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5E6D3A5C-4508-4755-B5B7-1760E791BC62}" xr6:coauthVersionLast="47" xr6:coauthVersionMax="47" xr10:uidLastSave="{00000000-0000-0000-0000-000000000000}"/>
  <bookViews>
    <workbookView xWindow="-120" yWindow="-120" windowWidth="29040" windowHeight="15720" activeTab="2"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<sst xmlns="http://schemas.openxmlformats.org/spreadsheetml/2006/main" count="308" uniqueCount="218">
  <si>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</si>
  <si>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</si>
  <si>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</si>
  <si>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</si>
  <si>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</si>
  <si>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</si>
  <si>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</si>
  <si>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</si>
  <si>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</si>
  <si>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</si>
  <si>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</si>
  <si>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</si>
  <si>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</si>
  <si>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</si>
  <si>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</si>
  <si>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</si>
  <si>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</si>
  <si>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</si>
  <si>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</si>
  <si>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</si>
  <si>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</si>
  <si>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</si>
  <si>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</si>
  <si>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</si>
  <si>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</si>
  <si>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</si>
  <si>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</si>
  <si>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</si>
  <si>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</si>
  <si>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</si>
  <si>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</si>
  <si>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</si>
  <si>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</si>
  <si>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</si>
  <si>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</si>
  <si>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</si>
  <si>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</si>
  <si>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</si>
  <si>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</si>
  <si>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</si>
  <si>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</si>
  <si>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</si>
  <si>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</si>
  <si>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</si>
  <si>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</si>
  <si>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</si>
  <si>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</si>
  <si>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</si>
  <si>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</si>
  <si>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</si>
  <si>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</si>
  <si>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</si>
  <si>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</si>
  <si>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</si>
  <si>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</si>
  <si>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</si>
  <si>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</si>
  <si>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</si>
  <si>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</si>
  <si>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</si>
  <si>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</si>
  <si>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</si>
  <si>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</si>
  <si>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</si>
  <si>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</si>
  <si>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</si>
  <si>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</si>
  <si>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</si>
  <si>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</si>
  <si>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</si>
  <si>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</si>
  <si>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</si>
  <si>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</si>
  <si>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</si>
  <si>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</si>
  <si>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</si>
  <si>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</si>
  <si>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</si>
  <si>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</si>
  <si>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</si>
  <si>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</si>
  <si>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</si>
  <si>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</si>
  <si>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</si>
  <si>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</si>
  <si>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</si>
  <si>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</si>
  <si>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</si>
  <si>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</si>
  <si>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</si>
  <si>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</si>
  <si>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</si>
  <si>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</si>
  <si>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</si>
  <si>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</si>
  <si>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</si>
  <si>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</si>
  <si>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</si>
  <si>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</si>
  <si>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</si>
  <si>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</si>
  <si>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</si>
  <si>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</si>
  <si>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</si>
  <si>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</si>
  <si>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</si>
  <si>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</si>
  <si>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</si>
  <si>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</si>
  <si>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</si>
  <si>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</si>
  <si>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</si>
  <si>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</si>
  <si>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</si>
  <si>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</si>
  <si>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</si>
  <si>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</si>
  <si>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</si>
  <si>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</si>
  <si>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</si>
  <si>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</si>
  <si>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</si>
  <si>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</si>
  <si>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</si>
  <si>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</si>
  <si>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</si>
  <si>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</si>
  <si>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</si>
  <si>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</si>
  <si>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</si>
  <si>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</si>
  <si>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</si>
  <si>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</si>
  <si>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</si>
  <si>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</si>
  <si>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</si>
  <si>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</si>
  <si>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</si>
  <si>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</si>
  <si>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</si>
  <si>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</si>
  <si>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</si>
  <si>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</si>
  <si>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</si>
  <si>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</si>
  <si>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</si>
  <si>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</si>
  <si>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</si>
  <si>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</si>
  <si>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</si>
  <si>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</si>
  <si>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</si>
  <si>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</si>
  <si>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</si>
  <si>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</si>
  <si>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</si>
  <si>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</si>
  <si>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</si>
  <si>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</si>
  <si>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</si>
  <si>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</si>
  <si>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</si>
  <si>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</si>
  <si>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</si>
  <si>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</si>
  <si>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</si>
  <si>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</si>
  <si>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</si>
  <si>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</si>
  <si>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</si>
  <si>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</si>
  <si>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</si>
  <si>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</si>
  <si>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敵の当たり判定数をなるべく減らすために群れ機能を考えた。</t>
    <rPh sb="0" eb="1">
      <t>テキ</t>
    </rPh>
    <rPh sb="2" eb="3">
      <t>ア</t>
    </rPh>
    <rPh sb="5" eb="8">
      <t>ハンテイスウ</t>
    </rPh>
    <rPh sb="13" eb="14">
      <t>ヘ</t>
    </rPh>
    <rPh sb="19" eb="20">
      <t>ム</t>
    </rPh>
    <rPh sb="21" eb="23">
      <t>キノウ</t>
    </rPh>
    <rPh sb="24" eb="25">
      <t>カンガ</t>
    </rPh>
    <phoneticPr fontId="1"/>
  </si>
  <si>
    <t>PhysicsやCollidableを結構変えた。自身に複数の当たり判定があるとき、どの当たり判定に何が当たったかを判定できるようにした。
けど、On〇〇Enterが一番外側の判定が当たった時にしか呼ばれなくて、索敵範囲外から矢を撃っても敵にダメージが入らなくなってしまった。</t>
    <rPh sb="19" eb="22">
      <t>ケッコウカ</t>
    </rPh>
    <rPh sb="25" eb="27">
      <t>ジシン</t>
    </rPh>
    <rPh sb="28" eb="30">
      <t>フクスウ</t>
    </rPh>
    <rPh sb="31" eb="32">
      <t>ア</t>
    </rPh>
    <rPh sb="34" eb="36">
      <t>ハンテイ</t>
    </rPh>
    <rPh sb="44" eb="45">
      <t>ア</t>
    </rPh>
    <rPh sb="58" eb="60">
      <t>ハンテイ</t>
    </rPh>
    <rPh sb="83" eb="87">
      <t>イチバンソトガワ</t>
    </rPh>
    <rPh sb="88" eb="90">
      <t>ハンテイ</t>
    </rPh>
    <rPh sb="106" eb="111">
      <t>サクテキハンイガイ</t>
    </rPh>
    <rPh sb="113" eb="114">
      <t>ヤ</t>
    </rPh>
    <rPh sb="115" eb="116">
      <t>ウ</t>
    </rPh>
    <rPh sb="119" eb="120">
      <t>テキ</t>
    </rPh>
    <rPh sb="126" eb="127">
      <t>ハイ</t>
    </rPh>
    <phoneticPr fontId="1"/>
  </si>
  <si>
    <t>シェーダーを使えそうな部分を考えた。</t>
    <rPh sb="6" eb="7">
      <t>ツカ</t>
    </rPh>
    <rPh sb="11" eb="13">
      <t>ブブン</t>
    </rPh>
    <rPh sb="14" eb="15">
      <t>カンガ</t>
    </rPh>
    <phoneticPr fontId="1"/>
  </si>
  <si>
    <t>モデルを買って、UEからfbxでエキスポートしてみた。もともと入っていたアニメーションを使うか、mixamoのアニメーションを使うか検討しよう。</t>
    <rPh sb="4" eb="5">
      <t>カ</t>
    </rPh>
    <rPh sb="31" eb="32">
      <t>ハイ</t>
    </rPh>
    <rPh sb="44" eb="45">
      <t>ツカ</t>
    </rPh>
    <rPh sb="63" eb="64">
      <t>ツカ</t>
    </rPh>
    <rPh sb="66" eb="68">
      <t>ケントウ</t>
    </rPh>
    <phoneticPr fontId="1"/>
  </si>
  <si>
    <t>敵の移動と攻撃を実装してみた。</t>
    <rPh sb="0" eb="1">
      <t>テキ</t>
    </rPh>
    <rPh sb="2" eb="4">
      <t>イドウ</t>
    </rPh>
    <rPh sb="5" eb="7">
      <t>コウゲキ</t>
    </rPh>
    <rPh sb="8" eb="10">
      <t>ジッソウ</t>
    </rPh>
    <phoneticPr fontId="1"/>
  </si>
  <si>
    <t>シェーダーについて</t>
    <phoneticPr fontId="1"/>
  </si>
  <si>
    <t>シェーダーが使えそうな表現</t>
    <rPh sb="6" eb="7">
      <t>ツカ</t>
    </rPh>
    <rPh sb="11" eb="13">
      <t>ヒョウゲン</t>
    </rPh>
    <phoneticPr fontId="1"/>
  </si>
  <si>
    <t>・死亡した敵が消える表現(授業でやったディゾルブ的な)</t>
    <rPh sb="1" eb="3">
      <t>シボウ</t>
    </rPh>
    <rPh sb="5" eb="6">
      <t>テキ</t>
    </rPh>
    <rPh sb="7" eb="8">
      <t>キ</t>
    </rPh>
    <rPh sb="10" eb="12">
      <t>ヒョウゲン</t>
    </rPh>
    <rPh sb="13" eb="15">
      <t>ジュギョウ</t>
    </rPh>
    <rPh sb="24" eb="25">
      <t>テキ</t>
    </rPh>
    <phoneticPr fontId="1"/>
  </si>
  <si>
    <t>・マップの壁に壁かけ松明的なのを設置してその周りを少し明るくするライティング系</t>
    <rPh sb="5" eb="6">
      <t>カベ</t>
    </rPh>
    <rPh sb="7" eb="8">
      <t>カベ</t>
    </rPh>
    <rPh sb="10" eb="12">
      <t>タイマツ</t>
    </rPh>
    <rPh sb="12" eb="13">
      <t>テキ</t>
    </rPh>
    <rPh sb="16" eb="18">
      <t>セッチ</t>
    </rPh>
    <rPh sb="22" eb="23">
      <t>マワ</t>
    </rPh>
    <rPh sb="25" eb="26">
      <t>スコ</t>
    </rPh>
    <rPh sb="27" eb="28">
      <t>アカ</t>
    </rPh>
    <rPh sb="38" eb="39">
      <t>ケイ</t>
    </rPh>
    <phoneticPr fontId="1"/>
  </si>
  <si>
    <t>・落下死亡判定がある地形の水面表現(右の感じ。もうちょい普通の海的なイメージ)</t>
    <rPh sb="1" eb="7">
      <t>ラッカシボウハンテイ</t>
    </rPh>
    <rPh sb="10" eb="12">
      <t>チケイ</t>
    </rPh>
    <rPh sb="13" eb="17">
      <t>スイメンヒョウゲン</t>
    </rPh>
    <rPh sb="18" eb="19">
      <t>ミギ</t>
    </rPh>
    <rPh sb="20" eb="21">
      <t>カン</t>
    </rPh>
    <rPh sb="28" eb="30">
      <t>フツウ</t>
    </rPh>
    <rPh sb="31" eb="33">
      <t>ウミテキ</t>
    </rPh>
    <phoneticPr fontId="1"/>
  </si>
  <si>
    <t>・モデル周りのシェーダー？(輪郭線やトゥーンなど)</t>
    <rPh sb="4" eb="5">
      <t>マワ</t>
    </rPh>
    <rPh sb="14" eb="17">
      <t>リンカクセン</t>
    </rPh>
    <phoneticPr fontId="1"/>
  </si>
  <si>
    <t>1. 屈折と反射を組み合わせたシェーダー</t>
  </si>
  <si>
    <t>クリスタルに透明感を持たせつつ、周囲の光やオブジェクトを反射・屈折するようにシェーダーを作ることで、豪華でリアルな見た目を演出できます。スクリーンスペースリフレクション（SSR）を活用して反射を再現するのも効果的です。</t>
  </si>
  <si>
    <t>2. カスタムグリッタリング効果</t>
  </si>
  <si>
    <t>クリスタル表面に特定の角度でのみ輝きやきらめきを生じるようにし、プレイヤーの視点や光源の位置に応じて変化するグリッタリングエフェクトを加えると、神秘的な雰囲気を出せます。</t>
  </si>
  <si>
    <t>3. 内側からの発光</t>
  </si>
  <si>
    <t>クリスタルの中心部から外側に向けてグラデーション的に光を放つようなエミッシブ効果を組み込むと、神秘的で高級感を出せます。タイミングやイベントに応じて発光の強さを変化させることで、さらに動的な演出も可能です。</t>
  </si>
  <si>
    <t>クリスタルの表面を通るエネルギーの流れや輝きが見えるように、ノイズテクスチャを利用して時間とともに変化する模様を作ると、常に動きを感じさせる豪華な外観に仕上がります。</t>
  </si>
  <si>
    <r>
      <t>概要</t>
    </r>
    <r>
      <rPr>
        <sz val="11"/>
        <color theme="1"/>
        <rFont val="Yu Gothic"/>
        <family val="2"/>
        <scheme val="minor"/>
      </rPr>
      <t>: クリスタルに透明な素材を作り、周囲の環境を反射・屈折する効果を与えることでリアルな見た目を実現します。屈折効果を利用して奥行き感を出し、反射効果でクリスタルの表面に周囲の環境が映り込むようにします。</t>
    </r>
  </si>
  <si>
    <r>
      <t>実装方法</t>
    </r>
    <r>
      <rPr>
        <sz val="11"/>
        <color theme="1"/>
        <rFont val="Yu Gothic"/>
        <family val="2"/>
        <scheme val="minor"/>
      </rPr>
      <t>:</t>
    </r>
  </si>
  <si>
    <r>
      <t>透明なマテリアルを作成し、屈折インデックスを指定します（Unityなら</t>
    </r>
    <r>
      <rPr>
        <sz val="10"/>
        <color theme="1"/>
        <rFont val="Arial Unicode MS"/>
        <family val="2"/>
      </rPr>
      <t>Standard</t>
    </r>
    <r>
      <rPr>
        <sz val="11"/>
        <color theme="1"/>
        <rFont val="Yu Gothic"/>
        <family val="2"/>
        <scheme val="minor"/>
      </rPr>
      <t>マテリアルを</t>
    </r>
    <r>
      <rPr>
        <sz val="10"/>
        <color theme="1"/>
        <rFont val="Arial Unicode MS"/>
        <family val="2"/>
      </rPr>
      <t>Transparent</t>
    </r>
    <r>
      <rPr>
        <sz val="11"/>
        <color theme="1"/>
        <rFont val="Yu Gothic"/>
        <family val="2"/>
        <scheme val="minor"/>
      </rPr>
      <t>に設定して屈折を調整）。</t>
    </r>
  </si>
  <si>
    <t>環境マップやスクリーンスペースリフレクションを使って反射をシミュレート。</t>
  </si>
  <si>
    <t>物理ベースレンダリング（PBR）を活用し、リアルな光の反射を演出。</t>
  </si>
  <si>
    <r>
      <t>概要</t>
    </r>
    <r>
      <rPr>
        <sz val="11"/>
        <color theme="1"/>
        <rFont val="Yu Gothic"/>
        <family val="2"/>
        <scheme val="minor"/>
      </rPr>
      <t>: 表面にランダムな輝きや星のようなきらめきを表示することで、クリスタルの豪華さを引き立てます。</t>
    </r>
  </si>
  <si>
    <t>法線ベクトルを使用して、特定の角度でのみ反射や輝きを発生させるカスタムシェーダーを作ります。</t>
  </si>
  <si>
    <t>ランダムなノイズテクスチャを加えて、きらめきの場所や強さを変化させるとより動的になります。</t>
  </si>
  <si>
    <t>シェーダーグラフで条件分岐を用い、ライティングの強さに応じて輝きの強度を調整可能。</t>
  </si>
  <si>
    <r>
      <t>概要</t>
    </r>
    <r>
      <rPr>
        <sz val="11"/>
        <color theme="1"/>
        <rFont val="Yu Gothic"/>
        <family val="2"/>
        <scheme val="minor"/>
      </rPr>
      <t>: クリスタルの内部から光を放つように見せるエフェクトを作ります。これにより、特に暗い環境で美しい発光が際立ちます。</t>
    </r>
  </si>
  <si>
    <t>エミッシブ（発光）プロパティを持つマテリアルを使用。発光の色や強さを調整可能。</t>
  </si>
  <si>
    <t>内側からのグラデーション発光を作るために、カスタムベクトルを使ってクリスタル内部の中心から外側にかけてエミッシブ効果を設定する。</t>
  </si>
  <si>
    <r>
      <t>時間ベースの変化を加えるために</t>
    </r>
    <r>
      <rPr>
        <sz val="10"/>
        <color theme="1"/>
        <rFont val="Arial Unicode MS"/>
        <family val="2"/>
      </rPr>
      <t>sin()</t>
    </r>
    <r>
      <rPr>
        <sz val="11"/>
        <color theme="1"/>
        <rFont val="Yu Gothic"/>
        <family val="2"/>
        <scheme val="minor"/>
      </rPr>
      <t>や</t>
    </r>
    <r>
      <rPr>
        <sz val="10"/>
        <color theme="1"/>
        <rFont val="Arial Unicode MS"/>
        <family val="2"/>
      </rPr>
      <t>cos()</t>
    </r>
    <r>
      <rPr>
        <sz val="11"/>
        <color theme="1"/>
        <rFont val="Yu Gothic"/>
        <family val="2"/>
        <scheme val="minor"/>
      </rPr>
      <t>を使用し、周期的に発光を変化させることもできます。</t>
    </r>
  </si>
  <si>
    <r>
      <t>概要</t>
    </r>
    <r>
      <rPr>
        <sz val="11"/>
        <color theme="1"/>
        <rFont val="Yu Gothic"/>
        <family val="2"/>
        <scheme val="minor"/>
      </rPr>
      <t>: クリスタル表面にエネルギーの流れや輝きを演出するためにノイズテクスチャを使用します。</t>
    </r>
  </si>
  <si>
    <t>ノイズテクスチャをタイム変数と組み合わせて、表面に動的な模様を生成。</t>
  </si>
  <si>
    <t>アニメーションでテクスチャのオフセットを変化させ、エネルギーが流れるような動きを再現。</t>
  </si>
  <si>
    <t>シェーダーグラフを使い、時間の経過に応じて色や輝きの変化をリアルタイムにコントロール可能。</t>
  </si>
  <si>
    <t>・クリスタル周りを派手に見せるためのシェーダー？</t>
    <rPh sb="6" eb="7">
      <t>マワ</t>
    </rPh>
    <rPh sb="9" eb="11">
      <t>ハデ</t>
    </rPh>
    <rPh sb="12" eb="13">
      <t>ミ</t>
    </rPh>
    <phoneticPr fontId="1"/>
  </si>
  <si>
    <t>4. ノイズテクスチャを使った動的変化</t>
    <phoneticPr fontId="1"/>
  </si>
  <si>
    <t>あまりにも実装できるかわからんが下の案など</t>
    <rPh sb="5" eb="7">
      <t>ジッソウ</t>
    </rPh>
    <rPh sb="16" eb="17">
      <t>シタ</t>
    </rPh>
    <rPh sb="18" eb="19">
      <t>アン</t>
    </rPh>
    <phoneticPr fontId="1"/>
  </si>
  <si>
    <t>当たり判定をとるときにrigidbodyの座標を見ていたのをそれぞれの当たり判定の中心座標を見るように変えようとしたけど、面倒で後回し。スパイクトラップの設置だけできるようになった。</t>
    <rPh sb="0" eb="1">
      <t>ア</t>
    </rPh>
    <rPh sb="3" eb="5">
      <t>ハンテイ</t>
    </rPh>
    <rPh sb="21" eb="23">
      <t>ザヒョウ</t>
    </rPh>
    <rPh sb="24" eb="25">
      <t>ミ</t>
    </rPh>
    <rPh sb="35" eb="36">
      <t>ア</t>
    </rPh>
    <rPh sb="38" eb="40">
      <t>ハンテイ</t>
    </rPh>
    <rPh sb="41" eb="45">
      <t>チュウシンザヒョウ</t>
    </rPh>
    <rPh sb="46" eb="47">
      <t>ミ</t>
    </rPh>
    <rPh sb="51" eb="52">
      <t>カ</t>
    </rPh>
    <rPh sb="61" eb="63">
      <t>メンドウ</t>
    </rPh>
    <rPh sb="64" eb="66">
      <t>アトマワ</t>
    </rPh>
    <rPh sb="77" eb="79">
      <t>セッチ</t>
    </rPh>
    <phoneticPr fontId="1"/>
  </si>
  <si>
    <t>それぞれの当たり判定にローカル座標を作って、19日に諦めたのを実装できたため、ヘッドショット判定を作ることができた。</t>
    <rPh sb="5" eb="6">
      <t>ア</t>
    </rPh>
    <rPh sb="8" eb="10">
      <t>ハンテイ</t>
    </rPh>
    <rPh sb="15" eb="17">
      <t>ザヒョウ</t>
    </rPh>
    <rPh sb="18" eb="19">
      <t>ツク</t>
    </rPh>
    <rPh sb="24" eb="25">
      <t>ニチ</t>
    </rPh>
    <rPh sb="26" eb="27">
      <t>アキラ</t>
    </rPh>
    <rPh sb="31" eb="33">
      <t>ジッソウ</t>
    </rPh>
    <rPh sb="46" eb="48">
      <t>ハンテイ</t>
    </rPh>
    <rPh sb="49" eb="50">
      <t>ツク</t>
    </rPh>
    <phoneticPr fontId="1"/>
  </si>
  <si>
    <t>群れクラスの当たり判定を利用する</t>
    <rPh sb="0" eb="1">
      <t>ム</t>
    </rPh>
    <rPh sb="6" eb="7">
      <t>ア</t>
    </rPh>
    <rPh sb="9" eb="11">
      <t>ハンテイ</t>
    </rPh>
    <rPh sb="12" eb="14">
      <t>リヨウ</t>
    </rPh>
    <phoneticPr fontId="1"/>
  </si>
  <si>
    <t>①まず矢と群れクラスの当たり判定をとる</t>
    <rPh sb="3" eb="4">
      <t>ヤ</t>
    </rPh>
    <rPh sb="5" eb="6">
      <t>ム</t>
    </rPh>
    <rPh sb="11" eb="12">
      <t>ア</t>
    </rPh>
    <rPh sb="14" eb="16">
      <t>ハンテイ</t>
    </rPh>
    <phoneticPr fontId="1"/>
  </si>
  <si>
    <t>②当たっていたら群れメンバーにヘッドショット判定を出す準備をしてもらう</t>
    <rPh sb="1" eb="2">
      <t>ア</t>
    </rPh>
    <rPh sb="8" eb="9">
      <t>ム</t>
    </rPh>
    <rPh sb="22" eb="24">
      <t>ハンテイ</t>
    </rPh>
    <rPh sb="25" eb="26">
      <t>ダ</t>
    </rPh>
    <rPh sb="27" eb="29">
      <t>ジュンビ</t>
    </rPh>
    <phoneticPr fontId="1"/>
  </si>
  <si>
    <t>③あとはそれぞれの索敵判定に矢が当たっていたらヘッドショット判定を出すようにする</t>
    <rPh sb="9" eb="13">
      <t>サクテキハンテイ</t>
    </rPh>
    <rPh sb="14" eb="15">
      <t>ヤ</t>
    </rPh>
    <rPh sb="16" eb="17">
      <t>ア</t>
    </rPh>
    <rPh sb="30" eb="32">
      <t>ハンテイ</t>
    </rPh>
    <rPh sb="33" eb="34">
      <t>ダ</t>
    </rPh>
    <phoneticPr fontId="1"/>
  </si>
  <si>
    <t>③</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</si>
</sst>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0"/>
      <color theme="1"/>
      <name val="Arial Unicode MS"/>
      <family val="2"/>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16" borderId="0" xfId="0" applyFill="1"/>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295275</xdr:colOff>
      <xdr:row>90</xdr:row>
      <xdr:rowOff>20490</xdr:rowOff>
    </xdr:from>
    <xdr:to>
      <xdr:col>18</xdr:col>
      <xdr:colOff>438150</xdr:colOff>
      <xdr:row>101</xdr:row>
      <xdr:rowOff>180974</xdr:rowOff>
    </xdr:to>
    <xdr:pic>
      <xdr:nvPicPr>
        <xdr:cNvPr id="23" name="図 22">
          <a:extLst>
            <a:ext uri="{FF2B5EF4-FFF2-40B4-BE49-F238E27FC236}">
              <a16:creationId xmlns:a16="http://schemas.microsoft.com/office/drawing/2014/main" id="{1DFC043B-6A47-46EE-AF16-07948E5397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075" y="21451740"/>
          <a:ext cx="4943475" cy="2779859"/>
        </a:xfrm>
        <a:prstGeom prst="rect">
          <a:avLst/>
        </a:prstGeom>
      </xdr:spPr>
    </xdr:pic>
    <xdr:clientData/>
  </xdr:twoCellAnchor>
  <xdr:twoCellAnchor>
    <xdr:from>
      <xdr:col>9</xdr:col>
      <xdr:colOff>367812</xdr:colOff>
      <xdr:row>81</xdr:row>
      <xdr:rowOff>13189</xdr:rowOff>
    </xdr:from>
    <xdr:to>
      <xdr:col>9</xdr:col>
      <xdr:colOff>637176</xdr:colOff>
      <xdr:row>83</xdr:row>
      <xdr:rowOff>65792</xdr:rowOff>
    </xdr:to>
    <xdr:sp macro="" textlink="">
      <xdr:nvSpPr>
        <xdr:cNvPr id="22" name="楕円 21">
          <a:extLst>
            <a:ext uri="{FF2B5EF4-FFF2-40B4-BE49-F238E27FC236}">
              <a16:creationId xmlns:a16="http://schemas.microsoft.com/office/drawing/2014/main" id="{5EE19EDE-CC71-4FFD-B0A3-F7BFE42070FB}"/>
            </a:ext>
          </a:extLst>
        </xdr:cNvPr>
        <xdr:cNvSpPr/>
      </xdr:nvSpPr>
      <xdr:spPr>
        <a:xfrm>
          <a:off x="2425212" y="19301314"/>
          <a:ext cx="269364"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145806</xdr:colOff>
      <xdr:row>80</xdr:row>
      <xdr:rowOff>181709</xdr:rowOff>
    </xdr:from>
    <xdr:to>
      <xdr:col>10</xdr:col>
      <xdr:colOff>412240</xdr:colOff>
      <xdr:row>82</xdr:row>
      <xdr:rowOff>234311</xdr:rowOff>
    </xdr:to>
    <xdr:sp macro="" textlink="">
      <xdr:nvSpPr>
        <xdr:cNvPr id="25" name="楕円 24">
          <a:extLst>
            <a:ext uri="{FF2B5EF4-FFF2-40B4-BE49-F238E27FC236}">
              <a16:creationId xmlns:a16="http://schemas.microsoft.com/office/drawing/2014/main" id="{A1D16622-DA6E-46F8-9DB2-F1EDFCCE0544}"/>
            </a:ext>
          </a:extLst>
        </xdr:cNvPr>
        <xdr:cNvSpPr/>
      </xdr:nvSpPr>
      <xdr:spPr>
        <a:xfrm>
          <a:off x="2889006" y="19231709"/>
          <a:ext cx="266434" cy="5288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625721</xdr:colOff>
      <xdr:row>81</xdr:row>
      <xdr:rowOff>1</xdr:rowOff>
    </xdr:from>
    <xdr:to>
      <xdr:col>11</xdr:col>
      <xdr:colOff>209284</xdr:colOff>
      <xdr:row>83</xdr:row>
      <xdr:rowOff>45277</xdr:rowOff>
    </xdr:to>
    <xdr:sp macro="" textlink="">
      <xdr:nvSpPr>
        <xdr:cNvPr id="27" name="楕円 26">
          <a:extLst>
            <a:ext uri="{FF2B5EF4-FFF2-40B4-BE49-F238E27FC236}">
              <a16:creationId xmlns:a16="http://schemas.microsoft.com/office/drawing/2014/main" id="{02F29436-82D1-4220-9F52-97964AEAEEFB}"/>
            </a:ext>
          </a:extLst>
        </xdr:cNvPr>
        <xdr:cNvSpPr/>
      </xdr:nvSpPr>
      <xdr:spPr>
        <a:xfrm>
          <a:off x="3368921" y="19288126"/>
          <a:ext cx="269363" cy="521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78</xdr:row>
      <xdr:rowOff>0</xdr:rowOff>
    </xdr:from>
    <xdr:to>
      <xdr:col>11</xdr:col>
      <xdr:colOff>457200</xdr:colOff>
      <xdr:row>85</xdr:row>
      <xdr:rowOff>108950</xdr:rowOff>
    </xdr:to>
    <xdr:sp macro="" textlink="">
      <xdr:nvSpPr>
        <xdr:cNvPr id="29" name="楕円 28">
          <a:extLst>
            <a:ext uri="{FF2B5EF4-FFF2-40B4-BE49-F238E27FC236}">
              <a16:creationId xmlns:a16="http://schemas.microsoft.com/office/drawing/2014/main" id="{31D9D2C5-4F20-44D7-BFFC-AC5C6DFB7F10}"/>
            </a:ext>
          </a:extLst>
        </xdr:cNvPr>
        <xdr:cNvSpPr/>
      </xdr:nvSpPr>
      <xdr:spPr>
        <a:xfrm>
          <a:off x="2057400" y="18573750"/>
          <a:ext cx="1828800" cy="1775825"/>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228600</xdr:colOff>
      <xdr:row>79</xdr:row>
      <xdr:rowOff>152400</xdr:rowOff>
    </xdr:from>
    <xdr:to>
      <xdr:col>9</xdr:col>
      <xdr:colOff>257175</xdr:colOff>
      <xdr:row>80</xdr:row>
      <xdr:rowOff>47625</xdr:rowOff>
    </xdr:to>
    <xdr:sp macro="" textlink="">
      <xdr:nvSpPr>
        <xdr:cNvPr id="18" name="矢印: 右 17">
          <a:extLst>
            <a:ext uri="{FF2B5EF4-FFF2-40B4-BE49-F238E27FC236}">
              <a16:creationId xmlns:a16="http://schemas.microsoft.com/office/drawing/2014/main" id="{129CDE6F-295A-464B-8498-9AC196FCDE2C}"/>
            </a:ext>
          </a:extLst>
        </xdr:cNvPr>
        <xdr:cNvSpPr/>
      </xdr:nvSpPr>
      <xdr:spPr>
        <a:xfrm>
          <a:off x="1600200" y="18964275"/>
          <a:ext cx="7143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514305</xdr:colOff>
      <xdr:row>77</xdr:row>
      <xdr:rowOff>238124</xdr:rowOff>
    </xdr:from>
    <xdr:to>
      <xdr:col>10</xdr:col>
      <xdr:colOff>228600</xdr:colOff>
      <xdr:row>80</xdr:row>
      <xdr:rowOff>58616</xdr:rowOff>
    </xdr:to>
    <xdr:cxnSp macro="">
      <xdr:nvCxnSpPr>
        <xdr:cNvPr id="31" name="コネクタ: 曲線 30">
          <a:extLst>
            <a:ext uri="{FF2B5EF4-FFF2-40B4-BE49-F238E27FC236}">
              <a16:creationId xmlns:a16="http://schemas.microsoft.com/office/drawing/2014/main" id="{D76F7B1A-88F1-46B7-941A-37D35367A196}"/>
            </a:ext>
          </a:extLst>
        </xdr:cNvPr>
        <xdr:cNvCxnSpPr>
          <a:cxnSpLocks/>
          <a:stCxn id="29" idx="0"/>
        </xdr:cNvCxnSpPr>
      </xdr:nvCxnSpPr>
      <xdr:spPr>
        <a:xfrm rot="16200000" flipH="1" flipV="1">
          <a:off x="2504319" y="18641135"/>
          <a:ext cx="534867" cy="400095"/>
        </a:xfrm>
        <a:prstGeom prst="curvedConnector3">
          <a:avLst>
            <a:gd name="adj1" fmla="val -4274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228600</xdr:colOff>
      <xdr:row>78</xdr:row>
      <xdr:rowOff>0</xdr:rowOff>
    </xdr:from>
    <xdr:to>
      <xdr:col>11</xdr:col>
      <xdr:colOff>65898</xdr:colOff>
      <xdr:row>80</xdr:row>
      <xdr:rowOff>118698</xdr:rowOff>
    </xdr:to>
    <xdr:cxnSp macro="">
      <xdr:nvCxnSpPr>
        <xdr:cNvPr id="33" name="コネクタ: 曲線 32">
          <a:extLst>
            <a:ext uri="{FF2B5EF4-FFF2-40B4-BE49-F238E27FC236}">
              <a16:creationId xmlns:a16="http://schemas.microsoft.com/office/drawing/2014/main" id="{E82C1CC2-7396-45D5-9BE7-123F68B117EF}"/>
            </a:ext>
          </a:extLst>
        </xdr:cNvPr>
        <xdr:cNvCxnSpPr>
          <a:cxnSpLocks/>
          <a:stCxn id="29" idx="0"/>
        </xdr:cNvCxnSpPr>
      </xdr:nvCxnSpPr>
      <xdr:spPr>
        <a:xfrm rot="16200000" flipH="1">
          <a:off x="2935875" y="18609675"/>
          <a:ext cx="594948" cy="523098"/>
        </a:xfrm>
        <a:prstGeom prst="curvedConnector3">
          <a:avLst>
            <a:gd name="adj1" fmla="val -3842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228599</xdr:colOff>
      <xdr:row>78</xdr:row>
      <xdr:rowOff>1</xdr:rowOff>
    </xdr:from>
    <xdr:to>
      <xdr:col>10</xdr:col>
      <xdr:colOff>277644</xdr:colOff>
      <xdr:row>80</xdr:row>
      <xdr:rowOff>14657</xdr:rowOff>
    </xdr:to>
    <xdr:cxnSp macro="">
      <xdr:nvCxnSpPr>
        <xdr:cNvPr id="35" name="コネクタ: 曲線 34">
          <a:extLst>
            <a:ext uri="{FF2B5EF4-FFF2-40B4-BE49-F238E27FC236}">
              <a16:creationId xmlns:a16="http://schemas.microsoft.com/office/drawing/2014/main" id="{5395E9C0-C3E3-4F38-B74B-7949F62803EF}"/>
            </a:ext>
          </a:extLst>
        </xdr:cNvPr>
        <xdr:cNvCxnSpPr>
          <a:cxnSpLocks/>
          <a:stCxn id="29" idx="0"/>
        </xdr:cNvCxnSpPr>
      </xdr:nvCxnSpPr>
      <xdr:spPr>
        <a:xfrm rot="16200000" flipH="1">
          <a:off x="2750869" y="18794681"/>
          <a:ext cx="490906" cy="49045"/>
        </a:xfrm>
        <a:prstGeom prst="curvedConnector3">
          <a:avLst>
            <a:gd name="adj1" fmla="val -4656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367812</xdr:colOff>
      <xdr:row>81</xdr:row>
      <xdr:rowOff>13189</xdr:rowOff>
    </xdr:from>
    <xdr:to>
      <xdr:col>3</xdr:col>
      <xdr:colOff>637176</xdr:colOff>
      <xdr:row>83</xdr:row>
      <xdr:rowOff>65792</xdr:rowOff>
    </xdr:to>
    <xdr:sp macro="" textlink="">
      <xdr:nvSpPr>
        <xdr:cNvPr id="47" name="楕円 46">
          <a:extLst>
            <a:ext uri="{FF2B5EF4-FFF2-40B4-BE49-F238E27FC236}">
              <a16:creationId xmlns:a16="http://schemas.microsoft.com/office/drawing/2014/main" id="{040DC87B-DBC6-44B3-A5A0-445852262FE1}"/>
            </a:ext>
          </a:extLst>
        </xdr:cNvPr>
        <xdr:cNvSpPr/>
      </xdr:nvSpPr>
      <xdr:spPr>
        <a:xfrm>
          <a:off x="2425212" y="19301314"/>
          <a:ext cx="269364"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145806</xdr:colOff>
      <xdr:row>80</xdr:row>
      <xdr:rowOff>181709</xdr:rowOff>
    </xdr:from>
    <xdr:to>
      <xdr:col>4</xdr:col>
      <xdr:colOff>412240</xdr:colOff>
      <xdr:row>82</xdr:row>
      <xdr:rowOff>234311</xdr:rowOff>
    </xdr:to>
    <xdr:sp macro="" textlink="">
      <xdr:nvSpPr>
        <xdr:cNvPr id="49" name="楕円 48">
          <a:extLst>
            <a:ext uri="{FF2B5EF4-FFF2-40B4-BE49-F238E27FC236}">
              <a16:creationId xmlns:a16="http://schemas.microsoft.com/office/drawing/2014/main" id="{82CF3C0B-D91D-4770-A292-0D27CFFD219C}"/>
            </a:ext>
          </a:extLst>
        </xdr:cNvPr>
        <xdr:cNvSpPr/>
      </xdr:nvSpPr>
      <xdr:spPr>
        <a:xfrm>
          <a:off x="2889006" y="19231709"/>
          <a:ext cx="266434" cy="5288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625721</xdr:colOff>
      <xdr:row>81</xdr:row>
      <xdr:rowOff>1</xdr:rowOff>
    </xdr:from>
    <xdr:to>
      <xdr:col>5</xdr:col>
      <xdr:colOff>209284</xdr:colOff>
      <xdr:row>83</xdr:row>
      <xdr:rowOff>45277</xdr:rowOff>
    </xdr:to>
    <xdr:sp macro="" textlink="">
      <xdr:nvSpPr>
        <xdr:cNvPr id="51" name="楕円 50">
          <a:extLst>
            <a:ext uri="{FF2B5EF4-FFF2-40B4-BE49-F238E27FC236}">
              <a16:creationId xmlns:a16="http://schemas.microsoft.com/office/drawing/2014/main" id="{B4F6C7C5-C4BD-40B4-BE3D-C6F307578844}"/>
            </a:ext>
          </a:extLst>
        </xdr:cNvPr>
        <xdr:cNvSpPr/>
      </xdr:nvSpPr>
      <xdr:spPr>
        <a:xfrm>
          <a:off x="3368921" y="19288126"/>
          <a:ext cx="269363" cy="521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78</xdr:row>
      <xdr:rowOff>0</xdr:rowOff>
    </xdr:from>
    <xdr:to>
      <xdr:col>5</xdr:col>
      <xdr:colOff>457200</xdr:colOff>
      <xdr:row>85</xdr:row>
      <xdr:rowOff>108950</xdr:rowOff>
    </xdr:to>
    <xdr:sp macro="" textlink="">
      <xdr:nvSpPr>
        <xdr:cNvPr id="53" name="楕円 52">
          <a:extLst>
            <a:ext uri="{FF2B5EF4-FFF2-40B4-BE49-F238E27FC236}">
              <a16:creationId xmlns:a16="http://schemas.microsoft.com/office/drawing/2014/main" id="{02272EC9-C8F7-405D-A231-F30BA7548575}"/>
            </a:ext>
          </a:extLst>
        </xdr:cNvPr>
        <xdr:cNvSpPr/>
      </xdr:nvSpPr>
      <xdr:spPr>
        <a:xfrm>
          <a:off x="2057400" y="18573750"/>
          <a:ext cx="1828800" cy="1775825"/>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247650</xdr:colOff>
      <xdr:row>79</xdr:row>
      <xdr:rowOff>171450</xdr:rowOff>
    </xdr:from>
    <xdr:to>
      <xdr:col>2</xdr:col>
      <xdr:colOff>276225</xdr:colOff>
      <xdr:row>80</xdr:row>
      <xdr:rowOff>66675</xdr:rowOff>
    </xdr:to>
    <xdr:sp macro="" textlink="">
      <xdr:nvSpPr>
        <xdr:cNvPr id="54" name="矢印: 右 53">
          <a:extLst>
            <a:ext uri="{FF2B5EF4-FFF2-40B4-BE49-F238E27FC236}">
              <a16:creationId xmlns:a16="http://schemas.microsoft.com/office/drawing/2014/main" id="{B91AB68F-4A9D-4A18-A054-527CF3410BD8}"/>
            </a:ext>
          </a:extLst>
        </xdr:cNvPr>
        <xdr:cNvSpPr/>
      </xdr:nvSpPr>
      <xdr:spPr>
        <a:xfrm>
          <a:off x="933450" y="18983325"/>
          <a:ext cx="7143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65209</xdr:colOff>
      <xdr:row>79</xdr:row>
      <xdr:rowOff>103311</xdr:rowOff>
    </xdr:from>
    <xdr:to>
      <xdr:col>15</xdr:col>
      <xdr:colOff>534865</xdr:colOff>
      <xdr:row>84</xdr:row>
      <xdr:rowOff>30775</xdr:rowOff>
    </xdr:to>
    <xdr:sp macro="" textlink="">
      <xdr:nvSpPr>
        <xdr:cNvPr id="55" name="楕円 54">
          <a:extLst>
            <a:ext uri="{FF2B5EF4-FFF2-40B4-BE49-F238E27FC236}">
              <a16:creationId xmlns:a16="http://schemas.microsoft.com/office/drawing/2014/main" id="{7DB73EC1-7FF7-45C4-A6C0-E2925EA25E7A}"/>
            </a:ext>
          </a:extLst>
        </xdr:cNvPr>
        <xdr:cNvSpPr/>
      </xdr:nvSpPr>
      <xdr:spPr>
        <a:xfrm>
          <a:off x="9666409" y="18915186"/>
          <a:ext cx="1155456" cy="111808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520946</xdr:colOff>
      <xdr:row>81</xdr:row>
      <xdr:rowOff>81329</xdr:rowOff>
    </xdr:from>
    <xdr:to>
      <xdr:col>15</xdr:col>
      <xdr:colOff>101579</xdr:colOff>
      <xdr:row>83</xdr:row>
      <xdr:rowOff>133932</xdr:rowOff>
    </xdr:to>
    <xdr:sp macro="" textlink="">
      <xdr:nvSpPr>
        <xdr:cNvPr id="56" name="楕円 55">
          <a:extLst>
            <a:ext uri="{FF2B5EF4-FFF2-40B4-BE49-F238E27FC236}">
              <a16:creationId xmlns:a16="http://schemas.microsoft.com/office/drawing/2014/main" id="{4CD8F7EE-C06A-467F-8AA6-772D4837E2EA}"/>
            </a:ext>
          </a:extLst>
        </xdr:cNvPr>
        <xdr:cNvSpPr/>
      </xdr:nvSpPr>
      <xdr:spPr>
        <a:xfrm>
          <a:off x="10122146" y="19369454"/>
          <a:ext cx="266433"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511420</xdr:colOff>
      <xdr:row>80</xdr:row>
      <xdr:rowOff>126757</xdr:rowOff>
    </xdr:from>
    <xdr:to>
      <xdr:col>15</xdr:col>
      <xdr:colOff>134726</xdr:colOff>
      <xdr:row>81</xdr:row>
      <xdr:rowOff>161900</xdr:rowOff>
    </xdr:to>
    <xdr:sp macro="" textlink="">
      <xdr:nvSpPr>
        <xdr:cNvPr id="57" name="楕円 56">
          <a:extLst>
            <a:ext uri="{FF2B5EF4-FFF2-40B4-BE49-F238E27FC236}">
              <a16:creationId xmlns:a16="http://schemas.microsoft.com/office/drawing/2014/main" id="{97501730-DA3B-4739-AE3D-DAC3CD47CE5D}"/>
            </a:ext>
          </a:extLst>
        </xdr:cNvPr>
        <xdr:cNvSpPr/>
      </xdr:nvSpPr>
      <xdr:spPr>
        <a:xfrm>
          <a:off x="10112620" y="19176757"/>
          <a:ext cx="309106" cy="27326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177312</xdr:colOff>
      <xdr:row>79</xdr:row>
      <xdr:rowOff>132618</xdr:rowOff>
    </xdr:from>
    <xdr:to>
      <xdr:col>16</xdr:col>
      <xdr:colOff>644037</xdr:colOff>
      <xdr:row>84</xdr:row>
      <xdr:rowOff>60082</xdr:rowOff>
    </xdr:to>
    <xdr:sp macro="" textlink="">
      <xdr:nvSpPr>
        <xdr:cNvPr id="58" name="楕円 57">
          <a:extLst>
            <a:ext uri="{FF2B5EF4-FFF2-40B4-BE49-F238E27FC236}">
              <a16:creationId xmlns:a16="http://schemas.microsoft.com/office/drawing/2014/main" id="{D09315A3-468F-4DDD-8175-AF4638319FF3}"/>
            </a:ext>
          </a:extLst>
        </xdr:cNvPr>
        <xdr:cNvSpPr/>
      </xdr:nvSpPr>
      <xdr:spPr>
        <a:xfrm>
          <a:off x="10464312" y="18944493"/>
          <a:ext cx="1152525" cy="111808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622790</xdr:colOff>
      <xdr:row>81</xdr:row>
      <xdr:rowOff>81329</xdr:rowOff>
    </xdr:from>
    <xdr:to>
      <xdr:col>16</xdr:col>
      <xdr:colOff>206354</xdr:colOff>
      <xdr:row>83</xdr:row>
      <xdr:rowOff>133932</xdr:rowOff>
    </xdr:to>
    <xdr:sp macro="" textlink="">
      <xdr:nvSpPr>
        <xdr:cNvPr id="59" name="楕円 58">
          <a:extLst>
            <a:ext uri="{FF2B5EF4-FFF2-40B4-BE49-F238E27FC236}">
              <a16:creationId xmlns:a16="http://schemas.microsoft.com/office/drawing/2014/main" id="{FE71CC27-A139-4BCE-A477-6348ABF07BB3}"/>
            </a:ext>
          </a:extLst>
        </xdr:cNvPr>
        <xdr:cNvSpPr/>
      </xdr:nvSpPr>
      <xdr:spPr>
        <a:xfrm>
          <a:off x="10909790" y="19369454"/>
          <a:ext cx="269364"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326049</xdr:colOff>
      <xdr:row>79</xdr:row>
      <xdr:rowOff>141409</xdr:rowOff>
    </xdr:from>
    <xdr:to>
      <xdr:col>18</xdr:col>
      <xdr:colOff>104043</xdr:colOff>
      <xdr:row>84</xdr:row>
      <xdr:rowOff>68873</xdr:rowOff>
    </xdr:to>
    <xdr:sp macro="" textlink="">
      <xdr:nvSpPr>
        <xdr:cNvPr id="61" name="楕円 60">
          <a:extLst>
            <a:ext uri="{FF2B5EF4-FFF2-40B4-BE49-F238E27FC236}">
              <a16:creationId xmlns:a16="http://schemas.microsoft.com/office/drawing/2014/main" id="{5C6B300D-4BB6-43CE-80E1-8E70E41C0B54}"/>
            </a:ext>
          </a:extLst>
        </xdr:cNvPr>
        <xdr:cNvSpPr/>
      </xdr:nvSpPr>
      <xdr:spPr>
        <a:xfrm>
          <a:off x="11298849" y="18953284"/>
          <a:ext cx="1149594" cy="111808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90123</xdr:colOff>
      <xdr:row>81</xdr:row>
      <xdr:rowOff>68140</xdr:rowOff>
    </xdr:from>
    <xdr:to>
      <xdr:col>17</xdr:col>
      <xdr:colOff>362417</xdr:colOff>
      <xdr:row>83</xdr:row>
      <xdr:rowOff>113416</xdr:rowOff>
    </xdr:to>
    <xdr:sp macro="" textlink="">
      <xdr:nvSpPr>
        <xdr:cNvPr id="62" name="楕円 61">
          <a:extLst>
            <a:ext uri="{FF2B5EF4-FFF2-40B4-BE49-F238E27FC236}">
              <a16:creationId xmlns:a16="http://schemas.microsoft.com/office/drawing/2014/main" id="{A26610E9-498B-4BBA-8308-6EC3E43AF47C}"/>
            </a:ext>
          </a:extLst>
        </xdr:cNvPr>
        <xdr:cNvSpPr/>
      </xdr:nvSpPr>
      <xdr:spPr>
        <a:xfrm>
          <a:off x="11748723" y="19356265"/>
          <a:ext cx="272294" cy="521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276225</xdr:colOff>
      <xdr:row>77</xdr:row>
      <xdr:rowOff>0</xdr:rowOff>
    </xdr:from>
    <xdr:to>
      <xdr:col>17</xdr:col>
      <xdr:colOff>561975</xdr:colOff>
      <xdr:row>87</xdr:row>
      <xdr:rowOff>57150</xdr:rowOff>
    </xdr:to>
    <xdr:sp macro="" textlink="">
      <xdr:nvSpPr>
        <xdr:cNvPr id="64" name="楕円 63">
          <a:extLst>
            <a:ext uri="{FF2B5EF4-FFF2-40B4-BE49-F238E27FC236}">
              <a16:creationId xmlns:a16="http://schemas.microsoft.com/office/drawing/2014/main" id="{5CF868FD-31F7-4038-B1AC-3518B806A8D2}"/>
            </a:ext>
          </a:extLst>
        </xdr:cNvPr>
        <xdr:cNvSpPr/>
      </xdr:nvSpPr>
      <xdr:spPr>
        <a:xfrm>
          <a:off x="9877425" y="18335625"/>
          <a:ext cx="2343150" cy="2438400"/>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447675</xdr:colOff>
      <xdr:row>80</xdr:row>
      <xdr:rowOff>0</xdr:rowOff>
    </xdr:from>
    <xdr:to>
      <xdr:col>14</xdr:col>
      <xdr:colOff>476250</xdr:colOff>
      <xdr:row>80</xdr:row>
      <xdr:rowOff>133350</xdr:rowOff>
    </xdr:to>
    <xdr:sp macro="" textlink="">
      <xdr:nvSpPr>
        <xdr:cNvPr id="65" name="矢印: 右 64">
          <a:extLst>
            <a:ext uri="{FF2B5EF4-FFF2-40B4-BE49-F238E27FC236}">
              <a16:creationId xmlns:a16="http://schemas.microsoft.com/office/drawing/2014/main" id="{AF81C01F-202F-4FDA-A57F-8C312197E6C6}"/>
            </a:ext>
          </a:extLst>
        </xdr:cNvPr>
        <xdr:cNvSpPr/>
      </xdr:nvSpPr>
      <xdr:spPr>
        <a:xfrm>
          <a:off x="9363075" y="19050000"/>
          <a:ext cx="7143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7" zoomScale="85" zoomScaleNormal="85" workbookViewId="0">
      <selection activeCell="D33" sqref="D33"/>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7" t="s">
        <v>111</v>
      </c>
      <c r="C7" s="39">
        <v>15.5</v>
      </c>
      <c r="D7" s="25" t="s">
        <v>113</v>
      </c>
      <c r="E7" s="13">
        <f t="shared" si="0"/>
        <v>36.5</v>
      </c>
    </row>
    <row r="8" spans="2:5">
      <c r="B8" s="38"/>
      <c r="C8" s="40"/>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t="s">
        <v>173</v>
      </c>
      <c r="E26" s="13">
        <f t="shared" si="0"/>
        <v>43</v>
      </c>
    </row>
    <row r="27" spans="2:5" ht="37.5">
      <c r="B27" s="15">
        <v>45611</v>
      </c>
      <c r="C27" s="13"/>
      <c r="D27" s="17" t="s">
        <v>174</v>
      </c>
      <c r="E27" s="13">
        <f t="shared" si="0"/>
        <v>43</v>
      </c>
    </row>
    <row r="28" spans="2:5">
      <c r="B28" s="15">
        <v>45612</v>
      </c>
      <c r="C28" s="13"/>
      <c r="D28" s="18" t="s">
        <v>175</v>
      </c>
      <c r="E28" s="13">
        <f t="shared" si="0"/>
        <v>43</v>
      </c>
    </row>
    <row r="29" spans="2:5">
      <c r="B29" s="15">
        <v>45613</v>
      </c>
      <c r="C29" s="13"/>
      <c r="D29" s="18" t="s">
        <v>176</v>
      </c>
      <c r="E29" s="13">
        <f t="shared" si="0"/>
        <v>43</v>
      </c>
    </row>
    <row r="30" spans="2:5">
      <c r="B30" s="15">
        <v>45614</v>
      </c>
      <c r="C30" s="13"/>
      <c r="D30" s="18" t="s">
        <v>177</v>
      </c>
      <c r="E30" s="13">
        <f t="shared" si="0"/>
        <v>43</v>
      </c>
    </row>
    <row r="31" spans="2:5">
      <c r="B31" s="15">
        <v>45615</v>
      </c>
      <c r="C31" s="13"/>
      <c r="D31" s="18" t="s">
        <v>211</v>
      </c>
      <c r="E31" s="13">
        <f t="shared" si="0"/>
        <v>43</v>
      </c>
    </row>
    <row r="32" spans="2:5">
      <c r="B32" s="15">
        <v>45616</v>
      </c>
      <c r="C32" s="13"/>
      <c r="D32" s="18"/>
      <c r="E32" s="13">
        <f t="shared" si="0"/>
        <v>43</v>
      </c>
    </row>
    <row r="33" spans="2:5">
      <c r="B33" s="15">
        <v>45617</v>
      </c>
      <c r="C33" s="13"/>
      <c r="D33" s="18" t="s">
        <v>212</v>
      </c>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O134"/>
  <sheetViews>
    <sheetView tabSelected="1" topLeftCell="A66" zoomScaleNormal="100" workbookViewId="0">
      <selection activeCell="T72" sqref="T72"/>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3" customFormat="1">
      <c r="A49" s="33" t="s">
        <v>171</v>
      </c>
    </row>
    <row r="58" spans="1:3">
      <c r="B58" t="s">
        <v>162</v>
      </c>
    </row>
    <row r="59" spans="1:3">
      <c r="C59" t="s">
        <v>163</v>
      </c>
    </row>
    <row r="61" spans="1:3">
      <c r="B61" t="s">
        <v>164</v>
      </c>
    </row>
    <row r="62" spans="1:3">
      <c r="B62" t="s">
        <v>165</v>
      </c>
    </row>
    <row r="63" spans="1:3">
      <c r="B63" t="s">
        <v>166</v>
      </c>
    </row>
    <row r="64" spans="1:3">
      <c r="B64" t="s">
        <v>167</v>
      </c>
    </row>
    <row r="66" spans="1:15">
      <c r="B66" t="s">
        <v>170</v>
      </c>
    </row>
    <row r="67" spans="1:15">
      <c r="B67" t="s">
        <v>168</v>
      </c>
    </row>
    <row r="68" spans="1:15">
      <c r="B68" t="s">
        <v>169</v>
      </c>
    </row>
    <row r="70" spans="1:15" s="33" customFormat="1">
      <c r="A70" s="33" t="s">
        <v>172</v>
      </c>
    </row>
    <row r="71" spans="1:15">
      <c r="B71" t="s">
        <v>213</v>
      </c>
    </row>
    <row r="72" spans="1:15">
      <c r="C72" t="s">
        <v>214</v>
      </c>
    </row>
    <row r="73" spans="1:15">
      <c r="C73" t="s">
        <v>215</v>
      </c>
    </row>
    <row r="74" spans="1:15">
      <c r="C74" t="s">
        <v>216</v>
      </c>
    </row>
    <row r="77" spans="1:15">
      <c r="B77" t="s">
        <v>128</v>
      </c>
      <c r="H77" t="s">
        <v>129</v>
      </c>
      <c r="O77" t="s">
        <v>217</v>
      </c>
    </row>
    <row r="89" spans="1:3" s="30" customFormat="1">
      <c r="A89" s="30" t="s">
        <v>178</v>
      </c>
    </row>
    <row r="90" spans="1:3">
      <c r="B90" t="s">
        <v>179</v>
      </c>
    </row>
    <row r="91" spans="1:3">
      <c r="B91" t="s">
        <v>180</v>
      </c>
    </row>
    <row r="92" spans="1:3">
      <c r="B92" t="s">
        <v>181</v>
      </c>
    </row>
    <row r="93" spans="1:3">
      <c r="B93" t="s">
        <v>182</v>
      </c>
    </row>
    <row r="94" spans="1:3">
      <c r="B94" t="s">
        <v>183</v>
      </c>
    </row>
    <row r="95" spans="1:3">
      <c r="B95" t="s">
        <v>208</v>
      </c>
    </row>
    <row r="96" spans="1:3">
      <c r="C96" t="s">
        <v>210</v>
      </c>
    </row>
    <row r="104" spans="2:2">
      <c r="B104" s="35" t="s">
        <v>184</v>
      </c>
    </row>
    <row r="105" spans="2:2">
      <c r="B105" s="34" t="s">
        <v>185</v>
      </c>
    </row>
    <row r="106" spans="2:2">
      <c r="B106" s="35" t="s">
        <v>191</v>
      </c>
    </row>
    <row r="107" spans="2:2">
      <c r="B107" s="35" t="s">
        <v>192</v>
      </c>
    </row>
    <row r="108" spans="2:2">
      <c r="B108" s="36" t="s">
        <v>193</v>
      </c>
    </row>
    <row r="109" spans="2:2">
      <c r="B109" s="36" t="s">
        <v>194</v>
      </c>
    </row>
    <row r="110" spans="2:2">
      <c r="B110" s="36" t="s">
        <v>195</v>
      </c>
    </row>
    <row r="111" spans="2:2">
      <c r="B111" s="34"/>
    </row>
    <row r="112" spans="2:2">
      <c r="B112" s="35" t="s">
        <v>186</v>
      </c>
    </row>
    <row r="113" spans="2:2">
      <c r="B113" s="34" t="s">
        <v>187</v>
      </c>
    </row>
    <row r="114" spans="2:2">
      <c r="B114" s="35" t="s">
        <v>196</v>
      </c>
    </row>
    <row r="115" spans="2:2">
      <c r="B115" s="35" t="s">
        <v>192</v>
      </c>
    </row>
    <row r="116" spans="2:2">
      <c r="B116" s="36" t="s">
        <v>197</v>
      </c>
    </row>
    <row r="117" spans="2:2">
      <c r="B117" s="36" t="s">
        <v>198</v>
      </c>
    </row>
    <row r="118" spans="2:2">
      <c r="B118" s="36" t="s">
        <v>199</v>
      </c>
    </row>
    <row r="119" spans="2:2">
      <c r="B119" s="34"/>
    </row>
    <row r="120" spans="2:2">
      <c r="B120" s="35" t="s">
        <v>188</v>
      </c>
    </row>
    <row r="121" spans="2:2">
      <c r="B121" s="34" t="s">
        <v>189</v>
      </c>
    </row>
    <row r="122" spans="2:2">
      <c r="B122" s="35" t="s">
        <v>200</v>
      </c>
    </row>
    <row r="123" spans="2:2">
      <c r="B123" s="35" t="s">
        <v>192</v>
      </c>
    </row>
    <row r="124" spans="2:2">
      <c r="B124" s="36" t="s">
        <v>201</v>
      </c>
    </row>
    <row r="125" spans="2:2">
      <c r="B125" s="36" t="s">
        <v>202</v>
      </c>
    </row>
    <row r="126" spans="2:2">
      <c r="B126" s="36" t="s">
        <v>203</v>
      </c>
    </row>
    <row r="127" spans="2:2">
      <c r="B127" s="34"/>
    </row>
    <row r="128" spans="2:2">
      <c r="B128" s="35" t="s">
        <v>209</v>
      </c>
    </row>
    <row r="129" spans="2:2">
      <c r="B129" s="34" t="s">
        <v>190</v>
      </c>
    </row>
    <row r="130" spans="2:2">
      <c r="B130" s="35" t="s">
        <v>204</v>
      </c>
    </row>
    <row r="131" spans="2:2">
      <c r="B131" s="35" t="s">
        <v>192</v>
      </c>
    </row>
    <row r="132" spans="2:2">
      <c r="B132" s="36" t="s">
        <v>205</v>
      </c>
    </row>
    <row r="133" spans="2:2">
      <c r="B133" s="36" t="s">
        <v>206</v>
      </c>
    </row>
    <row r="134" spans="2:2">
      <c r="B134" s="36" t="s">
        <v>207</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9"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50.5</v>
      </c>
      <c r="J3" t="s">
        <v>114</v>
      </c>
      <c r="K3" t="s">
        <v>115</v>
      </c>
    </row>
    <row r="4" spans="1:11">
      <c r="A4" s="23" t="s">
        <v>5</v>
      </c>
      <c r="B4">
        <v>6</v>
      </c>
      <c r="D4" t="s">
        <v>86</v>
      </c>
      <c r="F4" s="4" t="s">
        <v>70</v>
      </c>
      <c r="G4">
        <f ca="1">NETWORKDAYS(G5,G6)</f>
        <v>40</v>
      </c>
      <c r="H4" t="s">
        <v>75</v>
      </c>
      <c r="I4" s="28">
        <f ca="1" xml:space="preserve"> G3 / G4</f>
        <v>1.2625</v>
      </c>
      <c r="J4">
        <f ca="1">_xlfn.DAYS(G6,G5)</f>
        <v>53</v>
      </c>
      <c r="K4" s="28">
        <f ca="1">G3/J4</f>
        <v>0.95283018867924529</v>
      </c>
    </row>
    <row r="5" spans="1:11">
      <c r="A5" s="23" t="s">
        <v>6</v>
      </c>
      <c r="F5" s="6" t="s">
        <v>71</v>
      </c>
      <c r="G5" s="29">
        <f>DATE(2024,9,30)</f>
        <v>45565</v>
      </c>
    </row>
    <row r="6" spans="1:11">
      <c r="A6" t="s">
        <v>87</v>
      </c>
      <c r="B6">
        <v>2</v>
      </c>
      <c r="D6" t="s">
        <v>86</v>
      </c>
      <c r="F6" s="7" t="s">
        <v>72</v>
      </c>
      <c r="G6" s="29">
        <f ca="1">TODAY()</f>
        <v>45618</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21</v>
      </c>
      <c r="I9" s="28">
        <f ca="1">($G$2 - $G$3) / H9</f>
        <v>4.5952380952380949</v>
      </c>
      <c r="J9">
        <f ca="1">_xlfn.DAYS(G9,$G6)</f>
        <v>28</v>
      </c>
      <c r="K9" s="28">
        <f ca="1">($G$2 - $G$3) / J9</f>
        <v>3.4464285714285716</v>
      </c>
    </row>
    <row r="10" spans="1:11">
      <c r="A10" t="s">
        <v>90</v>
      </c>
      <c r="B10">
        <v>1</v>
      </c>
      <c r="D10" t="s">
        <v>86</v>
      </c>
      <c r="F10" s="2" t="s">
        <v>8</v>
      </c>
      <c r="G10" s="1">
        <f>DATE(2025,1,17)</f>
        <v>45674</v>
      </c>
      <c r="H10" s="8">
        <f t="shared" ref="H10:H11" ca="1" si="0">NETWORKDAYS(TODAY(),G10)</f>
        <v>41</v>
      </c>
      <c r="I10" s="28">
        <f t="shared" ref="I10:I11" ca="1" si="1">($G$2 - $G$3) / H10</f>
        <v>2.3536585365853657</v>
      </c>
      <c r="J10">
        <f ca="1">_xlfn.DAYS(G10,$G$6)</f>
        <v>56</v>
      </c>
      <c r="K10" s="28">
        <f ca="1">($G$2 - $G$3) / J10</f>
        <v>1.7232142857142858</v>
      </c>
    </row>
    <row r="11" spans="1:11">
      <c r="A11" t="s">
        <v>11</v>
      </c>
      <c r="B11">
        <v>2</v>
      </c>
      <c r="D11" t="s">
        <v>86</v>
      </c>
      <c r="F11" s="4" t="s">
        <v>10</v>
      </c>
      <c r="G11" s="1">
        <f>DATE(2025,2,3)</f>
        <v>45691</v>
      </c>
      <c r="H11" s="8">
        <f t="shared" ca="1" si="0"/>
        <v>52</v>
      </c>
      <c r="I11" s="28">
        <f t="shared" ca="1" si="1"/>
        <v>1.8557692307692308</v>
      </c>
      <c r="J11">
        <f ca="1">_xlfn.DAYS(G11,$G$6)</f>
        <v>73</v>
      </c>
      <c r="K11" s="28">
        <f ca="1">($G$2 - $G$3) / J11</f>
        <v>1.321917808219178</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s="27" t="s">
        <v>76</v>
      </c>
    </row>
    <row r="28" spans="1:4">
      <c r="A28" t="s">
        <v>48</v>
      </c>
      <c r="B28">
        <v>1</v>
      </c>
      <c r="D28" s="27" t="s">
        <v>76</v>
      </c>
    </row>
    <row r="29" spans="1:4">
      <c r="A29" t="s">
        <v>49</v>
      </c>
      <c r="B29">
        <v>0.5</v>
      </c>
      <c r="D29" s="27" t="s">
        <v>76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2024-11-22T02:40:25Z</dcterms:modified>
  <cp:category/>
  <cp:contentStatus/>
</cp:coreProperties>
</file>