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avdeep\Documents\"/>
    </mc:Choice>
  </mc:AlternateContent>
  <bookViews>
    <workbookView xWindow="0" yWindow="0" windowWidth="15345" windowHeight="44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F53" i="1" s="1"/>
  <c r="E38" i="1" l="1"/>
  <c r="F38" i="1" s="1"/>
  <c r="E24" i="1"/>
  <c r="F24" i="1" s="1"/>
  <c r="C25" i="1"/>
  <c r="E66" i="1" l="1"/>
  <c r="F66" i="1" s="1"/>
  <c r="E49" i="1"/>
  <c r="E48" i="1"/>
  <c r="E81" i="1" l="1"/>
  <c r="F81" i="1" s="1"/>
  <c r="E109" i="1"/>
  <c r="F109" i="1" s="1"/>
  <c r="C111" i="1"/>
  <c r="C97" i="1"/>
  <c r="F96" i="1"/>
  <c r="E96" i="1"/>
  <c r="E95" i="1"/>
  <c r="F95" i="1" s="1"/>
  <c r="E80" i="1"/>
  <c r="F80" i="1" s="1"/>
  <c r="C83" i="1"/>
  <c r="C54" i="1"/>
  <c r="C24" i="2" l="1"/>
  <c r="B24" i="2"/>
  <c r="F16" i="2"/>
  <c r="D16" i="2"/>
  <c r="B16" i="2"/>
  <c r="C69" i="1"/>
  <c r="C40" i="1"/>
  <c r="E108" i="1"/>
  <c r="F108" i="1" s="1"/>
  <c r="E107" i="1"/>
  <c r="F107" i="1" s="1"/>
  <c r="E106" i="1"/>
  <c r="F106" i="1" s="1"/>
  <c r="E105" i="1"/>
  <c r="F105" i="1" s="1"/>
  <c r="E94" i="1"/>
  <c r="F94" i="1" s="1"/>
  <c r="F97" i="1" s="1"/>
  <c r="E93" i="1"/>
  <c r="F93" i="1" s="1"/>
  <c r="E92" i="1"/>
  <c r="F92" i="1" s="1"/>
  <c r="E91" i="1"/>
  <c r="F91" i="1" s="1"/>
  <c r="E79" i="1"/>
  <c r="F79" i="1" s="1"/>
  <c r="E78" i="1"/>
  <c r="F78" i="1" s="1"/>
  <c r="F83" i="1" s="1"/>
  <c r="F85" i="1" s="1"/>
  <c r="E77" i="1"/>
  <c r="F77" i="1" s="1"/>
  <c r="E65" i="1"/>
  <c r="F65" i="1" s="1"/>
  <c r="E64" i="1"/>
  <c r="F64" i="1" s="1"/>
  <c r="E63" i="1"/>
  <c r="F63" i="1" s="1"/>
  <c r="E62" i="1"/>
  <c r="F62" i="1" s="1"/>
  <c r="E52" i="1"/>
  <c r="F52" i="1" s="1"/>
  <c r="E51" i="1"/>
  <c r="F51" i="1" s="1"/>
  <c r="E50" i="1"/>
  <c r="F50" i="1" s="1"/>
  <c r="F49" i="1"/>
  <c r="F48" i="1"/>
  <c r="E37" i="1"/>
  <c r="F37" i="1" s="1"/>
  <c r="E36" i="1"/>
  <c r="F36" i="1" s="1"/>
  <c r="E35" i="1"/>
  <c r="F35" i="1" s="1"/>
  <c r="E34" i="1"/>
  <c r="F34" i="1" s="1"/>
  <c r="E33" i="1"/>
  <c r="F33" i="1" s="1"/>
  <c r="E23" i="1"/>
  <c r="F23" i="1" s="1"/>
  <c r="E22" i="1"/>
  <c r="F22" i="1" s="1"/>
  <c r="E21" i="1"/>
  <c r="F21" i="1" s="1"/>
  <c r="E20" i="1"/>
  <c r="F20" i="1" s="1"/>
  <c r="E19" i="1"/>
  <c r="F19" i="1" s="1"/>
  <c r="E9" i="1"/>
  <c r="F9" i="1" s="1"/>
  <c r="E8" i="1"/>
  <c r="F8" i="1" s="1"/>
  <c r="E7" i="1"/>
  <c r="F7" i="1" s="1"/>
  <c r="E6" i="1"/>
  <c r="F6" i="1" s="1"/>
  <c r="E5" i="1"/>
  <c r="F5" i="1" s="1"/>
  <c r="F40" i="1" l="1"/>
  <c r="F25" i="1"/>
  <c r="F27" i="1" s="1"/>
  <c r="F54" i="1"/>
  <c r="F56" i="1" s="1"/>
  <c r="F69" i="1"/>
  <c r="F71" i="1" s="1"/>
  <c r="F42" i="1"/>
  <c r="F111" i="1"/>
  <c r="F113" i="1" s="1"/>
  <c r="F99" i="1"/>
  <c r="F11" i="1"/>
  <c r="F28" i="1" l="1"/>
  <c r="F114" i="1"/>
  <c r="F57" i="1"/>
  <c r="F13" i="1"/>
  <c r="F86" i="1"/>
  <c r="F72" i="1"/>
  <c r="F14" i="1"/>
  <c r="F100" i="1"/>
  <c r="F43" i="1"/>
</calcChain>
</file>

<file path=xl/sharedStrings.xml><?xml version="1.0" encoding="utf-8"?>
<sst xmlns="http://schemas.openxmlformats.org/spreadsheetml/2006/main" count="227" uniqueCount="124">
  <si>
    <t>Credits</t>
  </si>
  <si>
    <t>Letter Grade</t>
  </si>
  <si>
    <t>Grade</t>
  </si>
  <si>
    <t>Points</t>
  </si>
  <si>
    <t>Letter grade</t>
  </si>
  <si>
    <t>Fall 2016</t>
  </si>
  <si>
    <t>ENGR0011</t>
  </si>
  <si>
    <t>CHEM0420</t>
  </si>
  <si>
    <t>PHYS0174</t>
  </si>
  <si>
    <t>MATH0290</t>
  </si>
  <si>
    <t>total</t>
  </si>
  <si>
    <t>PHIL0080</t>
  </si>
  <si>
    <t>B</t>
  </si>
  <si>
    <t>A</t>
  </si>
  <si>
    <t>B-</t>
  </si>
  <si>
    <t>A+</t>
  </si>
  <si>
    <t>A-</t>
  </si>
  <si>
    <t>B+</t>
  </si>
  <si>
    <t>C+</t>
  </si>
  <si>
    <t>C</t>
  </si>
  <si>
    <t>C-</t>
  </si>
  <si>
    <t>D+</t>
  </si>
  <si>
    <t>D-</t>
  </si>
  <si>
    <t>F</t>
  </si>
  <si>
    <t>Semester GPA</t>
  </si>
  <si>
    <t>Cumul GPA</t>
  </si>
  <si>
    <t>D</t>
  </si>
  <si>
    <t>Spring 2017</t>
  </si>
  <si>
    <t>Fall 2017</t>
  </si>
  <si>
    <t>Spring 2018</t>
  </si>
  <si>
    <t>Fall 2018</t>
  </si>
  <si>
    <t>Spring 2019</t>
  </si>
  <si>
    <t>Fall 2019</t>
  </si>
  <si>
    <t>Spring 2020</t>
  </si>
  <si>
    <t>ENGR0012</t>
  </si>
  <si>
    <t>PHYS0175</t>
  </si>
  <si>
    <t>LATIN0220</t>
  </si>
  <si>
    <t>Quiz</t>
  </si>
  <si>
    <t>Writing Assignment</t>
  </si>
  <si>
    <t>A </t>
  </si>
  <si>
    <t>B </t>
  </si>
  <si>
    <t>C </t>
  </si>
  <si>
    <t>D </t>
  </si>
  <si>
    <t>F </t>
  </si>
  <si>
    <t xml:space="preserve">Homework 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</si>
  <si>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</si>
  <si>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</si>
  <si>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</si>
  <si>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</si>
  <si>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</si>
  <si>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</si>
  <si>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</si>
  <si>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</si>
  <si>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</si>
  <si>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</si>
  <si>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</si>
  <si>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</si>
  <si>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</si>
  <si>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</si>
  <si>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</si>
  <si>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</si>
  <si>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</si>
  <si>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</si>
  <si>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</si>
  <si>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</si>
  <si>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</si>
  <si>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</si>
  <si>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</si>
  <si>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</si>
  <si>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</si>
  <si>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A1</t>
  </si>
  <si>
    <t>A2</t>
  </si>
  <si>
    <t>A3</t>
  </si>
  <si>
    <t>A4</t>
  </si>
  <si>
    <t>Total</t>
  </si>
  <si>
    <t>Other:</t>
  </si>
  <si>
    <t>Ind. Web Page</t>
  </si>
  <si>
    <t>Group Web Page</t>
  </si>
  <si>
    <t>Midterm</t>
  </si>
  <si>
    <t>Final</t>
  </si>
  <si>
    <t>FINAL GRADE</t>
  </si>
  <si>
    <t>≤59</t>
  </si>
  <si>
    <t>61-64</t>
  </si>
  <si>
    <t>65-70</t>
  </si>
  <si>
    <t>71-74</t>
  </si>
  <si>
    <t>75-78</t>
  </si>
  <si>
    <t>79-84</t>
  </si>
  <si>
    <t>85-88</t>
  </si>
  <si>
    <t>89-92</t>
  </si>
  <si>
    <t>93-98</t>
  </si>
  <si>
    <t>99-100</t>
  </si>
  <si>
    <t>MATH 0240</t>
  </si>
  <si>
    <t>CHEM 0310</t>
  </si>
  <si>
    <t>ChE 0100</t>
  </si>
  <si>
    <t>ChE 0101</t>
  </si>
  <si>
    <t>CHEM 0320</t>
  </si>
  <si>
    <t>ChE 0200</t>
  </si>
  <si>
    <t>ChE 0201</t>
  </si>
  <si>
    <t>ChE 0214</t>
  </si>
  <si>
    <t>ChE 0300</t>
  </si>
  <si>
    <t>ChE 0301</t>
  </si>
  <si>
    <t>ChE 0314</t>
  </si>
  <si>
    <t>CHEM 1480</t>
  </si>
  <si>
    <t>ChE 0400</t>
  </si>
  <si>
    <t>ChE 0401</t>
  </si>
  <si>
    <t>BIOENG ELEC</t>
  </si>
  <si>
    <t>ChE 1530</t>
  </si>
  <si>
    <t>CHEM 0250</t>
  </si>
  <si>
    <t>CHEM 0345</t>
  </si>
  <si>
    <t>ChE 0500</t>
  </si>
  <si>
    <t>ChE 0501</t>
  </si>
  <si>
    <t>ChE 0613</t>
  </si>
  <si>
    <t>ChE 0602</t>
  </si>
  <si>
    <t>COMMRC 0300</t>
  </si>
  <si>
    <t>CS 0401</t>
  </si>
  <si>
    <t>CS 0445</t>
  </si>
  <si>
    <t>CS 1501</t>
  </si>
  <si>
    <t>CS 0447</t>
  </si>
  <si>
    <t>CS 0449</t>
  </si>
  <si>
    <t>BIOE ELECTIVE</t>
  </si>
  <si>
    <t>CHEM 1810</t>
  </si>
  <si>
    <t>LATIN 1402</t>
  </si>
  <si>
    <t>TA</t>
  </si>
  <si>
    <t>LATIN 1402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</si>
</sst>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4"/>
  <sheetViews>
    <sheetView tabSelected="1" topLeftCell="A22" workbookViewId="0">
      <selection activeCell="F32" sqref="F32"/>
    </sheetView>
  </sheetViews>
  <sheetFormatPr defaultRowHeight="15" x14ac:dyDescent="0.25"/>
  <cols>
    <col min="1" max="1" width="4.42578125" customWidth="1"/>
    <col min="2" max="2" width="13.85546875" bestFit="1" customWidth="1"/>
    <col min="3" max="3" width="13.7109375" bestFit="1" customWidth="1"/>
    <col min="4" max="4" width="10.140625" bestFit="1" customWidth="1"/>
    <col min="5" max="5" width="6.28515625" bestFit="1" customWidth="1"/>
    <col min="6" max="6" width="12" bestFit="1" customWidth="1"/>
    <col min="8" max="8" width="9.85546875" bestFit="1" customWidth="1"/>
  </cols>
  <sheetData>
    <row r="3" spans="1:9" ht="29.25" customHeight="1" x14ac:dyDescent="0.25">
      <c r="A3">
        <v>1</v>
      </c>
      <c r="B3" t="s">
        <v>5</v>
      </c>
      <c r="C3" t="s">
        <v>0</v>
      </c>
      <c r="D3" s="1" t="s">
        <v>1</v>
      </c>
      <c r="E3" t="s">
        <v>2</v>
      </c>
      <c r="F3" s="5" t="s">
        <v>3</v>
      </c>
      <c r="H3" s="6" t="s">
        <v>4</v>
      </c>
      <c r="I3" s="7" t="s">
        <v>3</v>
      </c>
    </row>
    <row r="4" spans="1:9" x14ac:dyDescent="0.25">
      <c r="H4" s="7" t="s">
        <v>15</v>
      </c>
      <c r="I4" s="7">
        <v>4</v>
      </c>
    </row>
    <row r="5" spans="1:9" x14ac:dyDescent="0.25">
      <c r="B5" t="s">
        <v>6</v>
      </c>
      <c r="C5">
        <v>3</v>
      </c>
      <c r="D5" t="s">
        <v>13</v>
      </c>
      <c r="E5">
        <f>VLOOKUP(D5,$H$4:$I$16,2,FALSE)</f>
        <v>4</v>
      </c>
      <c r="F5">
        <f>C5*E5</f>
        <v>12</v>
      </c>
      <c r="H5" s="7" t="s">
        <v>13</v>
      </c>
      <c r="I5" s="7">
        <v>4</v>
      </c>
    </row>
    <row r="6" spans="1:9" x14ac:dyDescent="0.25">
      <c r="B6" t="s">
        <v>7</v>
      </c>
      <c r="C6">
        <v>3</v>
      </c>
      <c r="D6" t="s">
        <v>13</v>
      </c>
      <c r="E6">
        <f t="shared" ref="E6:E9" si="0">VLOOKUP(D6,$H$4:$I$16,2,FALSE)</f>
        <v>4</v>
      </c>
      <c r="F6">
        <f t="shared" ref="F6:F9" si="1">C6*E6</f>
        <v>12</v>
      </c>
      <c r="H6" s="7" t="s">
        <v>16</v>
      </c>
      <c r="I6" s="7">
        <v>3.75</v>
      </c>
    </row>
    <row r="7" spans="1:9" x14ac:dyDescent="0.25">
      <c r="B7" t="s">
        <v>8</v>
      </c>
      <c r="C7">
        <v>4</v>
      </c>
      <c r="D7" t="s">
        <v>12</v>
      </c>
      <c r="E7">
        <f t="shared" si="0"/>
        <v>3</v>
      </c>
      <c r="F7">
        <f t="shared" si="1"/>
        <v>12</v>
      </c>
      <c r="H7" s="7" t="s">
        <v>17</v>
      </c>
      <c r="I7" s="7">
        <v>3.25</v>
      </c>
    </row>
    <row r="8" spans="1:9" x14ac:dyDescent="0.25">
      <c r="B8" t="s">
        <v>9</v>
      </c>
      <c r="C8">
        <v>3</v>
      </c>
      <c r="D8" t="s">
        <v>12</v>
      </c>
      <c r="E8">
        <f t="shared" si="0"/>
        <v>3</v>
      </c>
      <c r="F8">
        <f t="shared" si="1"/>
        <v>9</v>
      </c>
      <c r="H8" s="7" t="s">
        <v>12</v>
      </c>
      <c r="I8" s="7">
        <v>3</v>
      </c>
    </row>
    <row r="9" spans="1:9" x14ac:dyDescent="0.25">
      <c r="B9" t="s">
        <v>11</v>
      </c>
      <c r="C9">
        <v>3</v>
      </c>
      <c r="D9" t="s">
        <v>16</v>
      </c>
      <c r="E9">
        <f t="shared" si="0"/>
        <v>3.75</v>
      </c>
      <c r="F9">
        <f t="shared" si="1"/>
        <v>11.25</v>
      </c>
      <c r="H9" s="7" t="s">
        <v>14</v>
      </c>
      <c r="I9" s="7">
        <v>2.75</v>
      </c>
    </row>
    <row r="10" spans="1:9" x14ac:dyDescent="0.25">
      <c r="H10" s="7" t="s">
        <v>18</v>
      </c>
      <c r="I10" s="7">
        <v>2.25</v>
      </c>
    </row>
    <row r="11" spans="1:9" x14ac:dyDescent="0.25">
      <c r="B11" t="s">
        <v>10</v>
      </c>
      <c r="C11">
        <v>16</v>
      </c>
      <c r="F11">
        <f>SUM(F5:F9)</f>
        <v>56.25</v>
      </c>
      <c r="H11" s="7" t="s">
        <v>19</v>
      </c>
      <c r="I11" s="7">
        <v>2</v>
      </c>
    </row>
    <row r="12" spans="1:9" x14ac:dyDescent="0.25">
      <c r="H12" s="7" t="s">
        <v>20</v>
      </c>
      <c r="I12" s="7">
        <v>1.75</v>
      </c>
    </row>
    <row r="13" spans="1:9" x14ac:dyDescent="0.25">
      <c r="C13" t="s">
        <v>24</v>
      </c>
      <c r="F13">
        <f>$F$11/$C$11</f>
        <v>3.515625</v>
      </c>
      <c r="H13" s="7" t="s">
        <v>21</v>
      </c>
      <c r="I13" s="7">
        <v>1.25</v>
      </c>
    </row>
    <row r="14" spans="1:9" x14ac:dyDescent="0.25">
      <c r="C14" t="s">
        <v>25</v>
      </c>
      <c r="F14">
        <f>$F$11/$C$11</f>
        <v>3.515625</v>
      </c>
      <c r="H14" s="7" t="s">
        <v>26</v>
      </c>
      <c r="I14" s="7">
        <v>1</v>
      </c>
    </row>
    <row r="15" spans="1:9" x14ac:dyDescent="0.25">
      <c r="H15" s="7" t="s">
        <v>22</v>
      </c>
      <c r="I15" s="7">
        <v>0.75</v>
      </c>
    </row>
    <row r="16" spans="1:9" x14ac:dyDescent="0.25">
      <c r="H16" s="7" t="s">
        <v>23</v>
      </c>
      <c r="I16" s="7">
        <v>0</v>
      </c>
    </row>
    <row r="17" spans="1:8" ht="30" x14ac:dyDescent="0.25">
      <c r="A17">
        <v>2</v>
      </c>
      <c r="B17" t="s">
        <v>27</v>
      </c>
      <c r="C17" t="s">
        <v>0</v>
      </c>
      <c r="D17" s="1" t="s">
        <v>1</v>
      </c>
      <c r="E17" t="s">
        <v>2</v>
      </c>
      <c r="F17" t="s">
        <v>3</v>
      </c>
      <c r="H17" s="1"/>
    </row>
    <row r="19" spans="1:8" x14ac:dyDescent="0.25">
      <c r="B19" t="s">
        <v>34</v>
      </c>
      <c r="C19">
        <v>3</v>
      </c>
      <c r="D19" t="s">
        <v>13</v>
      </c>
      <c r="E19">
        <f>VLOOKUP(D19,$H$4:$I$16,2,FALSE)</f>
        <v>4</v>
      </c>
      <c r="F19">
        <f>C19*E19</f>
        <v>12</v>
      </c>
    </row>
    <row r="20" spans="1:8" x14ac:dyDescent="0.25">
      <c r="B20" t="s">
        <v>113</v>
      </c>
      <c r="C20">
        <v>3</v>
      </c>
      <c r="D20" t="s">
        <v>13</v>
      </c>
      <c r="E20">
        <f t="shared" ref="E20:E24" si="2">VLOOKUP(D20,$H$4:$I$16,2,FALSE)</f>
        <v>4</v>
      </c>
      <c r="F20">
        <f t="shared" ref="F20:F24" si="3">C20*E20</f>
        <v>12</v>
      </c>
    </row>
    <row r="21" spans="1:8" x14ac:dyDescent="0.25">
      <c r="B21" t="s">
        <v>35</v>
      </c>
      <c r="C21">
        <v>4</v>
      </c>
      <c r="D21" t="s">
        <v>12</v>
      </c>
      <c r="E21">
        <f t="shared" si="2"/>
        <v>3</v>
      </c>
      <c r="F21">
        <f t="shared" si="3"/>
        <v>12</v>
      </c>
    </row>
    <row r="22" spans="1:8" x14ac:dyDescent="0.25">
      <c r="B22" t="s">
        <v>91</v>
      </c>
      <c r="C22">
        <v>4</v>
      </c>
      <c r="D22" t="s">
        <v>15</v>
      </c>
      <c r="E22">
        <f t="shared" si="2"/>
        <v>4</v>
      </c>
      <c r="F22">
        <f t="shared" si="3"/>
        <v>16</v>
      </c>
    </row>
    <row r="23" spans="1:8" x14ac:dyDescent="0.25">
      <c r="B23" t="s">
        <v>36</v>
      </c>
      <c r="C23">
        <v>3</v>
      </c>
      <c r="D23" t="s">
        <v>13</v>
      </c>
      <c r="E23">
        <f t="shared" si="2"/>
        <v>4</v>
      </c>
      <c r="F23">
        <f t="shared" si="3"/>
        <v>12</v>
      </c>
    </row>
    <row r="24" spans="1:8" x14ac:dyDescent="0.25">
      <c r="B24" t="s">
        <v>122</v>
      </c>
      <c r="C24">
        <v>1</v>
      </c>
      <c r="D24" t="s">
        <v>13</v>
      </c>
      <c r="E24">
        <f t="shared" si="2"/>
        <v>4</v>
      </c>
      <c r="F24">
        <f t="shared" si="3"/>
        <v>4</v>
      </c>
    </row>
    <row r="25" spans="1:8" x14ac:dyDescent="0.25">
      <c r="B25" t="s">
        <v>10</v>
      </c>
      <c r="C25">
        <f>SUM(C19:C24)</f>
        <v>18</v>
      </c>
      <c r="F25">
        <f>SUM(F19:F24)</f>
        <v>68</v>
      </c>
    </row>
    <row r="27" spans="1:8" x14ac:dyDescent="0.25">
      <c r="C27" t="s">
        <v>24</v>
      </c>
      <c r="F27">
        <f>F25/C25</f>
        <v>3.7777777777777777</v>
      </c>
    </row>
    <row r="28" spans="1:8" x14ac:dyDescent="0.25">
      <c r="C28" t="s">
        <v>25</v>
      </c>
      <c r="F28">
        <f>($F$11+$F$25)/($C$11+$C$25)</f>
        <v>3.6544117647058822</v>
      </c>
    </row>
    <row r="31" spans="1:8" ht="30" x14ac:dyDescent="0.25">
      <c r="A31">
        <v>3</v>
      </c>
      <c r="B31" t="s">
        <v>28</v>
      </c>
      <c r="C31" t="s">
        <v>0</v>
      </c>
      <c r="D31" s="1" t="s">
        <v>1</v>
      </c>
      <c r="E31" t="s">
        <v>2</v>
      </c>
      <c r="F31" t="s">
        <v>3</v>
      </c>
      <c r="H31" s="1"/>
    </row>
    <row r="33" spans="1:8" x14ac:dyDescent="0.25">
      <c r="B33" t="s">
        <v>92</v>
      </c>
      <c r="C33">
        <v>3</v>
      </c>
      <c r="D33" t="s">
        <v>12</v>
      </c>
      <c r="E33">
        <f>VLOOKUP(D33,$H$4:$I$16,2,FALSE)</f>
        <v>3</v>
      </c>
      <c r="F33">
        <f>C33*E33</f>
        <v>9</v>
      </c>
    </row>
    <row r="34" spans="1:8" x14ac:dyDescent="0.25">
      <c r="B34" s="8" t="s">
        <v>114</v>
      </c>
      <c r="C34">
        <v>4</v>
      </c>
      <c r="D34" t="s">
        <v>13</v>
      </c>
      <c r="E34">
        <f t="shared" ref="E34:E38" si="4">VLOOKUP(D34,$H$4:$I$16,2,FALSE)</f>
        <v>4</v>
      </c>
      <c r="F34">
        <f t="shared" ref="F34:F38" si="5">C34*E34</f>
        <v>16</v>
      </c>
    </row>
    <row r="35" spans="1:8" x14ac:dyDescent="0.25">
      <c r="B35" s="1" t="s">
        <v>121</v>
      </c>
      <c r="C35">
        <v>3</v>
      </c>
      <c r="D35" t="s">
        <v>13</v>
      </c>
      <c r="E35">
        <f t="shared" si="4"/>
        <v>4</v>
      </c>
      <c r="F35">
        <f t="shared" si="5"/>
        <v>12</v>
      </c>
    </row>
    <row r="36" spans="1:8" x14ac:dyDescent="0.25">
      <c r="B36" t="s">
        <v>93</v>
      </c>
      <c r="C36">
        <v>6</v>
      </c>
      <c r="D36" t="s">
        <v>13</v>
      </c>
      <c r="E36">
        <f t="shared" si="4"/>
        <v>4</v>
      </c>
      <c r="F36">
        <f t="shared" si="5"/>
        <v>24</v>
      </c>
    </row>
    <row r="37" spans="1:8" x14ac:dyDescent="0.25">
      <c r="B37" t="s">
        <v>94</v>
      </c>
      <c r="C37">
        <v>1</v>
      </c>
      <c r="D37" t="s">
        <v>13</v>
      </c>
      <c r="E37">
        <f t="shared" si="4"/>
        <v>4</v>
      </c>
      <c r="F37">
        <f t="shared" si="5"/>
        <v>4</v>
      </c>
    </row>
    <row r="38" spans="1:8" x14ac:dyDescent="0.25">
      <c r="B38" t="s">
        <v>123</v>
      </c>
      <c r="C38">
        <v>1</v>
      </c>
      <c r="D38" t="s">
        <v>13</v>
      </c>
      <c r="E38">
        <f t="shared" si="4"/>
        <v>4</v>
      </c>
      <c r="F38">
        <f t="shared" si="5"/>
        <v>4</v>
      </c>
    </row>
    <row r="40" spans="1:8" x14ac:dyDescent="0.25">
      <c r="B40" t="s">
        <v>10</v>
      </c>
      <c r="C40">
        <f>SUM(C33:C38)</f>
        <v>18</v>
      </c>
      <c r="F40">
        <f>SUM(F33:F38)</f>
        <v>69</v>
      </c>
    </row>
    <row r="42" spans="1:8" x14ac:dyDescent="0.25">
      <c r="C42" t="s">
        <v>24</v>
      </c>
      <c r="F42">
        <f>F40/C40</f>
        <v>3.8333333333333335</v>
      </c>
    </row>
    <row r="43" spans="1:8" x14ac:dyDescent="0.25">
      <c r="C43" t="s">
        <v>25</v>
      </c>
      <c r="F43">
        <f>($F$11+$F$25+$F$40)/($C$11+$C$25+$C$40)</f>
        <v>3.7163461538461537</v>
      </c>
    </row>
    <row r="46" spans="1:8" ht="30" x14ac:dyDescent="0.25">
      <c r="A46">
        <v>4</v>
      </c>
      <c r="B46" t="s">
        <v>29</v>
      </c>
      <c r="C46" t="s">
        <v>0</v>
      </c>
      <c r="D46" s="1" t="s">
        <v>1</v>
      </c>
      <c r="E46" t="s">
        <v>2</v>
      </c>
      <c r="F46" t="s">
        <v>3</v>
      </c>
      <c r="H46" s="1"/>
    </row>
    <row r="48" spans="1:8" x14ac:dyDescent="0.25">
      <c r="B48" t="s">
        <v>95</v>
      </c>
      <c r="C48">
        <v>3</v>
      </c>
      <c r="D48" t="s">
        <v>12</v>
      </c>
      <c r="E48">
        <f>VLOOKUP(D48,$H$4:$I$16,2,FALSE)</f>
        <v>3</v>
      </c>
      <c r="F48">
        <f>C48*E48</f>
        <v>9</v>
      </c>
    </row>
    <row r="49" spans="1:8" x14ac:dyDescent="0.25">
      <c r="B49" t="s">
        <v>96</v>
      </c>
      <c r="C49">
        <v>6</v>
      </c>
      <c r="D49" t="s">
        <v>13</v>
      </c>
      <c r="E49">
        <f>VLOOKUP(D49,$H$4:$I$16,2,FALSE)</f>
        <v>4</v>
      </c>
      <c r="F49">
        <f t="shared" ref="F49:F53" si="6">C49*E49</f>
        <v>24</v>
      </c>
    </row>
    <row r="50" spans="1:8" x14ac:dyDescent="0.25">
      <c r="B50" t="s">
        <v>97</v>
      </c>
      <c r="C50">
        <v>1</v>
      </c>
      <c r="D50" t="s">
        <v>13</v>
      </c>
      <c r="E50">
        <f t="shared" ref="E50:E53" si="7">VLOOKUP(D50,$H$4:$I$16,2,FALSE)</f>
        <v>4</v>
      </c>
      <c r="F50">
        <f t="shared" si="6"/>
        <v>4</v>
      </c>
    </row>
    <row r="51" spans="1:8" x14ac:dyDescent="0.25">
      <c r="B51" t="s">
        <v>98</v>
      </c>
      <c r="C51">
        <v>3</v>
      </c>
      <c r="D51" t="s">
        <v>13</v>
      </c>
      <c r="E51">
        <f t="shared" si="7"/>
        <v>4</v>
      </c>
      <c r="F51">
        <f t="shared" si="6"/>
        <v>12</v>
      </c>
    </row>
    <row r="52" spans="1:8" x14ac:dyDescent="0.25">
      <c r="B52" t="s">
        <v>115</v>
      </c>
      <c r="C52">
        <v>3</v>
      </c>
      <c r="D52" t="s">
        <v>13</v>
      </c>
      <c r="E52">
        <f t="shared" si="7"/>
        <v>4</v>
      </c>
      <c r="F52">
        <f t="shared" si="6"/>
        <v>12</v>
      </c>
    </row>
    <row r="53" spans="1:8" x14ac:dyDescent="0.25">
      <c r="B53" t="s">
        <v>122</v>
      </c>
      <c r="C53">
        <v>2</v>
      </c>
      <c r="D53" t="s">
        <v>13</v>
      </c>
      <c r="E53">
        <f t="shared" si="7"/>
        <v>4</v>
      </c>
      <c r="F53">
        <f t="shared" si="6"/>
        <v>8</v>
      </c>
    </row>
    <row r="54" spans="1:8" x14ac:dyDescent="0.25">
      <c r="B54" t="s">
        <v>10</v>
      </c>
      <c r="C54">
        <f>SUM(C48:C53)</f>
        <v>18</v>
      </c>
      <c r="F54">
        <f>SUM(F48:F53)</f>
        <v>69</v>
      </c>
    </row>
    <row r="56" spans="1:8" x14ac:dyDescent="0.25">
      <c r="C56" t="s">
        <v>24</v>
      </c>
      <c r="F56">
        <f>F54/C54</f>
        <v>3.8333333333333335</v>
      </c>
    </row>
    <row r="57" spans="1:8" x14ac:dyDescent="0.25">
      <c r="C57" t="s">
        <v>25</v>
      </c>
      <c r="F57">
        <f>($F$11+$F$25+$F$40+$F$54)/($C$11+$C$25+$C$40+$C$54)</f>
        <v>3.7464285714285714</v>
      </c>
    </row>
    <row r="60" spans="1:8" ht="30" x14ac:dyDescent="0.25">
      <c r="A60">
        <v>5</v>
      </c>
      <c r="B60" t="s">
        <v>30</v>
      </c>
      <c r="C60" t="s">
        <v>0</v>
      </c>
      <c r="D60" s="1" t="s">
        <v>1</v>
      </c>
      <c r="E60" t="s">
        <v>2</v>
      </c>
      <c r="F60" t="s">
        <v>3</v>
      </c>
      <c r="H60" s="1"/>
    </row>
    <row r="62" spans="1:8" x14ac:dyDescent="0.25">
      <c r="B62" t="s">
        <v>99</v>
      </c>
      <c r="C62">
        <v>6</v>
      </c>
      <c r="D62" t="s">
        <v>13</v>
      </c>
      <c r="E62">
        <f>VLOOKUP(D62,$H$4:$I$16,2,FALSE)</f>
        <v>4</v>
      </c>
      <c r="F62">
        <f>C62*E62</f>
        <v>24</v>
      </c>
    </row>
    <row r="63" spans="1:8" x14ac:dyDescent="0.25">
      <c r="B63" t="s">
        <v>100</v>
      </c>
      <c r="C63">
        <v>1</v>
      </c>
      <c r="D63" t="s">
        <v>13</v>
      </c>
      <c r="E63">
        <f t="shared" ref="E63:E66" si="8">VLOOKUP(D63,$H$4:$I$16,2,FALSE)</f>
        <v>4</v>
      </c>
      <c r="F63">
        <f t="shared" ref="F63:F66" si="9">C63*E63</f>
        <v>4</v>
      </c>
    </row>
    <row r="64" spans="1:8" x14ac:dyDescent="0.25">
      <c r="B64" t="s">
        <v>101</v>
      </c>
      <c r="C64">
        <v>3</v>
      </c>
      <c r="D64" t="s">
        <v>16</v>
      </c>
      <c r="E64">
        <f t="shared" si="8"/>
        <v>3.75</v>
      </c>
      <c r="F64">
        <f t="shared" si="9"/>
        <v>11.25</v>
      </c>
    </row>
    <row r="65" spans="1:8" x14ac:dyDescent="0.25">
      <c r="B65" t="s">
        <v>120</v>
      </c>
      <c r="C65">
        <v>4</v>
      </c>
      <c r="D65" t="s">
        <v>13</v>
      </c>
      <c r="E65">
        <f t="shared" si="8"/>
        <v>4</v>
      </c>
      <c r="F65">
        <f t="shared" si="9"/>
        <v>16</v>
      </c>
    </row>
    <row r="66" spans="1:8" x14ac:dyDescent="0.25">
      <c r="B66" t="s">
        <v>116</v>
      </c>
      <c r="C66">
        <v>3</v>
      </c>
      <c r="D66" t="s">
        <v>12</v>
      </c>
      <c r="E66">
        <f t="shared" si="8"/>
        <v>3</v>
      </c>
      <c r="F66">
        <f t="shared" si="9"/>
        <v>9</v>
      </c>
    </row>
    <row r="69" spans="1:8" x14ac:dyDescent="0.25">
      <c r="B69" t="s">
        <v>10</v>
      </c>
      <c r="C69">
        <f>SUM(C62:C67)</f>
        <v>17</v>
      </c>
      <c r="F69">
        <f>SUM(F62:F67)</f>
        <v>64.25</v>
      </c>
    </row>
    <row r="71" spans="1:8" x14ac:dyDescent="0.25">
      <c r="C71" t="s">
        <v>24</v>
      </c>
      <c r="F71">
        <f>F69/C69</f>
        <v>3.7794117647058822</v>
      </c>
    </row>
    <row r="72" spans="1:8" x14ac:dyDescent="0.25">
      <c r="C72" t="s">
        <v>25</v>
      </c>
      <c r="F72">
        <f>($F$11+$F$25+$F$40+$F$54+$F$69)/($C$11+$C$25+$C$40+$C$54+$C$69)</f>
        <v>3.7528735632183907</v>
      </c>
      <c r="H72" s="1"/>
    </row>
    <row r="75" spans="1:8" ht="30" x14ac:dyDescent="0.25">
      <c r="A75">
        <v>6</v>
      </c>
      <c r="B75" t="s">
        <v>31</v>
      </c>
      <c r="C75" t="s">
        <v>0</v>
      </c>
      <c r="D75" s="1" t="s">
        <v>1</v>
      </c>
      <c r="E75" t="s">
        <v>2</v>
      </c>
      <c r="F75" t="s">
        <v>3</v>
      </c>
    </row>
    <row r="77" spans="1:8" x14ac:dyDescent="0.25">
      <c r="B77" t="s">
        <v>102</v>
      </c>
      <c r="C77">
        <v>3</v>
      </c>
      <c r="D77" t="s">
        <v>12</v>
      </c>
      <c r="E77">
        <f>VLOOKUP(D77,$H$4:$I$16,2,FALSE)</f>
        <v>3</v>
      </c>
      <c r="F77">
        <f>C77*E77</f>
        <v>9</v>
      </c>
    </row>
    <row r="78" spans="1:8" x14ac:dyDescent="0.25">
      <c r="B78" t="s">
        <v>103</v>
      </c>
      <c r="C78">
        <v>5</v>
      </c>
      <c r="D78" t="s">
        <v>13</v>
      </c>
      <c r="E78">
        <f t="shared" ref="E78:E79" si="10">VLOOKUP(D78,$H$4:$I$16,2,FALSE)</f>
        <v>4</v>
      </c>
      <c r="F78">
        <f t="shared" ref="F78:F79" si="11">C78*E78</f>
        <v>20</v>
      </c>
    </row>
    <row r="79" spans="1:8" x14ac:dyDescent="0.25">
      <c r="B79" t="s">
        <v>104</v>
      </c>
      <c r="C79">
        <v>1</v>
      </c>
      <c r="D79" t="s">
        <v>13</v>
      </c>
      <c r="E79">
        <f t="shared" si="10"/>
        <v>4</v>
      </c>
      <c r="F79">
        <f t="shared" si="11"/>
        <v>4</v>
      </c>
    </row>
    <row r="80" spans="1:8" x14ac:dyDescent="0.25">
      <c r="B80" t="s">
        <v>117</v>
      </c>
      <c r="C80">
        <v>3</v>
      </c>
      <c r="D80" t="s">
        <v>13</v>
      </c>
      <c r="E80">
        <f>VLOOKUP(D80,$H$4:$I$16,2,FALSE)</f>
        <v>4</v>
      </c>
      <c r="F80">
        <f>C80*E80</f>
        <v>12</v>
      </c>
    </row>
    <row r="81" spans="1:8" x14ac:dyDescent="0.25">
      <c r="B81" t="s">
        <v>119</v>
      </c>
      <c r="C81">
        <v>3</v>
      </c>
      <c r="D81" t="s">
        <v>13</v>
      </c>
      <c r="E81">
        <f>VLOOKUP(D81,$H$4:$I$16,2,FALSE)</f>
        <v>4</v>
      </c>
      <c r="F81">
        <f>C81*E81</f>
        <v>12</v>
      </c>
    </row>
    <row r="83" spans="1:8" x14ac:dyDescent="0.25">
      <c r="B83" t="s">
        <v>10</v>
      </c>
      <c r="C83">
        <f>SUM(C77:C81)</f>
        <v>15</v>
      </c>
      <c r="F83">
        <f>SUM(F77:F81)</f>
        <v>57</v>
      </c>
    </row>
    <row r="85" spans="1:8" x14ac:dyDescent="0.25">
      <c r="C85" t="s">
        <v>24</v>
      </c>
      <c r="F85">
        <f>F83/C83</f>
        <v>3.8</v>
      </c>
    </row>
    <row r="86" spans="1:8" x14ac:dyDescent="0.25">
      <c r="C86" t="s">
        <v>25</v>
      </c>
      <c r="F86">
        <f>($F$11+$F$25+$F$40+$F$54+$F$69+$F$83)/($C$11+$C$25+$C$40+$C$54+$C$69+$C$83)</f>
        <v>3.7598039215686274</v>
      </c>
    </row>
    <row r="89" spans="1:8" ht="30" x14ac:dyDescent="0.25">
      <c r="A89">
        <v>7</v>
      </c>
      <c r="B89" t="s">
        <v>32</v>
      </c>
      <c r="C89" t="s">
        <v>0</v>
      </c>
      <c r="D89" s="1" t="s">
        <v>1</v>
      </c>
      <c r="E89" t="s">
        <v>2</v>
      </c>
      <c r="F89" t="s">
        <v>3</v>
      </c>
      <c r="H89" s="1"/>
    </row>
    <row r="91" spans="1:8" x14ac:dyDescent="0.25">
      <c r="B91" t="s">
        <v>106</v>
      </c>
      <c r="C91">
        <v>3</v>
      </c>
      <c r="D91" t="s">
        <v>12</v>
      </c>
      <c r="E91">
        <f>VLOOKUP(D91,$H$4:$I$16,2,FALSE)</f>
        <v>3</v>
      </c>
      <c r="F91">
        <f>C91*E91</f>
        <v>9</v>
      </c>
    </row>
    <row r="92" spans="1:8" x14ac:dyDescent="0.25">
      <c r="B92" t="s">
        <v>107</v>
      </c>
      <c r="C92">
        <v>3</v>
      </c>
      <c r="D92" t="s">
        <v>13</v>
      </c>
      <c r="E92">
        <f t="shared" ref="E92:E96" si="12">VLOOKUP(D92,$H$4:$I$16,2,FALSE)</f>
        <v>4</v>
      </c>
      <c r="F92">
        <f t="shared" ref="F92:F96" si="13">C92*E92</f>
        <v>12</v>
      </c>
    </row>
    <row r="93" spans="1:8" x14ac:dyDescent="0.25">
      <c r="B93" t="s">
        <v>108</v>
      </c>
      <c r="C93">
        <v>2</v>
      </c>
      <c r="D93" t="s">
        <v>13</v>
      </c>
      <c r="E93">
        <f t="shared" si="12"/>
        <v>4</v>
      </c>
      <c r="F93">
        <f t="shared" si="13"/>
        <v>8</v>
      </c>
    </row>
    <row r="94" spans="1:8" x14ac:dyDescent="0.25">
      <c r="B94" t="s">
        <v>109</v>
      </c>
      <c r="C94">
        <v>5</v>
      </c>
      <c r="D94" t="s">
        <v>12</v>
      </c>
      <c r="E94">
        <f t="shared" si="12"/>
        <v>3</v>
      </c>
      <c r="F94">
        <f t="shared" si="13"/>
        <v>15</v>
      </c>
    </row>
    <row r="95" spans="1:8" x14ac:dyDescent="0.25">
      <c r="B95" t="s">
        <v>110</v>
      </c>
      <c r="C95">
        <v>1</v>
      </c>
      <c r="D95" t="s">
        <v>12</v>
      </c>
      <c r="E95">
        <f t="shared" si="12"/>
        <v>3</v>
      </c>
      <c r="F95">
        <f t="shared" si="13"/>
        <v>3</v>
      </c>
    </row>
    <row r="96" spans="1:8" x14ac:dyDescent="0.25">
      <c r="B96" t="s">
        <v>118</v>
      </c>
      <c r="C96">
        <v>3</v>
      </c>
      <c r="D96" t="s">
        <v>13</v>
      </c>
      <c r="E96">
        <f t="shared" si="12"/>
        <v>4</v>
      </c>
      <c r="F96">
        <f t="shared" si="13"/>
        <v>12</v>
      </c>
    </row>
    <row r="97" spans="1:8" x14ac:dyDescent="0.25">
      <c r="B97" t="s">
        <v>10</v>
      </c>
      <c r="C97">
        <f>SUM(C91:C96)</f>
        <v>17</v>
      </c>
      <c r="F97">
        <f>SUM(F91:F96)</f>
        <v>59</v>
      </c>
    </row>
    <row r="99" spans="1:8" x14ac:dyDescent="0.25">
      <c r="C99" t="s">
        <v>24</v>
      </c>
      <c r="F99">
        <f>F97/C97</f>
        <v>3.4705882352941178</v>
      </c>
    </row>
    <row r="100" spans="1:8" x14ac:dyDescent="0.25">
      <c r="C100" t="s">
        <v>25</v>
      </c>
      <c r="F100">
        <f>($F$11+$F$25+$F$40+$F$54+$F$69+$F$83+$F$97)/($C$11+$C$25+$C$40+$C$54+$C$69+$C$83+$C$97)</f>
        <v>3.7184873949579833</v>
      </c>
    </row>
    <row r="103" spans="1:8" ht="30" x14ac:dyDescent="0.25">
      <c r="A103">
        <v>8</v>
      </c>
      <c r="B103" t="s">
        <v>33</v>
      </c>
      <c r="C103" t="s">
        <v>0</v>
      </c>
      <c r="D103" s="1" t="s">
        <v>1</v>
      </c>
      <c r="E103" t="s">
        <v>2</v>
      </c>
      <c r="F103" t="s">
        <v>3</v>
      </c>
      <c r="H103" s="1"/>
    </row>
    <row r="105" spans="1:8" x14ac:dyDescent="0.25">
      <c r="B105" t="s">
        <v>111</v>
      </c>
      <c r="C105">
        <v>5</v>
      </c>
      <c r="D105" t="s">
        <v>12</v>
      </c>
      <c r="E105">
        <f>VLOOKUP(D105,$H$4:$I$16,2,FALSE)</f>
        <v>3</v>
      </c>
      <c r="F105">
        <f>C105*E105</f>
        <v>15</v>
      </c>
    </row>
    <row r="106" spans="1:8" x14ac:dyDescent="0.25">
      <c r="B106" t="s">
        <v>112</v>
      </c>
      <c r="C106">
        <v>2</v>
      </c>
      <c r="D106" t="s">
        <v>13</v>
      </c>
      <c r="E106">
        <f t="shared" ref="E106:E109" si="14">VLOOKUP(D106,$H$4:$I$16,2,FALSE)</f>
        <v>4</v>
      </c>
      <c r="F106">
        <f t="shared" ref="F106:F109" si="15">C106*E106</f>
        <v>8</v>
      </c>
    </row>
    <row r="107" spans="1:8" x14ac:dyDescent="0.25">
      <c r="B107" t="s">
        <v>105</v>
      </c>
      <c r="C107">
        <v>3</v>
      </c>
      <c r="D107" t="s">
        <v>13</v>
      </c>
      <c r="E107">
        <f t="shared" si="14"/>
        <v>4</v>
      </c>
      <c r="F107">
        <f t="shared" si="15"/>
        <v>12</v>
      </c>
    </row>
    <row r="108" spans="1:8" x14ac:dyDescent="0.25">
      <c r="C108">
        <v>3</v>
      </c>
      <c r="D108" t="s">
        <v>13</v>
      </c>
      <c r="E108">
        <f t="shared" si="14"/>
        <v>4</v>
      </c>
      <c r="F108">
        <f t="shared" si="15"/>
        <v>12</v>
      </c>
    </row>
    <row r="109" spans="1:8" x14ac:dyDescent="0.25">
      <c r="C109">
        <v>3</v>
      </c>
      <c r="D109" t="s">
        <v>12</v>
      </c>
      <c r="E109">
        <f t="shared" si="14"/>
        <v>3</v>
      </c>
      <c r="F109">
        <f t="shared" si="15"/>
        <v>9</v>
      </c>
    </row>
    <row r="111" spans="1:8" x14ac:dyDescent="0.25">
      <c r="B111" t="s">
        <v>10</v>
      </c>
      <c r="C111">
        <f>SUM(C105:C109)</f>
        <v>16</v>
      </c>
      <c r="F111">
        <f>SUM(F105:F109)</f>
        <v>56</v>
      </c>
    </row>
    <row r="113" spans="3:6" x14ac:dyDescent="0.25">
      <c r="C113" t="s">
        <v>24</v>
      </c>
      <c r="F113">
        <f>F111/C111</f>
        <v>3.5</v>
      </c>
    </row>
    <row r="114" spans="3:6" x14ac:dyDescent="0.25">
      <c r="C114" t="s">
        <v>25</v>
      </c>
      <c r="F114">
        <f>($F$11+$F$25+$F$40+$F$54+$F$69+$F$83+$F$97+$F$111)/($C$11+$C$25+$C$40+$C$54+$C$69+$C$83+$C$97+$C$111)</f>
        <v>3.6925925925925926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workbookViewId="0">
      <selection activeCell="G20" sqref="G20"/>
    </sheetView>
  </sheetViews>
  <sheetFormatPr defaultRowHeight="15" x14ac:dyDescent="0.25"/>
  <cols>
    <col min="1" max="1" width="14.140625" bestFit="1" customWidth="1"/>
    <col min="2" max="2" width="9.5703125" customWidth="1"/>
    <col min="3" max="3" width="4.85546875" bestFit="1" customWidth="1"/>
    <col min="4" max="4" width="4.28515625" customWidth="1"/>
    <col min="5" max="5" width="16.42578125" bestFit="1" customWidth="1"/>
    <col min="6" max="6" width="2.85546875" bestFit="1" customWidth="1"/>
    <col min="8" max="8" width="11.140625" bestFit="1" customWidth="1"/>
  </cols>
  <sheetData>
    <row r="1" spans="1:11" x14ac:dyDescent="0.25">
      <c r="A1" s="3" t="s">
        <v>44</v>
      </c>
      <c r="B1" s="3"/>
      <c r="C1" s="3" t="s">
        <v>37</v>
      </c>
      <c r="D1" s="3"/>
      <c r="E1" s="3" t="s">
        <v>38</v>
      </c>
      <c r="F1" s="3"/>
      <c r="G1" s="3"/>
      <c r="H1" t="s">
        <v>90</v>
      </c>
      <c r="J1">
        <v>59</v>
      </c>
      <c r="K1" t="s">
        <v>43</v>
      </c>
    </row>
    <row r="2" spans="1:11" x14ac:dyDescent="0.25">
      <c r="A2" t="s">
        <v>45</v>
      </c>
      <c r="B2">
        <v>83</v>
      </c>
      <c r="C2" t="s">
        <v>59</v>
      </c>
      <c r="D2">
        <v>85</v>
      </c>
      <c r="E2" t="s">
        <v>70</v>
      </c>
      <c r="F2">
        <v>97</v>
      </c>
      <c r="H2" t="s">
        <v>89</v>
      </c>
      <c r="J2">
        <v>60</v>
      </c>
      <c r="K2" t="s">
        <v>42</v>
      </c>
    </row>
    <row r="3" spans="1:11" x14ac:dyDescent="0.25">
      <c r="A3" t="s">
        <v>46</v>
      </c>
      <c r="B3">
        <v>100</v>
      </c>
      <c r="C3" t="s">
        <v>60</v>
      </c>
      <c r="D3">
        <v>100</v>
      </c>
      <c r="E3" t="s">
        <v>71</v>
      </c>
      <c r="F3">
        <v>90</v>
      </c>
      <c r="H3" t="s">
        <v>88</v>
      </c>
      <c r="J3">
        <v>61</v>
      </c>
      <c r="K3" t="s">
        <v>20</v>
      </c>
    </row>
    <row r="4" spans="1:11" x14ac:dyDescent="0.25">
      <c r="A4" t="s">
        <v>47</v>
      </c>
      <c r="B4">
        <v>100</v>
      </c>
      <c r="C4" t="s">
        <v>61</v>
      </c>
      <c r="D4">
        <v>85</v>
      </c>
      <c r="E4" t="s">
        <v>72</v>
      </c>
      <c r="F4">
        <v>95</v>
      </c>
      <c r="H4" t="s">
        <v>87</v>
      </c>
      <c r="J4">
        <v>65</v>
      </c>
      <c r="K4" t="s">
        <v>41</v>
      </c>
    </row>
    <row r="5" spans="1:11" x14ac:dyDescent="0.25">
      <c r="A5" t="s">
        <v>48</v>
      </c>
      <c r="B5">
        <v>90</v>
      </c>
      <c r="C5" t="s">
        <v>62</v>
      </c>
      <c r="D5">
        <v>90</v>
      </c>
      <c r="E5" t="s">
        <v>73</v>
      </c>
      <c r="F5">
        <v>93</v>
      </c>
      <c r="H5" t="s">
        <v>86</v>
      </c>
      <c r="J5">
        <v>71</v>
      </c>
      <c r="K5" t="s">
        <v>18</v>
      </c>
    </row>
    <row r="6" spans="1:11" x14ac:dyDescent="0.25">
      <c r="A6" t="s">
        <v>49</v>
      </c>
      <c r="B6">
        <v>83</v>
      </c>
      <c r="C6" t="s">
        <v>63</v>
      </c>
      <c r="D6">
        <v>60</v>
      </c>
      <c r="H6" t="s">
        <v>85</v>
      </c>
      <c r="J6">
        <v>75</v>
      </c>
      <c r="K6" t="s">
        <v>14</v>
      </c>
    </row>
    <row r="7" spans="1:11" x14ac:dyDescent="0.25">
      <c r="A7" t="s">
        <v>50</v>
      </c>
      <c r="B7">
        <v>90</v>
      </c>
      <c r="C7" t="s">
        <v>64</v>
      </c>
      <c r="D7">
        <v>84</v>
      </c>
      <c r="H7" t="s">
        <v>84</v>
      </c>
      <c r="J7">
        <v>79</v>
      </c>
      <c r="K7" t="s">
        <v>40</v>
      </c>
    </row>
    <row r="8" spans="1:11" x14ac:dyDescent="0.25">
      <c r="A8" t="s">
        <v>51</v>
      </c>
      <c r="B8">
        <v>100</v>
      </c>
      <c r="C8" t="s">
        <v>65</v>
      </c>
      <c r="D8">
        <v>97</v>
      </c>
      <c r="H8" t="s">
        <v>83</v>
      </c>
      <c r="J8">
        <v>85</v>
      </c>
      <c r="K8" t="s">
        <v>17</v>
      </c>
    </row>
    <row r="9" spans="1:11" x14ac:dyDescent="0.25">
      <c r="A9" t="s">
        <v>52</v>
      </c>
      <c r="B9">
        <v>94</v>
      </c>
      <c r="C9" t="s">
        <v>66</v>
      </c>
      <c r="D9">
        <v>100</v>
      </c>
      <c r="H9" t="s">
        <v>82</v>
      </c>
      <c r="J9">
        <v>89</v>
      </c>
      <c r="K9" t="s">
        <v>16</v>
      </c>
    </row>
    <row r="10" spans="1:11" x14ac:dyDescent="0.25">
      <c r="A10" t="s">
        <v>53</v>
      </c>
      <c r="B10">
        <v>87</v>
      </c>
      <c r="C10" t="s">
        <v>67</v>
      </c>
      <c r="D10">
        <v>100</v>
      </c>
      <c r="H10" s="2">
        <v>60</v>
      </c>
      <c r="J10">
        <v>93</v>
      </c>
      <c r="K10" t="s">
        <v>39</v>
      </c>
    </row>
    <row r="11" spans="1:11" x14ac:dyDescent="0.25">
      <c r="A11" t="s">
        <v>54</v>
      </c>
      <c r="B11">
        <v>93</v>
      </c>
      <c r="C11" t="s">
        <v>68</v>
      </c>
      <c r="D11">
        <v>100</v>
      </c>
      <c r="H11" s="4" t="s">
        <v>81</v>
      </c>
      <c r="J11">
        <v>99</v>
      </c>
      <c r="K11" t="s">
        <v>15</v>
      </c>
    </row>
    <row r="12" spans="1:11" x14ac:dyDescent="0.25">
      <c r="A12" t="s">
        <v>55</v>
      </c>
      <c r="B12">
        <v>100</v>
      </c>
      <c r="C12" t="s">
        <v>69</v>
      </c>
      <c r="D12">
        <v>94</v>
      </c>
    </row>
    <row r="13" spans="1:11" x14ac:dyDescent="0.25">
      <c r="A13" t="s">
        <v>56</v>
      </c>
      <c r="B13">
        <v>100</v>
      </c>
    </row>
    <row r="14" spans="1:11" x14ac:dyDescent="0.25">
      <c r="A14" t="s">
        <v>57</v>
      </c>
      <c r="B14">
        <v>100</v>
      </c>
    </row>
    <row r="15" spans="1:11" x14ac:dyDescent="0.25">
      <c r="A15" t="s">
        <v>58</v>
      </c>
      <c r="B15">
        <v>87</v>
      </c>
    </row>
    <row r="16" spans="1:11" x14ac:dyDescent="0.25">
      <c r="A16" s="3" t="s">
        <v>74</v>
      </c>
      <c r="B16">
        <f>AVERAGE(B2:B15)</f>
        <v>93.357142857142861</v>
      </c>
      <c r="C16" s="3" t="s">
        <v>74</v>
      </c>
      <c r="D16">
        <f>AVERAGE(D2:D12)</f>
        <v>90.454545454545453</v>
      </c>
      <c r="E16" s="3" t="s">
        <v>74</v>
      </c>
      <c r="F16">
        <f>AVERAGE(F2:F5)</f>
        <v>93.75</v>
      </c>
    </row>
    <row r="18" spans="1:3" x14ac:dyDescent="0.25">
      <c r="A18" s="3" t="s">
        <v>75</v>
      </c>
    </row>
    <row r="19" spans="1:3" x14ac:dyDescent="0.25">
      <c r="A19" s="3" t="s">
        <v>76</v>
      </c>
      <c r="B19">
        <v>97</v>
      </c>
    </row>
    <row r="20" spans="1:3" x14ac:dyDescent="0.25">
      <c r="A20" s="3" t="s">
        <v>77</v>
      </c>
      <c r="B20">
        <v>100</v>
      </c>
    </row>
    <row r="21" spans="1:3" x14ac:dyDescent="0.25">
      <c r="A21" s="3" t="s">
        <v>78</v>
      </c>
      <c r="B21">
        <v>80</v>
      </c>
    </row>
    <row r="22" spans="1:3" x14ac:dyDescent="0.25">
      <c r="A22" s="3" t="s">
        <v>79</v>
      </c>
      <c r="B22">
        <v>95</v>
      </c>
    </row>
    <row r="24" spans="1:3" x14ac:dyDescent="0.25">
      <c r="A24" s="3" t="s">
        <v>80</v>
      </c>
      <c r="B24">
        <f>0.1*B16+0.14*D16+0.2*F16+0.04*B19+0.04*B20+0.28*B21+0.2*B22</f>
        <v>90.029350649350661</v>
      </c>
      <c r="C24" t="str">
        <f>VLOOKUP(B24,J1:K11,2,TRUE)</f>
        <v>A-</v>
      </c>
    </row>
  </sheetData>
  <sortState ref="K1:K11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Handa</dc:creator>
  <cp:lastModifiedBy>Navdeep Handa</cp:lastModifiedBy>
  <dcterms:created xsi:type="dcterms:W3CDTF">2016-09-22T00:56:58Z</dcterms:created>
  <dcterms:modified xsi:type="dcterms:W3CDTF">2017-05-04T05:27:56Z</dcterms:modified>
</cp:coreProperties>
</file>