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4240" windowHeight="120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7" i="2" l="1"/>
  <c r="B7" i="2"/>
  <c r="C6" i="2"/>
  <c r="B6" i="2"/>
  <c r="B5" i="2"/>
  <c r="C4" i="2"/>
  <c r="B4" i="2"/>
  <c r="C3" i="2"/>
  <c r="B3" i="2"/>
  <c r="C2" i="2"/>
  <c r="B2" i="2"/>
  <c r="E7" i="1" l="1"/>
  <c r="E6" i="1"/>
  <c r="E5" i="1"/>
  <c r="E4" i="1"/>
  <c r="E3" i="1"/>
  <c r="E2" i="1"/>
  <c r="B9" i="2"/>
  <c r="D9" i="1"/>
  <c r="F7" i="1"/>
  <c r="F6" i="1"/>
  <c r="F5" i="1"/>
  <c r="F4" i="1"/>
  <c r="F3" i="1"/>
  <c r="C6" i="1"/>
  <c r="C5" i="1"/>
  <c r="C9" i="2" l="1"/>
  <c r="B9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<sst xmlns="http://schemas.openxmlformats.org/spreadsheetml/2006/main" count="69" uniqueCount="25">
  <si>
    <t>Sprint</t>
  </si>
  <si>
    <t>Webpage</t>
  </si>
  <si>
    <t>Batch</t>
  </si>
  <si>
    <t>Profiling</t>
  </si>
  <si>
    <t>Docs and Demo</t>
  </si>
  <si>
    <t>Completion</t>
  </si>
  <si>
    <t>Prototype</t>
  </si>
  <si>
    <t>Actual Story Points Remaining</t>
  </si>
  <si>
    <t>Delta</t>
  </si>
  <si>
    <t>Predicted Story Points Remaining</t>
  </si>
  <si>
    <t>Total:</t>
  </si>
  <si>
    <t>Completed</t>
  </si>
  <si>
    <t>Planned Story Points</t>
  </si>
  <si>
    <t>Actual Story Points</t>
  </si>
  <si>
    <t>Member</t>
  </si>
  <si>
    <t>Expected Points</t>
  </si>
  <si>
    <t>Cameron</t>
  </si>
  <si>
    <t>Glen</t>
  </si>
  <si>
    <t>Nick</t>
  </si>
  <si>
    <t>Richard</t>
  </si>
  <si>
    <t>James</t>
  </si>
  <si>
    <t>Omar</t>
  </si>
  <si>
    <t>Actual Points</t>
  </si>
  <si>
    <t>Hours per Member</t>
  </si>
  <si>
    <t>Docs &amp;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</si>
</sst>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Predicted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141</c:v>
                </c:pt>
                <c:pt idx="1">
                  <c:v>108</c:v>
                </c:pt>
                <c:pt idx="2">
                  <c:v>75</c:v>
                </c:pt>
                <c:pt idx="3">
                  <c:v>38</c:v>
                </c:pt>
                <c:pt idx="4">
                  <c:v>8.5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144</c:v>
                </c:pt>
                <c:pt idx="1">
                  <c:v>115</c:v>
                </c:pt>
                <c:pt idx="2">
                  <c:v>87</c:v>
                </c:pt>
                <c:pt idx="3">
                  <c:v>87</c:v>
                </c:pt>
                <c:pt idx="4">
                  <c:v>6</c:v>
                </c:pt>
                <c:pt idx="5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0704"/>
        <c:axId val="56442240"/>
      </c:lineChart>
      <c:catAx>
        <c:axId val="564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442240"/>
        <c:crosses val="autoZero"/>
        <c:auto val="1"/>
        <c:lblAlgn val="ctr"/>
        <c:lblOffset val="100"/>
        <c:noMultiLvlLbl val="0"/>
      </c:catAx>
      <c:valAx>
        <c:axId val="564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Sheet3!$A$19:$A$24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Sheet3!$B$19:$B$24</c:f>
              <c:numCache>
                <c:formatCode>General</c:formatCode>
                <c:ptCount val="6"/>
                <c:pt idx="0">
                  <c:v>30</c:v>
                </c:pt>
                <c:pt idx="1">
                  <c:v>24.5</c:v>
                </c:pt>
                <c:pt idx="2">
                  <c:v>47.5</c:v>
                </c:pt>
                <c:pt idx="3">
                  <c:v>8</c:v>
                </c:pt>
                <c:pt idx="4">
                  <c:v>37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38176"/>
        <c:axId val="82339712"/>
      </c:barChart>
      <c:catAx>
        <c:axId val="8233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2339712"/>
        <c:crosses val="autoZero"/>
        <c:auto val="1"/>
        <c:lblAlgn val="ctr"/>
        <c:lblOffset val="100"/>
        <c:noMultiLvlLbl val="0"/>
      </c:catAx>
      <c:valAx>
        <c:axId val="82339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33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Sheet3!$B$18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Sheet3!$A$19:$A$24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Sheet3!$B$19:$B$24</c:f>
              <c:numCache>
                <c:formatCode>General</c:formatCode>
                <c:ptCount val="6"/>
                <c:pt idx="0">
                  <c:v>30</c:v>
                </c:pt>
                <c:pt idx="1">
                  <c:v>24.5</c:v>
                </c:pt>
                <c:pt idx="2">
                  <c:v>47.5</c:v>
                </c:pt>
                <c:pt idx="3">
                  <c:v>8</c:v>
                </c:pt>
                <c:pt idx="4">
                  <c:v>37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Nick</c:v>
                </c:pt>
              </c:strCache>
            </c:strRef>
          </c:tx>
          <c:marker>
            <c:symbol val="none"/>
          </c:marker>
          <c:cat>
            <c:strRef>
              <c:f>Sheet4!$A$2:$A$5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12</c:v>
                </c:pt>
                <c:pt idx="1">
                  <c:v>41.5</c:v>
                </c:pt>
                <c:pt idx="2">
                  <c:v>47.5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Cameron</c:v>
                </c:pt>
              </c:strCache>
            </c:strRef>
          </c:tx>
          <c:marker>
            <c:symbol val="none"/>
          </c:marker>
          <c:val>
            <c:numRef>
              <c:f>Sheet4!$C$2:$C$5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Omar</c:v>
                </c:pt>
              </c:strCache>
            </c:strRef>
          </c:tx>
          <c:marker>
            <c:symbol val="none"/>
          </c:marker>
          <c:val>
            <c:numRef>
              <c:f>Sheet4!$D$2:$D$5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Glen</c:v>
                </c:pt>
              </c:strCache>
            </c:strRef>
          </c:tx>
          <c:marker>
            <c:symbol val="none"/>
          </c:marker>
          <c:val>
            <c:numRef>
              <c:f>Sheet4!$E$2:$E$5</c:f>
              <c:numCache>
                <c:formatCode>General</c:formatCode>
                <c:ptCount val="4"/>
                <c:pt idx="0">
                  <c:v>11</c:v>
                </c:pt>
                <c:pt idx="1">
                  <c:v>28.5</c:v>
                </c:pt>
                <c:pt idx="2">
                  <c:v>24.5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James</c:v>
                </c:pt>
              </c:strCache>
            </c:strRef>
          </c:tx>
          <c:marker>
            <c:symbol val="none"/>
          </c:marker>
          <c:val>
            <c:numRef>
              <c:f>Sheet4!$F$2:$F$5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Richard</c:v>
                </c:pt>
              </c:strCache>
            </c:strRef>
          </c:tx>
          <c:marker>
            <c:symbol val="none"/>
          </c:marker>
          <c:val>
            <c:numRef>
              <c:f>Sheet4!$G$2:$G$5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21760"/>
        <c:axId val="75821440"/>
      </c:lineChart>
      <c:catAx>
        <c:axId val="69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5821440"/>
        <c:crosses val="autoZero"/>
        <c:auto val="1"/>
        <c:lblAlgn val="ctr"/>
        <c:lblOffset val="100"/>
        <c:noMultiLvlLbl val="0"/>
      </c:catAx>
      <c:valAx>
        <c:axId val="758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Nick</c:v>
                </c:pt>
              </c:strCache>
            </c:strRef>
          </c:tx>
          <c:marker>
            <c:symbol val="none"/>
          </c:marker>
          <c:cat>
            <c:strRef>
              <c:f>Sheet4!$A$9:$A$12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Sheet4!$B$9:$B$12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Cameron</c:v>
                </c:pt>
              </c:strCache>
            </c:strRef>
          </c:tx>
          <c:marker>
            <c:symbol val="none"/>
          </c:marker>
          <c:cat>
            <c:strRef>
              <c:f>Sheet4!$A$9:$A$12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Sheet4!$C$9:$C$12</c:f>
              <c:numCache>
                <c:formatCode>General</c:formatCode>
                <c:ptCount val="4"/>
                <c:pt idx="0">
                  <c:v>7.5</c:v>
                </c:pt>
                <c:pt idx="1">
                  <c:v>0.5</c:v>
                </c:pt>
                <c:pt idx="2">
                  <c:v>10.5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Omar</c:v>
                </c:pt>
              </c:strCache>
            </c:strRef>
          </c:tx>
          <c:marker>
            <c:symbol val="none"/>
          </c:marker>
          <c:cat>
            <c:strRef>
              <c:f>Sheet4!$A$9:$A$12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Sheet4!$D$9:$D$12</c:f>
              <c:numCache>
                <c:formatCode>General</c:formatCode>
                <c:ptCount val="4"/>
                <c:pt idx="0">
                  <c:v>4.5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Sheet4!$E$8</c:f>
              <c:strCache>
                <c:ptCount val="1"/>
                <c:pt idx="0">
                  <c:v>Glen</c:v>
                </c:pt>
              </c:strCache>
            </c:strRef>
          </c:tx>
          <c:marker>
            <c:symbol val="none"/>
          </c:marker>
          <c:cat>
            <c:strRef>
              <c:f>Sheet4!$A$9:$A$12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Sheet4!$E$9:$E$12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Sheet4!$F$8</c:f>
              <c:strCache>
                <c:ptCount val="1"/>
                <c:pt idx="0">
                  <c:v>James</c:v>
                </c:pt>
              </c:strCache>
            </c:strRef>
          </c:tx>
          <c:marker>
            <c:symbol val="none"/>
          </c:marker>
          <c:cat>
            <c:strRef>
              <c:f>Sheet4!$A$9:$A$12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Sheet4!$F$9:$F$12</c:f>
              <c:numCache>
                <c:formatCode>General</c:formatCode>
                <c:ptCount val="4"/>
                <c:pt idx="0">
                  <c:v>4</c:v>
                </c:pt>
                <c:pt idx="1">
                  <c:v>0.5</c:v>
                </c:pt>
                <c:pt idx="2">
                  <c:v>21.5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Sheet4!$G$8</c:f>
              <c:strCache>
                <c:ptCount val="1"/>
                <c:pt idx="0">
                  <c:v>Richard</c:v>
                </c:pt>
              </c:strCache>
            </c:strRef>
          </c:tx>
          <c:marker>
            <c:symbol val="none"/>
          </c:marker>
          <c:cat>
            <c:strRef>
              <c:f>Sheet4!$A$9:$A$12</c:f>
              <c:strCache>
                <c:ptCount val="4"/>
                <c:pt idx="0">
                  <c:v>Webpage</c:v>
                </c:pt>
                <c:pt idx="1">
                  <c:v>Batch</c:v>
                </c:pt>
                <c:pt idx="2">
                  <c:v>Completion</c:v>
                </c:pt>
                <c:pt idx="3">
                  <c:v>Docs &amp; Demo</c:v>
                </c:pt>
              </c:strCache>
            </c:strRef>
          </c:cat>
          <c:val>
            <c:numRef>
              <c:f>Sheet4!$G$9:$G$12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2880"/>
        <c:axId val="110204416"/>
      </c:lineChart>
      <c:catAx>
        <c:axId val="1102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04416"/>
        <c:crosses val="autoZero"/>
        <c:auto val="1"/>
        <c:lblAlgn val="ctr"/>
        <c:lblOffset val="100"/>
        <c:noMultiLvlLbl val="0"/>
      </c:catAx>
      <c:valAx>
        <c:axId val="1102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8.3333333333333321</c:v>
                </c:pt>
                <c:pt idx="1">
                  <c:v>17.5</c:v>
                </c:pt>
                <c:pt idx="2">
                  <c:v>13</c:v>
                </c:pt>
                <c:pt idx="3">
                  <c:v>10.833333333333332</c:v>
                </c:pt>
                <c:pt idx="4">
                  <c:v>15.333333333333332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10.5</c:v>
                </c:pt>
                <c:pt idx="1">
                  <c:v>19</c:v>
                </c:pt>
                <c:pt idx="2">
                  <c:v>19</c:v>
                </c:pt>
                <c:pt idx="3">
                  <c:v>1</c:v>
                </c:pt>
                <c:pt idx="4">
                  <c:v>21.5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10.5</c:v>
                </c:pt>
                <c:pt idx="1">
                  <c:v>19</c:v>
                </c:pt>
                <c:pt idx="2">
                  <c:v>19</c:v>
                </c:pt>
                <c:pt idx="3">
                  <c:v>1</c:v>
                </c:pt>
                <c:pt idx="4">
                  <c:v>21.5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Sheet2!$C$12</c:f>
              <c:strCache>
                <c:ptCount val="1"/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numRef>
              <c:f>Sheet2!$A$13:$A$18</c:f>
              <c:numCache>
                <c:formatCode>General</c:formatCode>
                <c:ptCount val="6"/>
              </c:numCache>
            </c:numRef>
          </c:cat>
          <c:val>
            <c:numRef>
              <c:f>Sheet2!$C$13:$C$18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62080"/>
        <c:axId val="81263616"/>
      </c:barChart>
      <c:catAx>
        <c:axId val="812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1263616"/>
        <c:crosses val="autoZero"/>
        <c:auto val="1"/>
        <c:lblAlgn val="ctr"/>
        <c:lblOffset val="100"/>
        <c:noMultiLvlLbl val="0"/>
      </c:catAx>
      <c:valAx>
        <c:axId val="812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6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Sheet3!$A$11:$A$16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Sheet3!$B$11:$B$16</c:f>
              <c:numCache>
                <c:formatCode>General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41.5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53536"/>
        <c:axId val="81955072"/>
      </c:barChart>
      <c:catAx>
        <c:axId val="819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955072"/>
        <c:crosses val="autoZero"/>
        <c:auto val="1"/>
        <c:lblAlgn val="ctr"/>
        <c:lblOffset val="100"/>
        <c:noMultiLvlLbl val="0"/>
      </c:catAx>
      <c:valAx>
        <c:axId val="819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5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Sheet3!$B$10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Sheet3!$A$11:$A$16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Sheet3!$B$11:$B$16</c:f>
              <c:numCache>
                <c:formatCode>General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41.5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161925</xdr:rowOff>
    </xdr:from>
    <xdr:to>
      <xdr:col>5</xdr:col>
      <xdr:colOff>247650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109537</xdr:rowOff>
    </xdr:from>
    <xdr:to>
      <xdr:col>12</xdr:col>
      <xdr:colOff>66675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5</xdr:row>
      <xdr:rowOff>161925</xdr:rowOff>
    </xdr:from>
    <xdr:to>
      <xdr:col>19</xdr:col>
      <xdr:colOff>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26</xdr:row>
      <xdr:rowOff>90486</xdr:rowOff>
    </xdr:from>
    <xdr:to>
      <xdr:col>12</xdr:col>
      <xdr:colOff>114300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26</xdr:row>
      <xdr:rowOff>42862</xdr:rowOff>
    </xdr:from>
    <xdr:to>
      <xdr:col>19</xdr:col>
      <xdr:colOff>114300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142875</xdr:rowOff>
    </xdr:from>
    <xdr:to>
      <xdr:col>13</xdr:col>
      <xdr:colOff>76200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0</xdr:row>
      <xdr:rowOff>0</xdr:rowOff>
    </xdr:from>
    <xdr:to>
      <xdr:col>21</xdr:col>
      <xdr:colOff>361950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16</xdr:row>
      <xdr:rowOff>52387</xdr:rowOff>
    </xdr:from>
    <xdr:to>
      <xdr:col>12</xdr:col>
      <xdr:colOff>276225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17</xdr:row>
      <xdr:rowOff>109537</xdr:rowOff>
    </xdr:from>
    <xdr:to>
      <xdr:col>20</xdr:col>
      <xdr:colOff>542925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547687</xdr:colOff>
      <xdr:row>32</xdr:row>
      <xdr:rowOff>57150</xdr:rowOff>
    </xdr:from>
    <xdr:to>
      <xdr:col>12</xdr:col>
      <xdr:colOff>242887</xdr:colOff>
      <xdr:row>46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538162</xdr:colOff>
      <xdr:row>32</xdr:row>
      <xdr:rowOff>133350</xdr:rowOff>
    </xdr:from>
    <xdr:to>
      <xdr:col>20</xdr:col>
      <xdr:colOff>233362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0</xdr:rowOff>
    </xdr:from>
    <xdr:to>
      <xdr:col>16</xdr:col>
      <xdr:colOff>428625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13</xdr:row>
      <xdr:rowOff>9525</xdr:rowOff>
    </xdr:from>
    <xdr:to>
      <xdr:col>16</xdr:col>
      <xdr:colOff>438150</xdr:colOff>
      <xdr:row>27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8" sqref="E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7.85546875" bestFit="1" customWidth="1"/>
    <col min="4" max="4" width="14.7109375" customWidth="1"/>
    <col min="5" max="5" width="31.42578125" bestFit="1" customWidth="1"/>
    <col min="6" max="6" width="28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11</v>
      </c>
      <c r="E1" t="s">
        <v>9</v>
      </c>
      <c r="F1" t="s">
        <v>7</v>
      </c>
      <c r="G1" t="s">
        <v>8</v>
      </c>
    </row>
    <row r="2" spans="1:7" x14ac:dyDescent="0.25">
      <c r="A2" t="s">
        <v>6</v>
      </c>
      <c r="B2">
        <v>29.5</v>
      </c>
      <c r="C2">
        <v>29.5</v>
      </c>
      <c r="D2">
        <v>29.5</v>
      </c>
      <c r="E2">
        <f>B9-B2</f>
        <v>141</v>
      </c>
      <c r="F2">
        <v>144</v>
      </c>
      <c r="G2">
        <f>E2-F2</f>
        <v>-3</v>
      </c>
    </row>
    <row r="3" spans="1:7" x14ac:dyDescent="0.25">
      <c r="A3" t="s">
        <v>1</v>
      </c>
      <c r="B3">
        <v>33</v>
      </c>
      <c r="C3">
        <v>36</v>
      </c>
      <c r="D3">
        <v>26</v>
      </c>
      <c r="E3">
        <f>B9-B2-B3</f>
        <v>108</v>
      </c>
      <c r="F3">
        <f>$B$9-SUM(D2:D3)</f>
        <v>115</v>
      </c>
      <c r="G3">
        <f t="shared" ref="G3:G7" si="0">E3-F3</f>
        <v>-7</v>
      </c>
    </row>
    <row r="4" spans="1:7" x14ac:dyDescent="0.25">
      <c r="A4" t="s">
        <v>2</v>
      </c>
      <c r="B4">
        <v>33</v>
      </c>
      <c r="C4">
        <v>43</v>
      </c>
      <c r="D4">
        <v>28</v>
      </c>
      <c r="E4">
        <f>B9-B2-B3-B4</f>
        <v>75</v>
      </c>
      <c r="F4">
        <f>B9-SUM(D2:D4)</f>
        <v>87</v>
      </c>
      <c r="G4">
        <f t="shared" si="0"/>
        <v>-12</v>
      </c>
    </row>
    <row r="5" spans="1:7" x14ac:dyDescent="0.25">
      <c r="A5" t="s">
        <v>3</v>
      </c>
      <c r="B5">
        <v>37</v>
      </c>
      <c r="C5">
        <f>37+19</f>
        <v>56</v>
      </c>
      <c r="D5">
        <v>0</v>
      </c>
      <c r="E5">
        <f>B9-B2-B3-B4-B5</f>
        <v>38</v>
      </c>
      <c r="F5">
        <f>B9-SUM(D2:D5)</f>
        <v>87</v>
      </c>
      <c r="G5">
        <f t="shared" si="0"/>
        <v>-49</v>
      </c>
    </row>
    <row r="6" spans="1:7" x14ac:dyDescent="0.25">
      <c r="A6" t="s">
        <v>5</v>
      </c>
      <c r="B6">
        <v>29.5</v>
      </c>
      <c r="C6">
        <f>56+29.5</f>
        <v>85.5</v>
      </c>
      <c r="D6">
        <v>81</v>
      </c>
      <c r="E6">
        <f>B9-B2-B3-B4-B5-B6</f>
        <v>8.5</v>
      </c>
      <c r="F6">
        <f>B9-SUM(D2:D6)</f>
        <v>6</v>
      </c>
      <c r="G6">
        <f t="shared" si="0"/>
        <v>2.5</v>
      </c>
    </row>
    <row r="7" spans="1:7" x14ac:dyDescent="0.25">
      <c r="A7" t="s">
        <v>4</v>
      </c>
      <c r="B7">
        <v>8.5</v>
      </c>
      <c r="C7">
        <v>8.5</v>
      </c>
      <c r="D7">
        <v>8.5</v>
      </c>
      <c r="E7">
        <f>B9-B2-B3-B4-B5-B6-B7</f>
        <v>0</v>
      </c>
      <c r="F7">
        <f>B9-SUM(D2:D7)</f>
        <v>-2.5</v>
      </c>
      <c r="G7">
        <f t="shared" si="0"/>
        <v>2.5</v>
      </c>
    </row>
    <row r="9" spans="1:7" x14ac:dyDescent="0.25">
      <c r="A9" t="s">
        <v>10</v>
      </c>
      <c r="B9">
        <f>SUM(B2:B7)</f>
        <v>170.5</v>
      </c>
      <c r="D9">
        <f>SUM(D2:D7)</f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4" sqref="B24"/>
    </sheetView>
  </sheetViews>
  <sheetFormatPr defaultRowHeight="15" x14ac:dyDescent="0.25"/>
  <cols>
    <col min="2" max="2" width="15.28515625" bestFit="1" customWidth="1"/>
    <col min="3" max="3" width="12.5703125" bestFit="1" customWidth="1"/>
  </cols>
  <sheetData>
    <row r="1" spans="1:3" x14ac:dyDescent="0.25">
      <c r="A1" t="s">
        <v>14</v>
      </c>
      <c r="B1" t="s">
        <v>15</v>
      </c>
      <c r="C1" t="s">
        <v>22</v>
      </c>
    </row>
    <row r="2" spans="1:3" x14ac:dyDescent="0.25">
      <c r="A2" t="s">
        <v>16</v>
      </c>
      <c r="B2">
        <f>13/3+3/2+3/3+1+0.5</f>
        <v>8.3333333333333321</v>
      </c>
      <c r="C2" s="1">
        <f>13/2+3/2+3/2+3/3</f>
        <v>10.5</v>
      </c>
    </row>
    <row r="3" spans="1:3" x14ac:dyDescent="0.25">
      <c r="A3" t="s">
        <v>17</v>
      </c>
      <c r="B3">
        <f>8+1.5+1+3+3+1</f>
        <v>17.5</v>
      </c>
      <c r="C3" s="1">
        <f>8+3+1+3+3+1</f>
        <v>19</v>
      </c>
    </row>
    <row r="4" spans="1:3" x14ac:dyDescent="0.25">
      <c r="A4" t="s">
        <v>18</v>
      </c>
      <c r="B4">
        <f>4+2.5+1+3+1+0.5+1</f>
        <v>13</v>
      </c>
      <c r="C4" s="1">
        <f>8+5+1+3+1+0.25+0.25+0.25+0.25</f>
        <v>19</v>
      </c>
    </row>
    <row r="5" spans="1:3" x14ac:dyDescent="0.25">
      <c r="A5" t="s">
        <v>19</v>
      </c>
      <c r="B5">
        <f>4+13/3+1+1+0.5</f>
        <v>10.833333333333332</v>
      </c>
      <c r="C5" s="1">
        <v>1</v>
      </c>
    </row>
    <row r="6" spans="1:3" x14ac:dyDescent="0.25">
      <c r="A6" t="s">
        <v>20</v>
      </c>
      <c r="B6">
        <f>3+4+13/3+3/2+3/3+0.5+0.5+0.5</f>
        <v>15.333333333333332</v>
      </c>
      <c r="C6" s="1">
        <f>3+8+13/2+3/2+3/2+1</f>
        <v>21.5</v>
      </c>
    </row>
    <row r="7" spans="1:3" x14ac:dyDescent="0.25">
      <c r="A7" t="s">
        <v>21</v>
      </c>
      <c r="B7">
        <f>4+2.5+1.5+1+0.5+0.5</f>
        <v>10</v>
      </c>
      <c r="C7" s="1">
        <f>5</f>
        <v>5</v>
      </c>
    </row>
    <row r="9" spans="1:3" x14ac:dyDescent="0.25">
      <c r="B9">
        <f>SUM(B2:B7)</f>
        <v>74.999999999999986</v>
      </c>
      <c r="C9">
        <f>SUM(C2:C7)</f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51" sqref="C51"/>
    </sheetView>
  </sheetViews>
  <sheetFormatPr defaultRowHeight="15" x14ac:dyDescent="0.25"/>
  <cols>
    <col min="2" max="2" width="17.85546875" bestFit="1" customWidth="1"/>
  </cols>
  <sheetData>
    <row r="1" spans="1:2" x14ac:dyDescent="0.25">
      <c r="A1" t="s">
        <v>14</v>
      </c>
      <c r="B1" t="s">
        <v>23</v>
      </c>
    </row>
    <row r="2" spans="1:2" x14ac:dyDescent="0.25">
      <c r="A2" t="s">
        <v>16</v>
      </c>
      <c r="B2">
        <v>6</v>
      </c>
    </row>
    <row r="3" spans="1:2" x14ac:dyDescent="0.25">
      <c r="A3" t="s">
        <v>17</v>
      </c>
      <c r="B3">
        <v>11</v>
      </c>
    </row>
    <row r="4" spans="1:2" x14ac:dyDescent="0.25">
      <c r="A4" t="s">
        <v>18</v>
      </c>
      <c r="B4">
        <v>12</v>
      </c>
    </row>
    <row r="5" spans="1:2" x14ac:dyDescent="0.25">
      <c r="A5" t="s">
        <v>19</v>
      </c>
      <c r="B5">
        <v>1</v>
      </c>
    </row>
    <row r="6" spans="1:2" x14ac:dyDescent="0.25">
      <c r="A6" t="s">
        <v>20</v>
      </c>
      <c r="B6">
        <v>8</v>
      </c>
    </row>
    <row r="7" spans="1:2" x14ac:dyDescent="0.25">
      <c r="A7" t="s">
        <v>21</v>
      </c>
      <c r="B7">
        <v>14</v>
      </c>
    </row>
    <row r="10" spans="1:2" x14ac:dyDescent="0.25">
      <c r="A10" t="s">
        <v>14</v>
      </c>
      <c r="B10" t="s">
        <v>23</v>
      </c>
    </row>
    <row r="11" spans="1:2" x14ac:dyDescent="0.25">
      <c r="A11" t="s">
        <v>16</v>
      </c>
      <c r="B11">
        <v>15</v>
      </c>
    </row>
    <row r="12" spans="1:2" x14ac:dyDescent="0.25">
      <c r="A12" t="s">
        <v>17</v>
      </c>
      <c r="B12">
        <v>28.5</v>
      </c>
    </row>
    <row r="13" spans="1:2" x14ac:dyDescent="0.25">
      <c r="A13" t="s">
        <v>18</v>
      </c>
      <c r="B13">
        <v>41.5</v>
      </c>
    </row>
    <row r="14" spans="1:2" x14ac:dyDescent="0.25">
      <c r="A14" t="s">
        <v>19</v>
      </c>
      <c r="B14">
        <v>8</v>
      </c>
    </row>
    <row r="15" spans="1:2" x14ac:dyDescent="0.25">
      <c r="A15" t="s">
        <v>20</v>
      </c>
      <c r="B15">
        <v>16</v>
      </c>
    </row>
    <row r="16" spans="1:2" x14ac:dyDescent="0.25">
      <c r="A16" t="s">
        <v>21</v>
      </c>
      <c r="B16">
        <v>14</v>
      </c>
    </row>
    <row r="18" spans="1:2" x14ac:dyDescent="0.25">
      <c r="A18" t="s">
        <v>14</v>
      </c>
      <c r="B18" t="s">
        <v>23</v>
      </c>
    </row>
    <row r="19" spans="1:2" x14ac:dyDescent="0.25">
      <c r="A19" t="s">
        <v>16</v>
      </c>
      <c r="B19">
        <v>30</v>
      </c>
    </row>
    <row r="20" spans="1:2" x14ac:dyDescent="0.25">
      <c r="A20" t="s">
        <v>17</v>
      </c>
      <c r="B20">
        <v>24.5</v>
      </c>
    </row>
    <row r="21" spans="1:2" x14ac:dyDescent="0.25">
      <c r="A21" t="s">
        <v>18</v>
      </c>
      <c r="B21">
        <v>47.5</v>
      </c>
    </row>
    <row r="22" spans="1:2" x14ac:dyDescent="0.25">
      <c r="A22" t="s">
        <v>19</v>
      </c>
      <c r="B22">
        <v>8</v>
      </c>
    </row>
    <row r="23" spans="1:2" x14ac:dyDescent="0.25">
      <c r="A23" t="s">
        <v>20</v>
      </c>
      <c r="B23">
        <v>37</v>
      </c>
    </row>
    <row r="24" spans="1:2" x14ac:dyDescent="0.25">
      <c r="A24" t="s">
        <v>21</v>
      </c>
      <c r="B24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8" sqref="F18"/>
    </sheetView>
  </sheetViews>
  <sheetFormatPr defaultRowHeight="15" x14ac:dyDescent="0.25"/>
  <cols>
    <col min="1" max="1" width="12.7109375" bestFit="1" customWidth="1"/>
  </cols>
  <sheetData>
    <row r="1" spans="1:7" x14ac:dyDescent="0.25">
      <c r="A1" t="s">
        <v>0</v>
      </c>
      <c r="B1" t="s">
        <v>18</v>
      </c>
      <c r="C1" t="s">
        <v>16</v>
      </c>
      <c r="D1" t="s">
        <v>21</v>
      </c>
      <c r="E1" t="s">
        <v>17</v>
      </c>
      <c r="F1" t="s">
        <v>20</v>
      </c>
      <c r="G1" t="s">
        <v>19</v>
      </c>
    </row>
    <row r="2" spans="1:7" x14ac:dyDescent="0.25">
      <c r="A2" t="s">
        <v>1</v>
      </c>
      <c r="B2">
        <v>12</v>
      </c>
      <c r="C2">
        <v>6</v>
      </c>
      <c r="D2">
        <v>14</v>
      </c>
      <c r="E2">
        <v>11</v>
      </c>
      <c r="F2">
        <v>8</v>
      </c>
      <c r="G2">
        <v>1</v>
      </c>
    </row>
    <row r="3" spans="1:7" x14ac:dyDescent="0.25">
      <c r="A3" t="s">
        <v>2</v>
      </c>
      <c r="B3">
        <v>41.5</v>
      </c>
      <c r="C3">
        <v>15</v>
      </c>
      <c r="D3">
        <v>14</v>
      </c>
      <c r="E3">
        <v>28.5</v>
      </c>
      <c r="F3">
        <v>16</v>
      </c>
      <c r="G3">
        <v>8</v>
      </c>
    </row>
    <row r="4" spans="1:7" x14ac:dyDescent="0.25">
      <c r="A4" t="s">
        <v>5</v>
      </c>
      <c r="B4">
        <v>47.5</v>
      </c>
      <c r="C4">
        <v>30</v>
      </c>
      <c r="D4">
        <v>12</v>
      </c>
      <c r="E4">
        <v>24.5</v>
      </c>
      <c r="F4">
        <v>37</v>
      </c>
      <c r="G4">
        <v>8</v>
      </c>
    </row>
    <row r="5" spans="1:7" x14ac:dyDescent="0.25">
      <c r="A5" t="s">
        <v>24</v>
      </c>
    </row>
    <row r="8" spans="1:7" x14ac:dyDescent="0.25">
      <c r="A8" t="s">
        <v>0</v>
      </c>
      <c r="B8" t="s">
        <v>18</v>
      </c>
      <c r="C8" t="s">
        <v>16</v>
      </c>
      <c r="D8" t="s">
        <v>21</v>
      </c>
      <c r="E8" t="s">
        <v>17</v>
      </c>
      <c r="F8" t="s">
        <v>20</v>
      </c>
      <c r="G8" t="s">
        <v>19</v>
      </c>
    </row>
    <row r="9" spans="1:7" x14ac:dyDescent="0.25">
      <c r="A9" t="s">
        <v>1</v>
      </c>
      <c r="B9">
        <v>5</v>
      </c>
      <c r="C9">
        <v>7.5</v>
      </c>
      <c r="D9">
        <v>4.5</v>
      </c>
      <c r="E9">
        <v>4</v>
      </c>
      <c r="F9">
        <v>4</v>
      </c>
      <c r="G9">
        <v>1</v>
      </c>
    </row>
    <row r="10" spans="1:7" x14ac:dyDescent="0.25">
      <c r="A10" t="s">
        <v>2</v>
      </c>
      <c r="B10">
        <v>4</v>
      </c>
      <c r="C10">
        <v>0.5</v>
      </c>
      <c r="D10">
        <v>13</v>
      </c>
      <c r="E10">
        <v>8</v>
      </c>
      <c r="F10">
        <v>0.5</v>
      </c>
      <c r="G10">
        <v>1.5</v>
      </c>
    </row>
    <row r="11" spans="1:7" x14ac:dyDescent="0.25">
      <c r="A11" t="s">
        <v>5</v>
      </c>
      <c r="B11">
        <v>19</v>
      </c>
      <c r="C11">
        <v>10.5</v>
      </c>
      <c r="D11">
        <v>5</v>
      </c>
      <c r="E11">
        <v>19</v>
      </c>
      <c r="F11">
        <v>21.5</v>
      </c>
      <c r="G11">
        <v>1</v>
      </c>
    </row>
    <row r="12" spans="1:7" x14ac:dyDescent="0.25">
      <c r="A1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Klose</dc:creator>
  <cp:lastModifiedBy>Nick Klose</cp:lastModifiedBy>
  <dcterms:created xsi:type="dcterms:W3CDTF">2013-02-27T02:18:12Z</dcterms:created>
  <dcterms:modified xsi:type="dcterms:W3CDTF">2013-04-04T02:28:09Z</dcterms:modified>
</cp:coreProperties>
</file>