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4240" windowHeight="120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B13" i="2"/>
  <c r="E7" i="1"/>
  <c r="E6" i="1"/>
  <c r="E5" i="1"/>
  <c r="E4" i="1"/>
  <c r="E3" i="1"/>
  <c r="E2" i="1"/>
  <c r="C7" i="2"/>
  <c r="C6" i="2"/>
  <c r="C5" i="2"/>
  <c r="C4" i="2"/>
  <c r="C3" i="2"/>
  <c r="C2" i="2"/>
  <c r="B9" i="2"/>
  <c r="D9" i="1"/>
  <c r="F7" i="1"/>
  <c r="F6" i="1"/>
  <c r="F5" i="1"/>
  <c r="F4" i="1"/>
  <c r="F3" i="1"/>
  <c r="C6" i="1"/>
  <c r="C5" i="1"/>
  <c r="C9" i="2" l="1"/>
  <c r="B9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<sst xmlns="http://schemas.openxmlformats.org/spreadsheetml/2006/main" count="48" uniqueCount="24">
  <si>
    <t>Sprint</t>
  </si>
  <si>
    <t>Webpage</t>
  </si>
  <si>
    <t>Batch</t>
  </si>
  <si>
    <t>Profiling</t>
  </si>
  <si>
    <t>Docs and Demo</t>
  </si>
  <si>
    <t>Completion</t>
  </si>
  <si>
    <t>Prototype</t>
  </si>
  <si>
    <t>Actual Story Points Remaining</t>
  </si>
  <si>
    <t>Delta</t>
  </si>
  <si>
    <t>Predicted Story Points Remaining</t>
  </si>
  <si>
    <t>Total:</t>
  </si>
  <si>
    <t>Completed</t>
  </si>
  <si>
    <t>Planned Story Points</t>
  </si>
  <si>
    <t>Actual Story Points</t>
  </si>
  <si>
    <t>Member</t>
  </si>
  <si>
    <t>Expected Points</t>
  </si>
  <si>
    <t>Cameron</t>
  </si>
  <si>
    <t>Glen</t>
  </si>
  <si>
    <t>Nick</t>
  </si>
  <si>
    <t>Richard</t>
  </si>
  <si>
    <t>James</t>
  </si>
  <si>
    <t>Omar</t>
  </si>
  <si>
    <t>Actual Points</t>
  </si>
  <si>
    <t>Hours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</si>
</sst>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Predicted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141</c:v>
                </c:pt>
                <c:pt idx="1">
                  <c:v>108</c:v>
                </c:pt>
                <c:pt idx="2">
                  <c:v>75</c:v>
                </c:pt>
                <c:pt idx="3">
                  <c:v>38</c:v>
                </c:pt>
                <c:pt idx="4">
                  <c:v>8.5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144</c:v>
                </c:pt>
                <c:pt idx="1">
                  <c:v>115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5008"/>
        <c:axId val="53516544"/>
      </c:lineChart>
      <c:catAx>
        <c:axId val="535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3516544"/>
        <c:crosses val="autoZero"/>
        <c:auto val="1"/>
        <c:lblAlgn val="ctr"/>
        <c:lblOffset val="100"/>
        <c:noMultiLvlLbl val="0"/>
      </c:catAx>
      <c:valAx>
        <c:axId val="535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7.5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7.5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4.5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Sheet2!$B$12</c:f>
              <c:strCache>
                <c:ptCount val="1"/>
                <c:pt idx="0">
                  <c:v>Expected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Sheet2!$A$13:$A$18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Sheet2!$B$13:$B$18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Sheet2!$C$12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Sheet2!$A$13:$A$18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Sheet2!$C$13:$C$18</c:f>
              <c:numCache>
                <c:formatCode>General</c:formatCode>
                <c:ptCount val="6"/>
                <c:pt idx="0">
                  <c:v>0.5</c:v>
                </c:pt>
                <c:pt idx="1">
                  <c:v>8</c:v>
                </c:pt>
                <c:pt idx="2">
                  <c:v>4</c:v>
                </c:pt>
                <c:pt idx="3">
                  <c:v>1.5</c:v>
                </c:pt>
                <c:pt idx="4">
                  <c:v>0.5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Sheet2!$C$12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Sheet2!$A$13:$A$18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Sheet2!$C$13:$C$18</c:f>
              <c:numCache>
                <c:formatCode>General</c:formatCode>
                <c:ptCount val="6"/>
                <c:pt idx="0">
                  <c:v>0.5</c:v>
                </c:pt>
                <c:pt idx="1">
                  <c:v>8</c:v>
                </c:pt>
                <c:pt idx="2">
                  <c:v>4</c:v>
                </c:pt>
                <c:pt idx="3">
                  <c:v>1.5</c:v>
                </c:pt>
                <c:pt idx="4">
                  <c:v>0.5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81824"/>
        <c:axId val="96965376"/>
      </c:barChart>
      <c:catAx>
        <c:axId val="107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65376"/>
        <c:auto val="1"/>
        <c:lblAlgn val="ctr"/>
        <c:lblOffset val="100"/>
        <c:noMultiLvlLbl val="0"/>
      </c:catAx>
      <c:valAx>
        <c:axId val="96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81824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25856"/>
        <c:axId val="107134976"/>
      </c:barChart>
      <c:catAx>
        <c:axId val="1056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34976"/>
        <c:crosses val="autoZero"/>
        <c:auto val="1"/>
        <c:lblAlgn val="ctr"/>
        <c:lblOffset val="100"/>
        <c:noMultiLvlLbl val="0"/>
      </c:catAx>
      <c:valAx>
        <c:axId val="1071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2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161925</xdr:rowOff>
    </xdr:from>
    <xdr:to>
      <xdr:col>5</xdr:col>
      <xdr:colOff>247650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109537</xdr:rowOff>
    </xdr:from>
    <xdr:to>
      <xdr:col>12</xdr:col>
      <xdr:colOff>66675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5</xdr:row>
      <xdr:rowOff>161925</xdr:rowOff>
    </xdr:from>
    <xdr:to>
      <xdr:col>19</xdr:col>
      <xdr:colOff>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26</xdr:row>
      <xdr:rowOff>90486</xdr:rowOff>
    </xdr:from>
    <xdr:to>
      <xdr:col>12</xdr:col>
      <xdr:colOff>114300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26</xdr:row>
      <xdr:rowOff>42862</xdr:rowOff>
    </xdr:from>
    <xdr:to>
      <xdr:col>19</xdr:col>
      <xdr:colOff>114300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142875</xdr:rowOff>
    </xdr:from>
    <xdr:to>
      <xdr:col>13</xdr:col>
      <xdr:colOff>76200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0</xdr:rowOff>
    </xdr:from>
    <xdr:to>
      <xdr:col>21</xdr:col>
      <xdr:colOff>361950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18</xdr:row>
      <xdr:rowOff>176212</xdr:rowOff>
    </xdr:from>
    <xdr:to>
      <xdr:col>11</xdr:col>
      <xdr:colOff>371475</xdr:colOff>
      <xdr:row>33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17</xdr:row>
      <xdr:rowOff>109537</xdr:rowOff>
    </xdr:from>
    <xdr:to>
      <xdr:col>20</xdr:col>
      <xdr:colOff>542925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7.85546875" bestFit="1" customWidth="1"/>
    <col min="4" max="4" width="14.7109375" customWidth="1"/>
    <col min="5" max="5" width="31.42578125" bestFit="1" customWidth="1"/>
    <col min="6" max="6" width="28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11</v>
      </c>
      <c r="E1" t="s">
        <v>9</v>
      </c>
      <c r="F1" t="s">
        <v>7</v>
      </c>
      <c r="G1" t="s">
        <v>8</v>
      </c>
    </row>
    <row r="2" spans="1:7" x14ac:dyDescent="0.25">
      <c r="A2" t="s">
        <v>6</v>
      </c>
      <c r="B2">
        <v>29.5</v>
      </c>
      <c r="C2">
        <v>29.5</v>
      </c>
      <c r="D2">
        <v>29.5</v>
      </c>
      <c r="E2">
        <f>B9-B2</f>
        <v>141</v>
      </c>
      <c r="F2">
        <v>144</v>
      </c>
      <c r="G2">
        <f>E2-F2</f>
        <v>-3</v>
      </c>
    </row>
    <row r="3" spans="1:7" x14ac:dyDescent="0.25">
      <c r="A3" t="s">
        <v>1</v>
      </c>
      <c r="B3">
        <v>33</v>
      </c>
      <c r="C3">
        <v>36</v>
      </c>
      <c r="D3">
        <v>26</v>
      </c>
      <c r="E3">
        <f>B9-B2-B3</f>
        <v>108</v>
      </c>
      <c r="F3">
        <f>$B$9-SUM(D2:D3)</f>
        <v>115</v>
      </c>
      <c r="G3">
        <f t="shared" ref="G3:G7" si="0">E3-F3</f>
        <v>-7</v>
      </c>
    </row>
    <row r="4" spans="1:7" x14ac:dyDescent="0.25">
      <c r="A4" t="s">
        <v>2</v>
      </c>
      <c r="B4">
        <v>33</v>
      </c>
      <c r="C4">
        <v>43</v>
      </c>
      <c r="D4">
        <v>28</v>
      </c>
      <c r="E4">
        <f>B9-B2-B3-B4</f>
        <v>75</v>
      </c>
      <c r="F4">
        <f>B9-SUM(D2:D4)</f>
        <v>87</v>
      </c>
      <c r="G4">
        <f t="shared" si="0"/>
        <v>-12</v>
      </c>
    </row>
    <row r="5" spans="1:7" x14ac:dyDescent="0.25">
      <c r="A5" t="s">
        <v>3</v>
      </c>
      <c r="B5">
        <v>37</v>
      </c>
      <c r="C5">
        <f>37+19</f>
        <v>56</v>
      </c>
      <c r="D5">
        <v>0</v>
      </c>
      <c r="E5">
        <f>B9-B2-B3-B4-B5</f>
        <v>38</v>
      </c>
      <c r="F5">
        <f>B9-SUM(D2:D5)</f>
        <v>87</v>
      </c>
      <c r="G5">
        <f t="shared" si="0"/>
        <v>-49</v>
      </c>
    </row>
    <row r="6" spans="1:7" x14ac:dyDescent="0.25">
      <c r="A6" t="s">
        <v>5</v>
      </c>
      <c r="B6">
        <v>29.5</v>
      </c>
      <c r="C6">
        <f>56+29.5</f>
        <v>85.5</v>
      </c>
      <c r="E6">
        <f>B9-B2-B3-B4-B5-B6</f>
        <v>8.5</v>
      </c>
      <c r="F6">
        <f>B9-SUM(D2:D6)</f>
        <v>87</v>
      </c>
      <c r="G6">
        <f t="shared" si="0"/>
        <v>-78.5</v>
      </c>
    </row>
    <row r="7" spans="1:7" x14ac:dyDescent="0.25">
      <c r="A7" t="s">
        <v>4</v>
      </c>
      <c r="B7">
        <v>8.5</v>
      </c>
      <c r="C7">
        <v>8.5</v>
      </c>
      <c r="E7">
        <f>B9-B2-B3-B4-B5-B6-B7</f>
        <v>0</v>
      </c>
      <c r="F7">
        <f>B9-SUM(D2:D7)</f>
        <v>87</v>
      </c>
      <c r="G7">
        <f t="shared" si="0"/>
        <v>-87</v>
      </c>
    </row>
    <row r="9" spans="1:7" x14ac:dyDescent="0.25">
      <c r="A9" t="s">
        <v>10</v>
      </c>
      <c r="B9">
        <f>SUM(B2:B7)</f>
        <v>170.5</v>
      </c>
      <c r="D9">
        <f>SUM(D2:D7)</f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5" x14ac:dyDescent="0.25"/>
  <cols>
    <col min="2" max="2" width="15.28515625" bestFit="1" customWidth="1"/>
    <col min="3" max="3" width="12.5703125" bestFit="1" customWidth="1"/>
  </cols>
  <sheetData>
    <row r="1" spans="1:3" x14ac:dyDescent="0.25">
      <c r="A1" t="s">
        <v>14</v>
      </c>
      <c r="B1" t="s">
        <v>15</v>
      </c>
      <c r="C1" t="s">
        <v>22</v>
      </c>
    </row>
    <row r="2" spans="1:3" x14ac:dyDescent="0.25">
      <c r="A2" t="s">
        <v>16</v>
      </c>
      <c r="B2">
        <v>7.5</v>
      </c>
      <c r="C2" s="1">
        <f>3+3+0.5+5/6+1/6</f>
        <v>7.5</v>
      </c>
    </row>
    <row r="3" spans="1:3" x14ac:dyDescent="0.25">
      <c r="A3" t="s">
        <v>17</v>
      </c>
      <c r="B3">
        <v>7</v>
      </c>
      <c r="C3" s="1">
        <f>1.5+1.5+5/6+1/6</f>
        <v>4</v>
      </c>
    </row>
    <row r="4" spans="1:3" x14ac:dyDescent="0.25">
      <c r="A4" t="s">
        <v>18</v>
      </c>
      <c r="B4">
        <v>6</v>
      </c>
      <c r="C4" s="1">
        <f>3+1+5/6+1/6</f>
        <v>5</v>
      </c>
    </row>
    <row r="5" spans="1:3" x14ac:dyDescent="0.25">
      <c r="A5" t="s">
        <v>19</v>
      </c>
      <c r="B5">
        <v>4</v>
      </c>
      <c r="C5" s="1">
        <f>5/6+1/6</f>
        <v>1</v>
      </c>
    </row>
    <row r="6" spans="1:3" x14ac:dyDescent="0.25">
      <c r="A6" t="s">
        <v>20</v>
      </c>
      <c r="B6">
        <v>4</v>
      </c>
      <c r="C6" s="1">
        <f>3+5/6+1/6</f>
        <v>4</v>
      </c>
    </row>
    <row r="7" spans="1:3" x14ac:dyDescent="0.25">
      <c r="A7" t="s">
        <v>21</v>
      </c>
      <c r="B7">
        <v>4.5</v>
      </c>
      <c r="C7" s="1">
        <f>0.5+1.5+1.5+1/6+5/6</f>
        <v>4.5</v>
      </c>
    </row>
    <row r="9" spans="1:3" x14ac:dyDescent="0.25">
      <c r="B9">
        <f>SUM(B2:B7)</f>
        <v>33</v>
      </c>
      <c r="C9">
        <f>SUM(C2:C7)</f>
        <v>26</v>
      </c>
    </row>
    <row r="12" spans="1:3" x14ac:dyDescent="0.25">
      <c r="A12" t="s">
        <v>14</v>
      </c>
      <c r="B12" t="s">
        <v>15</v>
      </c>
      <c r="C12" t="s">
        <v>22</v>
      </c>
    </row>
    <row r="13" spans="1:3" x14ac:dyDescent="0.25">
      <c r="A13" t="s">
        <v>16</v>
      </c>
      <c r="B13">
        <f>4</f>
        <v>4</v>
      </c>
      <c r="C13">
        <f>0.5</f>
        <v>0.5</v>
      </c>
    </row>
    <row r="14" spans="1:3" x14ac:dyDescent="0.25">
      <c r="A14" t="s">
        <v>17</v>
      </c>
      <c r="B14">
        <v>9</v>
      </c>
      <c r="C14">
        <f>3+5</f>
        <v>8</v>
      </c>
    </row>
    <row r="15" spans="1:3" x14ac:dyDescent="0.25">
      <c r="A15" t="s">
        <v>18</v>
      </c>
      <c r="B15">
        <v>5</v>
      </c>
      <c r="C15">
        <f>1+1+1.5+0.5</f>
        <v>4</v>
      </c>
    </row>
    <row r="16" spans="1:3" x14ac:dyDescent="0.25">
      <c r="A16" t="s">
        <v>19</v>
      </c>
      <c r="B16">
        <v>4</v>
      </c>
      <c r="C16">
        <f>1.5</f>
        <v>1.5</v>
      </c>
    </row>
    <row r="17" spans="1:3" x14ac:dyDescent="0.25">
      <c r="A17" t="s">
        <v>20</v>
      </c>
      <c r="B17">
        <v>4</v>
      </c>
      <c r="C17">
        <f>0.5</f>
        <v>0.5</v>
      </c>
    </row>
    <row r="18" spans="1:3" x14ac:dyDescent="0.25">
      <c r="A18" t="s">
        <v>21</v>
      </c>
      <c r="B18">
        <v>4</v>
      </c>
      <c r="C18">
        <f>5+8</f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0" sqref="A10:B16"/>
    </sheetView>
  </sheetViews>
  <sheetFormatPr defaultRowHeight="15" x14ac:dyDescent="0.25"/>
  <cols>
    <col min="2" max="2" width="17.85546875" bestFit="1" customWidth="1"/>
  </cols>
  <sheetData>
    <row r="1" spans="1:2" x14ac:dyDescent="0.25">
      <c r="A1" t="s">
        <v>14</v>
      </c>
      <c r="B1" t="s">
        <v>23</v>
      </c>
    </row>
    <row r="2" spans="1:2" x14ac:dyDescent="0.25">
      <c r="A2" t="s">
        <v>16</v>
      </c>
      <c r="B2">
        <v>6</v>
      </c>
    </row>
    <row r="3" spans="1:2" x14ac:dyDescent="0.25">
      <c r="A3" t="s">
        <v>17</v>
      </c>
      <c r="B3">
        <v>11</v>
      </c>
    </row>
    <row r="4" spans="1:2" x14ac:dyDescent="0.25">
      <c r="A4" t="s">
        <v>18</v>
      </c>
      <c r="B4">
        <v>12</v>
      </c>
    </row>
    <row r="5" spans="1:2" x14ac:dyDescent="0.25">
      <c r="A5" t="s">
        <v>19</v>
      </c>
      <c r="B5">
        <v>1</v>
      </c>
    </row>
    <row r="6" spans="1:2" x14ac:dyDescent="0.25">
      <c r="A6" t="s">
        <v>20</v>
      </c>
      <c r="B6">
        <v>8</v>
      </c>
    </row>
    <row r="7" spans="1:2" x14ac:dyDescent="0.25">
      <c r="A7" t="s">
        <v>21</v>
      </c>
      <c r="B7">
        <v>14</v>
      </c>
    </row>
    <row r="10" spans="1:2" x14ac:dyDescent="0.25">
      <c r="A10" t="s">
        <v>14</v>
      </c>
      <c r="B10" t="s">
        <v>23</v>
      </c>
    </row>
    <row r="11" spans="1:2" x14ac:dyDescent="0.25">
      <c r="A11" t="s">
        <v>16</v>
      </c>
      <c r="B11">
        <v>15</v>
      </c>
    </row>
    <row r="12" spans="1:2" x14ac:dyDescent="0.25">
      <c r="A12" t="s">
        <v>17</v>
      </c>
      <c r="B12">
        <v>28.5</v>
      </c>
    </row>
    <row r="13" spans="1:2" x14ac:dyDescent="0.25">
      <c r="A13" t="s">
        <v>18</v>
      </c>
      <c r="B13">
        <v>41.5</v>
      </c>
    </row>
    <row r="14" spans="1:2" x14ac:dyDescent="0.25">
      <c r="A14" t="s">
        <v>19</v>
      </c>
      <c r="B14">
        <v>8</v>
      </c>
    </row>
    <row r="15" spans="1:2" x14ac:dyDescent="0.25">
      <c r="A15" t="s">
        <v>20</v>
      </c>
      <c r="B15">
        <v>16</v>
      </c>
    </row>
    <row r="16" spans="1:2" x14ac:dyDescent="0.25">
      <c r="A16" t="s">
        <v>21</v>
      </c>
      <c r="B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Klose</dc:creator>
  <cp:lastModifiedBy>Nick Klose</cp:lastModifiedBy>
  <dcterms:created xsi:type="dcterms:W3CDTF">2013-02-27T02:18:12Z</dcterms:created>
  <dcterms:modified xsi:type="dcterms:W3CDTF">2013-03-20T01:40:02Z</dcterms:modified>
</cp:coreProperties>
</file>