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garetavery/Desktop/coremagmodels-master/pcatool/"/>
    </mc:Choice>
  </mc:AlternateContent>
  <xr:revisionPtr revIDLastSave="0" documentId="13_ncr:1_{0E8185BD-7BCD-F441-AF8A-4FB174A40AFE}" xr6:coauthVersionLast="45" xr6:coauthVersionMax="45" xr10:uidLastSave="{00000000-0000-0000-0000-000000000000}"/>
  <bookViews>
    <workbookView xWindow="38960" yWindow="-23000" windowWidth="41040" windowHeight="17520" activeTab="2" xr2:uid="{C8CEE21F-FD19-8C44-9801-AF81DBA6CD9E}"/>
  </bookViews>
  <sheets>
    <sheet name="Window 1" sheetId="1" r:id="rId1"/>
    <sheet name="Window 2" sheetId="2" r:id="rId2"/>
    <sheet name="Window 3" sheetId="3" r:id="rId3"/>
  </sheets>
  <definedNames>
    <definedName name="window1_longitude_4.5" localSheetId="0">'Window 1'!$C$56:$I$72</definedName>
    <definedName name="window1_longitude_6.3" localSheetId="0">'Window 1'!$C$74:$I$90</definedName>
    <definedName name="window1_longitude_9.9" localSheetId="0">'Window 1'!$C$92:$I$108</definedName>
    <definedName name="window1_longitude4.5" localSheetId="0">'Window 1'!$C$38:$I$54</definedName>
    <definedName name="window1_longitude6.3" localSheetId="0">'Window 1'!$C$20:$I$36</definedName>
    <definedName name="window1_longitude9.9" localSheetId="0">'Window 1'!$C$2:$I$18</definedName>
    <definedName name="window1_longitude9.9_1" localSheetId="2">'Window 3'!$C$2:$I$18</definedName>
    <definedName name="window2_longitude_4.5" localSheetId="1">'Window 2'!$C$35:$I$45</definedName>
    <definedName name="window2_longitude_6.3" localSheetId="1">'Window 2'!$C$46:$I$55</definedName>
    <definedName name="window2_longitude_9.9" localSheetId="1">'Window 2'!$C$57:$I$66</definedName>
    <definedName name="window2_longitude4.5" localSheetId="1">'Window 2'!$C$24:$I$33</definedName>
    <definedName name="window2_longitude6.3" localSheetId="1">'Window 2'!$C$13:$I$22</definedName>
    <definedName name="window2_longitude9.9" localSheetId="1">'Window 2'!$C$2:$I$11</definedName>
    <definedName name="window3_lat62.1_1" localSheetId="2">'Window 3'!$C$20:$I$36</definedName>
    <definedName name="window3_lat69.3_1" localSheetId="2">'Window 3'!$C$56:$I$72</definedName>
    <definedName name="window3_lat72.9" localSheetId="2">'Window 3'!$C$74:$I$90</definedName>
    <definedName name="window3_lat76.5" localSheetId="2">'Window 3'!$C$92:$I$108</definedName>
    <definedName name="wondow3_lat65.7" localSheetId="2">'Window 3'!$C$38:$I$54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3" l="1"/>
  <c r="J90" i="3"/>
  <c r="J89" i="3"/>
  <c r="J88" i="3"/>
  <c r="J87" i="3"/>
  <c r="J86" i="3"/>
  <c r="J85" i="3"/>
  <c r="J84" i="3"/>
  <c r="J83" i="3"/>
  <c r="J82" i="3"/>
  <c r="J81" i="3"/>
  <c r="J80" i="3"/>
  <c r="L80" i="3" s="1"/>
  <c r="J79" i="3"/>
  <c r="L79" i="3" s="1"/>
  <c r="J78" i="3"/>
  <c r="J77" i="3"/>
  <c r="L61" i="3"/>
  <c r="J108" i="3"/>
  <c r="J107" i="3"/>
  <c r="J106" i="3"/>
  <c r="J105" i="3"/>
  <c r="J104" i="3"/>
  <c r="J103" i="3"/>
  <c r="J102" i="3"/>
  <c r="J101" i="3"/>
  <c r="J100" i="3"/>
  <c r="J99" i="3"/>
  <c r="J98" i="3"/>
  <c r="L98" i="3" s="1"/>
  <c r="J97" i="3"/>
  <c r="L97" i="3" s="1"/>
  <c r="J96" i="3"/>
  <c r="J95" i="3"/>
  <c r="J72" i="3"/>
  <c r="J71" i="3"/>
  <c r="J70" i="3"/>
  <c r="J69" i="3"/>
  <c r="J68" i="3"/>
  <c r="J67" i="3"/>
  <c r="J66" i="3"/>
  <c r="J65" i="3"/>
  <c r="J64" i="3"/>
  <c r="J63" i="3"/>
  <c r="J62" i="3"/>
  <c r="L62" i="3" s="1"/>
  <c r="J61" i="3"/>
  <c r="J60" i="3"/>
  <c r="J59" i="3"/>
  <c r="J54" i="3"/>
  <c r="J53" i="3"/>
  <c r="J52" i="3"/>
  <c r="J51" i="3"/>
  <c r="J50" i="3"/>
  <c r="J49" i="3"/>
  <c r="J48" i="3"/>
  <c r="J47" i="3"/>
  <c r="J46" i="3"/>
  <c r="J45" i="3"/>
  <c r="J44" i="3"/>
  <c r="L44" i="3" s="1"/>
  <c r="J43" i="3"/>
  <c r="L43" i="3" s="1"/>
  <c r="J42" i="3"/>
  <c r="J41" i="3"/>
  <c r="J36" i="3"/>
  <c r="J35" i="3"/>
  <c r="J34" i="3"/>
  <c r="J33" i="3"/>
  <c r="J32" i="3"/>
  <c r="J31" i="3"/>
  <c r="J30" i="3"/>
  <c r="J29" i="3"/>
  <c r="J28" i="3"/>
  <c r="J27" i="3"/>
  <c r="J26" i="3"/>
  <c r="L26" i="3" s="1"/>
  <c r="J25" i="3"/>
  <c r="L25" i="3" s="1"/>
  <c r="J24" i="3"/>
  <c r="J23" i="3"/>
  <c r="J18" i="3"/>
  <c r="J17" i="3"/>
  <c r="J16" i="3"/>
  <c r="J15" i="3"/>
  <c r="J14" i="3"/>
  <c r="J13" i="3"/>
  <c r="J12" i="3"/>
  <c r="J11" i="3"/>
  <c r="J10" i="3"/>
  <c r="J9" i="3"/>
  <c r="J8" i="3"/>
  <c r="L8" i="3" s="1"/>
  <c r="J7" i="3"/>
  <c r="L7" i="3" s="1"/>
  <c r="J6" i="3"/>
  <c r="J5" i="3"/>
  <c r="J5" i="1"/>
  <c r="O4" i="1"/>
  <c r="P7" i="3"/>
  <c r="P4" i="3" l="1"/>
  <c r="R7" i="3"/>
  <c r="Q4" i="3"/>
  <c r="R4" i="3"/>
  <c r="P4" i="1"/>
  <c r="P7" i="1"/>
  <c r="R4" i="1" l="1"/>
  <c r="Q4" i="1"/>
  <c r="J66" i="2" l="1"/>
  <c r="J65" i="2"/>
  <c r="J64" i="2"/>
  <c r="J63" i="2"/>
  <c r="J62" i="2"/>
  <c r="J61" i="2"/>
  <c r="J60" i="2"/>
  <c r="J55" i="2"/>
  <c r="J54" i="2"/>
  <c r="J53" i="2"/>
  <c r="J52" i="2"/>
  <c r="J51" i="2"/>
  <c r="J50" i="2"/>
  <c r="J49" i="2"/>
  <c r="J44" i="2"/>
  <c r="J43" i="2"/>
  <c r="J42" i="2"/>
  <c r="J41" i="2"/>
  <c r="J40" i="2"/>
  <c r="J39" i="2"/>
  <c r="J38" i="2"/>
  <c r="J33" i="2"/>
  <c r="J32" i="2"/>
  <c r="J31" i="2"/>
  <c r="J30" i="2"/>
  <c r="J29" i="2"/>
  <c r="J28" i="2"/>
  <c r="J27" i="2"/>
  <c r="J22" i="2"/>
  <c r="J21" i="2"/>
  <c r="J20" i="2"/>
  <c r="J19" i="2"/>
  <c r="J18" i="2"/>
  <c r="J17" i="2"/>
  <c r="J16" i="2"/>
  <c r="J10" i="2"/>
  <c r="J11" i="2"/>
  <c r="J9" i="2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17" i="1"/>
  <c r="J18" i="1"/>
  <c r="J16" i="1"/>
  <c r="J9" i="1"/>
  <c r="J10" i="1"/>
  <c r="J11" i="1"/>
  <c r="R4" i="2"/>
  <c r="Q7" i="1"/>
  <c r="S4" i="2" l="1"/>
  <c r="R7" i="1"/>
  <c r="L63" i="2"/>
  <c r="L62" i="2"/>
  <c r="L52" i="2"/>
  <c r="L51" i="2"/>
  <c r="L41" i="2"/>
  <c r="L40" i="2"/>
  <c r="L30" i="2"/>
  <c r="L29" i="2"/>
  <c r="L19" i="2"/>
  <c r="L18" i="2"/>
  <c r="J8" i="2"/>
  <c r="L8" i="2" s="1"/>
  <c r="J7" i="2"/>
  <c r="J6" i="2"/>
  <c r="J5" i="2"/>
  <c r="P4" i="2" s="1"/>
  <c r="L7" i="2"/>
  <c r="Q4" i="2" s="1"/>
  <c r="L98" i="1"/>
  <c r="L97" i="1"/>
  <c r="L80" i="1"/>
  <c r="L79" i="1"/>
  <c r="L62" i="1"/>
  <c r="L61" i="1"/>
  <c r="L44" i="1"/>
  <c r="L43" i="1"/>
  <c r="L26" i="1"/>
  <c r="L25" i="1"/>
  <c r="J12" i="1"/>
  <c r="O7" i="1" s="1"/>
  <c r="J15" i="1"/>
  <c r="J14" i="1"/>
  <c r="J13" i="1"/>
  <c r="J6" i="1"/>
  <c r="J7" i="1"/>
  <c r="L7" i="1" s="1"/>
  <c r="J8" i="1"/>
  <c r="L8" i="1" s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75" i="1"/>
  <c r="O7" i="3"/>
  <c r="O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D7B143-EF2D-2F4A-80AE-D33C8DD82C16}" name="window1_longitude-4.5" type="6" refreshedVersion="6" background="1" saveData="1">
    <textPr sourceFile="/Users/margaretavery/Desktop/coremagmodels-master/pcatool/window1_longitude-4.5.csv" comma="1">
      <textFields count="7">
        <textField/>
        <textField/>
        <textField/>
        <textField/>
        <textField/>
        <textField/>
        <textField/>
      </textFields>
    </textPr>
  </connection>
  <connection id="2" xr16:uid="{BFAFD271-CFD6-154E-84C6-42F22A2EBD89}" name="window1_longitude-6.3" type="6" refreshedVersion="6" background="1" saveData="1">
    <textPr sourceFile="/Users/margaretavery/Desktop/coremagmodels-master/pcatool/window1_longitude-6.3.csv" comma="1">
      <textFields count="7">
        <textField/>
        <textField/>
        <textField/>
        <textField/>
        <textField/>
        <textField/>
        <textField/>
      </textFields>
    </textPr>
  </connection>
  <connection id="3" xr16:uid="{289288D4-7943-CE45-9B74-A764748969C5}" name="window1_longitude-9.9" type="6" refreshedVersion="6" background="1" saveData="1">
    <textPr sourceFile="/Users/margaretavery/Desktop/coremagmodels-master/pcatool/window1_longitude-9.9.csv" comma="1">
      <textFields count="7">
        <textField/>
        <textField/>
        <textField/>
        <textField/>
        <textField/>
        <textField/>
        <textField/>
      </textFields>
    </textPr>
  </connection>
  <connection id="4" xr16:uid="{32282730-0FE2-884B-A2D5-005F8329E270}" name="window1_longitude4.5" type="6" refreshedVersion="6" background="1" saveData="1">
    <textPr sourceFile="/Users/margaretavery/Desktop/coremagmodels-master/pcatool/window1_longitude4.5.csv" comma="1">
      <textFields count="7">
        <textField/>
        <textField/>
        <textField/>
        <textField/>
        <textField/>
        <textField/>
        <textField/>
      </textFields>
    </textPr>
  </connection>
  <connection id="5" xr16:uid="{2D0CA392-A437-2041-8FAF-9AAB15549030}" name="window1_longitude6.3" type="6" refreshedVersion="6" background="1" saveData="1">
    <textPr sourceFile="/Users/margaretavery/Desktop/coremagmodels-master/pcatool/window1_longitude6.3.csv" comma="1">
      <textFields count="7">
        <textField/>
        <textField/>
        <textField/>
        <textField/>
        <textField/>
        <textField/>
        <textField/>
      </textFields>
    </textPr>
  </connection>
  <connection id="6" xr16:uid="{F3ADA256-072F-BC47-B8AC-C9B7E434B80A}" name="window1_longitude9.9" type="6" refreshedVersion="6" background="1" saveData="1">
    <textPr sourceFile="/Users/margaretavery/Desktop/coremagmodels-master/pcatool/window1_longitude9.9.csv" tab="0" comma="1">
      <textFields count="7">
        <textField/>
        <textField/>
        <textField/>
        <textField/>
        <textField/>
        <textField/>
        <textField/>
      </textFields>
    </textPr>
  </connection>
  <connection id="7" xr16:uid="{7ED89002-86EA-0D4A-A050-8049C92EA3A5}" name="window1_longitude9.91" type="6" refreshedVersion="6" background="1" saveData="1">
    <textPr sourceFile="/Users/margaretavery/Desktop/coremagmodels-master/pcatool/window1_longitude9.9.csv" tab="0" comma="1">
      <textFields count="7">
        <textField/>
        <textField/>
        <textField/>
        <textField/>
        <textField/>
        <textField/>
        <textField/>
      </textFields>
    </textPr>
  </connection>
  <connection id="8" xr16:uid="{697099BA-BC7F-854E-AAE2-5EE638FF5110}" name="window2_longitude-4.5" type="6" refreshedVersion="6" background="1" saveData="1">
    <textPr sourceFile="/Users/margaretavery/Desktop/coremagmodels-master/pcatool/window2_longitude-4.5.csv" comma="1">
      <textFields count="7">
        <textField/>
        <textField/>
        <textField/>
        <textField/>
        <textField/>
        <textField/>
        <textField/>
      </textFields>
    </textPr>
  </connection>
  <connection id="9" xr16:uid="{2DE3D2DF-83F0-DF43-A387-4AFA01FA1F1C}" name="window2_longitude-6.3" type="6" refreshedVersion="6" background="1" saveData="1">
    <textPr sourceFile="/Users/margaretavery/Desktop/coremagmodels-master/pcatool/window2_longitude-6.3.csv" comma="1">
      <textFields count="7">
        <textField/>
        <textField/>
        <textField/>
        <textField/>
        <textField/>
        <textField/>
        <textField/>
      </textFields>
    </textPr>
  </connection>
  <connection id="10" xr16:uid="{AB4A7479-51C4-364C-A937-8103DCFA9274}" name="window2_longitude-9.9" type="6" refreshedVersion="6" background="1" saveData="1">
    <textPr sourceFile="/Users/margaretavery/Desktop/coremagmodels-master/pcatool/window2_longitude-9.9.csv" comma="1">
      <textFields count="7">
        <textField/>
        <textField/>
        <textField/>
        <textField/>
        <textField/>
        <textField/>
        <textField/>
      </textFields>
    </textPr>
  </connection>
  <connection id="11" xr16:uid="{E632FAA0-5BF5-5C47-8DC8-FF8C65C0A652}" name="window2_longitude4.5" type="6" refreshedVersion="6" background="1" saveData="1">
    <textPr sourceFile="/Users/margaretavery/Desktop/coremagmodels-master/pcatool/window2_longitude4.5.csv" comma="1">
      <textFields count="7">
        <textField/>
        <textField/>
        <textField/>
        <textField/>
        <textField/>
        <textField/>
        <textField/>
      </textFields>
    </textPr>
  </connection>
  <connection id="12" xr16:uid="{D830D321-0BA6-0B48-9C74-A8FB452F7C01}" name="window2_longitude6.3" type="6" refreshedVersion="6" background="1" saveData="1">
    <textPr sourceFile="/Users/margaretavery/Desktop/coremagmodels-master/pcatool/window2_longitude6.3.csv" comma="1">
      <textFields count="7">
        <textField/>
        <textField/>
        <textField/>
        <textField/>
        <textField/>
        <textField/>
        <textField/>
      </textFields>
    </textPr>
  </connection>
  <connection id="13" xr16:uid="{2A56F1EC-1B39-CB4B-B934-E8EC7FA0A7B3}" name="window2_longitude9.9" type="6" refreshedVersion="6" background="1" saveData="1">
    <textPr sourceFile="/Users/margaretavery/Desktop/coremagmodels-master/pcatool/window2_longitude9.9.csv" comma="1">
      <textFields count="7">
        <textField/>
        <textField/>
        <textField/>
        <textField/>
        <textField/>
        <textField/>
        <textField/>
      </textFields>
    </textPr>
  </connection>
  <connection id="14" xr16:uid="{9CD71C80-A2CB-0A49-91BA-0B9CE673D0D3}" name="window3_lat62.11" type="6" refreshedVersion="6" background="1" saveData="1">
    <textPr codePage="10000" sourceFile="/Users/margaretavery/Desktop/coremagmodels-master/pcatool/window3_lat62.1.csv" tab="0" comma="1">
      <textFields count="7">
        <textField/>
        <textField/>
        <textField/>
        <textField/>
        <textField/>
        <textField/>
        <textField/>
      </textFields>
    </textPr>
  </connection>
  <connection id="15" xr16:uid="{CF8D54B0-6AF8-B547-AA4E-B9A7A7AE8EC2}" name="window3_lat69.31" type="6" refreshedVersion="6" background="1" saveData="1">
    <textPr codePage="10000" sourceFile="/Users/margaretavery/Desktop/coremagmodels-master/pcatool/window3_lat69.3.csv" comma="1">
      <textFields count="7">
        <textField/>
        <textField/>
        <textField/>
        <textField/>
        <textField/>
        <textField/>
        <textField/>
      </textFields>
    </textPr>
  </connection>
  <connection id="16" xr16:uid="{E04D0CC0-D3B6-D74A-A742-13ABF824F87F}" name="window3_lat72.9" type="6" refreshedVersion="6" background="1" saveData="1">
    <textPr codePage="10000" sourceFile="/Users/margaretavery/Desktop/coremagmodels-master/pcatool/window3_lat72.9.csv" comma="1">
      <textFields count="7">
        <textField/>
        <textField/>
        <textField/>
        <textField/>
        <textField/>
        <textField/>
        <textField/>
      </textFields>
    </textPr>
  </connection>
  <connection id="17" xr16:uid="{7D52F6D3-2D56-584A-8ED6-DD0D2F81EF65}" name="window3_lat76.5" type="6" refreshedVersion="6" background="1" saveData="1">
    <textPr codePage="10000" sourceFile="/Users/margaretavery/Desktop/coremagmodels-master/pcatool/window3_lat76.5.csv" space="1" comma="1" consecutive="1">
      <textFields count="7">
        <textField/>
        <textField/>
        <textField/>
        <textField/>
        <textField/>
        <textField/>
        <textField/>
      </textFields>
    </textPr>
  </connection>
  <connection id="18" xr16:uid="{FB080E65-A47F-6944-A906-02958D7D3D6C}" name="wondow3_lat65.7" type="6" refreshedVersion="6" background="1" saveData="1">
    <textPr codePage="10000" sourceFile="/Users/margaretavery/Desktop/coremagmodels-master/pcatool/wondow3_lat65.7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<sst xmlns="http://schemas.openxmlformats.org/spreadsheetml/2006/main" count="643" uniqueCount="30">
  <si>
    <t xml:space="preserve"> </t>
  </si>
  <si>
    <t>Area</t>
  </si>
  <si>
    <t>Mean</t>
  </si>
  <si>
    <t>Min</t>
  </si>
  <si>
    <t>Max</t>
  </si>
  <si>
    <t>Angle</t>
  </si>
  <si>
    <t>Length</t>
  </si>
  <si>
    <t>window</t>
  </si>
  <si>
    <t>x scale</t>
  </si>
  <si>
    <t>y scale</t>
  </si>
  <si>
    <t>mode 1 vel</t>
  </si>
  <si>
    <t>mode 1 phase</t>
  </si>
  <si>
    <t>mode 1 period</t>
  </si>
  <si>
    <t>mode 2 period</t>
  </si>
  <si>
    <t>mode 2 phase</t>
  </si>
  <si>
    <t>mode 2 vel</t>
  </si>
  <si>
    <t>deg</t>
  </si>
  <si>
    <t>year</t>
  </si>
  <si>
    <t>deg/year</t>
  </si>
  <si>
    <t>average mode 1 period</t>
  </si>
  <si>
    <t>average mode 1 m</t>
  </si>
  <si>
    <t>average mode 1 wavespeed (deg/year)</t>
  </si>
  <si>
    <t>average mode 2 period</t>
  </si>
  <si>
    <t>average mode 2 m</t>
  </si>
  <si>
    <t>average mode 2 wavespeed (deg/year)</t>
  </si>
  <si>
    <t>Window</t>
  </si>
  <si>
    <t>Latitude</t>
  </si>
  <si>
    <t>latitude</t>
  </si>
  <si>
    <t>stdev mode 1 wavespeed</t>
  </si>
  <si>
    <t>stdev mode 2 wavespeed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</si>
</sst>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indow1_longitude-9.9" connectionId="3" xr16:uid="{289FDDFE-EFB7-0149-BAA5-C48A30B351A9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indow2_longitude9.9" connectionId="13" xr16:uid="{655E16F3-CBB0-9441-8F15-D6FB729A5581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indow2_longitude-9.9" connectionId="10" xr16:uid="{EA15C23E-6DAE-6C4F-85BF-43DDF1B81FF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indow2_longitude-6.3" connectionId="9" xr16:uid="{63E7DE7B-9B71-A949-BC10-45584E8DB406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indow3_lat76.5" connectionId="17" xr16:uid="{7695C8E6-00AB-5846-BE69-942786267A55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indow3_lat72.9" connectionId="16" xr16:uid="{71065DD6-BF69-D643-8FFB-746A447D941E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indow3_lat69.3_1" connectionId="15" xr16:uid="{1B4CD917-5B12-8A4A-BD34-4C2D589F4E1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ndow3_lat65.7" connectionId="18" xr16:uid="{A11FB959-232A-5F48-96DF-F56B5BBE65D5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indow3_lat62.1_1" connectionId="14" xr16:uid="{1DA68A92-391F-F64A-9A4B-8CF1576C4A1F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indow1_longitude9.9_1" connectionId="7" xr16:uid="{F001156E-87EF-8E44-866B-57A8FCA27D9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indow1_longitude-6.3" connectionId="2" xr16:uid="{9D6AD1C8-4687-B849-A4D8-5673F3B028D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indow1_longitude-4.5" connectionId="1" xr16:uid="{1FC7AADA-BE2D-6041-B791-65854B2E5594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indow1_longitude4.5" connectionId="4" xr16:uid="{0971B77E-04C4-8E48-A6A8-A64EC3C991E5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indow1_longitude6.3" connectionId="5" xr16:uid="{983E97F8-9E7D-C447-8164-A6B3C2CE0845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indow1_longitude9.9" connectionId="6" xr16:uid="{78B26F36-C236-AA42-9C88-6DAE7F0084FA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indow2_longitude-4.5" connectionId="8" xr16:uid="{D195BA43-EDE6-FE43-9F58-44C1EA618B6D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indow2_longitude4.5" connectionId="11" xr16:uid="{9C84AB7E-1B5E-C648-9726-6EE33E705CD3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indow2_longitude6.3" connectionId="12" xr16:uid="{B2D20546-A91B-2345-8AE8-9FBE2FD6307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Relationship Id="rId6" Type="http://schemas.openxmlformats.org/officeDocument/2006/relationships/queryTable" Target="../queryTables/queryTable12.xml"/><Relationship Id="rId5" Type="http://schemas.openxmlformats.org/officeDocument/2006/relationships/queryTable" Target="../queryTables/queryTable11.xml"/><Relationship Id="rId4" Type="http://schemas.openxmlformats.org/officeDocument/2006/relationships/queryTable" Target="../queryTables/query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6" Type="http://schemas.openxmlformats.org/officeDocument/2006/relationships/queryTable" Target="../queryTables/queryTable18.xml"/><Relationship Id="rId5" Type="http://schemas.openxmlformats.org/officeDocument/2006/relationships/queryTable" Target="../queryTables/queryTable17.xml"/><Relationship Id="rId4" Type="http://schemas.openxmlformats.org/officeDocument/2006/relationships/queryTable" Target="../queryTables/query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6257-FF43-804B-A291-BE4050D5A876}">
  <dimension ref="A2:R108"/>
  <sheetViews>
    <sheetView workbookViewId="0">
      <selection activeCell="J3" sqref="J3:J108"/>
    </sheetView>
  </sheetViews>
  <sheetFormatPr baseColWidth="10" defaultRowHeight="16" x14ac:dyDescent="0.2"/>
  <cols>
    <col min="1" max="1" width="7.1640625" customWidth="1"/>
    <col min="2" max="2" width="8.6640625" customWidth="1"/>
    <col min="3" max="3" width="3.1640625" bestFit="1" customWidth="1"/>
    <col min="4" max="4" width="5" bestFit="1" customWidth="1"/>
    <col min="5" max="7" width="8.1640625" bestFit="1" customWidth="1"/>
    <col min="8" max="8" width="7.1640625" bestFit="1" customWidth="1"/>
    <col min="9" max="9" width="8.1640625" bestFit="1" customWidth="1"/>
    <col min="14" max="14" width="12.1640625" bestFit="1" customWidth="1"/>
    <col min="15" max="15" width="20.1640625" customWidth="1"/>
    <col min="16" max="16" width="16.6640625" customWidth="1"/>
    <col min="17" max="17" width="32.83203125" customWidth="1"/>
  </cols>
  <sheetData>
    <row r="2" spans="1:18" x14ac:dyDescent="0.2">
      <c r="A2" t="s">
        <v>7</v>
      </c>
      <c r="B2" t="s">
        <v>27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18" x14ac:dyDescent="0.2">
      <c r="A3">
        <v>1</v>
      </c>
      <c r="B3">
        <v>9.9</v>
      </c>
      <c r="C3">
        <v>1</v>
      </c>
      <c r="D3">
        <v>307</v>
      </c>
      <c r="E3">
        <v>254.98699999999999</v>
      </c>
      <c r="F3">
        <v>254</v>
      </c>
      <c r="G3">
        <v>255</v>
      </c>
      <c r="H3">
        <v>0</v>
      </c>
      <c r="I3">
        <v>306</v>
      </c>
      <c r="J3">
        <v>50</v>
      </c>
      <c r="K3" t="s">
        <v>16</v>
      </c>
      <c r="M3" t="s">
        <v>8</v>
      </c>
      <c r="O3" t="s">
        <v>19</v>
      </c>
      <c r="P3" t="s">
        <v>20</v>
      </c>
      <c r="Q3" t="s">
        <v>21</v>
      </c>
      <c r="R3" t="s">
        <v>28</v>
      </c>
    </row>
    <row r="4" spans="1:18" x14ac:dyDescent="0.2">
      <c r="A4">
        <v>1</v>
      </c>
      <c r="B4">
        <v>9.9</v>
      </c>
      <c r="C4">
        <v>2</v>
      </c>
      <c r="D4">
        <v>115</v>
      </c>
      <c r="E4">
        <v>245.71299999999999</v>
      </c>
      <c r="F4">
        <v>38</v>
      </c>
      <c r="G4">
        <v>255</v>
      </c>
      <c r="H4">
        <v>90</v>
      </c>
      <c r="I4">
        <v>114</v>
      </c>
      <c r="J4">
        <v>6</v>
      </c>
      <c r="K4" t="s">
        <v>17</v>
      </c>
      <c r="M4" t="s">
        <v>9</v>
      </c>
      <c r="O4">
        <f>AVERAGE(J5:J6,J23:J24,J41:J42,J59:J60,J77:J78,J95:J96)</f>
        <v>16.210526315789473</v>
      </c>
      <c r="P4">
        <f>AVERAGE(L7:L8,L25:L26,L43:L44,L61:L62,L79:L80,L97:L98)</f>
        <v>6.3860095131631134</v>
      </c>
      <c r="Q4">
        <f>AVERAGE(J9:J11,J27:J29,J45:J47,J63:J65,J81:J83,J99:J101)</f>
        <v>3.4524823199201955</v>
      </c>
      <c r="R4">
        <f>STDEV(J9:J11,J27:J29,J45:J47,J63:J65,J81:J83,J99:J101)</f>
        <v>0.74424080761383715</v>
      </c>
    </row>
    <row r="5" spans="1:18" x14ac:dyDescent="0.2">
      <c r="A5">
        <v>1</v>
      </c>
      <c r="B5">
        <v>9.9</v>
      </c>
      <c r="C5">
        <v>3</v>
      </c>
      <c r="D5">
        <v>307</v>
      </c>
      <c r="E5">
        <v>168.85900000000001</v>
      </c>
      <c r="F5">
        <v>150.667</v>
      </c>
      <c r="G5">
        <v>175</v>
      </c>
      <c r="H5">
        <v>90</v>
      </c>
      <c r="I5">
        <v>306</v>
      </c>
      <c r="J5">
        <f>I5*$J$4/$I$4</f>
        <v>16.105263157894736</v>
      </c>
      <c r="K5" t="s">
        <v>17</v>
      </c>
      <c r="M5" t="s">
        <v>12</v>
      </c>
    </row>
    <row r="6" spans="1:18" x14ac:dyDescent="0.2">
      <c r="A6">
        <v>1</v>
      </c>
      <c r="B6">
        <v>9.9</v>
      </c>
      <c r="C6">
        <v>4</v>
      </c>
      <c r="D6">
        <v>331</v>
      </c>
      <c r="E6">
        <v>169.661</v>
      </c>
      <c r="F6">
        <v>150.333</v>
      </c>
      <c r="G6">
        <v>175.333</v>
      </c>
      <c r="H6">
        <v>90</v>
      </c>
      <c r="I6">
        <v>330</v>
      </c>
      <c r="J6">
        <f>I6*$J$4/$I$4</f>
        <v>17.368421052631579</v>
      </c>
      <c r="K6" t="s">
        <v>17</v>
      </c>
      <c r="M6" t="s">
        <v>12</v>
      </c>
      <c r="O6" t="s">
        <v>22</v>
      </c>
      <c r="P6" t="s">
        <v>23</v>
      </c>
      <c r="Q6" t="s">
        <v>24</v>
      </c>
      <c r="R6" t="s">
        <v>29</v>
      </c>
    </row>
    <row r="7" spans="1:18" x14ac:dyDescent="0.2">
      <c r="A7">
        <v>1</v>
      </c>
      <c r="B7">
        <v>9.9</v>
      </c>
      <c r="C7">
        <v>5</v>
      </c>
      <c r="D7">
        <v>316</v>
      </c>
      <c r="E7">
        <v>169.398</v>
      </c>
      <c r="F7">
        <v>149</v>
      </c>
      <c r="G7">
        <v>178.333</v>
      </c>
      <c r="H7">
        <v>0</v>
      </c>
      <c r="I7">
        <v>315</v>
      </c>
      <c r="J7">
        <f>I7*$J$3/$I$3</f>
        <v>51.470588235294116</v>
      </c>
      <c r="K7" t="s">
        <v>16</v>
      </c>
      <c r="L7">
        <f>360/J7</f>
        <v>6.9942857142857147</v>
      </c>
      <c r="M7" t="s">
        <v>11</v>
      </c>
      <c r="O7">
        <f>AVERAGE(J12:J13,J30:J31,J48:J49,J66:J67,J84:J85,J102:J103)</f>
        <v>9.1052631578947363</v>
      </c>
      <c r="P7">
        <f>AVERAGE(L14:L15,L32:L33,L50:L51,L68:L69,L86:L87,L104:L105)</f>
        <v>6.5291607399999991</v>
      </c>
      <c r="Q7">
        <f>AVERAGE(J16:J18,J34:J36,J52:J54,J70:J72,J88:J90,J106:J108)</f>
        <v>7.1064591295115251</v>
      </c>
      <c r="R7">
        <f>STDEV(J16:J18,J34:J36,J52:J54,J70:J72,J88:J90,J106:J108)</f>
        <v>1.7967568782101928</v>
      </c>
    </row>
    <row r="8" spans="1:18" x14ac:dyDescent="0.2">
      <c r="A8">
        <v>1</v>
      </c>
      <c r="B8">
        <v>9.9</v>
      </c>
      <c r="C8">
        <v>6</v>
      </c>
      <c r="D8">
        <v>358</v>
      </c>
      <c r="E8">
        <v>171.393</v>
      </c>
      <c r="F8">
        <v>153</v>
      </c>
      <c r="G8">
        <v>175</v>
      </c>
      <c r="H8">
        <v>0</v>
      </c>
      <c r="I8">
        <v>357</v>
      </c>
      <c r="J8">
        <f t="shared" ref="J8" si="0">I8*$J$3/$I$3</f>
        <v>58.333333333333336</v>
      </c>
      <c r="K8" t="s">
        <v>16</v>
      </c>
      <c r="L8">
        <f>360/J8</f>
        <v>6.1714285714285708</v>
      </c>
      <c r="M8" t="s">
        <v>11</v>
      </c>
    </row>
    <row r="9" spans="1:18" x14ac:dyDescent="0.2">
      <c r="A9">
        <v>1</v>
      </c>
      <c r="B9">
        <v>9.9</v>
      </c>
      <c r="C9">
        <v>7</v>
      </c>
      <c r="D9">
        <v>359</v>
      </c>
      <c r="E9">
        <v>168.673</v>
      </c>
      <c r="F9">
        <v>155.74799999999999</v>
      </c>
      <c r="G9">
        <v>173.84100000000001</v>
      </c>
      <c r="H9">
        <v>39.56</v>
      </c>
      <c r="I9">
        <v>357.99400000000003</v>
      </c>
      <c r="J9">
        <f>(_xlfn.COT(RADIANS(H9)))*((50/$I$3)/(6/$I$4))</f>
        <v>3.7581255801142475</v>
      </c>
      <c r="K9" t="s">
        <v>18</v>
      </c>
      <c r="M9" t="s">
        <v>10</v>
      </c>
    </row>
    <row r="10" spans="1:18" x14ac:dyDescent="0.2">
      <c r="A10">
        <v>1</v>
      </c>
      <c r="B10">
        <v>9.9</v>
      </c>
      <c r="C10">
        <v>8</v>
      </c>
      <c r="D10">
        <v>404</v>
      </c>
      <c r="E10">
        <v>168.34200000000001</v>
      </c>
      <c r="F10">
        <v>152.374</v>
      </c>
      <c r="G10">
        <v>174.16900000000001</v>
      </c>
      <c r="H10">
        <v>47.411000000000001</v>
      </c>
      <c r="I10">
        <v>403.40800000000002</v>
      </c>
      <c r="J10">
        <f t="shared" ref="J10:J11" si="1">(_xlfn.COT(RADIANS(H10)))*((50/$I$3)/(6/$I$4))</f>
        <v>2.8537033763938138</v>
      </c>
      <c r="K10" t="s">
        <v>18</v>
      </c>
      <c r="M10" t="s">
        <v>10</v>
      </c>
    </row>
    <row r="11" spans="1:18" x14ac:dyDescent="0.2">
      <c r="A11">
        <v>1</v>
      </c>
      <c r="B11">
        <v>9.9</v>
      </c>
      <c r="C11">
        <v>9</v>
      </c>
      <c r="D11">
        <v>409</v>
      </c>
      <c r="E11">
        <v>168.15</v>
      </c>
      <c r="F11">
        <v>152</v>
      </c>
      <c r="G11">
        <v>174.54400000000001</v>
      </c>
      <c r="H11">
        <v>55.491</v>
      </c>
      <c r="I11">
        <v>407.74599999999998</v>
      </c>
      <c r="J11">
        <f t="shared" si="1"/>
        <v>2.1344334887137975</v>
      </c>
      <c r="K11" t="s">
        <v>18</v>
      </c>
      <c r="M11" t="s">
        <v>10</v>
      </c>
    </row>
    <row r="12" spans="1:18" x14ac:dyDescent="0.2">
      <c r="A12">
        <v>1</v>
      </c>
      <c r="B12">
        <v>9.9</v>
      </c>
      <c r="C12">
        <v>10</v>
      </c>
      <c r="D12">
        <v>178</v>
      </c>
      <c r="E12">
        <v>168.47</v>
      </c>
      <c r="F12">
        <v>148</v>
      </c>
      <c r="G12">
        <v>176.667</v>
      </c>
      <c r="H12">
        <v>90</v>
      </c>
      <c r="I12">
        <v>177</v>
      </c>
      <c r="J12">
        <f>I12*$J$4/$I$4</f>
        <v>9.3157894736842106</v>
      </c>
      <c r="K12" t="s">
        <v>17</v>
      </c>
      <c r="M12" t="s">
        <v>13</v>
      </c>
    </row>
    <row r="13" spans="1:18" x14ac:dyDescent="0.2">
      <c r="A13">
        <v>1</v>
      </c>
      <c r="B13">
        <v>9.9</v>
      </c>
      <c r="C13">
        <v>11</v>
      </c>
      <c r="D13">
        <v>175</v>
      </c>
      <c r="E13">
        <v>166.952</v>
      </c>
      <c r="F13">
        <v>150</v>
      </c>
      <c r="G13">
        <v>172.667</v>
      </c>
      <c r="H13">
        <v>90</v>
      </c>
      <c r="I13">
        <v>174</v>
      </c>
      <c r="J13">
        <f>I13*$J$4/$I$4</f>
        <v>9.1578947368421044</v>
      </c>
      <c r="K13" t="s">
        <v>17</v>
      </c>
      <c r="M13" t="s">
        <v>13</v>
      </c>
    </row>
    <row r="14" spans="1:18" x14ac:dyDescent="0.2">
      <c r="A14">
        <v>1</v>
      </c>
      <c r="B14">
        <v>9.9</v>
      </c>
      <c r="C14">
        <v>12</v>
      </c>
      <c r="D14">
        <v>388</v>
      </c>
      <c r="E14">
        <v>152.71799999999999</v>
      </c>
      <c r="F14">
        <v>133.333</v>
      </c>
      <c r="G14">
        <v>159.333</v>
      </c>
      <c r="H14">
        <v>0</v>
      </c>
      <c r="I14">
        <v>387</v>
      </c>
      <c r="J14">
        <f>I14*$J$3/$I$3</f>
        <v>63.235294117647058</v>
      </c>
      <c r="K14" t="s">
        <v>16</v>
      </c>
      <c r="L14" s="1">
        <v>6.6162162200000001</v>
      </c>
      <c r="M14" t="s">
        <v>14</v>
      </c>
    </row>
    <row r="15" spans="1:18" x14ac:dyDescent="0.2">
      <c r="A15">
        <v>1</v>
      </c>
      <c r="B15">
        <v>9.9</v>
      </c>
      <c r="C15">
        <v>13</v>
      </c>
      <c r="D15">
        <v>388</v>
      </c>
      <c r="E15">
        <v>168.04400000000001</v>
      </c>
      <c r="F15">
        <v>146</v>
      </c>
      <c r="G15">
        <v>177.667</v>
      </c>
      <c r="H15">
        <v>0</v>
      </c>
      <c r="I15">
        <v>387</v>
      </c>
      <c r="J15">
        <f t="shared" ref="J15" si="2">I15*$J$3/$I$3</f>
        <v>63.235294117647058</v>
      </c>
      <c r="K15" t="s">
        <v>16</v>
      </c>
      <c r="L15" s="1">
        <v>6.4421052599999999</v>
      </c>
      <c r="M15" t="s">
        <v>14</v>
      </c>
    </row>
    <row r="16" spans="1:18" x14ac:dyDescent="0.2">
      <c r="A16">
        <v>1</v>
      </c>
      <c r="B16">
        <v>9.9</v>
      </c>
      <c r="C16">
        <v>14</v>
      </c>
      <c r="D16">
        <v>437</v>
      </c>
      <c r="E16">
        <v>167.95699999999999</v>
      </c>
      <c r="F16">
        <v>150.97499999999999</v>
      </c>
      <c r="G16">
        <v>173.071</v>
      </c>
      <c r="H16">
        <v>24.803000000000001</v>
      </c>
      <c r="I16">
        <v>436.24</v>
      </c>
      <c r="J16">
        <f>(_xlfn.COT(RADIANS(H16)))*((50/$I$3)/(6/$I$4))</f>
        <v>6.7179924331685177</v>
      </c>
      <c r="K16" t="s">
        <v>18</v>
      </c>
      <c r="M16" t="s">
        <v>15</v>
      </c>
    </row>
    <row r="17" spans="1:13" x14ac:dyDescent="0.2">
      <c r="A17">
        <v>1</v>
      </c>
      <c r="B17">
        <v>9.9</v>
      </c>
      <c r="C17">
        <v>15</v>
      </c>
      <c r="D17">
        <v>402</v>
      </c>
      <c r="E17">
        <v>168.01499999999999</v>
      </c>
      <c r="F17">
        <v>147.429</v>
      </c>
      <c r="G17">
        <v>176.12100000000001</v>
      </c>
      <c r="H17">
        <v>22.917000000000002</v>
      </c>
      <c r="I17">
        <v>400.62099999999998</v>
      </c>
      <c r="J17">
        <f t="shared" ref="J17:J18" si="3">(_xlfn.COT(RADIANS(H17)))*((50/$I$3)/(6/$I$4))</f>
        <v>7.3434795293712583</v>
      </c>
      <c r="K17" t="s">
        <v>18</v>
      </c>
      <c r="M17" t="s">
        <v>15</v>
      </c>
    </row>
    <row r="18" spans="1:13" x14ac:dyDescent="0.2">
      <c r="A18">
        <v>1</v>
      </c>
      <c r="B18">
        <v>9.9</v>
      </c>
      <c r="C18">
        <v>16</v>
      </c>
      <c r="D18">
        <v>289</v>
      </c>
      <c r="E18">
        <v>168.23599999999999</v>
      </c>
      <c r="F18">
        <v>151.40600000000001</v>
      </c>
      <c r="G18">
        <v>173.876</v>
      </c>
      <c r="H18">
        <v>18.812000000000001</v>
      </c>
      <c r="I18">
        <v>288.40600000000001</v>
      </c>
      <c r="J18">
        <f t="shared" si="3"/>
        <v>9.1133726340943539</v>
      </c>
      <c r="K18" t="s">
        <v>18</v>
      </c>
      <c r="M18" t="s">
        <v>15</v>
      </c>
    </row>
    <row r="20" spans="1:13" x14ac:dyDescent="0.2">
      <c r="C20" t="s">
        <v>0</v>
      </c>
      <c r="D20" t="s">
        <v>1</v>
      </c>
      <c r="E20" t="s">
        <v>2</v>
      </c>
      <c r="F20" t="s">
        <v>3</v>
      </c>
      <c r="G20" t="s">
        <v>4</v>
      </c>
      <c r="H20" t="s">
        <v>5</v>
      </c>
      <c r="I20" t="s">
        <v>6</v>
      </c>
    </row>
    <row r="21" spans="1:13" x14ac:dyDescent="0.2">
      <c r="A21">
        <v>1</v>
      </c>
      <c r="B21">
        <v>6.3</v>
      </c>
      <c r="C21">
        <v>1</v>
      </c>
      <c r="D21">
        <v>307</v>
      </c>
      <c r="E21">
        <v>254.048</v>
      </c>
      <c r="F21">
        <v>57.667000000000002</v>
      </c>
      <c r="G21">
        <v>255</v>
      </c>
      <c r="H21">
        <v>0</v>
      </c>
      <c r="I21">
        <v>306</v>
      </c>
      <c r="J21">
        <v>50</v>
      </c>
      <c r="K21" t="s">
        <v>16</v>
      </c>
      <c r="M21" t="s">
        <v>8</v>
      </c>
    </row>
    <row r="22" spans="1:13" x14ac:dyDescent="0.2">
      <c r="A22">
        <v>1</v>
      </c>
      <c r="B22">
        <v>6.3</v>
      </c>
      <c r="C22">
        <v>2</v>
      </c>
      <c r="D22">
        <v>115</v>
      </c>
      <c r="E22">
        <v>247.47800000000001</v>
      </c>
      <c r="F22">
        <v>38</v>
      </c>
      <c r="G22">
        <v>255</v>
      </c>
      <c r="H22">
        <v>90</v>
      </c>
      <c r="I22">
        <v>114</v>
      </c>
      <c r="J22">
        <v>6</v>
      </c>
      <c r="K22" t="s">
        <v>17</v>
      </c>
      <c r="M22" t="s">
        <v>9</v>
      </c>
    </row>
    <row r="23" spans="1:13" x14ac:dyDescent="0.2">
      <c r="A23">
        <v>1</v>
      </c>
      <c r="B23">
        <v>6.3</v>
      </c>
      <c r="C23">
        <v>3</v>
      </c>
      <c r="D23">
        <v>298</v>
      </c>
      <c r="E23">
        <v>168.119</v>
      </c>
      <c r="F23">
        <v>150.333</v>
      </c>
      <c r="G23">
        <v>174</v>
      </c>
      <c r="H23">
        <v>90</v>
      </c>
      <c r="I23">
        <v>297</v>
      </c>
      <c r="J23">
        <f>I23*$J$4/$I$4</f>
        <v>15.631578947368421</v>
      </c>
      <c r="K23" t="s">
        <v>17</v>
      </c>
      <c r="M23" t="s">
        <v>12</v>
      </c>
    </row>
    <row r="24" spans="1:13" x14ac:dyDescent="0.2">
      <c r="A24">
        <v>1</v>
      </c>
      <c r="B24">
        <v>6.3</v>
      </c>
      <c r="C24">
        <v>4</v>
      </c>
      <c r="D24">
        <v>316</v>
      </c>
      <c r="E24">
        <v>169.745</v>
      </c>
      <c r="F24">
        <v>150</v>
      </c>
      <c r="G24">
        <v>176.333</v>
      </c>
      <c r="H24">
        <v>90</v>
      </c>
      <c r="I24">
        <v>315</v>
      </c>
      <c r="J24">
        <f>I24*$J$4/$I$4</f>
        <v>16.578947368421051</v>
      </c>
      <c r="K24" t="s">
        <v>17</v>
      </c>
      <c r="M24" t="s">
        <v>12</v>
      </c>
    </row>
    <row r="25" spans="1:13" x14ac:dyDescent="0.2">
      <c r="A25">
        <v>1</v>
      </c>
      <c r="B25">
        <v>6.3</v>
      </c>
      <c r="C25">
        <v>5</v>
      </c>
      <c r="D25">
        <v>307</v>
      </c>
      <c r="E25">
        <v>167.39500000000001</v>
      </c>
      <c r="F25">
        <v>152.333</v>
      </c>
      <c r="G25">
        <v>174.667</v>
      </c>
      <c r="H25">
        <v>0</v>
      </c>
      <c r="I25">
        <v>306</v>
      </c>
      <c r="J25">
        <f>I25*$J$3/$I$3</f>
        <v>50</v>
      </c>
      <c r="K25" t="s">
        <v>16</v>
      </c>
      <c r="L25">
        <f>360/J25</f>
        <v>7.2</v>
      </c>
      <c r="M25" t="s">
        <v>11</v>
      </c>
    </row>
    <row r="26" spans="1:13" x14ac:dyDescent="0.2">
      <c r="A26">
        <v>1</v>
      </c>
      <c r="B26">
        <v>6.3</v>
      </c>
      <c r="C26">
        <v>6</v>
      </c>
      <c r="D26">
        <v>325</v>
      </c>
      <c r="E26">
        <v>169.214</v>
      </c>
      <c r="F26">
        <v>151</v>
      </c>
      <c r="G26">
        <v>173.667</v>
      </c>
      <c r="H26">
        <v>0</v>
      </c>
      <c r="I26">
        <v>324</v>
      </c>
      <c r="J26">
        <f t="shared" ref="J26" si="4">I26*$J$3/$I$3</f>
        <v>52.941176470588232</v>
      </c>
      <c r="K26" t="s">
        <v>16</v>
      </c>
      <c r="L26">
        <f>360/J26</f>
        <v>6.8000000000000007</v>
      </c>
      <c r="M26" t="s">
        <v>11</v>
      </c>
    </row>
    <row r="27" spans="1:13" x14ac:dyDescent="0.2">
      <c r="A27">
        <v>1</v>
      </c>
      <c r="B27">
        <v>6.3</v>
      </c>
      <c r="C27">
        <v>7</v>
      </c>
      <c r="D27">
        <v>348</v>
      </c>
      <c r="E27">
        <v>168.24799999999999</v>
      </c>
      <c r="F27">
        <v>152.78800000000001</v>
      </c>
      <c r="G27">
        <v>173.42099999999999</v>
      </c>
      <c r="H27">
        <v>41.139000000000003</v>
      </c>
      <c r="I27">
        <v>346.56200000000001</v>
      </c>
      <c r="J27">
        <f>(_xlfn.COT(RADIANS(H27)))*((50/$I$3)/(6/$I$4))</f>
        <v>3.553955041597364</v>
      </c>
      <c r="K27" t="s">
        <v>18</v>
      </c>
      <c r="M27" t="s">
        <v>10</v>
      </c>
    </row>
    <row r="28" spans="1:13" x14ac:dyDescent="0.2">
      <c r="A28">
        <v>1</v>
      </c>
      <c r="B28">
        <v>6.3</v>
      </c>
      <c r="C28">
        <v>8</v>
      </c>
      <c r="D28">
        <v>410</v>
      </c>
      <c r="E28">
        <v>168.66200000000001</v>
      </c>
      <c r="F28">
        <v>149.07499999999999</v>
      </c>
      <c r="G28">
        <v>174.988</v>
      </c>
      <c r="H28">
        <v>45.890999999999998</v>
      </c>
      <c r="I28">
        <v>409.464</v>
      </c>
      <c r="J28">
        <f t="shared" ref="J28:J29" si="5">(_xlfn.COT(RADIANS(H28)))*((50/$I$3)/(6/$I$4))</f>
        <v>3.0094884072071437</v>
      </c>
      <c r="K28" t="s">
        <v>18</v>
      </c>
      <c r="M28" t="s">
        <v>10</v>
      </c>
    </row>
    <row r="29" spans="1:13" x14ac:dyDescent="0.2">
      <c r="A29">
        <v>1</v>
      </c>
      <c r="B29">
        <v>6.3</v>
      </c>
      <c r="C29">
        <v>9</v>
      </c>
      <c r="D29">
        <v>365</v>
      </c>
      <c r="E29">
        <v>168.31800000000001</v>
      </c>
      <c r="F29">
        <v>152.68600000000001</v>
      </c>
      <c r="G29">
        <v>173.93</v>
      </c>
      <c r="H29">
        <v>50.012999999999998</v>
      </c>
      <c r="I29">
        <v>364.13900000000001</v>
      </c>
      <c r="J29">
        <f t="shared" si="5"/>
        <v>2.6038477335013916</v>
      </c>
      <c r="K29" t="s">
        <v>18</v>
      </c>
      <c r="M29" t="s">
        <v>10</v>
      </c>
    </row>
    <row r="30" spans="1:13" x14ac:dyDescent="0.2">
      <c r="A30">
        <v>1</v>
      </c>
      <c r="B30">
        <v>6.3</v>
      </c>
      <c r="C30">
        <v>10</v>
      </c>
      <c r="D30">
        <v>184</v>
      </c>
      <c r="E30">
        <v>168.221</v>
      </c>
      <c r="F30">
        <v>150.333</v>
      </c>
      <c r="G30">
        <v>174</v>
      </c>
      <c r="H30">
        <v>90</v>
      </c>
      <c r="I30">
        <v>183</v>
      </c>
      <c r="J30">
        <f>I30*$J$4/$I$4</f>
        <v>9.6315789473684212</v>
      </c>
      <c r="K30" t="s">
        <v>17</v>
      </c>
      <c r="M30" t="s">
        <v>13</v>
      </c>
    </row>
    <row r="31" spans="1:13" x14ac:dyDescent="0.2">
      <c r="A31">
        <v>1</v>
      </c>
      <c r="B31">
        <v>6.3</v>
      </c>
      <c r="C31">
        <v>11</v>
      </c>
      <c r="D31">
        <v>175</v>
      </c>
      <c r="E31">
        <v>168.38499999999999</v>
      </c>
      <c r="F31">
        <v>150.333</v>
      </c>
      <c r="G31">
        <v>173</v>
      </c>
      <c r="H31">
        <v>90</v>
      </c>
      <c r="I31">
        <v>174</v>
      </c>
      <c r="J31">
        <f>I31*$J$4/$I$4</f>
        <v>9.1578947368421044</v>
      </c>
      <c r="K31" t="s">
        <v>17</v>
      </c>
      <c r="M31" t="s">
        <v>13</v>
      </c>
    </row>
    <row r="32" spans="1:13" x14ac:dyDescent="0.2">
      <c r="A32">
        <v>1</v>
      </c>
      <c r="B32">
        <v>6.3</v>
      </c>
      <c r="C32">
        <v>12</v>
      </c>
      <c r="D32">
        <v>352</v>
      </c>
      <c r="E32">
        <v>169.15100000000001</v>
      </c>
      <c r="F32">
        <v>150.333</v>
      </c>
      <c r="G32">
        <v>176.333</v>
      </c>
      <c r="H32">
        <v>0</v>
      </c>
      <c r="I32">
        <v>351</v>
      </c>
      <c r="J32">
        <f>I32*$J$3/$I$3</f>
        <v>57.352941176470587</v>
      </c>
      <c r="K32" t="s">
        <v>16</v>
      </c>
      <c r="L32" s="1">
        <v>6.6162162200000001</v>
      </c>
      <c r="M32" t="s">
        <v>14</v>
      </c>
    </row>
    <row r="33" spans="1:13" x14ac:dyDescent="0.2">
      <c r="A33">
        <v>1</v>
      </c>
      <c r="B33">
        <v>6.3</v>
      </c>
      <c r="C33">
        <v>13</v>
      </c>
      <c r="D33">
        <v>358</v>
      </c>
      <c r="E33">
        <v>171.065</v>
      </c>
      <c r="F33">
        <v>154.333</v>
      </c>
      <c r="G33">
        <v>176</v>
      </c>
      <c r="H33">
        <v>0</v>
      </c>
      <c r="I33">
        <v>357</v>
      </c>
      <c r="J33">
        <f t="shared" ref="J33" si="6">I33*$J$3/$I$3</f>
        <v>58.333333333333336</v>
      </c>
      <c r="K33" t="s">
        <v>16</v>
      </c>
      <c r="L33" s="1">
        <v>6.4421052599999999</v>
      </c>
      <c r="M33" t="s">
        <v>14</v>
      </c>
    </row>
    <row r="34" spans="1:13" x14ac:dyDescent="0.2">
      <c r="A34">
        <v>1</v>
      </c>
      <c r="B34">
        <v>6.3</v>
      </c>
      <c r="C34">
        <v>14</v>
      </c>
      <c r="D34">
        <v>304</v>
      </c>
      <c r="E34">
        <v>167.67</v>
      </c>
      <c r="F34">
        <v>152.75899999999999</v>
      </c>
      <c r="G34">
        <v>172.44300000000001</v>
      </c>
      <c r="H34">
        <v>14.311</v>
      </c>
      <c r="I34">
        <v>303.416</v>
      </c>
      <c r="J34">
        <f>(_xlfn.COT(RADIANS(H34)))*((50/$I$3)/(6/$I$4))</f>
        <v>12.169971232897293</v>
      </c>
      <c r="K34" t="s">
        <v>18</v>
      </c>
      <c r="M34" t="s">
        <v>15</v>
      </c>
    </row>
    <row r="35" spans="1:13" x14ac:dyDescent="0.2">
      <c r="A35">
        <v>1</v>
      </c>
      <c r="B35">
        <v>6.3</v>
      </c>
      <c r="C35">
        <v>15</v>
      </c>
      <c r="D35">
        <v>403</v>
      </c>
      <c r="E35">
        <v>167.655</v>
      </c>
      <c r="F35">
        <v>146.82300000000001</v>
      </c>
      <c r="G35">
        <v>172.839</v>
      </c>
      <c r="H35">
        <v>23.311</v>
      </c>
      <c r="I35">
        <v>401.798</v>
      </c>
      <c r="J35">
        <f t="shared" ref="J35:J36" si="7">(_xlfn.COT(RADIANS(H35)))*((50/$I$3)/(6/$I$4))</f>
        <v>7.2049349756504224</v>
      </c>
      <c r="K35" t="s">
        <v>18</v>
      </c>
      <c r="M35" t="s">
        <v>15</v>
      </c>
    </row>
    <row r="36" spans="1:13" x14ac:dyDescent="0.2">
      <c r="A36">
        <v>1</v>
      </c>
      <c r="B36">
        <v>6.3</v>
      </c>
      <c r="C36">
        <v>16</v>
      </c>
      <c r="D36">
        <v>417</v>
      </c>
      <c r="E36">
        <v>167.779</v>
      </c>
      <c r="F36">
        <v>147.899</v>
      </c>
      <c r="G36">
        <v>174.45599999999999</v>
      </c>
      <c r="H36">
        <v>25.640999999999998</v>
      </c>
      <c r="I36">
        <v>415.96300000000002</v>
      </c>
      <c r="J36">
        <f t="shared" si="7"/>
        <v>6.4678666090876193</v>
      </c>
      <c r="K36" t="s">
        <v>18</v>
      </c>
      <c r="M36" t="s">
        <v>15</v>
      </c>
    </row>
    <row r="38" spans="1:13" x14ac:dyDescent="0.2">
      <c r="C38" t="s">
        <v>0</v>
      </c>
      <c r="D38" t="s">
        <v>1</v>
      </c>
      <c r="E38" t="s">
        <v>2</v>
      </c>
      <c r="F38" t="s">
        <v>3</v>
      </c>
      <c r="G38" t="s">
        <v>4</v>
      </c>
      <c r="H38" t="s">
        <v>5</v>
      </c>
      <c r="I38" t="s">
        <v>6</v>
      </c>
    </row>
    <row r="39" spans="1:13" x14ac:dyDescent="0.2">
      <c r="A39">
        <v>1</v>
      </c>
      <c r="B39">
        <v>4.5</v>
      </c>
      <c r="C39">
        <v>1</v>
      </c>
      <c r="D39">
        <v>307</v>
      </c>
      <c r="E39">
        <v>254.048</v>
      </c>
      <c r="F39">
        <v>57.667000000000002</v>
      </c>
      <c r="G39">
        <v>255</v>
      </c>
      <c r="H39">
        <v>0</v>
      </c>
      <c r="I39">
        <v>306</v>
      </c>
      <c r="J39">
        <v>50</v>
      </c>
      <c r="K39" t="s">
        <v>16</v>
      </c>
      <c r="M39" t="s">
        <v>8</v>
      </c>
    </row>
    <row r="40" spans="1:13" x14ac:dyDescent="0.2">
      <c r="A40">
        <v>1</v>
      </c>
      <c r="B40">
        <v>4.5</v>
      </c>
      <c r="C40">
        <v>2</v>
      </c>
      <c r="D40">
        <v>115</v>
      </c>
      <c r="E40">
        <v>247.47800000000001</v>
      </c>
      <c r="F40">
        <v>38</v>
      </c>
      <c r="G40">
        <v>255</v>
      </c>
      <c r="H40">
        <v>90</v>
      </c>
      <c r="I40">
        <v>114</v>
      </c>
      <c r="J40">
        <v>6</v>
      </c>
      <c r="K40" t="s">
        <v>17</v>
      </c>
      <c r="M40" t="s">
        <v>9</v>
      </c>
    </row>
    <row r="41" spans="1:13" x14ac:dyDescent="0.2">
      <c r="A41">
        <v>1</v>
      </c>
      <c r="B41">
        <v>4.5</v>
      </c>
      <c r="C41">
        <v>3</v>
      </c>
      <c r="D41">
        <v>298</v>
      </c>
      <c r="E41">
        <v>169.15799999999999</v>
      </c>
      <c r="F41">
        <v>149</v>
      </c>
      <c r="G41">
        <v>174.333</v>
      </c>
      <c r="H41">
        <v>90</v>
      </c>
      <c r="I41">
        <v>297</v>
      </c>
      <c r="J41">
        <f>I41*$J$4/$I$4</f>
        <v>15.631578947368421</v>
      </c>
      <c r="K41" t="s">
        <v>17</v>
      </c>
      <c r="M41" t="s">
        <v>12</v>
      </c>
    </row>
    <row r="42" spans="1:13" x14ac:dyDescent="0.2">
      <c r="A42">
        <v>1</v>
      </c>
      <c r="B42">
        <v>4.5</v>
      </c>
      <c r="C42">
        <v>4</v>
      </c>
      <c r="D42">
        <v>292</v>
      </c>
      <c r="E42">
        <v>166.19200000000001</v>
      </c>
      <c r="F42">
        <v>136.333</v>
      </c>
      <c r="G42">
        <v>174.667</v>
      </c>
      <c r="H42">
        <v>90</v>
      </c>
      <c r="I42">
        <v>291</v>
      </c>
      <c r="J42">
        <f>I42*$J$4/$I$4</f>
        <v>15.315789473684211</v>
      </c>
      <c r="K42" t="s">
        <v>17</v>
      </c>
      <c r="M42" t="s">
        <v>12</v>
      </c>
    </row>
    <row r="43" spans="1:13" x14ac:dyDescent="0.2">
      <c r="A43">
        <v>1</v>
      </c>
      <c r="B43">
        <v>4.5</v>
      </c>
      <c r="C43">
        <v>5</v>
      </c>
      <c r="D43">
        <v>310</v>
      </c>
      <c r="E43">
        <v>167.28899999999999</v>
      </c>
      <c r="F43">
        <v>152.667</v>
      </c>
      <c r="G43">
        <v>173.333</v>
      </c>
      <c r="H43">
        <v>0</v>
      </c>
      <c r="I43">
        <v>309</v>
      </c>
      <c r="J43">
        <f>I43*$J$3/$I$3</f>
        <v>50.490196078431374</v>
      </c>
      <c r="K43" t="s">
        <v>16</v>
      </c>
      <c r="L43">
        <f>360/J43</f>
        <v>7.1300970873786405</v>
      </c>
      <c r="M43" t="s">
        <v>11</v>
      </c>
    </row>
    <row r="44" spans="1:13" x14ac:dyDescent="0.2">
      <c r="A44">
        <v>1</v>
      </c>
      <c r="B44">
        <v>4.5</v>
      </c>
      <c r="C44">
        <v>6</v>
      </c>
      <c r="D44">
        <v>322</v>
      </c>
      <c r="E44">
        <v>169.26499999999999</v>
      </c>
      <c r="F44">
        <v>151</v>
      </c>
      <c r="G44">
        <v>175.667</v>
      </c>
      <c r="H44">
        <v>0</v>
      </c>
      <c r="I44">
        <v>321</v>
      </c>
      <c r="J44">
        <f t="shared" ref="J44" si="8">I44*$J$3/$I$3</f>
        <v>52.450980392156865</v>
      </c>
      <c r="K44" t="s">
        <v>16</v>
      </c>
      <c r="L44">
        <f>360/J44</f>
        <v>6.8635514018691586</v>
      </c>
      <c r="M44" t="s">
        <v>11</v>
      </c>
    </row>
    <row r="45" spans="1:13" x14ac:dyDescent="0.2">
      <c r="A45">
        <v>1</v>
      </c>
      <c r="B45">
        <v>4.5</v>
      </c>
      <c r="C45">
        <v>7</v>
      </c>
      <c r="D45">
        <v>372</v>
      </c>
      <c r="E45">
        <v>168.24199999999999</v>
      </c>
      <c r="F45">
        <v>152.96</v>
      </c>
      <c r="G45">
        <v>173.78399999999999</v>
      </c>
      <c r="H45">
        <v>43.363</v>
      </c>
      <c r="I45">
        <v>371.38299999999998</v>
      </c>
      <c r="J45">
        <f>(_xlfn.COT(RADIANS(H45)))*((50/$I$3)/(6/$I$4))</f>
        <v>3.287245843802665</v>
      </c>
      <c r="K45" t="s">
        <v>18</v>
      </c>
      <c r="M45" t="s">
        <v>10</v>
      </c>
    </row>
    <row r="46" spans="1:13" x14ac:dyDescent="0.2">
      <c r="A46">
        <v>1</v>
      </c>
      <c r="B46">
        <v>4.5</v>
      </c>
      <c r="C46">
        <v>8</v>
      </c>
      <c r="D46">
        <v>415</v>
      </c>
      <c r="E46">
        <v>168.66300000000001</v>
      </c>
      <c r="F46">
        <v>151.142</v>
      </c>
      <c r="G46">
        <v>175.00899999999999</v>
      </c>
      <c r="H46">
        <v>46.469000000000001</v>
      </c>
      <c r="I46">
        <v>413.79300000000001</v>
      </c>
      <c r="J46">
        <f t="shared" ref="J46:J47" si="9">(_xlfn.COT(RADIANS(H46)))*((50/$I$3)/(6/$I$4))</f>
        <v>2.9493258615258342</v>
      </c>
      <c r="K46" t="s">
        <v>18</v>
      </c>
      <c r="M46" t="s">
        <v>10</v>
      </c>
    </row>
    <row r="47" spans="1:13" x14ac:dyDescent="0.2">
      <c r="A47">
        <v>1</v>
      </c>
      <c r="B47">
        <v>4.5</v>
      </c>
      <c r="C47">
        <v>9</v>
      </c>
      <c r="D47">
        <v>360</v>
      </c>
      <c r="E47">
        <v>168.423</v>
      </c>
      <c r="F47">
        <v>154.05600000000001</v>
      </c>
      <c r="G47">
        <v>173.98</v>
      </c>
      <c r="H47">
        <v>-131.27600000000001</v>
      </c>
      <c r="I47">
        <v>359.262</v>
      </c>
      <c r="J47">
        <f t="shared" si="9"/>
        <v>2.7251326494528221</v>
      </c>
      <c r="K47" t="s">
        <v>18</v>
      </c>
      <c r="M47" t="s">
        <v>10</v>
      </c>
    </row>
    <row r="48" spans="1:13" x14ac:dyDescent="0.2">
      <c r="A48">
        <v>1</v>
      </c>
      <c r="B48">
        <v>4.5</v>
      </c>
      <c r="C48">
        <v>10</v>
      </c>
      <c r="D48">
        <v>175</v>
      </c>
      <c r="E48">
        <v>169.36600000000001</v>
      </c>
      <c r="F48">
        <v>151.333</v>
      </c>
      <c r="G48">
        <v>175.333</v>
      </c>
      <c r="H48">
        <v>90</v>
      </c>
      <c r="I48">
        <v>174</v>
      </c>
      <c r="J48">
        <f>I48*$J$4/$I$4</f>
        <v>9.1578947368421044</v>
      </c>
      <c r="K48" t="s">
        <v>17</v>
      </c>
      <c r="M48" t="s">
        <v>13</v>
      </c>
    </row>
    <row r="49" spans="1:13" x14ac:dyDescent="0.2">
      <c r="A49">
        <v>1</v>
      </c>
      <c r="B49">
        <v>4.5</v>
      </c>
      <c r="C49">
        <v>11</v>
      </c>
      <c r="D49">
        <v>166</v>
      </c>
      <c r="E49">
        <v>168.303</v>
      </c>
      <c r="F49">
        <v>149.333</v>
      </c>
      <c r="G49">
        <v>174.333</v>
      </c>
      <c r="H49">
        <v>90</v>
      </c>
      <c r="I49">
        <v>165</v>
      </c>
      <c r="J49">
        <f>I49*$J$4/$I$4</f>
        <v>8.6842105263157894</v>
      </c>
      <c r="K49" t="s">
        <v>17</v>
      </c>
      <c r="M49" t="s">
        <v>13</v>
      </c>
    </row>
    <row r="50" spans="1:13" x14ac:dyDescent="0.2">
      <c r="A50">
        <v>1</v>
      </c>
      <c r="B50">
        <v>4.5</v>
      </c>
      <c r="C50">
        <v>12</v>
      </c>
      <c r="D50">
        <v>334</v>
      </c>
      <c r="E50">
        <v>169.06</v>
      </c>
      <c r="F50">
        <v>143.333</v>
      </c>
      <c r="G50">
        <v>174.667</v>
      </c>
      <c r="H50">
        <v>0</v>
      </c>
      <c r="I50">
        <v>333</v>
      </c>
      <c r="J50">
        <f>I50*$J$3/$I$3</f>
        <v>54.411764705882355</v>
      </c>
      <c r="K50" t="s">
        <v>16</v>
      </c>
      <c r="L50" s="1">
        <v>6.6162162200000001</v>
      </c>
      <c r="M50" t="s">
        <v>14</v>
      </c>
    </row>
    <row r="51" spans="1:13" x14ac:dyDescent="0.2">
      <c r="A51">
        <v>1</v>
      </c>
      <c r="B51">
        <v>4.5</v>
      </c>
      <c r="C51">
        <v>13</v>
      </c>
      <c r="D51">
        <v>343</v>
      </c>
      <c r="E51">
        <v>166.18199999999999</v>
      </c>
      <c r="F51">
        <v>150</v>
      </c>
      <c r="G51">
        <v>174.333</v>
      </c>
      <c r="H51">
        <v>0</v>
      </c>
      <c r="I51">
        <v>342</v>
      </c>
      <c r="J51">
        <f t="shared" ref="J51" si="10">I51*$J$3/$I$3</f>
        <v>55.882352941176471</v>
      </c>
      <c r="K51" t="s">
        <v>16</v>
      </c>
      <c r="L51" s="1">
        <v>6.4421052599999999</v>
      </c>
      <c r="M51" t="s">
        <v>14</v>
      </c>
    </row>
    <row r="52" spans="1:13" x14ac:dyDescent="0.2">
      <c r="A52">
        <v>1</v>
      </c>
      <c r="B52">
        <v>4.5</v>
      </c>
      <c r="C52">
        <v>14</v>
      </c>
      <c r="D52">
        <v>329</v>
      </c>
      <c r="E52">
        <v>167.67500000000001</v>
      </c>
      <c r="F52">
        <v>154.34800000000001</v>
      </c>
      <c r="G52">
        <v>172.613</v>
      </c>
      <c r="H52">
        <v>19.759</v>
      </c>
      <c r="I52">
        <v>328.33199999999999</v>
      </c>
      <c r="J52">
        <f>(_xlfn.COT(RADIANS(H52)))*((50/$I$3)/(6/$I$4))</f>
        <v>8.642689171169426</v>
      </c>
      <c r="K52" t="s">
        <v>18</v>
      </c>
      <c r="M52" t="s">
        <v>15</v>
      </c>
    </row>
    <row r="53" spans="1:13" x14ac:dyDescent="0.2">
      <c r="A53">
        <v>1</v>
      </c>
      <c r="B53">
        <v>4.5</v>
      </c>
      <c r="C53">
        <v>15</v>
      </c>
      <c r="D53">
        <v>359</v>
      </c>
      <c r="E53">
        <v>167.66900000000001</v>
      </c>
      <c r="F53">
        <v>152.48500000000001</v>
      </c>
      <c r="G53">
        <v>173.577</v>
      </c>
      <c r="H53">
        <v>26.35</v>
      </c>
      <c r="I53">
        <v>358.221</v>
      </c>
      <c r="J53">
        <f t="shared" ref="J53:J54" si="11">(_xlfn.COT(RADIANS(H53)))*((50/$I$3)/(6/$I$4))</f>
        <v>6.2678540770623341</v>
      </c>
      <c r="K53" t="s">
        <v>18</v>
      </c>
      <c r="M53" t="s">
        <v>15</v>
      </c>
    </row>
    <row r="54" spans="1:13" x14ac:dyDescent="0.2">
      <c r="A54">
        <v>1</v>
      </c>
      <c r="B54">
        <v>4.5</v>
      </c>
      <c r="C54">
        <v>16</v>
      </c>
      <c r="D54">
        <v>402</v>
      </c>
      <c r="E54">
        <v>167.589</v>
      </c>
      <c r="F54">
        <v>148.38200000000001</v>
      </c>
      <c r="G54">
        <v>173.29599999999999</v>
      </c>
      <c r="H54">
        <v>28.097999999999999</v>
      </c>
      <c r="I54">
        <v>401.29399999999998</v>
      </c>
      <c r="J54">
        <f t="shared" si="11"/>
        <v>5.8148411172282275</v>
      </c>
      <c r="K54" t="s">
        <v>18</v>
      </c>
      <c r="M54" t="s">
        <v>15</v>
      </c>
    </row>
    <row r="56" spans="1:13" x14ac:dyDescent="0.2">
      <c r="C56" t="s">
        <v>0</v>
      </c>
      <c r="D56" t="s">
        <v>1</v>
      </c>
      <c r="E56" t="s">
        <v>2</v>
      </c>
      <c r="F56" t="s">
        <v>3</v>
      </c>
      <c r="G56" t="s">
        <v>4</v>
      </c>
      <c r="H56" t="s">
        <v>5</v>
      </c>
      <c r="I56" t="s">
        <v>6</v>
      </c>
    </row>
    <row r="57" spans="1:13" x14ac:dyDescent="0.2">
      <c r="A57">
        <v>1</v>
      </c>
      <c r="B57">
        <v>-4.5</v>
      </c>
      <c r="C57">
        <v>1</v>
      </c>
      <c r="D57">
        <v>307</v>
      </c>
      <c r="E57">
        <v>39.985999999999997</v>
      </c>
      <c r="F57">
        <v>9.6669999999999998</v>
      </c>
      <c r="G57">
        <v>52</v>
      </c>
      <c r="H57">
        <v>0</v>
      </c>
      <c r="I57">
        <v>306</v>
      </c>
      <c r="J57">
        <v>50</v>
      </c>
      <c r="K57" t="s">
        <v>16</v>
      </c>
      <c r="M57" t="s">
        <v>8</v>
      </c>
    </row>
    <row r="58" spans="1:13" x14ac:dyDescent="0.2">
      <c r="A58">
        <v>1</v>
      </c>
      <c r="B58">
        <v>-4.5</v>
      </c>
      <c r="C58">
        <v>2</v>
      </c>
      <c r="D58">
        <v>115</v>
      </c>
      <c r="E58">
        <v>247.452</v>
      </c>
      <c r="F58">
        <v>38</v>
      </c>
      <c r="G58">
        <v>255</v>
      </c>
      <c r="H58">
        <v>90</v>
      </c>
      <c r="I58">
        <v>114</v>
      </c>
      <c r="J58">
        <v>6</v>
      </c>
      <c r="K58" t="s">
        <v>17</v>
      </c>
      <c r="M58" t="s">
        <v>9</v>
      </c>
    </row>
    <row r="59" spans="1:13" x14ac:dyDescent="0.2">
      <c r="A59">
        <v>1</v>
      </c>
      <c r="B59">
        <v>-4.5</v>
      </c>
      <c r="C59">
        <v>3</v>
      </c>
      <c r="D59">
        <v>316</v>
      </c>
      <c r="E59">
        <v>167.73400000000001</v>
      </c>
      <c r="F59">
        <v>148.333</v>
      </c>
      <c r="G59">
        <v>180.667</v>
      </c>
      <c r="H59">
        <v>90</v>
      </c>
      <c r="I59">
        <v>315</v>
      </c>
      <c r="J59">
        <f>I59*$J$4/$I$4</f>
        <v>16.578947368421051</v>
      </c>
      <c r="K59" t="s">
        <v>17</v>
      </c>
      <c r="M59" t="s">
        <v>12</v>
      </c>
    </row>
    <row r="60" spans="1:13" x14ac:dyDescent="0.2">
      <c r="A60">
        <v>1</v>
      </c>
      <c r="B60">
        <v>-4.5</v>
      </c>
      <c r="C60">
        <v>4</v>
      </c>
      <c r="D60">
        <v>304</v>
      </c>
      <c r="E60">
        <v>169.61099999999999</v>
      </c>
      <c r="F60">
        <v>151.667</v>
      </c>
      <c r="G60">
        <v>175.667</v>
      </c>
      <c r="H60">
        <v>90</v>
      </c>
      <c r="I60">
        <v>303</v>
      </c>
      <c r="J60">
        <f>I60*$J$4/$I$4</f>
        <v>15.947368421052632</v>
      </c>
      <c r="K60" t="s">
        <v>17</v>
      </c>
      <c r="M60" t="s">
        <v>12</v>
      </c>
    </row>
    <row r="61" spans="1:13" x14ac:dyDescent="0.2">
      <c r="A61">
        <v>1</v>
      </c>
      <c r="B61">
        <v>-4.5</v>
      </c>
      <c r="C61">
        <v>5</v>
      </c>
      <c r="D61">
        <v>415</v>
      </c>
      <c r="E61">
        <v>169.56399999999999</v>
      </c>
      <c r="F61">
        <v>152.333</v>
      </c>
      <c r="G61">
        <v>173.333</v>
      </c>
      <c r="H61">
        <v>0</v>
      </c>
      <c r="I61">
        <v>414</v>
      </c>
      <c r="J61">
        <f>I61*$J$3/$I$3</f>
        <v>67.647058823529406</v>
      </c>
      <c r="K61" t="s">
        <v>16</v>
      </c>
      <c r="L61">
        <f>360/J61</f>
        <v>5.321739130434783</v>
      </c>
      <c r="M61" t="s">
        <v>11</v>
      </c>
    </row>
    <row r="62" spans="1:13" x14ac:dyDescent="0.2">
      <c r="A62">
        <v>1</v>
      </c>
      <c r="B62">
        <v>-4.5</v>
      </c>
      <c r="C62">
        <v>6</v>
      </c>
      <c r="D62">
        <v>457</v>
      </c>
      <c r="E62">
        <v>167.41900000000001</v>
      </c>
      <c r="F62">
        <v>145</v>
      </c>
      <c r="G62">
        <v>176</v>
      </c>
      <c r="H62">
        <v>0</v>
      </c>
      <c r="I62">
        <v>456</v>
      </c>
      <c r="J62">
        <f t="shared" ref="J62" si="12">I62*$J$3/$I$3</f>
        <v>74.509803921568633</v>
      </c>
      <c r="K62" t="s">
        <v>16</v>
      </c>
      <c r="L62">
        <f>360/J62</f>
        <v>4.8315789473684205</v>
      </c>
      <c r="M62" t="s">
        <v>11</v>
      </c>
    </row>
    <row r="63" spans="1:13" x14ac:dyDescent="0.2">
      <c r="A63">
        <v>1</v>
      </c>
      <c r="B63">
        <v>-4.5</v>
      </c>
      <c r="C63">
        <v>7</v>
      </c>
      <c r="D63">
        <v>420</v>
      </c>
      <c r="E63">
        <v>168.505</v>
      </c>
      <c r="F63">
        <v>151.60900000000001</v>
      </c>
      <c r="G63">
        <v>173.55199999999999</v>
      </c>
      <c r="H63">
        <v>35.966999999999999</v>
      </c>
      <c r="I63">
        <v>418.85199999999998</v>
      </c>
      <c r="J63">
        <f>(_xlfn.COT(RADIANS(H63)))*((50/$I$3)/(6/$I$4))</f>
        <v>4.2782607776489483</v>
      </c>
      <c r="K63" t="s">
        <v>18</v>
      </c>
      <c r="M63" t="s">
        <v>10</v>
      </c>
    </row>
    <row r="64" spans="1:13" x14ac:dyDescent="0.2">
      <c r="A64">
        <v>1</v>
      </c>
      <c r="B64">
        <v>-4.5</v>
      </c>
      <c r="C64">
        <v>8</v>
      </c>
      <c r="D64">
        <v>332</v>
      </c>
      <c r="E64">
        <v>168.59700000000001</v>
      </c>
      <c r="F64">
        <v>155.90199999999999</v>
      </c>
      <c r="G64">
        <v>174.31</v>
      </c>
      <c r="H64">
        <v>43.530999999999999</v>
      </c>
      <c r="I64">
        <v>331.03500000000003</v>
      </c>
      <c r="J64">
        <f t="shared" ref="J64:J65" si="13">(_xlfn.COT(RADIANS(H64)))*((50/$I$3)/(6/$I$4))</f>
        <v>3.2679966194734416</v>
      </c>
      <c r="K64" t="s">
        <v>18</v>
      </c>
      <c r="M64" t="s">
        <v>10</v>
      </c>
    </row>
    <row r="65" spans="1:13" x14ac:dyDescent="0.2">
      <c r="A65">
        <v>1</v>
      </c>
      <c r="B65">
        <v>-4.5</v>
      </c>
      <c r="C65">
        <v>9</v>
      </c>
      <c r="D65">
        <v>267</v>
      </c>
      <c r="E65">
        <v>168.13800000000001</v>
      </c>
      <c r="F65">
        <v>154.982</v>
      </c>
      <c r="G65">
        <v>174.18199999999999</v>
      </c>
      <c r="H65">
        <v>33.511000000000003</v>
      </c>
      <c r="I65">
        <v>266.25700000000001</v>
      </c>
      <c r="J65">
        <f t="shared" si="13"/>
        <v>4.6885454251150849</v>
      </c>
      <c r="K65" t="s">
        <v>18</v>
      </c>
      <c r="M65" t="s">
        <v>10</v>
      </c>
    </row>
    <row r="66" spans="1:13" x14ac:dyDescent="0.2">
      <c r="A66">
        <v>1</v>
      </c>
      <c r="B66">
        <v>-4.5</v>
      </c>
      <c r="C66">
        <v>10</v>
      </c>
      <c r="D66">
        <v>178</v>
      </c>
      <c r="E66">
        <v>168.339</v>
      </c>
      <c r="F66">
        <v>151.333</v>
      </c>
      <c r="G66">
        <v>173</v>
      </c>
      <c r="H66">
        <v>90</v>
      </c>
      <c r="I66">
        <v>177</v>
      </c>
      <c r="J66">
        <f>I66*$J$4/$I$4</f>
        <v>9.3157894736842106</v>
      </c>
      <c r="K66" t="s">
        <v>17</v>
      </c>
      <c r="M66" t="s">
        <v>13</v>
      </c>
    </row>
    <row r="67" spans="1:13" x14ac:dyDescent="0.2">
      <c r="A67">
        <v>1</v>
      </c>
      <c r="B67">
        <v>-4.5</v>
      </c>
      <c r="C67">
        <v>11</v>
      </c>
      <c r="D67">
        <v>172</v>
      </c>
      <c r="E67">
        <v>166.78299999999999</v>
      </c>
      <c r="F67">
        <v>150.667</v>
      </c>
      <c r="G67">
        <v>173</v>
      </c>
      <c r="H67">
        <v>90</v>
      </c>
      <c r="I67">
        <v>171</v>
      </c>
      <c r="J67">
        <f>I67*$J$4/$I$4</f>
        <v>9</v>
      </c>
      <c r="K67" t="s">
        <v>17</v>
      </c>
      <c r="M67" t="s">
        <v>13</v>
      </c>
    </row>
    <row r="68" spans="1:13" x14ac:dyDescent="0.2">
      <c r="A68">
        <v>1</v>
      </c>
      <c r="B68">
        <v>-4.5</v>
      </c>
      <c r="C68">
        <v>12</v>
      </c>
      <c r="D68">
        <v>265</v>
      </c>
      <c r="E68">
        <v>168.46799999999999</v>
      </c>
      <c r="F68">
        <v>147</v>
      </c>
      <c r="G68">
        <v>174</v>
      </c>
      <c r="H68">
        <v>0</v>
      </c>
      <c r="I68">
        <v>264</v>
      </c>
      <c r="J68">
        <f>I68*$J$3/$I$3</f>
        <v>43.137254901960787</v>
      </c>
      <c r="K68" t="s">
        <v>16</v>
      </c>
      <c r="L68" s="1">
        <v>6.6162162200000001</v>
      </c>
      <c r="M68" t="s">
        <v>14</v>
      </c>
    </row>
    <row r="69" spans="1:13" x14ac:dyDescent="0.2">
      <c r="A69">
        <v>1</v>
      </c>
      <c r="B69">
        <v>-4.5</v>
      </c>
      <c r="C69">
        <v>13</v>
      </c>
      <c r="D69">
        <v>289</v>
      </c>
      <c r="E69">
        <v>169.81</v>
      </c>
      <c r="F69">
        <v>148.333</v>
      </c>
      <c r="G69">
        <v>174.667</v>
      </c>
      <c r="H69">
        <v>0</v>
      </c>
      <c r="I69">
        <v>288</v>
      </c>
      <c r="J69">
        <f t="shared" ref="J69" si="14">I69*$J$3/$I$3</f>
        <v>47.058823529411768</v>
      </c>
      <c r="K69" t="s">
        <v>16</v>
      </c>
      <c r="L69" s="1">
        <v>6.4421052599999999</v>
      </c>
      <c r="M69" t="s">
        <v>14</v>
      </c>
    </row>
    <row r="70" spans="1:13" x14ac:dyDescent="0.2">
      <c r="A70">
        <v>1</v>
      </c>
      <c r="B70">
        <v>-4.5</v>
      </c>
      <c r="C70">
        <v>14</v>
      </c>
      <c r="D70">
        <v>257</v>
      </c>
      <c r="E70">
        <v>167.655</v>
      </c>
      <c r="F70">
        <v>139.71600000000001</v>
      </c>
      <c r="G70">
        <v>175.34</v>
      </c>
      <c r="H70">
        <v>31.079000000000001</v>
      </c>
      <c r="I70">
        <v>255.70500000000001</v>
      </c>
      <c r="J70">
        <f>(_xlfn.COT(RADIANS(H70)))*((50/$I$3)/(6/$I$4))</f>
        <v>5.1507804893490832</v>
      </c>
      <c r="K70" t="s">
        <v>18</v>
      </c>
      <c r="M70" t="s">
        <v>15</v>
      </c>
    </row>
    <row r="71" spans="1:13" x14ac:dyDescent="0.2">
      <c r="A71">
        <v>1</v>
      </c>
      <c r="B71">
        <v>-4.5</v>
      </c>
      <c r="C71">
        <v>15</v>
      </c>
      <c r="D71">
        <v>281</v>
      </c>
      <c r="E71">
        <v>167.768</v>
      </c>
      <c r="F71">
        <v>154.333</v>
      </c>
      <c r="G71">
        <v>173</v>
      </c>
      <c r="H71">
        <v>30.963999999999999</v>
      </c>
      <c r="I71">
        <v>279.88600000000002</v>
      </c>
      <c r="J71">
        <f t="shared" ref="J71:J72" si="15">(_xlfn.COT(RADIANS(H71)))*((50/$I$3)/(6/$I$4))</f>
        <v>5.1742421016829638</v>
      </c>
      <c r="K71" t="s">
        <v>18</v>
      </c>
      <c r="M71" t="s">
        <v>15</v>
      </c>
    </row>
    <row r="72" spans="1:13" x14ac:dyDescent="0.2">
      <c r="A72">
        <v>1</v>
      </c>
      <c r="B72">
        <v>-4.5</v>
      </c>
      <c r="C72">
        <v>16</v>
      </c>
      <c r="D72">
        <v>394</v>
      </c>
      <c r="E72">
        <v>167.643</v>
      </c>
      <c r="F72">
        <v>148.41900000000001</v>
      </c>
      <c r="G72">
        <v>172.71199999999999</v>
      </c>
      <c r="H72">
        <v>28.715</v>
      </c>
      <c r="I72">
        <v>393.37799999999999</v>
      </c>
      <c r="J72">
        <f t="shared" si="15"/>
        <v>5.6670998459772948</v>
      </c>
      <c r="K72" t="s">
        <v>18</v>
      </c>
      <c r="M72" t="s">
        <v>15</v>
      </c>
    </row>
    <row r="74" spans="1:13" x14ac:dyDescent="0.2">
      <c r="C74" t="s">
        <v>0</v>
      </c>
      <c r="D74" t="s">
        <v>1</v>
      </c>
      <c r="E74" t="s">
        <v>2</v>
      </c>
      <c r="F74" t="s">
        <v>3</v>
      </c>
      <c r="G74" t="s">
        <v>4</v>
      </c>
      <c r="H74" t="s">
        <v>5</v>
      </c>
      <c r="I74" t="s">
        <v>6</v>
      </c>
    </row>
    <row r="75" spans="1:13" x14ac:dyDescent="0.2">
      <c r="A75">
        <v>1</v>
      </c>
      <c r="B75">
        <f>-6.3</f>
        <v>-6.3</v>
      </c>
      <c r="C75">
        <v>1</v>
      </c>
      <c r="D75">
        <v>307</v>
      </c>
      <c r="E75">
        <v>254.97300000000001</v>
      </c>
      <c r="F75">
        <v>253</v>
      </c>
      <c r="G75">
        <v>255</v>
      </c>
      <c r="H75">
        <v>0</v>
      </c>
      <c r="I75">
        <v>306</v>
      </c>
      <c r="J75">
        <v>50</v>
      </c>
      <c r="K75" t="s">
        <v>16</v>
      </c>
      <c r="M75" t="s">
        <v>8</v>
      </c>
    </row>
    <row r="76" spans="1:13" x14ac:dyDescent="0.2">
      <c r="A76">
        <v>1</v>
      </c>
      <c r="B76">
        <f t="shared" ref="B76:B90" si="16">-6.3</f>
        <v>-6.3</v>
      </c>
      <c r="C76">
        <v>2</v>
      </c>
      <c r="D76">
        <v>115</v>
      </c>
      <c r="E76">
        <v>245.71299999999999</v>
      </c>
      <c r="F76">
        <v>38</v>
      </c>
      <c r="G76">
        <v>255</v>
      </c>
      <c r="H76">
        <v>90</v>
      </c>
      <c r="I76">
        <v>114</v>
      </c>
      <c r="J76">
        <v>6</v>
      </c>
      <c r="K76" t="s">
        <v>17</v>
      </c>
      <c r="M76" t="s">
        <v>9</v>
      </c>
    </row>
    <row r="77" spans="1:13" x14ac:dyDescent="0.2">
      <c r="A77">
        <v>1</v>
      </c>
      <c r="B77">
        <f t="shared" si="16"/>
        <v>-6.3</v>
      </c>
      <c r="C77">
        <v>3</v>
      </c>
      <c r="D77">
        <v>298</v>
      </c>
      <c r="E77">
        <v>169.62799999999999</v>
      </c>
      <c r="F77">
        <v>152.333</v>
      </c>
      <c r="G77">
        <v>175.333</v>
      </c>
      <c r="H77">
        <v>90</v>
      </c>
      <c r="I77">
        <v>297</v>
      </c>
      <c r="J77">
        <f>I77*$J$4/$I$4</f>
        <v>15.631578947368421</v>
      </c>
      <c r="K77" t="s">
        <v>17</v>
      </c>
      <c r="M77" t="s">
        <v>12</v>
      </c>
    </row>
    <row r="78" spans="1:13" x14ac:dyDescent="0.2">
      <c r="A78">
        <v>1</v>
      </c>
      <c r="B78">
        <f t="shared" si="16"/>
        <v>-6.3</v>
      </c>
      <c r="C78">
        <v>4</v>
      </c>
      <c r="D78">
        <v>295</v>
      </c>
      <c r="E78">
        <v>168.09399999999999</v>
      </c>
      <c r="F78">
        <v>150.667</v>
      </c>
      <c r="G78">
        <v>175.333</v>
      </c>
      <c r="H78">
        <v>90</v>
      </c>
      <c r="I78">
        <v>294</v>
      </c>
      <c r="J78">
        <f>I78*$J$4/$I$4</f>
        <v>15.473684210526315</v>
      </c>
      <c r="K78" t="s">
        <v>17</v>
      </c>
      <c r="M78" t="s">
        <v>12</v>
      </c>
    </row>
    <row r="79" spans="1:13" x14ac:dyDescent="0.2">
      <c r="A79">
        <v>1</v>
      </c>
      <c r="B79">
        <f t="shared" si="16"/>
        <v>-6.3</v>
      </c>
      <c r="C79">
        <v>5</v>
      </c>
      <c r="D79">
        <v>415</v>
      </c>
      <c r="E79">
        <v>171.16</v>
      </c>
      <c r="F79">
        <v>151.667</v>
      </c>
      <c r="G79">
        <v>175.667</v>
      </c>
      <c r="H79">
        <v>0</v>
      </c>
      <c r="I79">
        <v>414</v>
      </c>
      <c r="J79">
        <f>I79*$J$3/$I$3</f>
        <v>67.647058823529406</v>
      </c>
      <c r="K79" t="s">
        <v>16</v>
      </c>
      <c r="L79">
        <f>360/J79</f>
        <v>5.321739130434783</v>
      </c>
      <c r="M79" t="s">
        <v>11</v>
      </c>
    </row>
    <row r="80" spans="1:13" x14ac:dyDescent="0.2">
      <c r="A80">
        <v>1</v>
      </c>
      <c r="B80">
        <f t="shared" si="16"/>
        <v>-6.3</v>
      </c>
      <c r="C80">
        <v>6</v>
      </c>
      <c r="D80">
        <v>385</v>
      </c>
      <c r="E80">
        <v>170.059</v>
      </c>
      <c r="F80">
        <v>150.333</v>
      </c>
      <c r="G80">
        <v>177</v>
      </c>
      <c r="H80">
        <v>0</v>
      </c>
      <c r="I80">
        <v>384</v>
      </c>
      <c r="J80">
        <f t="shared" ref="J80" si="17">I80*$J$3/$I$3</f>
        <v>62.745098039215684</v>
      </c>
      <c r="K80" t="s">
        <v>16</v>
      </c>
      <c r="L80">
        <f>360/J80</f>
        <v>5.7374999999999998</v>
      </c>
      <c r="M80" t="s">
        <v>11</v>
      </c>
    </row>
    <row r="81" spans="1:13" x14ac:dyDescent="0.2">
      <c r="A81">
        <v>1</v>
      </c>
      <c r="B81">
        <f t="shared" si="16"/>
        <v>-6.3</v>
      </c>
      <c r="C81">
        <v>7</v>
      </c>
      <c r="D81">
        <v>424</v>
      </c>
      <c r="E81">
        <v>168.73400000000001</v>
      </c>
      <c r="F81">
        <v>152.84399999999999</v>
      </c>
      <c r="G81">
        <v>175.26400000000001</v>
      </c>
      <c r="H81">
        <v>34.591999999999999</v>
      </c>
      <c r="I81">
        <v>422.73399999999998</v>
      </c>
      <c r="J81">
        <f>(_xlfn.COT(RADIANS(H81)))*((50/$I$3)/(6/$I$4))</f>
        <v>4.5016825182928288</v>
      </c>
      <c r="K81" t="s">
        <v>18</v>
      </c>
      <c r="M81" t="s">
        <v>10</v>
      </c>
    </row>
    <row r="82" spans="1:13" x14ac:dyDescent="0.2">
      <c r="A82">
        <v>1</v>
      </c>
      <c r="B82">
        <f t="shared" si="16"/>
        <v>-6.3</v>
      </c>
      <c r="C82">
        <v>8</v>
      </c>
      <c r="D82">
        <v>326</v>
      </c>
      <c r="E82">
        <v>168.42400000000001</v>
      </c>
      <c r="F82">
        <v>152.69900000000001</v>
      </c>
      <c r="G82">
        <v>173.239</v>
      </c>
      <c r="H82">
        <v>43.877000000000002</v>
      </c>
      <c r="I82">
        <v>324.62400000000002</v>
      </c>
      <c r="J82">
        <f t="shared" ref="J82:J83" si="18">(_xlfn.COT(RADIANS(H82)))*((50/$I$3)/(6/$I$4))</f>
        <v>3.2287240265119723</v>
      </c>
      <c r="K82" t="s">
        <v>18</v>
      </c>
      <c r="M82" t="s">
        <v>10</v>
      </c>
    </row>
    <row r="83" spans="1:13" x14ac:dyDescent="0.2">
      <c r="A83">
        <v>1</v>
      </c>
      <c r="B83">
        <f t="shared" si="16"/>
        <v>-6.3</v>
      </c>
      <c r="C83">
        <v>9</v>
      </c>
      <c r="D83">
        <v>287</v>
      </c>
      <c r="E83">
        <v>168.16300000000001</v>
      </c>
      <c r="F83">
        <v>156.821</v>
      </c>
      <c r="G83">
        <v>172.809</v>
      </c>
      <c r="H83">
        <v>35.189</v>
      </c>
      <c r="I83">
        <v>286.32299999999998</v>
      </c>
      <c r="J83">
        <f t="shared" si="18"/>
        <v>4.4028101385168865</v>
      </c>
      <c r="K83" t="s">
        <v>18</v>
      </c>
      <c r="M83" t="s">
        <v>10</v>
      </c>
    </row>
    <row r="84" spans="1:13" x14ac:dyDescent="0.2">
      <c r="A84">
        <v>1</v>
      </c>
      <c r="B84">
        <f t="shared" si="16"/>
        <v>-6.3</v>
      </c>
      <c r="C84">
        <v>10</v>
      </c>
      <c r="D84">
        <v>166</v>
      </c>
      <c r="E84">
        <v>164.50800000000001</v>
      </c>
      <c r="F84">
        <v>144.333</v>
      </c>
      <c r="G84">
        <v>175</v>
      </c>
      <c r="H84">
        <v>90</v>
      </c>
      <c r="I84">
        <v>165</v>
      </c>
      <c r="J84">
        <f>I84*$J$4/$I$4</f>
        <v>8.6842105263157894</v>
      </c>
      <c r="K84" t="s">
        <v>17</v>
      </c>
      <c r="M84" t="s">
        <v>13</v>
      </c>
    </row>
    <row r="85" spans="1:13" x14ac:dyDescent="0.2">
      <c r="A85">
        <v>1</v>
      </c>
      <c r="B85">
        <f t="shared" si="16"/>
        <v>-6.3</v>
      </c>
      <c r="C85">
        <v>11</v>
      </c>
      <c r="D85">
        <v>169</v>
      </c>
      <c r="E85">
        <v>168.67099999999999</v>
      </c>
      <c r="F85">
        <v>150.667</v>
      </c>
      <c r="G85">
        <v>174.667</v>
      </c>
      <c r="H85">
        <v>90</v>
      </c>
      <c r="I85">
        <v>168</v>
      </c>
      <c r="J85">
        <f>I85*$J$4/$I$4</f>
        <v>8.8421052631578956</v>
      </c>
      <c r="K85" t="s">
        <v>17</v>
      </c>
      <c r="M85" t="s">
        <v>13</v>
      </c>
    </row>
    <row r="86" spans="1:13" x14ac:dyDescent="0.2">
      <c r="A86">
        <v>1</v>
      </c>
      <c r="B86">
        <f t="shared" si="16"/>
        <v>-6.3</v>
      </c>
      <c r="C86">
        <v>12</v>
      </c>
      <c r="D86">
        <v>301</v>
      </c>
      <c r="E86">
        <v>152.661</v>
      </c>
      <c r="F86">
        <v>134.333</v>
      </c>
      <c r="G86">
        <v>157.667</v>
      </c>
      <c r="H86">
        <v>0</v>
      </c>
      <c r="I86">
        <v>300</v>
      </c>
      <c r="J86">
        <f>I86*$J$3/$I$3</f>
        <v>49.019607843137258</v>
      </c>
      <c r="K86" t="s">
        <v>16</v>
      </c>
      <c r="L86" s="1">
        <v>6.6162162200000001</v>
      </c>
      <c r="M86" t="s">
        <v>14</v>
      </c>
    </row>
    <row r="87" spans="1:13" x14ac:dyDescent="0.2">
      <c r="A87">
        <v>1</v>
      </c>
      <c r="B87">
        <f t="shared" si="16"/>
        <v>-6.3</v>
      </c>
      <c r="C87">
        <v>13</v>
      </c>
      <c r="D87">
        <v>280</v>
      </c>
      <c r="E87">
        <v>164.114</v>
      </c>
      <c r="F87">
        <v>149</v>
      </c>
      <c r="G87">
        <v>173.333</v>
      </c>
      <c r="H87">
        <v>0</v>
      </c>
      <c r="I87">
        <v>279</v>
      </c>
      <c r="J87">
        <f t="shared" ref="J87" si="19">I87*$J$3/$I$3</f>
        <v>45.588235294117645</v>
      </c>
      <c r="K87" t="s">
        <v>16</v>
      </c>
      <c r="L87" s="1">
        <v>6.4421052599999999</v>
      </c>
      <c r="M87" t="s">
        <v>14</v>
      </c>
    </row>
    <row r="88" spans="1:13" x14ac:dyDescent="0.2">
      <c r="A88">
        <v>1</v>
      </c>
      <c r="B88">
        <f t="shared" si="16"/>
        <v>-6.3</v>
      </c>
      <c r="C88">
        <v>14</v>
      </c>
      <c r="D88">
        <v>264</v>
      </c>
      <c r="E88">
        <v>167.57599999999999</v>
      </c>
      <c r="F88">
        <v>149.066</v>
      </c>
      <c r="G88">
        <v>173.10400000000001</v>
      </c>
      <c r="H88">
        <v>27.15</v>
      </c>
      <c r="I88">
        <v>262.97500000000002</v>
      </c>
      <c r="J88">
        <f>(_xlfn.COT(RADIANS(H88)))*((50/$I$3)/(6/$I$4))</f>
        <v>6.0538387397303657</v>
      </c>
      <c r="K88" t="s">
        <v>18</v>
      </c>
      <c r="M88" t="s">
        <v>15</v>
      </c>
    </row>
    <row r="89" spans="1:13" x14ac:dyDescent="0.2">
      <c r="A89">
        <v>1</v>
      </c>
      <c r="B89">
        <f t="shared" si="16"/>
        <v>-6.3</v>
      </c>
      <c r="C89">
        <v>15</v>
      </c>
      <c r="D89">
        <v>172</v>
      </c>
      <c r="E89">
        <v>167.435</v>
      </c>
      <c r="F89">
        <v>152.89500000000001</v>
      </c>
      <c r="G89">
        <v>172.74700000000001</v>
      </c>
      <c r="H89">
        <v>18.434999999999999</v>
      </c>
      <c r="I89">
        <v>170.76300000000001</v>
      </c>
      <c r="J89">
        <f t="shared" ref="J89:J90" si="20">(_xlfn.COT(RADIANS(H89)))*((50/$I$3)/(6/$I$4))</f>
        <v>9.3136977599407516</v>
      </c>
      <c r="K89" t="s">
        <v>18</v>
      </c>
      <c r="M89" t="s">
        <v>15</v>
      </c>
    </row>
    <row r="90" spans="1:13" x14ac:dyDescent="0.2">
      <c r="A90">
        <v>1</v>
      </c>
      <c r="B90">
        <f t="shared" si="16"/>
        <v>-6.3</v>
      </c>
      <c r="C90">
        <v>16</v>
      </c>
      <c r="D90">
        <v>239</v>
      </c>
      <c r="E90">
        <v>167.26499999999999</v>
      </c>
      <c r="F90">
        <v>149.255</v>
      </c>
      <c r="G90">
        <v>173.84899999999999</v>
      </c>
      <c r="H90">
        <v>24.623999999999999</v>
      </c>
      <c r="I90">
        <v>237.607</v>
      </c>
      <c r="J90">
        <f t="shared" si="20"/>
        <v>6.7734826999577971</v>
      </c>
      <c r="K90" t="s">
        <v>18</v>
      </c>
      <c r="M90" t="s">
        <v>15</v>
      </c>
    </row>
    <row r="92" spans="1:13" x14ac:dyDescent="0.2">
      <c r="C92" t="s">
        <v>0</v>
      </c>
      <c r="D92" t="s">
        <v>1</v>
      </c>
      <c r="E92" t="s">
        <v>2</v>
      </c>
      <c r="F92" t="s">
        <v>3</v>
      </c>
      <c r="G92" t="s">
        <v>4</v>
      </c>
      <c r="H92" t="s">
        <v>5</v>
      </c>
      <c r="I92" t="s">
        <v>6</v>
      </c>
    </row>
    <row r="93" spans="1:13" x14ac:dyDescent="0.2">
      <c r="A93">
        <v>1</v>
      </c>
      <c r="B93">
        <v>-9.9</v>
      </c>
      <c r="C93">
        <v>1</v>
      </c>
      <c r="D93">
        <v>307</v>
      </c>
      <c r="E93">
        <v>254.97200000000001</v>
      </c>
      <c r="F93">
        <v>251.333</v>
      </c>
      <c r="G93">
        <v>255</v>
      </c>
      <c r="H93">
        <v>0</v>
      </c>
      <c r="I93">
        <v>306</v>
      </c>
      <c r="J93">
        <v>50</v>
      </c>
      <c r="K93" t="s">
        <v>16</v>
      </c>
      <c r="M93" t="s">
        <v>8</v>
      </c>
    </row>
    <row r="94" spans="1:13" x14ac:dyDescent="0.2">
      <c r="A94">
        <v>1</v>
      </c>
      <c r="B94">
        <v>-9.9</v>
      </c>
      <c r="C94">
        <v>2</v>
      </c>
      <c r="D94">
        <v>115</v>
      </c>
      <c r="E94">
        <v>245.71299999999999</v>
      </c>
      <c r="F94">
        <v>38</v>
      </c>
      <c r="G94">
        <v>255</v>
      </c>
      <c r="H94">
        <v>90</v>
      </c>
      <c r="I94">
        <v>114</v>
      </c>
      <c r="J94">
        <v>6</v>
      </c>
      <c r="K94" t="s">
        <v>17</v>
      </c>
      <c r="M94" t="s">
        <v>9</v>
      </c>
    </row>
    <row r="95" spans="1:13" x14ac:dyDescent="0.2">
      <c r="A95">
        <v>1</v>
      </c>
      <c r="B95">
        <v>-9.9</v>
      </c>
      <c r="C95">
        <v>3</v>
      </c>
      <c r="D95">
        <v>346</v>
      </c>
      <c r="E95">
        <v>168.596</v>
      </c>
      <c r="F95">
        <v>148</v>
      </c>
      <c r="G95">
        <v>175.667</v>
      </c>
      <c r="H95">
        <v>90</v>
      </c>
      <c r="I95">
        <v>345</v>
      </c>
      <c r="J95">
        <f>I95*$J$4/$I$4</f>
        <v>18.157894736842106</v>
      </c>
      <c r="K95" t="s">
        <v>17</v>
      </c>
      <c r="M95" t="s">
        <v>12</v>
      </c>
    </row>
    <row r="96" spans="1:13" x14ac:dyDescent="0.2">
      <c r="A96">
        <v>1</v>
      </c>
      <c r="B96">
        <v>-9.9</v>
      </c>
      <c r="C96">
        <v>4</v>
      </c>
      <c r="D96">
        <v>307</v>
      </c>
      <c r="E96">
        <v>168.166</v>
      </c>
      <c r="F96">
        <v>37</v>
      </c>
      <c r="G96">
        <v>250.667</v>
      </c>
      <c r="H96">
        <v>90</v>
      </c>
      <c r="I96">
        <v>306</v>
      </c>
      <c r="J96">
        <f>I96*$J$4/$I$4</f>
        <v>16.105263157894736</v>
      </c>
      <c r="K96" t="s">
        <v>17</v>
      </c>
      <c r="M96" t="s">
        <v>12</v>
      </c>
    </row>
    <row r="97" spans="1:13" x14ac:dyDescent="0.2">
      <c r="A97">
        <v>1</v>
      </c>
      <c r="B97">
        <v>-9.9</v>
      </c>
      <c r="C97">
        <v>5</v>
      </c>
      <c r="D97">
        <v>310</v>
      </c>
      <c r="E97">
        <v>168.89099999999999</v>
      </c>
      <c r="F97">
        <v>150</v>
      </c>
      <c r="G97">
        <v>176</v>
      </c>
      <c r="H97">
        <v>0</v>
      </c>
      <c r="I97">
        <v>309</v>
      </c>
      <c r="J97">
        <f>I97*$J$3/$I$3</f>
        <v>50.490196078431374</v>
      </c>
      <c r="K97" t="s">
        <v>16</v>
      </c>
      <c r="L97">
        <f>360/J97</f>
        <v>7.1300970873786405</v>
      </c>
      <c r="M97" t="s">
        <v>11</v>
      </c>
    </row>
    <row r="98" spans="1:13" x14ac:dyDescent="0.2">
      <c r="A98">
        <v>1</v>
      </c>
      <c r="B98">
        <v>-9.9</v>
      </c>
      <c r="C98">
        <v>6</v>
      </c>
      <c r="D98">
        <v>310</v>
      </c>
      <c r="E98">
        <v>169.36500000000001</v>
      </c>
      <c r="F98">
        <v>154</v>
      </c>
      <c r="G98">
        <v>176</v>
      </c>
      <c r="H98">
        <v>0</v>
      </c>
      <c r="I98">
        <v>309</v>
      </c>
      <c r="J98">
        <f t="shared" ref="J98" si="21">I98*$J$3/$I$3</f>
        <v>50.490196078431374</v>
      </c>
      <c r="K98" t="s">
        <v>16</v>
      </c>
      <c r="L98">
        <f>360/J98</f>
        <v>7.1300970873786405</v>
      </c>
      <c r="M98" t="s">
        <v>11</v>
      </c>
    </row>
    <row r="99" spans="1:13" x14ac:dyDescent="0.2">
      <c r="A99">
        <v>1</v>
      </c>
      <c r="B99">
        <v>-9.9</v>
      </c>
      <c r="C99">
        <v>7</v>
      </c>
      <c r="D99">
        <v>438</v>
      </c>
      <c r="E99">
        <v>168.11</v>
      </c>
      <c r="F99">
        <v>150.279</v>
      </c>
      <c r="G99">
        <v>173.44300000000001</v>
      </c>
      <c r="H99">
        <v>36.634</v>
      </c>
      <c r="I99">
        <v>437.404</v>
      </c>
      <c r="J99">
        <f>(_xlfn.COT(RADIANS(H99)))*((50/$I$3)/(6/$I$4))</f>
        <v>4.1751356531163832</v>
      </c>
      <c r="K99" t="s">
        <v>18</v>
      </c>
      <c r="M99" t="s">
        <v>10</v>
      </c>
    </row>
    <row r="100" spans="1:13" x14ac:dyDescent="0.2">
      <c r="A100">
        <v>1</v>
      </c>
      <c r="B100">
        <v>-9.9</v>
      </c>
      <c r="C100">
        <v>8</v>
      </c>
      <c r="D100">
        <v>400</v>
      </c>
      <c r="E100">
        <v>168.02099999999999</v>
      </c>
      <c r="F100">
        <v>152.39599999999999</v>
      </c>
      <c r="G100">
        <v>173.38399999999999</v>
      </c>
      <c r="H100">
        <v>48.045000000000002</v>
      </c>
      <c r="I100">
        <v>399.37200000000001</v>
      </c>
      <c r="J100">
        <f t="shared" ref="J100:J101" si="22">(_xlfn.COT(RADIANS(H100)))*((50/$I$3)/(6/$I$4))</f>
        <v>2.7909600053649588</v>
      </c>
      <c r="K100" t="s">
        <v>18</v>
      </c>
      <c r="M100" t="s">
        <v>10</v>
      </c>
    </row>
    <row r="101" spans="1:13" x14ac:dyDescent="0.2">
      <c r="A101">
        <v>1</v>
      </c>
      <c r="B101">
        <v>-9.9</v>
      </c>
      <c r="C101">
        <v>9</v>
      </c>
      <c r="D101">
        <v>345</v>
      </c>
      <c r="E101">
        <v>167.97399999999999</v>
      </c>
      <c r="F101">
        <v>154.904</v>
      </c>
      <c r="G101">
        <v>173.68</v>
      </c>
      <c r="H101">
        <v>38.270000000000003</v>
      </c>
      <c r="I101">
        <v>343.90300000000002</v>
      </c>
      <c r="J101">
        <f t="shared" si="22"/>
        <v>3.93530861221394</v>
      </c>
      <c r="K101" t="s">
        <v>18</v>
      </c>
      <c r="M101" t="s">
        <v>10</v>
      </c>
    </row>
    <row r="102" spans="1:13" x14ac:dyDescent="0.2">
      <c r="A102">
        <v>1</v>
      </c>
      <c r="B102">
        <v>-9.9</v>
      </c>
      <c r="C102">
        <v>10</v>
      </c>
      <c r="D102">
        <v>169</v>
      </c>
      <c r="E102">
        <v>168.428</v>
      </c>
      <c r="F102">
        <v>150.333</v>
      </c>
      <c r="G102">
        <v>173.333</v>
      </c>
      <c r="H102">
        <v>90</v>
      </c>
      <c r="I102">
        <v>168</v>
      </c>
      <c r="J102">
        <f>I102*$J$4/$I$4</f>
        <v>8.8421052631578956</v>
      </c>
      <c r="K102" t="s">
        <v>17</v>
      </c>
      <c r="M102" t="s">
        <v>13</v>
      </c>
    </row>
    <row r="103" spans="1:13" x14ac:dyDescent="0.2">
      <c r="A103">
        <v>1</v>
      </c>
      <c r="B103">
        <v>-9.9</v>
      </c>
      <c r="C103">
        <v>11</v>
      </c>
      <c r="D103">
        <v>181</v>
      </c>
      <c r="E103">
        <v>165.87799999999999</v>
      </c>
      <c r="F103">
        <v>139.667</v>
      </c>
      <c r="G103">
        <v>173</v>
      </c>
      <c r="H103">
        <v>90</v>
      </c>
      <c r="I103">
        <v>180</v>
      </c>
      <c r="J103">
        <f>I103*$J$4/$I$4</f>
        <v>9.473684210526315</v>
      </c>
      <c r="K103" t="s">
        <v>17</v>
      </c>
      <c r="M103" t="s">
        <v>13</v>
      </c>
    </row>
    <row r="104" spans="1:13" x14ac:dyDescent="0.2">
      <c r="A104">
        <v>1</v>
      </c>
      <c r="B104">
        <v>-9.9</v>
      </c>
      <c r="C104">
        <v>12</v>
      </c>
      <c r="D104">
        <v>259</v>
      </c>
      <c r="E104">
        <v>169.02799999999999</v>
      </c>
      <c r="F104">
        <v>151.667</v>
      </c>
      <c r="G104">
        <v>172</v>
      </c>
      <c r="H104">
        <v>0</v>
      </c>
      <c r="I104">
        <v>258</v>
      </c>
      <c r="J104">
        <f>I104*$J$3/$I$3</f>
        <v>42.156862745098039</v>
      </c>
      <c r="K104" t="s">
        <v>16</v>
      </c>
      <c r="L104" s="1">
        <v>6.6162162200000001</v>
      </c>
      <c r="M104" t="s">
        <v>14</v>
      </c>
    </row>
    <row r="105" spans="1:13" x14ac:dyDescent="0.2">
      <c r="A105">
        <v>1</v>
      </c>
      <c r="B105">
        <v>-9.9</v>
      </c>
      <c r="C105">
        <v>13</v>
      </c>
      <c r="D105">
        <v>265</v>
      </c>
      <c r="E105">
        <v>168.738</v>
      </c>
      <c r="F105">
        <v>151</v>
      </c>
      <c r="G105">
        <v>172</v>
      </c>
      <c r="H105">
        <v>0</v>
      </c>
      <c r="I105">
        <v>264</v>
      </c>
      <c r="J105">
        <f t="shared" ref="J105" si="23">I105*$J$3/$I$3</f>
        <v>43.137254901960787</v>
      </c>
      <c r="K105" t="s">
        <v>16</v>
      </c>
      <c r="L105" s="1">
        <v>6.4421052599999999</v>
      </c>
      <c r="M105" t="s">
        <v>14</v>
      </c>
    </row>
    <row r="106" spans="1:13" x14ac:dyDescent="0.2">
      <c r="A106">
        <v>1</v>
      </c>
      <c r="B106">
        <v>-9.9</v>
      </c>
      <c r="C106">
        <v>14</v>
      </c>
      <c r="D106">
        <v>241</v>
      </c>
      <c r="E106">
        <v>167.71199999999999</v>
      </c>
      <c r="F106">
        <v>151.60900000000001</v>
      </c>
      <c r="G106">
        <v>172.68299999999999</v>
      </c>
      <c r="H106">
        <v>29.123999999999999</v>
      </c>
      <c r="I106">
        <v>240.393</v>
      </c>
      <c r="J106">
        <f>(_xlfn.COT(RADIANS(H106)))*((50/$I$3)/(6/$I$4))</f>
        <v>5.5723266325664103</v>
      </c>
      <c r="K106" t="s">
        <v>18</v>
      </c>
      <c r="M106" t="s">
        <v>15</v>
      </c>
    </row>
    <row r="107" spans="1:13" x14ac:dyDescent="0.2">
      <c r="A107">
        <v>1</v>
      </c>
      <c r="B107">
        <v>-9.9</v>
      </c>
      <c r="C107">
        <v>15</v>
      </c>
      <c r="D107">
        <v>238</v>
      </c>
      <c r="E107">
        <v>167.66900000000001</v>
      </c>
      <c r="F107">
        <v>152.48699999999999</v>
      </c>
      <c r="G107">
        <v>173.91499999999999</v>
      </c>
      <c r="H107">
        <v>26.241</v>
      </c>
      <c r="I107">
        <v>237.47399999999999</v>
      </c>
      <c r="J107">
        <f t="shared" ref="J107:J108" si="24">(_xlfn.COT(RADIANS(H107)))*((50/$I$3)/(6/$I$4))</f>
        <v>6.2979493858502158</v>
      </c>
      <c r="K107" t="s">
        <v>18</v>
      </c>
      <c r="M107" t="s">
        <v>15</v>
      </c>
    </row>
    <row r="108" spans="1:13" x14ac:dyDescent="0.2">
      <c r="A108">
        <v>1</v>
      </c>
      <c r="B108">
        <v>-9.9</v>
      </c>
      <c r="C108">
        <v>16</v>
      </c>
      <c r="D108">
        <v>161</v>
      </c>
      <c r="E108">
        <v>167.548</v>
      </c>
      <c r="F108">
        <v>153.22499999999999</v>
      </c>
      <c r="G108">
        <v>172.19399999999999</v>
      </c>
      <c r="H108">
        <v>20.806999999999999</v>
      </c>
      <c r="I108">
        <v>160.465</v>
      </c>
      <c r="J108">
        <f t="shared" si="24"/>
        <v>8.1698448964231076</v>
      </c>
      <c r="K108" t="s">
        <v>18</v>
      </c>
      <c r="M108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57C6E-ECAD-EB49-A62F-E6FB1A4CEC37}">
  <dimension ref="A2:S66"/>
  <sheetViews>
    <sheetView workbookViewId="0">
      <selection activeCell="Q4" sqref="Q4"/>
    </sheetView>
  </sheetViews>
  <sheetFormatPr baseColWidth="10" defaultRowHeight="16" x14ac:dyDescent="0.2"/>
  <cols>
    <col min="3" max="3" width="2.1640625" bestFit="1" customWidth="1"/>
    <col min="4" max="4" width="5" bestFit="1" customWidth="1"/>
    <col min="5" max="9" width="8.1640625" bestFit="1" customWidth="1"/>
    <col min="16" max="16" width="20.1640625" bestFit="1" customWidth="1"/>
    <col min="17" max="17" width="16.6640625" bestFit="1" customWidth="1"/>
    <col min="18" max="18" width="33.83203125" bestFit="1" customWidth="1"/>
  </cols>
  <sheetData>
    <row r="2" spans="1:19" x14ac:dyDescent="0.2">
      <c r="A2" t="s">
        <v>25</v>
      </c>
      <c r="B2" t="s">
        <v>26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19" x14ac:dyDescent="0.2">
      <c r="A3">
        <v>2</v>
      </c>
      <c r="B3">
        <v>9.9</v>
      </c>
      <c r="C3">
        <v>1</v>
      </c>
      <c r="D3">
        <v>307</v>
      </c>
      <c r="E3">
        <v>251.04599999999999</v>
      </c>
      <c r="F3">
        <v>245</v>
      </c>
      <c r="G3">
        <v>255</v>
      </c>
      <c r="H3">
        <v>0</v>
      </c>
      <c r="I3">
        <v>306</v>
      </c>
      <c r="J3">
        <v>50</v>
      </c>
      <c r="K3" t="s">
        <v>16</v>
      </c>
      <c r="M3" t="s">
        <v>8</v>
      </c>
      <c r="P3" t="s">
        <v>19</v>
      </c>
      <c r="Q3" t="s">
        <v>20</v>
      </c>
      <c r="R3" t="s">
        <v>21</v>
      </c>
      <c r="S3" s="1" t="s">
        <v>28</v>
      </c>
    </row>
    <row r="4" spans="1:19" x14ac:dyDescent="0.2">
      <c r="A4">
        <v>2</v>
      </c>
      <c r="B4">
        <v>9.9</v>
      </c>
      <c r="C4">
        <v>2</v>
      </c>
      <c r="D4">
        <v>118</v>
      </c>
      <c r="E4">
        <v>249.72900000000001</v>
      </c>
      <c r="F4">
        <v>40</v>
      </c>
      <c r="G4">
        <v>255</v>
      </c>
      <c r="H4">
        <v>90</v>
      </c>
      <c r="I4">
        <v>117</v>
      </c>
      <c r="J4">
        <v>6</v>
      </c>
      <c r="K4" t="s">
        <v>17</v>
      </c>
      <c r="M4" t="s">
        <v>9</v>
      </c>
      <c r="P4">
        <f>AVERAGE(J5:J6,J16:J17,J27:J28,J38:J39,J49:J50,J60:J61,)</f>
        <v>6.6627218934911241</v>
      </c>
      <c r="Q4">
        <f>AVERAGE(L7:L8,L18:L19,L29:L30,L40:L41,L51:L52,L62:L63,)</f>
        <v>6.2526381728559652</v>
      </c>
      <c r="R4">
        <f>AVERAGE(J9:J11,J20:J22,J31:J33,J42:J44,J53:J55,J64:J66,)</f>
        <v>-7.0154551176067601</v>
      </c>
      <c r="S4">
        <f>STDEV(J9:J11,J20:J22,J31:J33,J42:J44,J53:J55,J64:J66)</f>
        <v>0.37950340076395106</v>
      </c>
    </row>
    <row r="5" spans="1:19" x14ac:dyDescent="0.2">
      <c r="A5">
        <v>2</v>
      </c>
      <c r="B5">
        <v>9.9</v>
      </c>
      <c r="C5">
        <v>3</v>
      </c>
      <c r="D5">
        <v>136</v>
      </c>
      <c r="E5">
        <v>166.90899999999999</v>
      </c>
      <c r="F5">
        <v>143</v>
      </c>
      <c r="G5">
        <v>175</v>
      </c>
      <c r="H5">
        <v>90</v>
      </c>
      <c r="I5">
        <v>135</v>
      </c>
      <c r="J5">
        <f>I5*$J$4/$I$4</f>
        <v>6.9230769230769234</v>
      </c>
      <c r="K5" t="s">
        <v>17</v>
      </c>
      <c r="M5" t="s">
        <v>12</v>
      </c>
    </row>
    <row r="6" spans="1:19" x14ac:dyDescent="0.2">
      <c r="A6">
        <v>2</v>
      </c>
      <c r="B6">
        <v>9.9</v>
      </c>
      <c r="C6">
        <v>4</v>
      </c>
      <c r="D6">
        <v>136</v>
      </c>
      <c r="E6">
        <v>169.61</v>
      </c>
      <c r="F6">
        <v>153.333</v>
      </c>
      <c r="G6">
        <v>174.333</v>
      </c>
      <c r="H6">
        <v>90</v>
      </c>
      <c r="I6">
        <v>135</v>
      </c>
      <c r="J6">
        <f>I6*$J$4/$I$4</f>
        <v>6.9230769230769234</v>
      </c>
      <c r="K6" t="s">
        <v>17</v>
      </c>
      <c r="M6" t="s">
        <v>12</v>
      </c>
    </row>
    <row r="7" spans="1:19" x14ac:dyDescent="0.2">
      <c r="A7">
        <v>2</v>
      </c>
      <c r="B7">
        <v>9.9</v>
      </c>
      <c r="C7">
        <v>5</v>
      </c>
      <c r="D7">
        <v>340</v>
      </c>
      <c r="E7">
        <v>168.64099999999999</v>
      </c>
      <c r="F7">
        <v>152</v>
      </c>
      <c r="G7">
        <v>175.667</v>
      </c>
      <c r="H7">
        <v>0</v>
      </c>
      <c r="I7">
        <v>339</v>
      </c>
      <c r="J7">
        <f>I7*$J$3/$I$3</f>
        <v>55.392156862745097</v>
      </c>
      <c r="K7" t="s">
        <v>16</v>
      </c>
      <c r="L7">
        <f>360/J7</f>
        <v>6.4991150442477874</v>
      </c>
      <c r="M7" t="s">
        <v>11</v>
      </c>
    </row>
    <row r="8" spans="1:19" x14ac:dyDescent="0.2">
      <c r="A8">
        <v>2</v>
      </c>
      <c r="B8">
        <v>9.9</v>
      </c>
      <c r="C8">
        <v>6</v>
      </c>
      <c r="D8">
        <v>316</v>
      </c>
      <c r="E8">
        <v>169.83600000000001</v>
      </c>
      <c r="F8">
        <v>155</v>
      </c>
      <c r="G8">
        <v>174.667</v>
      </c>
      <c r="H8">
        <v>0</v>
      </c>
      <c r="I8">
        <v>315</v>
      </c>
      <c r="J8">
        <f>I8*$J$3/$I$3</f>
        <v>51.470588235294116</v>
      </c>
      <c r="K8" t="s">
        <v>16</v>
      </c>
      <c r="L8">
        <f>360/J8</f>
        <v>6.9942857142857147</v>
      </c>
      <c r="M8" t="s">
        <v>11</v>
      </c>
    </row>
    <row r="9" spans="1:19" x14ac:dyDescent="0.2">
      <c r="A9">
        <v>2</v>
      </c>
      <c r="B9">
        <v>9.9</v>
      </c>
      <c r="C9">
        <v>7</v>
      </c>
      <c r="D9">
        <v>528</v>
      </c>
      <c r="E9">
        <v>168.65299999999999</v>
      </c>
      <c r="F9">
        <v>143.422</v>
      </c>
      <c r="G9">
        <v>175.364</v>
      </c>
      <c r="H9">
        <v>157.22999999999999</v>
      </c>
      <c r="I9">
        <v>527.07899999999995</v>
      </c>
      <c r="J9">
        <f>(_xlfn.COT(RADIANS(H9)))*((50/$I$3)/(6/$I$4))</f>
        <v>-7.5909711169851617</v>
      </c>
      <c r="K9" t="s">
        <v>18</v>
      </c>
      <c r="M9" t="s">
        <v>10</v>
      </c>
    </row>
    <row r="10" spans="1:19" x14ac:dyDescent="0.2">
      <c r="A10">
        <v>2</v>
      </c>
      <c r="B10">
        <v>9.9</v>
      </c>
      <c r="C10">
        <v>8</v>
      </c>
      <c r="D10">
        <v>667</v>
      </c>
      <c r="E10">
        <v>168.20599999999999</v>
      </c>
      <c r="F10">
        <v>154.24</v>
      </c>
      <c r="G10">
        <v>173.69800000000001</v>
      </c>
      <c r="H10">
        <v>155.51300000000001</v>
      </c>
      <c r="I10">
        <v>665.89200000000005</v>
      </c>
      <c r="J10">
        <f t="shared" ref="J10:J11" si="0">(_xlfn.COT(RADIANS(H10)))*((50/$I$3)/(6/$I$4))</f>
        <v>-6.9958472712970794</v>
      </c>
      <c r="K10" t="s">
        <v>18</v>
      </c>
      <c r="M10" t="s">
        <v>10</v>
      </c>
    </row>
    <row r="11" spans="1:19" x14ac:dyDescent="0.2">
      <c r="A11">
        <v>2</v>
      </c>
      <c r="B11">
        <v>9.9</v>
      </c>
      <c r="C11">
        <v>9</v>
      </c>
      <c r="D11">
        <v>393</v>
      </c>
      <c r="E11">
        <v>168.26400000000001</v>
      </c>
      <c r="F11">
        <v>149.38800000000001</v>
      </c>
      <c r="G11">
        <v>174.75</v>
      </c>
      <c r="H11">
        <v>157.95400000000001</v>
      </c>
      <c r="I11">
        <v>391.63499999999999</v>
      </c>
      <c r="J11">
        <f t="shared" si="0"/>
        <v>-7.8681131009119678</v>
      </c>
      <c r="K11" t="s">
        <v>18</v>
      </c>
      <c r="M11" t="s">
        <v>10</v>
      </c>
    </row>
    <row r="13" spans="1:19" x14ac:dyDescent="0.2">
      <c r="C13" t="s">
        <v>0</v>
      </c>
      <c r="D13" t="s">
        <v>1</v>
      </c>
      <c r="E13" t="s">
        <v>2</v>
      </c>
      <c r="F13" t="s">
        <v>3</v>
      </c>
      <c r="G13" t="s">
        <v>4</v>
      </c>
      <c r="H13" t="s">
        <v>5</v>
      </c>
      <c r="I13" t="s">
        <v>6</v>
      </c>
    </row>
    <row r="14" spans="1:19" x14ac:dyDescent="0.2">
      <c r="A14">
        <v>2</v>
      </c>
      <c r="B14">
        <v>6.3</v>
      </c>
      <c r="C14">
        <v>1</v>
      </c>
      <c r="D14">
        <v>307</v>
      </c>
      <c r="E14">
        <v>251.04599999999999</v>
      </c>
      <c r="F14">
        <v>245</v>
      </c>
      <c r="G14">
        <v>255</v>
      </c>
      <c r="H14">
        <v>0</v>
      </c>
      <c r="I14">
        <v>306</v>
      </c>
      <c r="J14">
        <v>50</v>
      </c>
      <c r="K14" t="s">
        <v>16</v>
      </c>
      <c r="M14" t="s">
        <v>8</v>
      </c>
    </row>
    <row r="15" spans="1:19" x14ac:dyDescent="0.2">
      <c r="A15">
        <v>2</v>
      </c>
      <c r="B15">
        <v>6.3</v>
      </c>
      <c r="C15">
        <v>2</v>
      </c>
      <c r="D15">
        <v>121</v>
      </c>
      <c r="E15">
        <v>247.702</v>
      </c>
      <c r="F15">
        <v>38</v>
      </c>
      <c r="G15">
        <v>255</v>
      </c>
      <c r="H15">
        <v>90</v>
      </c>
      <c r="I15">
        <v>120</v>
      </c>
      <c r="J15">
        <v>6</v>
      </c>
      <c r="K15" t="s">
        <v>17</v>
      </c>
      <c r="M15" t="s">
        <v>9</v>
      </c>
    </row>
    <row r="16" spans="1:19" x14ac:dyDescent="0.2">
      <c r="A16">
        <v>2</v>
      </c>
      <c r="B16">
        <v>6.3</v>
      </c>
      <c r="C16">
        <v>3</v>
      </c>
      <c r="D16">
        <v>139</v>
      </c>
      <c r="E16">
        <v>168.83</v>
      </c>
      <c r="F16">
        <v>154.333</v>
      </c>
      <c r="G16">
        <v>175.667</v>
      </c>
      <c r="H16">
        <v>90</v>
      </c>
      <c r="I16">
        <v>138</v>
      </c>
      <c r="J16">
        <f>I16*$J$4/$I$4</f>
        <v>7.0769230769230766</v>
      </c>
      <c r="K16" t="s">
        <v>17</v>
      </c>
      <c r="M16" t="s">
        <v>12</v>
      </c>
    </row>
    <row r="17" spans="1:13" x14ac:dyDescent="0.2">
      <c r="A17">
        <v>2</v>
      </c>
      <c r="B17">
        <v>6.3</v>
      </c>
      <c r="C17">
        <v>4</v>
      </c>
      <c r="D17">
        <v>139</v>
      </c>
      <c r="E17">
        <v>168.89400000000001</v>
      </c>
      <c r="F17">
        <v>154.333</v>
      </c>
      <c r="G17">
        <v>175.667</v>
      </c>
      <c r="H17">
        <v>90</v>
      </c>
      <c r="I17">
        <v>138</v>
      </c>
      <c r="J17">
        <f>I17*$J$4/$I$4</f>
        <v>7.0769230769230766</v>
      </c>
      <c r="K17" t="s">
        <v>17</v>
      </c>
      <c r="M17" t="s">
        <v>12</v>
      </c>
    </row>
    <row r="18" spans="1:13" x14ac:dyDescent="0.2">
      <c r="A18">
        <v>2</v>
      </c>
      <c r="B18">
        <v>6.3</v>
      </c>
      <c r="C18">
        <v>5</v>
      </c>
      <c r="D18">
        <v>340</v>
      </c>
      <c r="E18">
        <v>169.155</v>
      </c>
      <c r="F18">
        <v>153.333</v>
      </c>
      <c r="G18">
        <v>174</v>
      </c>
      <c r="H18">
        <v>0</v>
      </c>
      <c r="I18">
        <v>339</v>
      </c>
      <c r="J18">
        <f>I18*$J$3/$I$3</f>
        <v>55.392156862745097</v>
      </c>
      <c r="K18" t="s">
        <v>16</v>
      </c>
      <c r="L18">
        <f>360/J18</f>
        <v>6.4991150442477874</v>
      </c>
      <c r="M18" t="s">
        <v>11</v>
      </c>
    </row>
    <row r="19" spans="1:13" x14ac:dyDescent="0.2">
      <c r="A19">
        <v>2</v>
      </c>
      <c r="B19">
        <v>6.3</v>
      </c>
      <c r="C19">
        <v>6</v>
      </c>
      <c r="D19">
        <v>316</v>
      </c>
      <c r="E19">
        <v>169.83500000000001</v>
      </c>
      <c r="F19">
        <v>155</v>
      </c>
      <c r="G19">
        <v>175.667</v>
      </c>
      <c r="H19">
        <v>0</v>
      </c>
      <c r="I19">
        <v>315</v>
      </c>
      <c r="J19">
        <f>I19*$J$3/$I$3</f>
        <v>51.470588235294116</v>
      </c>
      <c r="K19" t="s">
        <v>16</v>
      </c>
      <c r="L19">
        <f>360/J19</f>
        <v>6.9942857142857147</v>
      </c>
      <c r="M19" t="s">
        <v>11</v>
      </c>
    </row>
    <row r="20" spans="1:13" x14ac:dyDescent="0.2">
      <c r="A20">
        <v>2</v>
      </c>
      <c r="B20">
        <v>6.3</v>
      </c>
      <c r="C20">
        <v>7</v>
      </c>
      <c r="D20">
        <v>558</v>
      </c>
      <c r="E20">
        <v>168.65299999999999</v>
      </c>
      <c r="F20">
        <v>145.08600000000001</v>
      </c>
      <c r="G20">
        <v>175.76300000000001</v>
      </c>
      <c r="H20">
        <v>157.166</v>
      </c>
      <c r="I20">
        <v>556.61900000000003</v>
      </c>
      <c r="J20">
        <f>(_xlfn.COT(RADIANS(H20)))*((50/$I$3)/(6/$I$4))</f>
        <v>-7.5672742534002273</v>
      </c>
      <c r="K20" t="s">
        <v>18</v>
      </c>
      <c r="M20" t="s">
        <v>10</v>
      </c>
    </row>
    <row r="21" spans="1:13" x14ac:dyDescent="0.2">
      <c r="A21">
        <v>2</v>
      </c>
      <c r="B21">
        <v>6.3</v>
      </c>
      <c r="C21">
        <v>8</v>
      </c>
      <c r="D21">
        <v>645</v>
      </c>
      <c r="E21">
        <v>168.19900000000001</v>
      </c>
      <c r="F21">
        <v>153.227</v>
      </c>
      <c r="G21">
        <v>173.41300000000001</v>
      </c>
      <c r="H21">
        <v>156.661</v>
      </c>
      <c r="I21">
        <v>643.66600000000005</v>
      </c>
      <c r="J21">
        <f t="shared" ref="J21:J22" si="1">(_xlfn.COT(RADIANS(H21)))*((50/$I$3)/(6/$I$4))</f>
        <v>-7.3846063072045318</v>
      </c>
      <c r="K21" t="s">
        <v>18</v>
      </c>
      <c r="M21" t="s">
        <v>10</v>
      </c>
    </row>
    <row r="22" spans="1:13" x14ac:dyDescent="0.2">
      <c r="A22">
        <v>2</v>
      </c>
      <c r="B22">
        <v>6.3</v>
      </c>
      <c r="C22">
        <v>9</v>
      </c>
      <c r="D22">
        <v>398</v>
      </c>
      <c r="E22">
        <v>168.19</v>
      </c>
      <c r="F22">
        <v>152.971</v>
      </c>
      <c r="G22">
        <v>174.14099999999999</v>
      </c>
      <c r="H22">
        <v>158.279</v>
      </c>
      <c r="I22">
        <v>397.20299999999997</v>
      </c>
      <c r="J22">
        <f t="shared" si="1"/>
        <v>-7.9982199065218058</v>
      </c>
      <c r="K22" t="s">
        <v>18</v>
      </c>
      <c r="M22" t="s">
        <v>10</v>
      </c>
    </row>
    <row r="24" spans="1:13" x14ac:dyDescent="0.2">
      <c r="C24" t="s">
        <v>0</v>
      </c>
      <c r="D24" t="s">
        <v>1</v>
      </c>
      <c r="E24" t="s">
        <v>2</v>
      </c>
      <c r="F24" t="s">
        <v>3</v>
      </c>
      <c r="G24" t="s">
        <v>4</v>
      </c>
      <c r="H24" t="s">
        <v>5</v>
      </c>
      <c r="I24" t="s">
        <v>6</v>
      </c>
    </row>
    <row r="25" spans="1:13" x14ac:dyDescent="0.2">
      <c r="A25">
        <v>2</v>
      </c>
      <c r="B25">
        <v>4.5</v>
      </c>
      <c r="C25">
        <v>1</v>
      </c>
      <c r="D25">
        <v>307</v>
      </c>
      <c r="E25">
        <v>251.04599999999999</v>
      </c>
      <c r="F25">
        <v>245</v>
      </c>
      <c r="G25">
        <v>255</v>
      </c>
      <c r="H25">
        <v>0</v>
      </c>
      <c r="I25">
        <v>306</v>
      </c>
      <c r="J25">
        <v>50</v>
      </c>
      <c r="K25" t="s">
        <v>16</v>
      </c>
      <c r="M25" t="s">
        <v>8</v>
      </c>
    </row>
    <row r="26" spans="1:13" x14ac:dyDescent="0.2">
      <c r="A26">
        <v>2</v>
      </c>
      <c r="B26">
        <v>4.5</v>
      </c>
      <c r="C26">
        <v>2</v>
      </c>
      <c r="D26">
        <v>118</v>
      </c>
      <c r="E26">
        <v>247.90700000000001</v>
      </c>
      <c r="F26">
        <v>40</v>
      </c>
      <c r="G26">
        <v>255</v>
      </c>
      <c r="H26">
        <v>90</v>
      </c>
      <c r="I26">
        <v>117</v>
      </c>
      <c r="J26">
        <v>6</v>
      </c>
      <c r="K26" t="s">
        <v>17</v>
      </c>
      <c r="M26" t="s">
        <v>9</v>
      </c>
    </row>
    <row r="27" spans="1:13" x14ac:dyDescent="0.2">
      <c r="A27">
        <v>2</v>
      </c>
      <c r="B27">
        <v>4.5</v>
      </c>
      <c r="C27">
        <v>3</v>
      </c>
      <c r="D27">
        <v>145</v>
      </c>
      <c r="E27">
        <v>168.31700000000001</v>
      </c>
      <c r="F27">
        <v>150.667</v>
      </c>
      <c r="G27">
        <v>173.667</v>
      </c>
      <c r="H27">
        <v>90</v>
      </c>
      <c r="I27">
        <v>144</v>
      </c>
      <c r="J27">
        <f>I27*$J$4/$I$4</f>
        <v>7.384615384615385</v>
      </c>
      <c r="K27" t="s">
        <v>17</v>
      </c>
      <c r="M27" t="s">
        <v>12</v>
      </c>
    </row>
    <row r="28" spans="1:13" x14ac:dyDescent="0.2">
      <c r="A28">
        <v>2</v>
      </c>
      <c r="B28">
        <v>4.5</v>
      </c>
      <c r="C28">
        <v>4</v>
      </c>
      <c r="D28">
        <v>139</v>
      </c>
      <c r="E28">
        <v>169.07900000000001</v>
      </c>
      <c r="F28">
        <v>153</v>
      </c>
      <c r="G28">
        <v>175</v>
      </c>
      <c r="H28">
        <v>90</v>
      </c>
      <c r="I28">
        <v>138</v>
      </c>
      <c r="J28">
        <f>I28*$J$4/$I$4</f>
        <v>7.0769230769230766</v>
      </c>
      <c r="K28" t="s">
        <v>17</v>
      </c>
      <c r="M28" t="s">
        <v>12</v>
      </c>
    </row>
    <row r="29" spans="1:13" x14ac:dyDescent="0.2">
      <c r="A29">
        <v>2</v>
      </c>
      <c r="B29">
        <v>4.5</v>
      </c>
      <c r="C29">
        <v>5</v>
      </c>
      <c r="D29">
        <v>376</v>
      </c>
      <c r="E29">
        <v>168.57900000000001</v>
      </c>
      <c r="F29">
        <v>150.333</v>
      </c>
      <c r="G29">
        <v>177.333</v>
      </c>
      <c r="H29">
        <v>0</v>
      </c>
      <c r="I29">
        <v>375</v>
      </c>
      <c r="J29">
        <f>I29*$J$3/$I$3</f>
        <v>61.274509803921568</v>
      </c>
      <c r="K29" t="s">
        <v>16</v>
      </c>
      <c r="L29">
        <f>360/J29</f>
        <v>5.8752000000000004</v>
      </c>
      <c r="M29" t="s">
        <v>11</v>
      </c>
    </row>
    <row r="30" spans="1:13" x14ac:dyDescent="0.2">
      <c r="A30">
        <v>2</v>
      </c>
      <c r="B30">
        <v>4.5</v>
      </c>
      <c r="C30">
        <v>6</v>
      </c>
      <c r="D30">
        <v>316</v>
      </c>
      <c r="E30">
        <v>169.71100000000001</v>
      </c>
      <c r="F30">
        <v>155</v>
      </c>
      <c r="G30">
        <v>175</v>
      </c>
      <c r="H30">
        <v>0</v>
      </c>
      <c r="I30">
        <v>315</v>
      </c>
      <c r="J30">
        <f>I30*$J$3/$I$3</f>
        <v>51.470588235294116</v>
      </c>
      <c r="K30" t="s">
        <v>16</v>
      </c>
      <c r="L30">
        <f>360/J30</f>
        <v>6.9942857142857147</v>
      </c>
      <c r="M30" t="s">
        <v>11</v>
      </c>
    </row>
    <row r="31" spans="1:13" x14ac:dyDescent="0.2">
      <c r="A31">
        <v>2</v>
      </c>
      <c r="B31">
        <v>4.5</v>
      </c>
      <c r="C31">
        <v>7</v>
      </c>
      <c r="D31">
        <v>564</v>
      </c>
      <c r="E31">
        <v>168.51</v>
      </c>
      <c r="F31">
        <v>147.465</v>
      </c>
      <c r="G31">
        <v>175.28100000000001</v>
      </c>
      <c r="H31">
        <v>157.12200000000001</v>
      </c>
      <c r="I31">
        <v>563.31299999999999</v>
      </c>
      <c r="J31">
        <f>(_xlfn.COT(RADIANS(H31)))*((50/$I$3)/(6/$I$4))</f>
        <v>-7.5510554629711546</v>
      </c>
      <c r="K31" t="s">
        <v>18</v>
      </c>
      <c r="M31" t="s">
        <v>10</v>
      </c>
    </row>
    <row r="32" spans="1:13" x14ac:dyDescent="0.2">
      <c r="A32">
        <v>2</v>
      </c>
      <c r="B32">
        <v>4.5</v>
      </c>
      <c r="C32">
        <v>8</v>
      </c>
      <c r="D32">
        <v>661</v>
      </c>
      <c r="E32">
        <v>168.22800000000001</v>
      </c>
      <c r="F32">
        <v>148.976</v>
      </c>
      <c r="G32">
        <v>173.767</v>
      </c>
      <c r="H32">
        <v>157.28</v>
      </c>
      <c r="I32">
        <v>660.23199999999997</v>
      </c>
      <c r="J32">
        <f t="shared" ref="J32:J33" si="2">(_xlfn.COT(RADIANS(H32)))*((50/$I$3)/(6/$I$4))</f>
        <v>-7.6095722275953461</v>
      </c>
      <c r="K32" t="s">
        <v>18</v>
      </c>
      <c r="M32" t="s">
        <v>10</v>
      </c>
    </row>
    <row r="33" spans="1:13" x14ac:dyDescent="0.2">
      <c r="A33">
        <v>2</v>
      </c>
      <c r="B33">
        <v>4.5</v>
      </c>
      <c r="C33">
        <v>9</v>
      </c>
      <c r="D33">
        <v>550</v>
      </c>
      <c r="E33">
        <v>168.43</v>
      </c>
      <c r="F33">
        <v>148.77199999999999</v>
      </c>
      <c r="G33">
        <v>175.17500000000001</v>
      </c>
      <c r="H33">
        <v>158.19900000000001</v>
      </c>
      <c r="I33">
        <v>549.28700000000003</v>
      </c>
      <c r="J33">
        <f t="shared" si="2"/>
        <v>-7.9658513740084294</v>
      </c>
      <c r="K33" t="s">
        <v>18</v>
      </c>
      <c r="M33" t="s">
        <v>10</v>
      </c>
    </row>
    <row r="35" spans="1:13" x14ac:dyDescent="0.2">
      <c r="C35" t="s">
        <v>0</v>
      </c>
      <c r="D35" t="s">
        <v>1</v>
      </c>
      <c r="E35" t="s">
        <v>2</v>
      </c>
      <c r="F35" t="s">
        <v>3</v>
      </c>
      <c r="G35" t="s">
        <v>4</v>
      </c>
      <c r="H35" t="s">
        <v>5</v>
      </c>
      <c r="I35" t="s">
        <v>6</v>
      </c>
    </row>
    <row r="36" spans="1:13" x14ac:dyDescent="0.2">
      <c r="A36">
        <v>2</v>
      </c>
      <c r="B36">
        <v>-4.5</v>
      </c>
      <c r="C36">
        <v>1</v>
      </c>
      <c r="D36">
        <v>307</v>
      </c>
      <c r="E36">
        <v>251.04599999999999</v>
      </c>
      <c r="F36">
        <v>245</v>
      </c>
      <c r="G36">
        <v>255</v>
      </c>
      <c r="H36">
        <v>0</v>
      </c>
      <c r="I36">
        <v>306</v>
      </c>
      <c r="J36">
        <v>50</v>
      </c>
      <c r="K36" t="s">
        <v>16</v>
      </c>
      <c r="M36" t="s">
        <v>8</v>
      </c>
    </row>
    <row r="37" spans="1:13" x14ac:dyDescent="0.2">
      <c r="A37">
        <v>2</v>
      </c>
      <c r="B37">
        <v>-4.5</v>
      </c>
      <c r="C37">
        <v>2</v>
      </c>
      <c r="D37">
        <v>121</v>
      </c>
      <c r="E37">
        <v>247.92599999999999</v>
      </c>
      <c r="F37">
        <v>40</v>
      </c>
      <c r="G37">
        <v>255</v>
      </c>
      <c r="H37">
        <v>90</v>
      </c>
      <c r="I37">
        <v>120</v>
      </c>
      <c r="J37">
        <v>6</v>
      </c>
      <c r="K37" t="s">
        <v>17</v>
      </c>
      <c r="M37" t="s">
        <v>9</v>
      </c>
    </row>
    <row r="38" spans="1:13" x14ac:dyDescent="0.2">
      <c r="A38">
        <v>2</v>
      </c>
      <c r="B38">
        <v>-4.5</v>
      </c>
      <c r="C38">
        <v>3</v>
      </c>
      <c r="D38">
        <v>145</v>
      </c>
      <c r="E38">
        <v>169.607</v>
      </c>
      <c r="F38">
        <v>153.667</v>
      </c>
      <c r="G38">
        <v>174</v>
      </c>
      <c r="H38">
        <v>90</v>
      </c>
      <c r="I38">
        <v>144</v>
      </c>
      <c r="J38">
        <f>I38*$J$4/$I$4</f>
        <v>7.384615384615385</v>
      </c>
      <c r="K38" t="s">
        <v>17</v>
      </c>
      <c r="M38" t="s">
        <v>12</v>
      </c>
    </row>
    <row r="39" spans="1:13" x14ac:dyDescent="0.2">
      <c r="A39">
        <v>2</v>
      </c>
      <c r="B39">
        <v>-4.5</v>
      </c>
      <c r="C39">
        <v>4</v>
      </c>
      <c r="D39">
        <v>148</v>
      </c>
      <c r="E39">
        <v>166.59899999999999</v>
      </c>
      <c r="F39">
        <v>139.333</v>
      </c>
      <c r="G39">
        <v>174.333</v>
      </c>
      <c r="H39">
        <v>90</v>
      </c>
      <c r="I39">
        <v>147</v>
      </c>
      <c r="J39">
        <f>I39*$J$4/$I$4</f>
        <v>7.5384615384615383</v>
      </c>
      <c r="K39" t="s">
        <v>17</v>
      </c>
      <c r="M39" t="s">
        <v>12</v>
      </c>
    </row>
    <row r="40" spans="1:13" x14ac:dyDescent="0.2">
      <c r="A40">
        <v>2</v>
      </c>
      <c r="B40">
        <v>-4.5</v>
      </c>
      <c r="C40">
        <v>5</v>
      </c>
      <c r="D40">
        <v>364</v>
      </c>
      <c r="E40">
        <v>162.166</v>
      </c>
      <c r="F40">
        <v>130.667</v>
      </c>
      <c r="G40">
        <v>179.667</v>
      </c>
      <c r="H40">
        <v>0</v>
      </c>
      <c r="I40">
        <v>363</v>
      </c>
      <c r="J40">
        <f>I40*$J$3/$I$3</f>
        <v>59.313725490196077</v>
      </c>
      <c r="K40" t="s">
        <v>16</v>
      </c>
      <c r="L40">
        <f>360/J40</f>
        <v>6.0694214876033055</v>
      </c>
      <c r="M40" t="s">
        <v>11</v>
      </c>
    </row>
    <row r="41" spans="1:13" x14ac:dyDescent="0.2">
      <c r="A41">
        <v>2</v>
      </c>
      <c r="B41">
        <v>-4.5</v>
      </c>
      <c r="C41">
        <v>6</v>
      </c>
      <c r="D41">
        <v>370</v>
      </c>
      <c r="E41">
        <v>169.32300000000001</v>
      </c>
      <c r="F41">
        <v>156.667</v>
      </c>
      <c r="G41">
        <v>175.333</v>
      </c>
      <c r="H41">
        <v>0</v>
      </c>
      <c r="I41">
        <v>369</v>
      </c>
      <c r="J41">
        <f>I41*$J$3/$I$3</f>
        <v>60.294117647058826</v>
      </c>
      <c r="K41" t="s">
        <v>16</v>
      </c>
      <c r="L41">
        <f>360/J41</f>
        <v>5.9707317073170731</v>
      </c>
      <c r="M41" t="s">
        <v>11</v>
      </c>
    </row>
    <row r="42" spans="1:13" x14ac:dyDescent="0.2">
      <c r="A42">
        <v>2</v>
      </c>
      <c r="B42">
        <v>-4.5</v>
      </c>
      <c r="C42">
        <v>7</v>
      </c>
      <c r="D42">
        <v>503</v>
      </c>
      <c r="E42">
        <v>168.27099999999999</v>
      </c>
      <c r="F42">
        <v>152.74</v>
      </c>
      <c r="G42">
        <v>175.52600000000001</v>
      </c>
      <c r="H42">
        <v>156.03800000000001</v>
      </c>
      <c r="I42">
        <v>502.29199999999997</v>
      </c>
      <c r="J42">
        <f>(_xlfn.COT(RADIANS(H42)))*((50/$I$3)/(6/$I$4))</f>
        <v>-7.1692825038827239</v>
      </c>
      <c r="K42" t="s">
        <v>18</v>
      </c>
      <c r="M42" t="s">
        <v>10</v>
      </c>
    </row>
    <row r="43" spans="1:13" x14ac:dyDescent="0.2">
      <c r="A43">
        <v>2</v>
      </c>
      <c r="B43">
        <v>-4.5</v>
      </c>
      <c r="C43">
        <v>8</v>
      </c>
      <c r="D43">
        <v>564</v>
      </c>
      <c r="E43">
        <v>168.50399999999999</v>
      </c>
      <c r="F43">
        <v>146.512</v>
      </c>
      <c r="G43">
        <v>175.393</v>
      </c>
      <c r="H43">
        <v>155.75800000000001</v>
      </c>
      <c r="I43">
        <v>562.61</v>
      </c>
      <c r="J43">
        <f t="shared" ref="J43:J44" si="3">(_xlfn.COT(RADIANS(H43)))*((50/$I$3)/(6/$I$4))</f>
        <v>-7.0759052548288954</v>
      </c>
      <c r="K43" t="s">
        <v>18</v>
      </c>
      <c r="M43" t="s">
        <v>10</v>
      </c>
    </row>
    <row r="44" spans="1:13" x14ac:dyDescent="0.2">
      <c r="A44">
        <v>2</v>
      </c>
      <c r="B44">
        <v>-4.5</v>
      </c>
      <c r="C44">
        <v>9</v>
      </c>
      <c r="D44">
        <v>539</v>
      </c>
      <c r="E44">
        <v>168.34399999999999</v>
      </c>
      <c r="F44">
        <v>147.773</v>
      </c>
      <c r="G44">
        <v>173.49799999999999</v>
      </c>
      <c r="H44">
        <v>157.72399999999999</v>
      </c>
      <c r="I44">
        <v>538.16399999999999</v>
      </c>
      <c r="J44">
        <f t="shared" si="3"/>
        <v>-7.7782188279958033</v>
      </c>
      <c r="K44" t="s">
        <v>18</v>
      </c>
      <c r="M44" t="s">
        <v>10</v>
      </c>
    </row>
    <row r="46" spans="1:13" x14ac:dyDescent="0.2">
      <c r="C46" t="s">
        <v>0</v>
      </c>
      <c r="D46" t="s">
        <v>1</v>
      </c>
      <c r="E46" t="s">
        <v>2</v>
      </c>
      <c r="F46" t="s">
        <v>3</v>
      </c>
      <c r="G46" t="s">
        <v>4</v>
      </c>
      <c r="H46" t="s">
        <v>5</v>
      </c>
      <c r="I46" t="s">
        <v>6</v>
      </c>
    </row>
    <row r="47" spans="1:13" x14ac:dyDescent="0.2">
      <c r="A47">
        <v>2</v>
      </c>
      <c r="B47">
        <v>-6.3</v>
      </c>
      <c r="C47">
        <v>1</v>
      </c>
      <c r="D47">
        <v>307</v>
      </c>
      <c r="E47">
        <v>254.80500000000001</v>
      </c>
      <c r="F47">
        <v>240</v>
      </c>
      <c r="G47">
        <v>255</v>
      </c>
      <c r="H47">
        <v>0</v>
      </c>
      <c r="I47">
        <v>306</v>
      </c>
      <c r="J47">
        <v>50</v>
      </c>
      <c r="K47" t="s">
        <v>16</v>
      </c>
      <c r="M47" t="s">
        <v>8</v>
      </c>
    </row>
    <row r="48" spans="1:13" x14ac:dyDescent="0.2">
      <c r="A48">
        <v>2</v>
      </c>
      <c r="B48">
        <v>-6.3</v>
      </c>
      <c r="C48">
        <v>2</v>
      </c>
      <c r="D48">
        <v>121</v>
      </c>
      <c r="E48">
        <v>247.702</v>
      </c>
      <c r="F48">
        <v>38</v>
      </c>
      <c r="G48">
        <v>255</v>
      </c>
      <c r="H48">
        <v>90</v>
      </c>
      <c r="I48">
        <v>120</v>
      </c>
      <c r="J48">
        <v>6</v>
      </c>
      <c r="K48" t="s">
        <v>17</v>
      </c>
      <c r="M48" t="s">
        <v>9</v>
      </c>
    </row>
    <row r="49" spans="1:13" x14ac:dyDescent="0.2">
      <c r="A49">
        <v>2</v>
      </c>
      <c r="B49">
        <v>-6.3</v>
      </c>
      <c r="C49">
        <v>3</v>
      </c>
      <c r="D49">
        <v>139</v>
      </c>
      <c r="E49">
        <v>168.11799999999999</v>
      </c>
      <c r="F49">
        <v>151.333</v>
      </c>
      <c r="G49">
        <v>174.667</v>
      </c>
      <c r="H49">
        <v>90</v>
      </c>
      <c r="I49">
        <v>138</v>
      </c>
      <c r="J49">
        <f>I49*$J$4/$I$4</f>
        <v>7.0769230769230766</v>
      </c>
      <c r="K49" t="s">
        <v>17</v>
      </c>
      <c r="M49" t="s">
        <v>12</v>
      </c>
    </row>
    <row r="50" spans="1:13" x14ac:dyDescent="0.2">
      <c r="A50">
        <v>2</v>
      </c>
      <c r="B50">
        <v>-6.3</v>
      </c>
      <c r="C50">
        <v>4</v>
      </c>
      <c r="D50">
        <v>145</v>
      </c>
      <c r="E50">
        <v>169.45699999999999</v>
      </c>
      <c r="F50">
        <v>152</v>
      </c>
      <c r="G50">
        <v>175.333</v>
      </c>
      <c r="H50">
        <v>90</v>
      </c>
      <c r="I50">
        <v>144</v>
      </c>
      <c r="J50">
        <f>I50*$J$4/$I$4</f>
        <v>7.384615384615385</v>
      </c>
      <c r="K50" t="s">
        <v>17</v>
      </c>
      <c r="M50" t="s">
        <v>12</v>
      </c>
    </row>
    <row r="51" spans="1:13" x14ac:dyDescent="0.2">
      <c r="A51">
        <v>2</v>
      </c>
      <c r="B51">
        <v>-6.3</v>
      </c>
      <c r="C51">
        <v>8</v>
      </c>
      <c r="D51">
        <v>322</v>
      </c>
      <c r="E51">
        <v>169.23599999999999</v>
      </c>
      <c r="F51">
        <v>149</v>
      </c>
      <c r="G51">
        <v>174</v>
      </c>
      <c r="H51">
        <v>0</v>
      </c>
      <c r="I51">
        <v>321</v>
      </c>
      <c r="J51">
        <f>I51*$J$3/$I$3</f>
        <v>52.450980392156865</v>
      </c>
      <c r="K51" t="s">
        <v>16</v>
      </c>
      <c r="L51">
        <f>360/J51</f>
        <v>6.8635514018691586</v>
      </c>
      <c r="M51" t="s">
        <v>11</v>
      </c>
    </row>
    <row r="52" spans="1:13" x14ac:dyDescent="0.2">
      <c r="A52">
        <v>2</v>
      </c>
      <c r="B52">
        <v>-6.3</v>
      </c>
      <c r="C52">
        <v>9</v>
      </c>
      <c r="D52">
        <v>289</v>
      </c>
      <c r="E52">
        <v>169.54400000000001</v>
      </c>
      <c r="F52">
        <v>152.333</v>
      </c>
      <c r="G52">
        <v>176.667</v>
      </c>
      <c r="H52">
        <v>0</v>
      </c>
      <c r="I52">
        <v>288</v>
      </c>
      <c r="J52">
        <f>I52*$J$3/$I$3</f>
        <v>47.058823529411768</v>
      </c>
      <c r="K52" t="s">
        <v>16</v>
      </c>
      <c r="L52">
        <f>360/J52</f>
        <v>7.6499999999999995</v>
      </c>
      <c r="M52" t="s">
        <v>11</v>
      </c>
    </row>
    <row r="53" spans="1:13" x14ac:dyDescent="0.2">
      <c r="A53">
        <v>2</v>
      </c>
      <c r="B53">
        <v>-6.3</v>
      </c>
      <c r="C53">
        <v>5</v>
      </c>
      <c r="D53">
        <v>491</v>
      </c>
      <c r="E53">
        <v>168.21700000000001</v>
      </c>
      <c r="F53">
        <v>152.84299999999999</v>
      </c>
      <c r="G53">
        <v>175.136</v>
      </c>
      <c r="H53">
        <v>155.78800000000001</v>
      </c>
      <c r="I53">
        <v>490.11200000000002</v>
      </c>
      <c r="J53">
        <f>(_xlfn.COT(RADIANS(H53)))*((50/$I$3)/(6/$I$4))</f>
        <v>-7.0858128244968057</v>
      </c>
      <c r="K53" t="s">
        <v>18</v>
      </c>
      <c r="M53" t="s">
        <v>10</v>
      </c>
    </row>
    <row r="54" spans="1:13" x14ac:dyDescent="0.2">
      <c r="A54">
        <v>2</v>
      </c>
      <c r="B54">
        <v>-6.3</v>
      </c>
      <c r="C54">
        <v>6</v>
      </c>
      <c r="D54">
        <v>557</v>
      </c>
      <c r="E54">
        <v>168.453</v>
      </c>
      <c r="F54">
        <v>149.21199999999999</v>
      </c>
      <c r="G54">
        <v>176.15799999999999</v>
      </c>
      <c r="H54">
        <v>155.786</v>
      </c>
      <c r="I54">
        <v>555.90700000000004</v>
      </c>
      <c r="J54">
        <f t="shared" ref="J54:J55" si="4">(_xlfn.COT(RADIANS(H54)))*((50/$I$3)/(6/$I$4))</f>
        <v>-7.0851516021444381</v>
      </c>
      <c r="K54" t="s">
        <v>18</v>
      </c>
      <c r="M54" t="s">
        <v>10</v>
      </c>
    </row>
    <row r="55" spans="1:13" x14ac:dyDescent="0.2">
      <c r="A55">
        <v>2</v>
      </c>
      <c r="B55">
        <v>-6.3</v>
      </c>
      <c r="C55">
        <v>7</v>
      </c>
      <c r="D55">
        <v>400</v>
      </c>
      <c r="E55">
        <v>168.37100000000001</v>
      </c>
      <c r="F55">
        <v>142.57900000000001</v>
      </c>
      <c r="G55">
        <v>173.81299999999999</v>
      </c>
      <c r="H55">
        <v>156.51900000000001</v>
      </c>
      <c r="I55">
        <v>399.04500000000002</v>
      </c>
      <c r="J55">
        <f t="shared" si="4"/>
        <v>-7.3345800601085607</v>
      </c>
      <c r="K55" t="s">
        <v>18</v>
      </c>
      <c r="M55" t="s">
        <v>10</v>
      </c>
    </row>
    <row r="57" spans="1:13" x14ac:dyDescent="0.2">
      <c r="C57" t="s">
        <v>0</v>
      </c>
      <c r="D57" t="s">
        <v>1</v>
      </c>
      <c r="E57" t="s">
        <v>2</v>
      </c>
      <c r="F57" t="s">
        <v>3</v>
      </c>
      <c r="G57" t="s">
        <v>4</v>
      </c>
      <c r="H57" t="s">
        <v>5</v>
      </c>
      <c r="I57" t="s">
        <v>6</v>
      </c>
    </row>
    <row r="58" spans="1:13" x14ac:dyDescent="0.2">
      <c r="A58">
        <v>2</v>
      </c>
      <c r="B58">
        <v>-9.9</v>
      </c>
      <c r="C58">
        <v>1</v>
      </c>
      <c r="D58">
        <v>307</v>
      </c>
      <c r="E58">
        <v>251.04599999999999</v>
      </c>
      <c r="F58">
        <v>245</v>
      </c>
      <c r="G58">
        <v>255</v>
      </c>
      <c r="H58">
        <v>0</v>
      </c>
      <c r="I58">
        <v>306</v>
      </c>
      <c r="J58">
        <v>50</v>
      </c>
      <c r="K58" t="s">
        <v>16</v>
      </c>
      <c r="M58" t="s">
        <v>8</v>
      </c>
    </row>
    <row r="59" spans="1:13" x14ac:dyDescent="0.2">
      <c r="A59">
        <v>2</v>
      </c>
      <c r="B59">
        <v>-9.9</v>
      </c>
      <c r="C59">
        <v>2</v>
      </c>
      <c r="D59">
        <v>121</v>
      </c>
      <c r="E59">
        <v>247.702</v>
      </c>
      <c r="F59">
        <v>38</v>
      </c>
      <c r="G59">
        <v>255</v>
      </c>
      <c r="H59">
        <v>90</v>
      </c>
      <c r="I59">
        <v>120</v>
      </c>
      <c r="J59">
        <v>6</v>
      </c>
      <c r="K59" t="s">
        <v>17</v>
      </c>
      <c r="M59" t="s">
        <v>9</v>
      </c>
    </row>
    <row r="60" spans="1:13" x14ac:dyDescent="0.2">
      <c r="A60">
        <v>2</v>
      </c>
      <c r="B60">
        <v>-9.9</v>
      </c>
      <c r="C60">
        <v>3</v>
      </c>
      <c r="D60">
        <v>148</v>
      </c>
      <c r="E60">
        <v>165.869</v>
      </c>
      <c r="F60">
        <v>140</v>
      </c>
      <c r="G60">
        <v>173.333</v>
      </c>
      <c r="H60">
        <v>90</v>
      </c>
      <c r="I60">
        <v>147</v>
      </c>
      <c r="J60">
        <f>I60*$J$4/$I$4</f>
        <v>7.5384615384615383</v>
      </c>
      <c r="K60" t="s">
        <v>17</v>
      </c>
      <c r="M60" t="s">
        <v>12</v>
      </c>
    </row>
    <row r="61" spans="1:13" x14ac:dyDescent="0.2">
      <c r="A61">
        <v>2</v>
      </c>
      <c r="B61">
        <v>-9.9</v>
      </c>
      <c r="C61">
        <v>4</v>
      </c>
      <c r="D61">
        <v>142</v>
      </c>
      <c r="E61">
        <v>167.88</v>
      </c>
      <c r="F61">
        <v>152.667</v>
      </c>
      <c r="G61">
        <v>173.333</v>
      </c>
      <c r="H61">
        <v>90</v>
      </c>
      <c r="I61">
        <v>141</v>
      </c>
      <c r="J61">
        <f>I61*$J$4/$I$4</f>
        <v>7.2307692307692308</v>
      </c>
      <c r="K61" t="s">
        <v>17</v>
      </c>
      <c r="M61" t="s">
        <v>12</v>
      </c>
    </row>
    <row r="62" spans="1:13" x14ac:dyDescent="0.2">
      <c r="A62">
        <v>2</v>
      </c>
      <c r="B62">
        <v>-9.9</v>
      </c>
      <c r="C62">
        <v>5</v>
      </c>
      <c r="D62">
        <v>283</v>
      </c>
      <c r="E62">
        <v>168.62299999999999</v>
      </c>
      <c r="F62">
        <v>154.333</v>
      </c>
      <c r="G62">
        <v>173</v>
      </c>
      <c r="H62">
        <v>0</v>
      </c>
      <c r="I62">
        <v>282</v>
      </c>
      <c r="J62">
        <f>I62*$J$3/$I$3</f>
        <v>46.078431372549019</v>
      </c>
      <c r="K62" t="s">
        <v>16</v>
      </c>
      <c r="L62">
        <f>360/J62</f>
        <v>7.8127659574468087</v>
      </c>
      <c r="M62" t="s">
        <v>11</v>
      </c>
    </row>
    <row r="63" spans="1:13" x14ac:dyDescent="0.2">
      <c r="A63">
        <v>2</v>
      </c>
      <c r="B63">
        <v>-9.9</v>
      </c>
      <c r="C63">
        <v>6</v>
      </c>
      <c r="D63">
        <v>313</v>
      </c>
      <c r="E63">
        <v>168.93299999999999</v>
      </c>
      <c r="F63">
        <v>151</v>
      </c>
      <c r="G63">
        <v>173.667</v>
      </c>
      <c r="H63">
        <v>0</v>
      </c>
      <c r="I63">
        <v>312</v>
      </c>
      <c r="J63">
        <f>I63*$J$3/$I$3</f>
        <v>50.980392156862742</v>
      </c>
      <c r="K63" t="s">
        <v>16</v>
      </c>
      <c r="L63">
        <f>360/J63</f>
        <v>7.0615384615384622</v>
      </c>
      <c r="M63" t="s">
        <v>11</v>
      </c>
    </row>
    <row r="64" spans="1:13" x14ac:dyDescent="0.2">
      <c r="A64">
        <v>2</v>
      </c>
      <c r="B64">
        <v>-9.9</v>
      </c>
      <c r="C64">
        <v>7</v>
      </c>
      <c r="D64">
        <v>626</v>
      </c>
      <c r="E64">
        <v>167.99</v>
      </c>
      <c r="F64">
        <v>150.364</v>
      </c>
      <c r="G64">
        <v>174.93</v>
      </c>
      <c r="H64">
        <v>154.41800000000001</v>
      </c>
      <c r="I64">
        <v>625.29700000000003</v>
      </c>
      <c r="J64">
        <f>(_xlfn.COT(RADIANS(H64)))*((50/$I$3)/(6/$I$4))</f>
        <v>-6.6556330160223691</v>
      </c>
      <c r="K64" t="s">
        <v>18</v>
      </c>
      <c r="M64" t="s">
        <v>10</v>
      </c>
    </row>
    <row r="65" spans="1:13" x14ac:dyDescent="0.2">
      <c r="A65">
        <v>2</v>
      </c>
      <c r="B65">
        <v>-9.9</v>
      </c>
      <c r="C65">
        <v>8</v>
      </c>
      <c r="D65">
        <v>551</v>
      </c>
      <c r="E65">
        <v>167.87299999999999</v>
      </c>
      <c r="F65">
        <v>148.57900000000001</v>
      </c>
      <c r="G65">
        <v>173.53</v>
      </c>
      <c r="H65">
        <v>157.21199999999999</v>
      </c>
      <c r="I65">
        <v>549.92499999999995</v>
      </c>
      <c r="J65">
        <f t="shared" ref="J65:J66" si="5">(_xlfn.COT(RADIANS(H65)))*((50/$I$3)/(6/$I$4))</f>
        <v>-7.5842936384592958</v>
      </c>
      <c r="K65" t="s">
        <v>18</v>
      </c>
      <c r="M65" t="s">
        <v>10</v>
      </c>
    </row>
    <row r="66" spans="1:13" x14ac:dyDescent="0.2">
      <c r="A66">
        <v>2</v>
      </c>
      <c r="B66">
        <v>-9.9</v>
      </c>
      <c r="C66">
        <v>9</v>
      </c>
      <c r="D66">
        <v>558</v>
      </c>
      <c r="E66">
        <v>168.06100000000001</v>
      </c>
      <c r="F66">
        <v>146.46</v>
      </c>
      <c r="G66">
        <v>174.71600000000001</v>
      </c>
      <c r="H66">
        <v>155.505</v>
      </c>
      <c r="I66">
        <v>557.14499999999998</v>
      </c>
      <c r="J66">
        <f t="shared" si="5"/>
        <v>-6.9932584856938407</v>
      </c>
      <c r="K66" t="s">
        <v>18</v>
      </c>
      <c r="M66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C1D27-1653-CE41-AD91-E57DABB1D86C}">
  <dimension ref="A2:AM108"/>
  <sheetViews>
    <sheetView tabSelected="1" workbookViewId="0">
      <selection activeCell="P23" sqref="P23"/>
    </sheetView>
  </sheetViews>
  <sheetFormatPr baseColWidth="10" defaultRowHeight="16" x14ac:dyDescent="0.2"/>
  <cols>
    <col min="1" max="1" width="7.6640625" customWidth="1"/>
    <col min="2" max="2" width="8.5" customWidth="1"/>
    <col min="3" max="3" width="3.1640625" bestFit="1" customWidth="1"/>
    <col min="4" max="4" width="5.1640625" bestFit="1" customWidth="1"/>
    <col min="5" max="8" width="8.1640625" bestFit="1" customWidth="1"/>
    <col min="9" max="9" width="9.1640625" bestFit="1" customWidth="1"/>
    <col min="15" max="15" width="20.1640625" bestFit="1" customWidth="1"/>
    <col min="16" max="16" width="16.6640625" bestFit="1" customWidth="1"/>
    <col min="17" max="17" width="33.83203125" bestFit="1" customWidth="1"/>
    <col min="18" max="18" width="22.1640625" bestFit="1" customWidth="1"/>
  </cols>
  <sheetData>
    <row r="2" spans="1:39" x14ac:dyDescent="0.2">
      <c r="A2" t="s">
        <v>7</v>
      </c>
      <c r="B2" t="s">
        <v>27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39" x14ac:dyDescent="0.2">
      <c r="A3">
        <v>3</v>
      </c>
      <c r="B3">
        <v>58.5</v>
      </c>
      <c r="C3">
        <v>1</v>
      </c>
      <c r="D3">
        <v>292</v>
      </c>
      <c r="E3">
        <v>252.69200000000001</v>
      </c>
      <c r="F3">
        <v>241.667</v>
      </c>
      <c r="G3">
        <v>255</v>
      </c>
      <c r="H3">
        <v>0</v>
      </c>
      <c r="I3">
        <v>291</v>
      </c>
      <c r="J3">
        <v>40</v>
      </c>
      <c r="K3" t="s">
        <v>16</v>
      </c>
      <c r="M3" t="s">
        <v>8</v>
      </c>
      <c r="O3" t="s">
        <v>19</v>
      </c>
      <c r="P3" t="s">
        <v>20</v>
      </c>
      <c r="Q3" t="s">
        <v>21</v>
      </c>
      <c r="R3" t="s">
        <v>28</v>
      </c>
    </row>
    <row r="4" spans="1:39" x14ac:dyDescent="0.2">
      <c r="A4">
        <v>3</v>
      </c>
      <c r="B4">
        <v>58.5</v>
      </c>
      <c r="C4">
        <v>2</v>
      </c>
      <c r="D4">
        <v>430</v>
      </c>
      <c r="E4">
        <v>253</v>
      </c>
      <c r="F4">
        <v>253</v>
      </c>
      <c r="G4">
        <v>253</v>
      </c>
      <c r="H4">
        <v>90</v>
      </c>
      <c r="I4">
        <v>429</v>
      </c>
      <c r="J4">
        <v>6</v>
      </c>
      <c r="K4" t="s">
        <v>17</v>
      </c>
      <c r="M4" t="s">
        <v>9</v>
      </c>
      <c r="O4">
        <f>AVERAGE(J5:J6,J23:J24,J41:J42,J59:J60,J77:J78,J95:J96)</f>
        <v>19.416087412587412</v>
      </c>
      <c r="P4">
        <f>AVERAGE(L7:L8,L25:L26,L43:L44,L61:L62,L79:L80,L97:L98)</f>
        <v>3.3253219823227842</v>
      </c>
      <c r="Q4">
        <f>AVERAGE(J9:J11,J27:J29,J45:J47,J63:J65,J81:J83,J99:J101)</f>
        <v>-7.5402776443131341</v>
      </c>
      <c r="R4">
        <f>STDEV(J9:J11,J27:J29,J45:J47,J63:J65,J81:J83,J99:J101)</f>
        <v>0.80608852244247664</v>
      </c>
    </row>
    <row r="5" spans="1:39" x14ac:dyDescent="0.2">
      <c r="A5">
        <v>3</v>
      </c>
      <c r="B5">
        <v>58.5</v>
      </c>
      <c r="C5">
        <v>3</v>
      </c>
      <c r="D5">
        <v>1348</v>
      </c>
      <c r="E5">
        <v>169.52099999999999</v>
      </c>
      <c r="F5">
        <v>151.47999999999999</v>
      </c>
      <c r="G5">
        <v>173.595</v>
      </c>
      <c r="H5">
        <v>-90.128</v>
      </c>
      <c r="I5">
        <v>1347.0029999999999</v>
      </c>
      <c r="J5">
        <f>I5*$J$4/$I$4</f>
        <v>18.839202797202798</v>
      </c>
      <c r="K5" t="s">
        <v>17</v>
      </c>
      <c r="M5" t="s">
        <v>12</v>
      </c>
      <c r="AM5" s="1"/>
    </row>
    <row r="6" spans="1:39" x14ac:dyDescent="0.2">
      <c r="A6">
        <v>3</v>
      </c>
      <c r="B6">
        <v>58.5</v>
      </c>
      <c r="C6">
        <v>4</v>
      </c>
      <c r="D6">
        <v>1411</v>
      </c>
      <c r="E6">
        <v>175.422</v>
      </c>
      <c r="F6">
        <v>41.332999999999998</v>
      </c>
      <c r="G6">
        <v>255</v>
      </c>
      <c r="H6">
        <v>90</v>
      </c>
      <c r="I6">
        <v>1410</v>
      </c>
      <c r="J6">
        <f>I6*$J$4/$I$4</f>
        <v>19.72027972027972</v>
      </c>
      <c r="K6" t="s">
        <v>17</v>
      </c>
      <c r="M6" t="s">
        <v>12</v>
      </c>
      <c r="O6" t="s">
        <v>22</v>
      </c>
      <c r="P6" t="s">
        <v>23</v>
      </c>
      <c r="Q6" t="s">
        <v>24</v>
      </c>
      <c r="R6" t="s">
        <v>29</v>
      </c>
    </row>
    <row r="7" spans="1:39" x14ac:dyDescent="0.2">
      <c r="A7">
        <v>3</v>
      </c>
      <c r="B7">
        <v>58.5</v>
      </c>
      <c r="C7">
        <v>5</v>
      </c>
      <c r="D7">
        <v>622</v>
      </c>
      <c r="E7">
        <v>169.779</v>
      </c>
      <c r="F7">
        <v>150.333</v>
      </c>
      <c r="G7">
        <v>174.667</v>
      </c>
      <c r="H7">
        <v>0</v>
      </c>
      <c r="I7">
        <v>621</v>
      </c>
      <c r="J7">
        <f>I7*$J$3/$I$3</f>
        <v>85.360824742268036</v>
      </c>
      <c r="K7" t="s">
        <v>16</v>
      </c>
      <c r="L7">
        <f>360/J7</f>
        <v>4.2173913043478262</v>
      </c>
      <c r="M7" t="s">
        <v>11</v>
      </c>
      <c r="O7">
        <f>AVERAGE(J12:J13,J30:J31,J48:J49,J66:J67,J84:J85,J102:J103)</f>
        <v>10.646853146853147</v>
      </c>
      <c r="P7">
        <f>AVERAGE(L14:L15,L32:L33,L50:L51,L68:L69,L86:L87,L104:L105)</f>
        <v>6.5291607399999991</v>
      </c>
      <c r="Q7">
        <f>AVERAGE(J16:J18,J34:J36,J52:J54,J70:J72,J88:J90,J106:J108)</f>
        <v>44.656038018401119</v>
      </c>
      <c r="R7">
        <f>STDEV(J16:J18,J34:J36,J52:J54,J70:J72,J88:J90,J106:J108)</f>
        <v>44.417506974492682</v>
      </c>
    </row>
    <row r="8" spans="1:39" x14ac:dyDescent="0.2">
      <c r="A8">
        <v>3</v>
      </c>
      <c r="B8">
        <v>58.5</v>
      </c>
      <c r="C8">
        <v>6</v>
      </c>
      <c r="D8">
        <v>700</v>
      </c>
      <c r="E8">
        <v>169.524</v>
      </c>
      <c r="F8">
        <v>151.333</v>
      </c>
      <c r="G8">
        <v>173.333</v>
      </c>
      <c r="H8">
        <v>0</v>
      </c>
      <c r="I8">
        <v>699</v>
      </c>
      <c r="J8">
        <f t="shared" ref="J8" si="0">I8*$J$3/$I$3</f>
        <v>96.082474226804123</v>
      </c>
      <c r="K8" t="s">
        <v>16</v>
      </c>
      <c r="L8">
        <f>360/J8</f>
        <v>3.7467811158798283</v>
      </c>
      <c r="M8" t="s">
        <v>11</v>
      </c>
    </row>
    <row r="9" spans="1:39" x14ac:dyDescent="0.2">
      <c r="A9">
        <v>3</v>
      </c>
      <c r="B9">
        <v>58.5</v>
      </c>
      <c r="C9">
        <v>7</v>
      </c>
      <c r="D9">
        <v>660</v>
      </c>
      <c r="E9">
        <v>169.57300000000001</v>
      </c>
      <c r="F9">
        <v>152.333</v>
      </c>
      <c r="G9">
        <v>172.97399999999999</v>
      </c>
      <c r="H9">
        <v>-62.618000000000002</v>
      </c>
      <c r="I9">
        <v>658.81299999999999</v>
      </c>
      <c r="J9">
        <f>(_xlfn.COT(RADIANS(H9)))*((50/$I$3)/(6/$I$4))</f>
        <v>-6.3631592171638633</v>
      </c>
      <c r="K9" t="s">
        <v>18</v>
      </c>
      <c r="M9" t="s">
        <v>10</v>
      </c>
    </row>
    <row r="10" spans="1:39" x14ac:dyDescent="0.2">
      <c r="A10">
        <v>3</v>
      </c>
      <c r="B10">
        <v>58.5</v>
      </c>
      <c r="C10">
        <v>8</v>
      </c>
      <c r="D10">
        <v>957</v>
      </c>
      <c r="E10">
        <v>169.43700000000001</v>
      </c>
      <c r="F10">
        <v>152.19</v>
      </c>
      <c r="G10">
        <v>173.715</v>
      </c>
      <c r="H10">
        <v>-61.503999999999998</v>
      </c>
      <c r="I10">
        <v>955.79100000000005</v>
      </c>
      <c r="J10">
        <f t="shared" ref="J10:J11" si="1">(_xlfn.COT(RADIANS(H10)))*((50/$I$3)/(6/$I$4))</f>
        <v>-6.6692215785300135</v>
      </c>
      <c r="K10" t="s">
        <v>18</v>
      </c>
      <c r="M10" t="s">
        <v>10</v>
      </c>
    </row>
    <row r="11" spans="1:39" x14ac:dyDescent="0.2">
      <c r="A11">
        <v>3</v>
      </c>
      <c r="B11">
        <v>58.5</v>
      </c>
      <c r="C11">
        <v>9</v>
      </c>
      <c r="D11">
        <v>395</v>
      </c>
      <c r="E11">
        <v>169.09399999999999</v>
      </c>
      <c r="F11">
        <v>156.21799999999999</v>
      </c>
      <c r="G11">
        <v>172.779</v>
      </c>
      <c r="H11">
        <v>-57.762999999999998</v>
      </c>
      <c r="I11">
        <v>393.68599999999998</v>
      </c>
      <c r="J11">
        <f t="shared" si="1"/>
        <v>-7.7475021282374188</v>
      </c>
      <c r="K11" t="s">
        <v>18</v>
      </c>
      <c r="M11" t="s">
        <v>10</v>
      </c>
    </row>
    <row r="12" spans="1:39" x14ac:dyDescent="0.2">
      <c r="A12">
        <v>3</v>
      </c>
      <c r="B12">
        <v>58.5</v>
      </c>
      <c r="C12">
        <v>10</v>
      </c>
      <c r="D12">
        <v>739</v>
      </c>
      <c r="E12">
        <v>169.965</v>
      </c>
      <c r="F12">
        <v>152</v>
      </c>
      <c r="G12">
        <v>178.333</v>
      </c>
      <c r="H12">
        <v>90</v>
      </c>
      <c r="I12">
        <v>738</v>
      </c>
      <c r="J12">
        <f>I12*$J$4/$I$4</f>
        <v>10.321678321678322</v>
      </c>
      <c r="K12" t="s">
        <v>17</v>
      </c>
      <c r="M12" t="s">
        <v>13</v>
      </c>
    </row>
    <row r="13" spans="1:39" x14ac:dyDescent="0.2">
      <c r="A13">
        <v>3</v>
      </c>
      <c r="B13">
        <v>58.5</v>
      </c>
      <c r="C13">
        <v>11</v>
      </c>
      <c r="D13">
        <v>724</v>
      </c>
      <c r="E13">
        <v>169.17500000000001</v>
      </c>
      <c r="F13">
        <v>152.667</v>
      </c>
      <c r="G13">
        <v>173.667</v>
      </c>
      <c r="H13">
        <v>90</v>
      </c>
      <c r="I13">
        <v>723</v>
      </c>
      <c r="J13">
        <f>I13*$J$4/$I$4</f>
        <v>10.111888111888112</v>
      </c>
      <c r="K13" t="s">
        <v>17</v>
      </c>
      <c r="M13" t="s">
        <v>13</v>
      </c>
    </row>
    <row r="14" spans="1:39" x14ac:dyDescent="0.2">
      <c r="A14">
        <v>3</v>
      </c>
      <c r="B14">
        <v>58.5</v>
      </c>
      <c r="C14">
        <v>12</v>
      </c>
      <c r="D14">
        <v>748</v>
      </c>
      <c r="E14">
        <v>168.29900000000001</v>
      </c>
      <c r="F14">
        <v>143</v>
      </c>
      <c r="G14">
        <v>179.667</v>
      </c>
      <c r="H14">
        <v>0</v>
      </c>
      <c r="I14">
        <v>747</v>
      </c>
      <c r="J14">
        <f>I14*$J$3/$I$3</f>
        <v>102.68041237113403</v>
      </c>
      <c r="K14" t="s">
        <v>16</v>
      </c>
      <c r="L14" s="1">
        <v>6.6162162200000001</v>
      </c>
      <c r="M14" t="s">
        <v>14</v>
      </c>
    </row>
    <row r="15" spans="1:39" x14ac:dyDescent="0.2">
      <c r="A15">
        <v>3</v>
      </c>
      <c r="B15">
        <v>58.5</v>
      </c>
      <c r="C15">
        <v>13</v>
      </c>
      <c r="D15">
        <v>772</v>
      </c>
      <c r="E15">
        <v>169.27199999999999</v>
      </c>
      <c r="F15">
        <v>151.667</v>
      </c>
      <c r="G15">
        <v>173.333</v>
      </c>
      <c r="H15">
        <v>0</v>
      </c>
      <c r="I15">
        <v>771</v>
      </c>
      <c r="J15">
        <f t="shared" ref="J15" si="2">I15*$J$3/$I$3</f>
        <v>105.97938144329896</v>
      </c>
      <c r="K15" t="s">
        <v>16</v>
      </c>
      <c r="L15" s="1">
        <v>6.4421052599999999</v>
      </c>
      <c r="M15" t="s">
        <v>14</v>
      </c>
    </row>
    <row r="16" spans="1:39" x14ac:dyDescent="0.2">
      <c r="A16">
        <v>3</v>
      </c>
      <c r="B16">
        <v>58.5</v>
      </c>
      <c r="C16">
        <v>14</v>
      </c>
      <c r="D16">
        <v>841</v>
      </c>
      <c r="E16">
        <v>168.52600000000001</v>
      </c>
      <c r="F16">
        <v>140</v>
      </c>
      <c r="G16">
        <v>175.167</v>
      </c>
      <c r="H16">
        <v>138.62100000000001</v>
      </c>
      <c r="I16">
        <v>839.59799999999996</v>
      </c>
      <c r="J16">
        <f>(_xlfn.COT(RADIANS(H16)))*((50/$I$3)/(6/$I$4))</f>
        <v>-13.945150844910971</v>
      </c>
      <c r="K16" t="s">
        <v>18</v>
      </c>
      <c r="M16" t="s">
        <v>15</v>
      </c>
    </row>
    <row r="17" spans="1:13" x14ac:dyDescent="0.2">
      <c r="A17">
        <v>3</v>
      </c>
      <c r="B17">
        <v>58.5</v>
      </c>
      <c r="C17">
        <v>15</v>
      </c>
      <c r="D17">
        <v>869</v>
      </c>
      <c r="E17">
        <v>168.773</v>
      </c>
      <c r="F17">
        <v>153.59100000000001</v>
      </c>
      <c r="G17">
        <v>173.131</v>
      </c>
      <c r="H17">
        <v>134.30000000000001</v>
      </c>
      <c r="I17">
        <v>867.68499999999995</v>
      </c>
      <c r="J17">
        <f t="shared" ref="J17:J18" si="3">(_xlfn.COT(RADIANS(H17)))*((50/$I$3)/(6/$I$4))</f>
        <v>-11.988647335472306</v>
      </c>
      <c r="K17" t="s">
        <v>18</v>
      </c>
      <c r="M17" t="s">
        <v>15</v>
      </c>
    </row>
    <row r="18" spans="1:13" x14ac:dyDescent="0.2">
      <c r="A18">
        <v>3</v>
      </c>
      <c r="B18">
        <v>58.5</v>
      </c>
      <c r="C18">
        <v>16</v>
      </c>
      <c r="D18">
        <v>398</v>
      </c>
      <c r="E18">
        <v>168.755</v>
      </c>
      <c r="F18">
        <v>149.393</v>
      </c>
      <c r="G18">
        <v>173</v>
      </c>
      <c r="H18">
        <v>-41.634</v>
      </c>
      <c r="I18">
        <v>397.37299999999999</v>
      </c>
      <c r="J18">
        <f t="shared" si="3"/>
        <v>-13.820652505056973</v>
      </c>
      <c r="K18" t="s">
        <v>18</v>
      </c>
      <c r="M18" t="s">
        <v>15</v>
      </c>
    </row>
    <row r="20" spans="1:13" x14ac:dyDescent="0.2">
      <c r="C20" t="s">
        <v>0</v>
      </c>
      <c r="D20" t="s">
        <v>1</v>
      </c>
      <c r="E20" t="s">
        <v>2</v>
      </c>
      <c r="F20" t="s">
        <v>3</v>
      </c>
      <c r="G20" t="s">
        <v>4</v>
      </c>
      <c r="H20" t="s">
        <v>5</v>
      </c>
      <c r="I20" t="s">
        <v>6</v>
      </c>
    </row>
    <row r="21" spans="1:13" x14ac:dyDescent="0.2">
      <c r="A21">
        <v>3</v>
      </c>
      <c r="B21">
        <v>62.1</v>
      </c>
      <c r="C21">
        <v>1</v>
      </c>
      <c r="D21">
        <v>289</v>
      </c>
      <c r="E21">
        <v>42.209000000000003</v>
      </c>
      <c r="F21">
        <v>25</v>
      </c>
      <c r="G21">
        <v>57.667000000000002</v>
      </c>
      <c r="H21">
        <v>0</v>
      </c>
      <c r="I21">
        <v>288</v>
      </c>
      <c r="J21">
        <v>40</v>
      </c>
      <c r="K21" t="s">
        <v>16</v>
      </c>
      <c r="M21" t="s">
        <v>8</v>
      </c>
    </row>
    <row r="22" spans="1:13" x14ac:dyDescent="0.2">
      <c r="A22">
        <v>3</v>
      </c>
      <c r="B22">
        <v>62.1</v>
      </c>
      <c r="C22">
        <v>2</v>
      </c>
      <c r="D22">
        <v>433</v>
      </c>
      <c r="E22">
        <v>253</v>
      </c>
      <c r="F22">
        <v>253</v>
      </c>
      <c r="G22">
        <v>253</v>
      </c>
      <c r="H22">
        <v>90</v>
      </c>
      <c r="I22">
        <v>432</v>
      </c>
      <c r="J22">
        <v>6</v>
      </c>
      <c r="K22" t="s">
        <v>17</v>
      </c>
      <c r="M22" t="s">
        <v>9</v>
      </c>
    </row>
    <row r="23" spans="1:13" x14ac:dyDescent="0.2">
      <c r="A23">
        <v>3</v>
      </c>
      <c r="B23">
        <v>62.1</v>
      </c>
      <c r="C23">
        <v>3</v>
      </c>
      <c r="D23">
        <v>1333</v>
      </c>
      <c r="E23">
        <v>169.38300000000001</v>
      </c>
      <c r="F23">
        <v>151.667</v>
      </c>
      <c r="G23">
        <v>173.667</v>
      </c>
      <c r="H23">
        <v>90</v>
      </c>
      <c r="I23">
        <v>1332</v>
      </c>
      <c r="J23">
        <f>I23*$J$4/$I$4</f>
        <v>18.62937062937063</v>
      </c>
      <c r="K23" t="s">
        <v>17</v>
      </c>
      <c r="M23" t="s">
        <v>12</v>
      </c>
    </row>
    <row r="24" spans="1:13" x14ac:dyDescent="0.2">
      <c r="A24">
        <v>3</v>
      </c>
      <c r="B24">
        <v>62.1</v>
      </c>
      <c r="C24">
        <v>4</v>
      </c>
      <c r="D24">
        <v>1432</v>
      </c>
      <c r="E24">
        <v>172.30600000000001</v>
      </c>
      <c r="F24">
        <v>0</v>
      </c>
      <c r="G24">
        <v>255</v>
      </c>
      <c r="H24">
        <v>90</v>
      </c>
      <c r="I24">
        <v>1431</v>
      </c>
      <c r="J24">
        <f>I24*$J$4/$I$4</f>
        <v>20.013986013986013</v>
      </c>
      <c r="K24" t="s">
        <v>17</v>
      </c>
      <c r="M24" t="s">
        <v>12</v>
      </c>
    </row>
    <row r="25" spans="1:13" x14ac:dyDescent="0.2">
      <c r="A25">
        <v>3</v>
      </c>
      <c r="B25">
        <v>62.1</v>
      </c>
      <c r="C25">
        <v>5</v>
      </c>
      <c r="D25">
        <v>742</v>
      </c>
      <c r="E25">
        <v>168.614</v>
      </c>
      <c r="F25">
        <v>147.667</v>
      </c>
      <c r="G25">
        <v>174.667</v>
      </c>
      <c r="H25">
        <v>0</v>
      </c>
      <c r="I25">
        <v>741</v>
      </c>
      <c r="J25">
        <f>I25*$J$3/$I$3</f>
        <v>101.85567010309278</v>
      </c>
      <c r="K25" t="s">
        <v>16</v>
      </c>
      <c r="L25">
        <f>360/J25</f>
        <v>3.5344129554655872</v>
      </c>
      <c r="M25" t="s">
        <v>11</v>
      </c>
    </row>
    <row r="26" spans="1:13" x14ac:dyDescent="0.2">
      <c r="A26">
        <v>3</v>
      </c>
      <c r="B26">
        <v>62.1</v>
      </c>
      <c r="C26">
        <v>6</v>
      </c>
      <c r="D26">
        <v>871</v>
      </c>
      <c r="E26">
        <v>169.13300000000001</v>
      </c>
      <c r="F26">
        <v>143.667</v>
      </c>
      <c r="G26">
        <v>173.333</v>
      </c>
      <c r="H26">
        <v>0</v>
      </c>
      <c r="I26">
        <v>870</v>
      </c>
      <c r="J26">
        <f t="shared" ref="J26" si="4">I26*$J$3/$I$3</f>
        <v>119.58762886597938</v>
      </c>
      <c r="K26" t="s">
        <v>16</v>
      </c>
      <c r="L26">
        <f>360/J26</f>
        <v>3.010344827586207</v>
      </c>
      <c r="M26" t="s">
        <v>11</v>
      </c>
    </row>
    <row r="27" spans="1:13" x14ac:dyDescent="0.2">
      <c r="A27">
        <v>3</v>
      </c>
      <c r="B27">
        <v>62.1</v>
      </c>
      <c r="C27">
        <v>7</v>
      </c>
      <c r="D27">
        <v>850</v>
      </c>
      <c r="E27">
        <v>169.46299999999999</v>
      </c>
      <c r="F27">
        <v>155.96299999999999</v>
      </c>
      <c r="G27">
        <v>173.50800000000001</v>
      </c>
      <c r="H27">
        <v>-60.356000000000002</v>
      </c>
      <c r="I27">
        <v>849.14300000000003</v>
      </c>
      <c r="J27">
        <f>(_xlfn.COT(RADIANS(H27)))*((50/$I$3)/(6/$I$4))</f>
        <v>-6.9914626302602043</v>
      </c>
      <c r="K27" t="s">
        <v>18</v>
      </c>
      <c r="M27" t="s">
        <v>10</v>
      </c>
    </row>
    <row r="28" spans="1:13" x14ac:dyDescent="0.2">
      <c r="A28">
        <v>3</v>
      </c>
      <c r="B28">
        <v>62.1</v>
      </c>
      <c r="C28">
        <v>8</v>
      </c>
      <c r="D28">
        <v>994</v>
      </c>
      <c r="E28">
        <v>169.559</v>
      </c>
      <c r="F28">
        <v>156.518</v>
      </c>
      <c r="G28">
        <v>173.72300000000001</v>
      </c>
      <c r="H28">
        <v>-60.104999999999997</v>
      </c>
      <c r="I28">
        <v>993.15</v>
      </c>
      <c r="J28">
        <f t="shared" ref="J28:J29" si="5">(_xlfn.COT(RADIANS(H28)))*((50/$I$3)/(6/$I$4))</f>
        <v>-7.0628902487208549</v>
      </c>
      <c r="K28" t="s">
        <v>18</v>
      </c>
      <c r="M28" t="s">
        <v>10</v>
      </c>
    </row>
    <row r="29" spans="1:13" x14ac:dyDescent="0.2">
      <c r="A29">
        <v>3</v>
      </c>
      <c r="B29">
        <v>62.1</v>
      </c>
      <c r="C29">
        <v>9</v>
      </c>
      <c r="D29">
        <v>342</v>
      </c>
      <c r="E29">
        <v>168.74700000000001</v>
      </c>
      <c r="F29">
        <v>158</v>
      </c>
      <c r="G29">
        <v>173.06100000000001</v>
      </c>
      <c r="H29">
        <v>-55.750999999999998</v>
      </c>
      <c r="I29">
        <v>341.15699999999998</v>
      </c>
      <c r="J29">
        <f t="shared" si="5"/>
        <v>-8.3643970413331896</v>
      </c>
      <c r="K29" t="s">
        <v>18</v>
      </c>
      <c r="M29" t="s">
        <v>10</v>
      </c>
    </row>
    <row r="30" spans="1:13" x14ac:dyDescent="0.2">
      <c r="A30">
        <v>3</v>
      </c>
      <c r="B30">
        <v>62.1</v>
      </c>
      <c r="C30">
        <v>10</v>
      </c>
      <c r="D30">
        <v>739</v>
      </c>
      <c r="E30">
        <v>169.54599999999999</v>
      </c>
      <c r="F30">
        <v>151.667</v>
      </c>
      <c r="G30">
        <v>174</v>
      </c>
      <c r="H30">
        <v>90</v>
      </c>
      <c r="I30">
        <v>738</v>
      </c>
      <c r="J30">
        <f>I30*$J$4/$I$4</f>
        <v>10.321678321678322</v>
      </c>
      <c r="K30" t="s">
        <v>17</v>
      </c>
      <c r="M30" t="s">
        <v>13</v>
      </c>
    </row>
    <row r="31" spans="1:13" x14ac:dyDescent="0.2">
      <c r="A31">
        <v>3</v>
      </c>
      <c r="B31">
        <v>62.1</v>
      </c>
      <c r="C31">
        <v>11</v>
      </c>
      <c r="D31">
        <v>697</v>
      </c>
      <c r="E31">
        <v>169.33099999999999</v>
      </c>
      <c r="F31">
        <v>152.333</v>
      </c>
      <c r="G31">
        <v>174.667</v>
      </c>
      <c r="H31">
        <v>90</v>
      </c>
      <c r="I31">
        <v>696</v>
      </c>
      <c r="J31">
        <f>I31*$J$4/$I$4</f>
        <v>9.734265734265735</v>
      </c>
      <c r="K31" t="s">
        <v>17</v>
      </c>
      <c r="M31" t="s">
        <v>13</v>
      </c>
    </row>
    <row r="32" spans="1:13" x14ac:dyDescent="0.2">
      <c r="A32">
        <v>3</v>
      </c>
      <c r="B32">
        <v>62.1</v>
      </c>
      <c r="C32">
        <v>12</v>
      </c>
      <c r="D32">
        <v>715</v>
      </c>
      <c r="E32">
        <v>169.262</v>
      </c>
      <c r="F32">
        <v>151.333</v>
      </c>
      <c r="G32">
        <v>172.667</v>
      </c>
      <c r="H32">
        <v>0</v>
      </c>
      <c r="I32">
        <v>714</v>
      </c>
      <c r="J32">
        <f>I32*$J$3/$I$3</f>
        <v>98.144329896907223</v>
      </c>
      <c r="K32" t="s">
        <v>16</v>
      </c>
      <c r="L32" s="1">
        <v>6.6162162200000001</v>
      </c>
      <c r="M32" t="s">
        <v>14</v>
      </c>
    </row>
    <row r="33" spans="1:13" x14ac:dyDescent="0.2">
      <c r="A33">
        <v>3</v>
      </c>
      <c r="B33">
        <v>62.1</v>
      </c>
      <c r="C33">
        <v>13</v>
      </c>
      <c r="D33">
        <v>772</v>
      </c>
      <c r="E33">
        <v>169.35499999999999</v>
      </c>
      <c r="F33">
        <v>151.667</v>
      </c>
      <c r="G33">
        <v>174.667</v>
      </c>
      <c r="H33">
        <v>0</v>
      </c>
      <c r="I33">
        <v>771</v>
      </c>
      <c r="J33">
        <f t="shared" ref="J33" si="6">I33*$J$3/$I$3</f>
        <v>105.97938144329896</v>
      </c>
      <c r="K33" t="s">
        <v>16</v>
      </c>
      <c r="L33" s="1">
        <v>6.4421052599999999</v>
      </c>
      <c r="M33" t="s">
        <v>14</v>
      </c>
    </row>
    <row r="34" spans="1:13" x14ac:dyDescent="0.2">
      <c r="A34">
        <v>3</v>
      </c>
      <c r="B34">
        <v>62.1</v>
      </c>
      <c r="C34">
        <v>14</v>
      </c>
      <c r="D34">
        <v>862</v>
      </c>
      <c r="E34">
        <v>168.88800000000001</v>
      </c>
      <c r="F34">
        <v>150.72300000000001</v>
      </c>
      <c r="G34">
        <v>173.54499999999999</v>
      </c>
      <c r="H34">
        <v>-45.847000000000001</v>
      </c>
      <c r="I34">
        <v>861.35</v>
      </c>
      <c r="J34">
        <f>(_xlfn.COT(RADIANS(H34)))*((50/$I$3)/(6/$I$4))</f>
        <v>-11.927265550831164</v>
      </c>
      <c r="K34" t="s">
        <v>18</v>
      </c>
      <c r="M34" t="s">
        <v>15</v>
      </c>
    </row>
    <row r="35" spans="1:13" x14ac:dyDescent="0.2">
      <c r="A35">
        <v>3</v>
      </c>
      <c r="B35">
        <v>62.1</v>
      </c>
      <c r="C35">
        <v>15</v>
      </c>
      <c r="D35">
        <v>788</v>
      </c>
      <c r="E35">
        <v>168.96899999999999</v>
      </c>
      <c r="F35">
        <v>153.11199999999999</v>
      </c>
      <c r="G35">
        <v>173.91499999999999</v>
      </c>
      <c r="H35">
        <v>129.274</v>
      </c>
      <c r="I35">
        <v>786.69200000000001</v>
      </c>
      <c r="J35">
        <f t="shared" ref="J35:J36" si="7">(_xlfn.COT(RADIANS(H35)))*((50/$I$3)/(6/$I$4))</f>
        <v>-10.046032666739929</v>
      </c>
      <c r="K35" t="s">
        <v>18</v>
      </c>
      <c r="M35" t="s">
        <v>15</v>
      </c>
    </row>
    <row r="36" spans="1:13" x14ac:dyDescent="0.2">
      <c r="A36">
        <v>3</v>
      </c>
      <c r="B36">
        <v>62.1</v>
      </c>
      <c r="C36">
        <v>16</v>
      </c>
      <c r="D36">
        <v>387</v>
      </c>
      <c r="E36">
        <v>169.08</v>
      </c>
      <c r="F36">
        <v>153.02199999999999</v>
      </c>
      <c r="G36">
        <v>172.624</v>
      </c>
      <c r="H36">
        <v>-36.780999999999999</v>
      </c>
      <c r="I36">
        <v>385.8</v>
      </c>
      <c r="J36">
        <f t="shared" si="7"/>
        <v>-16.43335546099523</v>
      </c>
      <c r="K36" t="s">
        <v>18</v>
      </c>
      <c r="M36" t="s">
        <v>15</v>
      </c>
    </row>
    <row r="38" spans="1:13" x14ac:dyDescent="0.2">
      <c r="C38" t="s">
        <v>0</v>
      </c>
      <c r="D38" t="s">
        <v>1</v>
      </c>
      <c r="E38" t="s">
        <v>2</v>
      </c>
      <c r="F38" t="s">
        <v>3</v>
      </c>
      <c r="G38" t="s">
        <v>4</v>
      </c>
      <c r="H38" t="s">
        <v>5</v>
      </c>
      <c r="I38" t="s">
        <v>6</v>
      </c>
    </row>
    <row r="39" spans="1:13" x14ac:dyDescent="0.2">
      <c r="A39">
        <v>3</v>
      </c>
      <c r="B39">
        <v>65.7</v>
      </c>
      <c r="C39">
        <v>1</v>
      </c>
      <c r="D39">
        <v>292</v>
      </c>
      <c r="E39">
        <v>253.161</v>
      </c>
      <c r="F39">
        <v>247.667</v>
      </c>
      <c r="G39">
        <v>254.667</v>
      </c>
      <c r="H39">
        <v>0</v>
      </c>
      <c r="I39">
        <v>291</v>
      </c>
      <c r="J39">
        <v>40</v>
      </c>
      <c r="K39" t="s">
        <v>16</v>
      </c>
      <c r="M39" t="s">
        <v>8</v>
      </c>
    </row>
    <row r="40" spans="1:13" x14ac:dyDescent="0.2">
      <c r="A40">
        <v>3</v>
      </c>
      <c r="B40">
        <v>65.7</v>
      </c>
      <c r="C40">
        <v>2</v>
      </c>
      <c r="D40">
        <v>433</v>
      </c>
      <c r="E40">
        <v>253</v>
      </c>
      <c r="F40">
        <v>253</v>
      </c>
      <c r="G40">
        <v>253</v>
      </c>
      <c r="H40">
        <v>90</v>
      </c>
      <c r="I40">
        <v>432</v>
      </c>
      <c r="J40">
        <v>6</v>
      </c>
      <c r="K40" t="s">
        <v>17</v>
      </c>
      <c r="M40" t="s">
        <v>9</v>
      </c>
    </row>
    <row r="41" spans="1:13" x14ac:dyDescent="0.2">
      <c r="A41">
        <v>3</v>
      </c>
      <c r="B41">
        <v>65.7</v>
      </c>
      <c r="C41">
        <v>3</v>
      </c>
      <c r="D41">
        <v>1348</v>
      </c>
      <c r="E41">
        <v>169.613</v>
      </c>
      <c r="F41">
        <v>153.667</v>
      </c>
      <c r="G41">
        <v>174.333</v>
      </c>
      <c r="H41">
        <v>90</v>
      </c>
      <c r="I41">
        <v>1347</v>
      </c>
      <c r="J41">
        <f>I41*$J$4/$I$4</f>
        <v>18.83916083916084</v>
      </c>
      <c r="K41" t="s">
        <v>17</v>
      </c>
      <c r="M41" t="s">
        <v>12</v>
      </c>
    </row>
    <row r="42" spans="1:13" x14ac:dyDescent="0.2">
      <c r="A42">
        <v>3</v>
      </c>
      <c r="B42">
        <v>65.7</v>
      </c>
      <c r="C42">
        <v>4</v>
      </c>
      <c r="D42">
        <v>1420</v>
      </c>
      <c r="E42">
        <v>171.58799999999999</v>
      </c>
      <c r="F42">
        <v>0</v>
      </c>
      <c r="G42">
        <v>255</v>
      </c>
      <c r="H42">
        <v>90</v>
      </c>
      <c r="I42">
        <v>1419</v>
      </c>
      <c r="J42">
        <f>I42*$J$4/$I$4</f>
        <v>19.846153846153847</v>
      </c>
      <c r="K42" t="s">
        <v>17</v>
      </c>
      <c r="M42" t="s">
        <v>12</v>
      </c>
    </row>
    <row r="43" spans="1:13" x14ac:dyDescent="0.2">
      <c r="A43">
        <v>3</v>
      </c>
      <c r="B43">
        <v>65.7</v>
      </c>
      <c r="C43">
        <v>5</v>
      </c>
      <c r="D43">
        <v>748</v>
      </c>
      <c r="E43">
        <v>169.52600000000001</v>
      </c>
      <c r="F43">
        <v>150.333</v>
      </c>
      <c r="G43">
        <v>174</v>
      </c>
      <c r="H43">
        <v>0</v>
      </c>
      <c r="I43">
        <v>747</v>
      </c>
      <c r="J43">
        <f>I43*$J$3/$I$3</f>
        <v>102.68041237113403</v>
      </c>
      <c r="K43" t="s">
        <v>16</v>
      </c>
      <c r="L43">
        <f>360/J43</f>
        <v>3.5060240963855418</v>
      </c>
      <c r="M43" t="s">
        <v>11</v>
      </c>
    </row>
    <row r="44" spans="1:13" x14ac:dyDescent="0.2">
      <c r="A44">
        <v>3</v>
      </c>
      <c r="B44">
        <v>65.7</v>
      </c>
      <c r="C44">
        <v>6</v>
      </c>
      <c r="D44">
        <v>775</v>
      </c>
      <c r="E44">
        <v>169.32300000000001</v>
      </c>
      <c r="F44">
        <v>150.333</v>
      </c>
      <c r="G44">
        <v>173.333</v>
      </c>
      <c r="H44">
        <v>0</v>
      </c>
      <c r="I44">
        <v>774</v>
      </c>
      <c r="J44">
        <f t="shared" ref="J44" si="8">I44*$J$3/$I$3</f>
        <v>106.39175257731959</v>
      </c>
      <c r="K44" t="s">
        <v>16</v>
      </c>
      <c r="L44">
        <f>360/J44</f>
        <v>3.3837209302325579</v>
      </c>
      <c r="M44" t="s">
        <v>11</v>
      </c>
    </row>
    <row r="45" spans="1:13" x14ac:dyDescent="0.2">
      <c r="A45">
        <v>3</v>
      </c>
      <c r="B45">
        <v>65.7</v>
      </c>
      <c r="C45">
        <v>7</v>
      </c>
      <c r="D45">
        <v>423</v>
      </c>
      <c r="E45">
        <v>168.91800000000001</v>
      </c>
      <c r="F45">
        <v>159</v>
      </c>
      <c r="G45">
        <v>172.21199999999999</v>
      </c>
      <c r="H45">
        <v>-56.31</v>
      </c>
      <c r="I45">
        <v>421.84899999999999</v>
      </c>
      <c r="J45">
        <f>(_xlfn.COT(RADIANS(H45)))*((50/$I$3)/(6/$I$4))</f>
        <v>-8.1901279980527981</v>
      </c>
      <c r="K45" t="s">
        <v>18</v>
      </c>
      <c r="M45" t="s">
        <v>10</v>
      </c>
    </row>
    <row r="46" spans="1:13" x14ac:dyDescent="0.2">
      <c r="A46">
        <v>3</v>
      </c>
      <c r="B46">
        <v>65.7</v>
      </c>
      <c r="C46">
        <v>8</v>
      </c>
      <c r="D46">
        <v>1183</v>
      </c>
      <c r="E46">
        <v>169.499</v>
      </c>
      <c r="F46">
        <v>143.22900000000001</v>
      </c>
      <c r="G46">
        <v>173.405</v>
      </c>
      <c r="H46">
        <v>-57.963999999999999</v>
      </c>
      <c r="I46">
        <v>1182.0039999999999</v>
      </c>
      <c r="J46">
        <f t="shared" ref="J46:J47" si="9">(_xlfn.COT(RADIANS(H46)))*((50/$I$3)/(6/$I$4))</f>
        <v>-7.6873968013602019</v>
      </c>
      <c r="K46" t="s">
        <v>18</v>
      </c>
      <c r="M46" t="s">
        <v>10</v>
      </c>
    </row>
    <row r="47" spans="1:13" x14ac:dyDescent="0.2">
      <c r="A47">
        <v>3</v>
      </c>
      <c r="B47">
        <v>65.7</v>
      </c>
      <c r="C47">
        <v>9</v>
      </c>
      <c r="D47">
        <v>848</v>
      </c>
      <c r="E47">
        <v>169.191</v>
      </c>
      <c r="F47">
        <v>154</v>
      </c>
      <c r="G47">
        <v>174.05500000000001</v>
      </c>
      <c r="H47">
        <v>-58.619</v>
      </c>
      <c r="I47">
        <v>846.88300000000004</v>
      </c>
      <c r="J47">
        <f t="shared" si="9"/>
        <v>-7.4933416553253638</v>
      </c>
      <c r="K47" t="s">
        <v>18</v>
      </c>
      <c r="M47" t="s">
        <v>10</v>
      </c>
    </row>
    <row r="48" spans="1:13" x14ac:dyDescent="0.2">
      <c r="A48">
        <v>3</v>
      </c>
      <c r="B48">
        <v>65.7</v>
      </c>
      <c r="C48">
        <v>10</v>
      </c>
      <c r="D48">
        <v>721</v>
      </c>
      <c r="E48">
        <v>169.33699999999999</v>
      </c>
      <c r="F48">
        <v>153</v>
      </c>
      <c r="G48">
        <v>174</v>
      </c>
      <c r="H48">
        <v>90</v>
      </c>
      <c r="I48">
        <v>720</v>
      </c>
      <c r="J48">
        <f>I48*$J$4/$I$4</f>
        <v>10.06993006993007</v>
      </c>
      <c r="K48" t="s">
        <v>17</v>
      </c>
      <c r="M48" t="s">
        <v>13</v>
      </c>
    </row>
    <row r="49" spans="1:13" x14ac:dyDescent="0.2">
      <c r="A49">
        <v>3</v>
      </c>
      <c r="B49">
        <v>65.7</v>
      </c>
      <c r="C49">
        <v>11</v>
      </c>
      <c r="D49">
        <v>745</v>
      </c>
      <c r="E49">
        <v>169.25399999999999</v>
      </c>
      <c r="F49">
        <v>44</v>
      </c>
      <c r="G49">
        <v>178</v>
      </c>
      <c r="H49">
        <v>90</v>
      </c>
      <c r="I49">
        <v>744</v>
      </c>
      <c r="J49">
        <f>I49*$J$4/$I$4</f>
        <v>10.405594405594405</v>
      </c>
      <c r="K49" t="s">
        <v>17</v>
      </c>
      <c r="M49" t="s">
        <v>13</v>
      </c>
    </row>
    <row r="50" spans="1:13" x14ac:dyDescent="0.2">
      <c r="A50">
        <v>3</v>
      </c>
      <c r="B50">
        <v>65.7</v>
      </c>
      <c r="C50">
        <v>12</v>
      </c>
      <c r="D50">
        <v>697</v>
      </c>
      <c r="E50">
        <v>164.03399999999999</v>
      </c>
      <c r="F50">
        <v>142.667</v>
      </c>
      <c r="G50">
        <v>174.667</v>
      </c>
      <c r="H50">
        <v>0</v>
      </c>
      <c r="I50">
        <v>696</v>
      </c>
      <c r="J50">
        <f>I50*$J$3/$I$3</f>
        <v>95.670103092783506</v>
      </c>
      <c r="K50" t="s">
        <v>16</v>
      </c>
      <c r="L50" s="1">
        <v>6.6162162200000001</v>
      </c>
      <c r="M50" t="s">
        <v>14</v>
      </c>
    </row>
    <row r="51" spans="1:13" x14ac:dyDescent="0.2">
      <c r="A51">
        <v>3</v>
      </c>
      <c r="B51">
        <v>65.7</v>
      </c>
      <c r="C51">
        <v>13</v>
      </c>
      <c r="D51">
        <v>643</v>
      </c>
      <c r="E51">
        <v>168.119</v>
      </c>
      <c r="F51">
        <v>146.333</v>
      </c>
      <c r="G51">
        <v>175.667</v>
      </c>
      <c r="H51">
        <v>0</v>
      </c>
      <c r="I51">
        <v>642</v>
      </c>
      <c r="J51">
        <f t="shared" ref="J51" si="10">I51*$J$3/$I$3</f>
        <v>88.24742268041237</v>
      </c>
      <c r="K51" t="s">
        <v>16</v>
      </c>
      <c r="L51" s="1">
        <v>6.4421052599999999</v>
      </c>
      <c r="M51" t="s">
        <v>14</v>
      </c>
    </row>
    <row r="52" spans="1:13" x14ac:dyDescent="0.2">
      <c r="A52">
        <v>3</v>
      </c>
      <c r="B52">
        <v>65.7</v>
      </c>
      <c r="C52">
        <v>14</v>
      </c>
      <c r="D52">
        <v>563</v>
      </c>
      <c r="E52">
        <v>168.83699999999999</v>
      </c>
      <c r="F52">
        <v>142.512</v>
      </c>
      <c r="G52">
        <v>173.245</v>
      </c>
      <c r="H52">
        <v>10.77</v>
      </c>
      <c r="I52">
        <v>561.89800000000002</v>
      </c>
      <c r="J52">
        <f>(_xlfn.COT(RADIANS(H52)))*((50/$I$3)/(6/$I$4))</f>
        <v>64.585102019596249</v>
      </c>
      <c r="K52" t="s">
        <v>18</v>
      </c>
      <c r="M52" t="s">
        <v>15</v>
      </c>
    </row>
    <row r="53" spans="1:13" x14ac:dyDescent="0.2">
      <c r="A53">
        <v>3</v>
      </c>
      <c r="B53">
        <v>65.7</v>
      </c>
      <c r="C53">
        <v>15</v>
      </c>
      <c r="D53">
        <v>610</v>
      </c>
      <c r="E53">
        <v>168.90600000000001</v>
      </c>
      <c r="F53">
        <v>151.69399999999999</v>
      </c>
      <c r="G53">
        <v>173.87899999999999</v>
      </c>
      <c r="H53">
        <v>5.6539999999999999</v>
      </c>
      <c r="I53">
        <v>608.96299999999997</v>
      </c>
      <c r="J53">
        <f t="shared" ref="J53:J54" si="11">(_xlfn.COT(RADIANS(H53)))*((50/$I$3)/(6/$I$4))</f>
        <v>124.09005147889987</v>
      </c>
      <c r="K53" t="s">
        <v>18</v>
      </c>
      <c r="M53" t="s">
        <v>15</v>
      </c>
    </row>
    <row r="54" spans="1:13" x14ac:dyDescent="0.2">
      <c r="A54">
        <v>3</v>
      </c>
      <c r="B54">
        <v>65.7</v>
      </c>
      <c r="C54">
        <v>16</v>
      </c>
      <c r="D54">
        <v>603</v>
      </c>
      <c r="E54">
        <v>168.93799999999999</v>
      </c>
      <c r="F54">
        <v>114.45</v>
      </c>
      <c r="G54">
        <v>173.904</v>
      </c>
      <c r="H54">
        <v>9.1809999999999992</v>
      </c>
      <c r="I54">
        <v>601.70799999999997</v>
      </c>
      <c r="J54">
        <f t="shared" si="11"/>
        <v>76.01096149114376</v>
      </c>
      <c r="K54" t="s">
        <v>18</v>
      </c>
      <c r="M54" t="s">
        <v>15</v>
      </c>
    </row>
    <row r="56" spans="1:13" x14ac:dyDescent="0.2">
      <c r="C56" t="s">
        <v>0</v>
      </c>
      <c r="D56" t="s">
        <v>1</v>
      </c>
      <c r="E56" t="s">
        <v>2</v>
      </c>
      <c r="F56" t="s">
        <v>3</v>
      </c>
      <c r="G56" t="s">
        <v>4</v>
      </c>
      <c r="H56" t="s">
        <v>5</v>
      </c>
      <c r="I56" t="s">
        <v>6</v>
      </c>
    </row>
    <row r="57" spans="1:13" x14ac:dyDescent="0.2">
      <c r="A57">
        <v>3</v>
      </c>
      <c r="B57">
        <v>69.3</v>
      </c>
      <c r="C57">
        <v>1</v>
      </c>
      <c r="D57">
        <v>292</v>
      </c>
      <c r="E57">
        <v>252.69399999999999</v>
      </c>
      <c r="F57">
        <v>247.667</v>
      </c>
      <c r="G57">
        <v>254.667</v>
      </c>
      <c r="H57">
        <v>0</v>
      </c>
      <c r="I57">
        <v>291</v>
      </c>
      <c r="J57">
        <v>40</v>
      </c>
      <c r="K57" t="s">
        <v>16</v>
      </c>
      <c r="M57" t="s">
        <v>8</v>
      </c>
    </row>
    <row r="58" spans="1:13" x14ac:dyDescent="0.2">
      <c r="A58">
        <v>3</v>
      </c>
      <c r="B58">
        <v>69.3</v>
      </c>
      <c r="C58">
        <v>2</v>
      </c>
      <c r="D58">
        <v>433</v>
      </c>
      <c r="E58">
        <v>253</v>
      </c>
      <c r="F58">
        <v>253</v>
      </c>
      <c r="G58">
        <v>253</v>
      </c>
      <c r="H58">
        <v>90</v>
      </c>
      <c r="I58">
        <v>432</v>
      </c>
      <c r="J58">
        <v>6</v>
      </c>
      <c r="K58" t="s">
        <v>17</v>
      </c>
      <c r="M58" t="s">
        <v>9</v>
      </c>
    </row>
    <row r="59" spans="1:13" x14ac:dyDescent="0.2">
      <c r="A59">
        <v>3</v>
      </c>
      <c r="B59">
        <v>69.3</v>
      </c>
      <c r="C59">
        <v>3</v>
      </c>
      <c r="D59">
        <v>1426</v>
      </c>
      <c r="E59">
        <v>172.459</v>
      </c>
      <c r="F59">
        <v>0</v>
      </c>
      <c r="G59">
        <v>255</v>
      </c>
      <c r="H59">
        <v>90</v>
      </c>
      <c r="I59">
        <v>1425</v>
      </c>
      <c r="J59">
        <f>I59*$J$4/$I$4</f>
        <v>19.93006993006993</v>
      </c>
      <c r="K59" t="s">
        <v>17</v>
      </c>
      <c r="M59" t="s">
        <v>12</v>
      </c>
    </row>
    <row r="60" spans="1:13" x14ac:dyDescent="0.2">
      <c r="A60">
        <v>3</v>
      </c>
      <c r="B60">
        <v>69.3</v>
      </c>
      <c r="C60">
        <v>4</v>
      </c>
      <c r="D60">
        <v>1405</v>
      </c>
      <c r="E60">
        <v>172.98500000000001</v>
      </c>
      <c r="F60">
        <v>41.332999999999998</v>
      </c>
      <c r="G60">
        <v>255</v>
      </c>
      <c r="H60">
        <v>90</v>
      </c>
      <c r="I60">
        <v>1404</v>
      </c>
      <c r="J60">
        <f>I60*$J$4/$I$4</f>
        <v>19.636363636363637</v>
      </c>
      <c r="K60" t="s">
        <v>17</v>
      </c>
      <c r="M60" t="s">
        <v>12</v>
      </c>
    </row>
    <row r="61" spans="1:13" x14ac:dyDescent="0.2">
      <c r="A61">
        <v>3</v>
      </c>
      <c r="B61">
        <v>69.3</v>
      </c>
      <c r="C61">
        <v>5</v>
      </c>
      <c r="D61">
        <v>739</v>
      </c>
      <c r="E61">
        <v>168.88800000000001</v>
      </c>
      <c r="F61">
        <v>150.667</v>
      </c>
      <c r="G61">
        <v>174.667</v>
      </c>
      <c r="H61">
        <v>0</v>
      </c>
      <c r="I61">
        <v>738</v>
      </c>
      <c r="J61">
        <f>I61*$J$3/$I$3</f>
        <v>101.44329896907216</v>
      </c>
      <c r="K61" t="s">
        <v>16</v>
      </c>
      <c r="L61">
        <f>360/J61</f>
        <v>3.5487804878048781</v>
      </c>
      <c r="M61" t="s">
        <v>11</v>
      </c>
    </row>
    <row r="62" spans="1:13" x14ac:dyDescent="0.2">
      <c r="A62">
        <v>3</v>
      </c>
      <c r="B62">
        <v>69.3</v>
      </c>
      <c r="C62">
        <v>6</v>
      </c>
      <c r="D62">
        <v>835</v>
      </c>
      <c r="E62">
        <v>169.6</v>
      </c>
      <c r="F62">
        <v>152</v>
      </c>
      <c r="G62">
        <v>174</v>
      </c>
      <c r="H62">
        <v>0</v>
      </c>
      <c r="I62">
        <v>834</v>
      </c>
      <c r="J62">
        <f t="shared" ref="J62" si="12">I62*$J$3/$I$3</f>
        <v>114.63917525773196</v>
      </c>
      <c r="K62" t="s">
        <v>16</v>
      </c>
      <c r="L62">
        <f>360/J62</f>
        <v>3.1402877697841727</v>
      </c>
      <c r="M62" t="s">
        <v>11</v>
      </c>
    </row>
    <row r="63" spans="1:13" x14ac:dyDescent="0.2">
      <c r="A63">
        <v>3</v>
      </c>
      <c r="B63">
        <v>69.3</v>
      </c>
      <c r="C63">
        <v>7</v>
      </c>
      <c r="D63">
        <v>825</v>
      </c>
      <c r="E63">
        <v>169.49799999999999</v>
      </c>
      <c r="F63">
        <v>152.87799999999999</v>
      </c>
      <c r="G63">
        <v>173.53200000000001</v>
      </c>
      <c r="H63">
        <v>122.35899999999999</v>
      </c>
      <c r="I63">
        <v>823.952</v>
      </c>
      <c r="J63">
        <f>(_xlfn.COT(RADIANS(H63)))*((50/$I$3)/(6/$I$4))</f>
        <v>-7.7841137469681296</v>
      </c>
      <c r="K63" t="s">
        <v>18</v>
      </c>
      <c r="M63" t="s">
        <v>10</v>
      </c>
    </row>
    <row r="64" spans="1:13" x14ac:dyDescent="0.2">
      <c r="A64">
        <v>3</v>
      </c>
      <c r="B64">
        <v>69.3</v>
      </c>
      <c r="C64">
        <v>8</v>
      </c>
      <c r="D64">
        <v>709</v>
      </c>
      <c r="E64">
        <v>169.20599999999999</v>
      </c>
      <c r="F64">
        <v>157.09</v>
      </c>
      <c r="G64">
        <v>173.57900000000001</v>
      </c>
      <c r="H64">
        <v>122.54600000000001</v>
      </c>
      <c r="I64">
        <v>708.21600000000001</v>
      </c>
      <c r="J64">
        <f t="shared" ref="J64:J65" si="13">(_xlfn.COT(RADIANS(H64)))*((50/$I$3)/(6/$I$4))</f>
        <v>-7.840423830808624</v>
      </c>
      <c r="K64" t="s">
        <v>18</v>
      </c>
      <c r="M64" t="s">
        <v>10</v>
      </c>
    </row>
    <row r="65" spans="1:13" x14ac:dyDescent="0.2">
      <c r="A65">
        <v>3</v>
      </c>
      <c r="B65">
        <v>69.3</v>
      </c>
      <c r="C65">
        <v>9</v>
      </c>
      <c r="D65">
        <v>385</v>
      </c>
      <c r="E65">
        <v>169.01400000000001</v>
      </c>
      <c r="F65">
        <v>162.51599999999999</v>
      </c>
      <c r="G65">
        <v>172.738</v>
      </c>
      <c r="H65">
        <v>123.193</v>
      </c>
      <c r="I65">
        <v>383.59</v>
      </c>
      <c r="J65">
        <f t="shared" si="13"/>
        <v>-8.0370814350137927</v>
      </c>
      <c r="K65" t="s">
        <v>18</v>
      </c>
      <c r="M65" t="s">
        <v>10</v>
      </c>
    </row>
    <row r="66" spans="1:13" x14ac:dyDescent="0.2">
      <c r="A66">
        <v>3</v>
      </c>
      <c r="B66">
        <v>69.3</v>
      </c>
      <c r="C66">
        <v>10</v>
      </c>
      <c r="D66">
        <v>679</v>
      </c>
      <c r="E66">
        <v>169.505</v>
      </c>
      <c r="F66">
        <v>152.333</v>
      </c>
      <c r="G66">
        <v>173.667</v>
      </c>
      <c r="H66">
        <v>90</v>
      </c>
      <c r="I66">
        <v>678</v>
      </c>
      <c r="J66">
        <f>I66*$J$4/$I$4</f>
        <v>9.4825174825174834</v>
      </c>
      <c r="K66" t="s">
        <v>17</v>
      </c>
      <c r="M66" t="s">
        <v>13</v>
      </c>
    </row>
    <row r="67" spans="1:13" x14ac:dyDescent="0.2">
      <c r="A67">
        <v>3</v>
      </c>
      <c r="B67">
        <v>69.3</v>
      </c>
      <c r="C67">
        <v>11</v>
      </c>
      <c r="D67">
        <v>895</v>
      </c>
      <c r="E67">
        <v>169.29300000000001</v>
      </c>
      <c r="F67">
        <v>153</v>
      </c>
      <c r="G67">
        <v>176</v>
      </c>
      <c r="H67">
        <v>90</v>
      </c>
      <c r="I67">
        <v>894</v>
      </c>
      <c r="J67">
        <f>I67*$J$4/$I$4</f>
        <v>12.503496503496503</v>
      </c>
      <c r="K67" t="s">
        <v>17</v>
      </c>
      <c r="M67" t="s">
        <v>13</v>
      </c>
    </row>
    <row r="68" spans="1:13" x14ac:dyDescent="0.2">
      <c r="A68">
        <v>3</v>
      </c>
      <c r="B68">
        <v>69.3</v>
      </c>
      <c r="C68">
        <v>12</v>
      </c>
      <c r="D68">
        <v>613</v>
      </c>
      <c r="E68">
        <v>169.52500000000001</v>
      </c>
      <c r="F68">
        <v>153.333</v>
      </c>
      <c r="G68">
        <v>173.667</v>
      </c>
      <c r="H68">
        <v>0</v>
      </c>
      <c r="I68">
        <v>612</v>
      </c>
      <c r="J68">
        <f>I68*$J$3/$I$3</f>
        <v>84.123711340206185</v>
      </c>
      <c r="K68" t="s">
        <v>16</v>
      </c>
      <c r="L68" s="1">
        <v>6.6162162200000001</v>
      </c>
      <c r="M68" t="s">
        <v>14</v>
      </c>
    </row>
    <row r="69" spans="1:13" x14ac:dyDescent="0.2">
      <c r="A69">
        <v>3</v>
      </c>
      <c r="B69">
        <v>69.3</v>
      </c>
      <c r="C69">
        <v>13</v>
      </c>
      <c r="D69">
        <v>586</v>
      </c>
      <c r="E69">
        <v>167.41900000000001</v>
      </c>
      <c r="F69">
        <v>139.667</v>
      </c>
      <c r="G69">
        <v>178.667</v>
      </c>
      <c r="H69">
        <v>0</v>
      </c>
      <c r="I69">
        <v>585</v>
      </c>
      <c r="J69">
        <f t="shared" ref="J69" si="14">I69*$J$3/$I$3</f>
        <v>80.412371134020617</v>
      </c>
      <c r="K69" t="s">
        <v>16</v>
      </c>
      <c r="L69" s="1">
        <v>6.4421052599999999</v>
      </c>
      <c r="M69" t="s">
        <v>14</v>
      </c>
    </row>
    <row r="70" spans="1:13" x14ac:dyDescent="0.2">
      <c r="A70">
        <v>3</v>
      </c>
      <c r="B70">
        <v>69.3</v>
      </c>
      <c r="C70">
        <v>14</v>
      </c>
      <c r="D70">
        <v>566</v>
      </c>
      <c r="E70">
        <v>168.86699999999999</v>
      </c>
      <c r="F70">
        <v>156.59800000000001</v>
      </c>
      <c r="G70">
        <v>173.42099999999999</v>
      </c>
      <c r="H70">
        <v>9.1620000000000008</v>
      </c>
      <c r="I70">
        <v>565.21100000000001</v>
      </c>
      <c r="J70">
        <f>(_xlfn.COT(RADIANS(H70)))*((50/$I$3)/(6/$I$4))</f>
        <v>76.171319827216024</v>
      </c>
      <c r="K70" t="s">
        <v>18</v>
      </c>
      <c r="M70" t="s">
        <v>15</v>
      </c>
    </row>
    <row r="71" spans="1:13" x14ac:dyDescent="0.2">
      <c r="A71">
        <v>3</v>
      </c>
      <c r="B71">
        <v>69.3</v>
      </c>
      <c r="C71">
        <v>15</v>
      </c>
      <c r="D71">
        <v>584</v>
      </c>
      <c r="E71">
        <v>169.161</v>
      </c>
      <c r="F71">
        <v>151.523</v>
      </c>
      <c r="G71">
        <v>174.25800000000001</v>
      </c>
      <c r="H71">
        <v>10.384</v>
      </c>
      <c r="I71">
        <v>582.54100000000005</v>
      </c>
      <c r="J71">
        <f t="shared" ref="J71:J72" si="15">(_xlfn.COT(RADIANS(H71)))*((50/$I$3)/(6/$I$4))</f>
        <v>67.042355485125071</v>
      </c>
      <c r="K71" t="s">
        <v>18</v>
      </c>
      <c r="M71" t="s">
        <v>15</v>
      </c>
    </row>
    <row r="72" spans="1:13" x14ac:dyDescent="0.2">
      <c r="A72">
        <v>3</v>
      </c>
      <c r="B72">
        <v>69.3</v>
      </c>
      <c r="C72">
        <v>16</v>
      </c>
      <c r="D72">
        <v>538</v>
      </c>
      <c r="E72">
        <v>169.233</v>
      </c>
      <c r="F72">
        <v>150.23400000000001</v>
      </c>
      <c r="G72">
        <v>173.34899999999999</v>
      </c>
      <c r="H72">
        <v>10.305</v>
      </c>
      <c r="I72">
        <v>536.65599999999995</v>
      </c>
      <c r="J72">
        <f t="shared" si="15"/>
        <v>67.56769979380222</v>
      </c>
      <c r="K72" t="s">
        <v>18</v>
      </c>
      <c r="M72" t="s">
        <v>15</v>
      </c>
    </row>
    <row r="74" spans="1:13" x14ac:dyDescent="0.2">
      <c r="C74" t="s">
        <v>0</v>
      </c>
      <c r="D74" t="s">
        <v>1</v>
      </c>
      <c r="E74" t="s">
        <v>2</v>
      </c>
      <c r="F74" t="s">
        <v>3</v>
      </c>
      <c r="G74" t="s">
        <v>4</v>
      </c>
      <c r="H74" t="s">
        <v>5</v>
      </c>
      <c r="I74" t="s">
        <v>6</v>
      </c>
    </row>
    <row r="75" spans="1:13" x14ac:dyDescent="0.2">
      <c r="A75">
        <v>3</v>
      </c>
      <c r="B75">
        <v>72.900000000000006</v>
      </c>
      <c r="C75">
        <v>1</v>
      </c>
      <c r="D75">
        <v>292</v>
      </c>
      <c r="E75">
        <v>252.91300000000001</v>
      </c>
      <c r="F75">
        <v>247.667</v>
      </c>
      <c r="G75">
        <v>255</v>
      </c>
      <c r="H75">
        <v>0</v>
      </c>
      <c r="I75">
        <v>291</v>
      </c>
      <c r="J75">
        <v>40</v>
      </c>
      <c r="K75" t="s">
        <v>16</v>
      </c>
      <c r="M75" t="s">
        <v>8</v>
      </c>
    </row>
    <row r="76" spans="1:13" x14ac:dyDescent="0.2">
      <c r="A76">
        <v>3</v>
      </c>
      <c r="B76">
        <v>72.900000000000006</v>
      </c>
      <c r="C76">
        <v>2</v>
      </c>
      <c r="D76">
        <v>430</v>
      </c>
      <c r="E76">
        <v>219.06700000000001</v>
      </c>
      <c r="F76">
        <v>54</v>
      </c>
      <c r="G76">
        <v>230.333</v>
      </c>
      <c r="H76">
        <v>90</v>
      </c>
      <c r="I76">
        <v>429</v>
      </c>
      <c r="J76">
        <v>6</v>
      </c>
      <c r="K76" t="s">
        <v>17</v>
      </c>
      <c r="M76" t="s">
        <v>9</v>
      </c>
    </row>
    <row r="77" spans="1:13" x14ac:dyDescent="0.2">
      <c r="A77">
        <v>3</v>
      </c>
      <c r="B77">
        <v>72.900000000000006</v>
      </c>
      <c r="C77">
        <v>3</v>
      </c>
      <c r="D77">
        <v>1345</v>
      </c>
      <c r="E77">
        <v>169.58699999999999</v>
      </c>
      <c r="F77">
        <v>153.667</v>
      </c>
      <c r="G77">
        <v>174</v>
      </c>
      <c r="H77">
        <v>90</v>
      </c>
      <c r="I77">
        <v>1344</v>
      </c>
      <c r="J77">
        <f>I77*$J$4/$I$4</f>
        <v>18.797202797202797</v>
      </c>
      <c r="K77" t="s">
        <v>17</v>
      </c>
      <c r="M77" t="s">
        <v>12</v>
      </c>
    </row>
    <row r="78" spans="1:13" x14ac:dyDescent="0.2">
      <c r="A78">
        <v>3</v>
      </c>
      <c r="B78">
        <v>72.900000000000006</v>
      </c>
      <c r="C78">
        <v>4</v>
      </c>
      <c r="D78">
        <v>1417</v>
      </c>
      <c r="E78">
        <v>173.27500000000001</v>
      </c>
      <c r="F78">
        <v>0</v>
      </c>
      <c r="G78">
        <v>255</v>
      </c>
      <c r="H78">
        <v>90</v>
      </c>
      <c r="I78">
        <v>1416</v>
      </c>
      <c r="J78">
        <f>I78*$J$4/$I$4</f>
        <v>19.804195804195803</v>
      </c>
      <c r="K78" t="s">
        <v>17</v>
      </c>
      <c r="M78" t="s">
        <v>12</v>
      </c>
    </row>
    <row r="79" spans="1:13" x14ac:dyDescent="0.2">
      <c r="A79">
        <v>3</v>
      </c>
      <c r="B79">
        <v>72.900000000000006</v>
      </c>
      <c r="C79">
        <v>8</v>
      </c>
      <c r="D79">
        <v>823</v>
      </c>
      <c r="E79">
        <v>171.416</v>
      </c>
      <c r="F79">
        <v>153.333</v>
      </c>
      <c r="G79">
        <v>177</v>
      </c>
      <c r="H79">
        <v>0</v>
      </c>
      <c r="I79">
        <v>822</v>
      </c>
      <c r="J79">
        <f>I79*$J$3/$I$3</f>
        <v>112.98969072164948</v>
      </c>
      <c r="K79" t="s">
        <v>16</v>
      </c>
      <c r="L79">
        <f>360/J79</f>
        <v>3.1861313868613141</v>
      </c>
      <c r="M79" t="s">
        <v>11</v>
      </c>
    </row>
    <row r="80" spans="1:13" x14ac:dyDescent="0.2">
      <c r="A80">
        <v>3</v>
      </c>
      <c r="B80">
        <v>72.900000000000006</v>
      </c>
      <c r="C80">
        <v>9</v>
      </c>
      <c r="D80">
        <v>793</v>
      </c>
      <c r="E80">
        <v>168.96700000000001</v>
      </c>
      <c r="F80">
        <v>149</v>
      </c>
      <c r="G80">
        <v>173.333</v>
      </c>
      <c r="H80">
        <v>0</v>
      </c>
      <c r="I80">
        <v>792</v>
      </c>
      <c r="J80">
        <f t="shared" ref="J80" si="16">I80*$J$3/$I$3</f>
        <v>108.8659793814433</v>
      </c>
      <c r="K80" t="s">
        <v>16</v>
      </c>
      <c r="L80">
        <f>360/J80</f>
        <v>3.3068181818181821</v>
      </c>
      <c r="M80" t="s">
        <v>11</v>
      </c>
    </row>
    <row r="81" spans="1:13" x14ac:dyDescent="0.2">
      <c r="A81">
        <v>3</v>
      </c>
      <c r="B81">
        <v>72.900000000000006</v>
      </c>
      <c r="C81">
        <v>5</v>
      </c>
      <c r="D81">
        <v>386</v>
      </c>
      <c r="E81">
        <v>169.28700000000001</v>
      </c>
      <c r="F81">
        <v>153.77600000000001</v>
      </c>
      <c r="G81">
        <v>171.81700000000001</v>
      </c>
      <c r="H81">
        <v>125.797</v>
      </c>
      <c r="I81">
        <v>384.66699999999997</v>
      </c>
      <c r="J81">
        <f>(_xlfn.COT(RADIANS(H81)))*((50/$I$3)/(6/$I$4))</f>
        <v>-8.8594047249457493</v>
      </c>
      <c r="K81" t="s">
        <v>18</v>
      </c>
      <c r="M81" t="s">
        <v>10</v>
      </c>
    </row>
    <row r="82" spans="1:13" x14ac:dyDescent="0.2">
      <c r="A82">
        <v>3</v>
      </c>
      <c r="B82">
        <v>72.900000000000006</v>
      </c>
      <c r="C82">
        <v>6</v>
      </c>
      <c r="D82">
        <v>1021</v>
      </c>
      <c r="E82">
        <v>169.416</v>
      </c>
      <c r="F82">
        <v>150.5</v>
      </c>
      <c r="G82">
        <v>173.714</v>
      </c>
      <c r="H82">
        <v>122.755</v>
      </c>
      <c r="I82">
        <v>1020.229</v>
      </c>
      <c r="J82">
        <f t="shared" ref="J82:J83" si="17">(_xlfn.COT(RADIANS(H82)))*((50/$I$3)/(6/$I$4))</f>
        <v>-7.9036369354658387</v>
      </c>
      <c r="K82" t="s">
        <v>18</v>
      </c>
      <c r="M82" t="s">
        <v>10</v>
      </c>
    </row>
    <row r="83" spans="1:13" x14ac:dyDescent="0.2">
      <c r="A83">
        <v>3</v>
      </c>
      <c r="B83">
        <v>72.900000000000006</v>
      </c>
      <c r="C83">
        <v>7</v>
      </c>
      <c r="D83">
        <v>678</v>
      </c>
      <c r="E83">
        <v>169.43600000000001</v>
      </c>
      <c r="F83">
        <v>156.53</v>
      </c>
      <c r="G83">
        <v>172.98099999999999</v>
      </c>
      <c r="H83">
        <v>-60.255000000000003</v>
      </c>
      <c r="I83">
        <v>677.23</v>
      </c>
      <c r="J83">
        <f t="shared" si="17"/>
        <v>-7.0201614016138434</v>
      </c>
      <c r="K83" t="s">
        <v>18</v>
      </c>
      <c r="M83" t="s">
        <v>10</v>
      </c>
    </row>
    <row r="84" spans="1:13" x14ac:dyDescent="0.2">
      <c r="A84">
        <v>3</v>
      </c>
      <c r="B84">
        <v>72.900000000000006</v>
      </c>
      <c r="C84">
        <v>10</v>
      </c>
      <c r="D84">
        <v>760</v>
      </c>
      <c r="E84">
        <v>169.012</v>
      </c>
      <c r="F84">
        <v>148.333</v>
      </c>
      <c r="G84">
        <v>172.667</v>
      </c>
      <c r="H84">
        <v>90</v>
      </c>
      <c r="I84">
        <v>759</v>
      </c>
      <c r="J84">
        <f>I84*$J$4/$I$4</f>
        <v>10.615384615384615</v>
      </c>
      <c r="K84" t="s">
        <v>17</v>
      </c>
      <c r="M84" t="s">
        <v>13</v>
      </c>
    </row>
    <row r="85" spans="1:13" x14ac:dyDescent="0.2">
      <c r="A85">
        <v>3</v>
      </c>
      <c r="B85">
        <v>72.900000000000006</v>
      </c>
      <c r="C85">
        <v>11</v>
      </c>
      <c r="D85">
        <v>886</v>
      </c>
      <c r="E85">
        <v>168.79900000000001</v>
      </c>
      <c r="F85">
        <v>150.667</v>
      </c>
      <c r="G85">
        <v>172.333</v>
      </c>
      <c r="H85">
        <v>90</v>
      </c>
      <c r="I85">
        <v>885</v>
      </c>
      <c r="J85">
        <f>I85*$J$4/$I$4</f>
        <v>12.377622377622378</v>
      </c>
      <c r="K85" t="s">
        <v>17</v>
      </c>
      <c r="M85" t="s">
        <v>13</v>
      </c>
    </row>
    <row r="86" spans="1:13" x14ac:dyDescent="0.2">
      <c r="A86">
        <v>3</v>
      </c>
      <c r="B86">
        <v>72.900000000000006</v>
      </c>
      <c r="C86">
        <v>12</v>
      </c>
      <c r="D86">
        <v>682</v>
      </c>
      <c r="E86">
        <v>168.31800000000001</v>
      </c>
      <c r="F86">
        <v>150.333</v>
      </c>
      <c r="G86">
        <v>173.667</v>
      </c>
      <c r="H86">
        <v>0</v>
      </c>
      <c r="I86">
        <v>681</v>
      </c>
      <c r="J86">
        <f>I86*$J$3/$I$3</f>
        <v>93.608247422680407</v>
      </c>
      <c r="K86" t="s">
        <v>16</v>
      </c>
      <c r="L86" s="1">
        <v>6.6162162200000001</v>
      </c>
      <c r="M86" t="s">
        <v>14</v>
      </c>
    </row>
    <row r="87" spans="1:13" x14ac:dyDescent="0.2">
      <c r="A87">
        <v>3</v>
      </c>
      <c r="B87">
        <v>72.900000000000006</v>
      </c>
      <c r="C87">
        <v>13</v>
      </c>
      <c r="D87">
        <v>673</v>
      </c>
      <c r="E87">
        <v>169.428</v>
      </c>
      <c r="F87">
        <v>149.667</v>
      </c>
      <c r="G87">
        <v>174.667</v>
      </c>
      <c r="H87">
        <v>0</v>
      </c>
      <c r="I87">
        <v>672</v>
      </c>
      <c r="J87">
        <f t="shared" ref="J87" si="18">I87*$J$3/$I$3</f>
        <v>92.371134020618555</v>
      </c>
      <c r="K87" t="s">
        <v>16</v>
      </c>
      <c r="L87" s="1">
        <v>6.4421052599999999</v>
      </c>
      <c r="M87" t="s">
        <v>14</v>
      </c>
    </row>
    <row r="88" spans="1:13" x14ac:dyDescent="0.2">
      <c r="A88">
        <v>3</v>
      </c>
      <c r="B88">
        <v>72.900000000000006</v>
      </c>
      <c r="C88">
        <v>14</v>
      </c>
      <c r="D88">
        <v>545</v>
      </c>
      <c r="E88">
        <v>169.006</v>
      </c>
      <c r="F88">
        <v>153.25399999999999</v>
      </c>
      <c r="G88">
        <v>173.50200000000001</v>
      </c>
      <c r="H88">
        <v>12.426</v>
      </c>
      <c r="I88">
        <v>543.73699999999997</v>
      </c>
      <c r="J88">
        <f>(_xlfn.COT(RADIANS(H88)))*((50/$I$3)/(6/$I$4))</f>
        <v>55.755749161690133</v>
      </c>
      <c r="K88" t="s">
        <v>18</v>
      </c>
      <c r="M88" t="s">
        <v>15</v>
      </c>
    </row>
    <row r="89" spans="1:13" x14ac:dyDescent="0.2">
      <c r="A89">
        <v>3</v>
      </c>
      <c r="B89">
        <v>72.900000000000006</v>
      </c>
      <c r="C89">
        <v>15</v>
      </c>
      <c r="D89">
        <v>593</v>
      </c>
      <c r="E89">
        <v>169.08799999999999</v>
      </c>
      <c r="F89">
        <v>152.614</v>
      </c>
      <c r="G89">
        <v>173.518</v>
      </c>
      <c r="H89">
        <v>10.513</v>
      </c>
      <c r="I89">
        <v>591.93600000000004</v>
      </c>
      <c r="J89">
        <f t="shared" ref="J89:J90" si="19">(_xlfn.COT(RADIANS(H89)))*((50/$I$3)/(6/$I$4))</f>
        <v>66.201302340499794</v>
      </c>
      <c r="K89" t="s">
        <v>18</v>
      </c>
      <c r="M89" t="s">
        <v>15</v>
      </c>
    </row>
    <row r="90" spans="1:13" x14ac:dyDescent="0.2">
      <c r="A90">
        <v>3</v>
      </c>
      <c r="B90">
        <v>72.900000000000006</v>
      </c>
      <c r="C90">
        <v>16</v>
      </c>
      <c r="D90">
        <v>637</v>
      </c>
      <c r="E90">
        <v>169.023</v>
      </c>
      <c r="F90">
        <v>152.251</v>
      </c>
      <c r="G90">
        <v>174.27600000000001</v>
      </c>
      <c r="H90">
        <v>7.8630000000000004</v>
      </c>
      <c r="I90">
        <v>635.97900000000004</v>
      </c>
      <c r="J90">
        <f t="shared" si="19"/>
        <v>88.956756375288961</v>
      </c>
      <c r="K90" t="s">
        <v>18</v>
      </c>
      <c r="M90" t="s">
        <v>15</v>
      </c>
    </row>
    <row r="92" spans="1:13" x14ac:dyDescent="0.2">
      <c r="D92" t="s">
        <v>1</v>
      </c>
      <c r="E92" t="s">
        <v>2</v>
      </c>
      <c r="F92" t="s">
        <v>3</v>
      </c>
      <c r="G92" t="s">
        <v>4</v>
      </c>
      <c r="H92" t="s">
        <v>5</v>
      </c>
      <c r="I92" t="s">
        <v>6</v>
      </c>
    </row>
    <row r="93" spans="1:13" x14ac:dyDescent="0.2">
      <c r="A93">
        <v>3</v>
      </c>
      <c r="B93">
        <v>76.5</v>
      </c>
      <c r="C93">
        <v>1</v>
      </c>
      <c r="D93">
        <v>292</v>
      </c>
      <c r="E93">
        <v>253.92500000000001</v>
      </c>
      <c r="F93">
        <v>245.667</v>
      </c>
      <c r="G93">
        <v>255</v>
      </c>
      <c r="H93">
        <v>0</v>
      </c>
      <c r="I93">
        <v>291</v>
      </c>
      <c r="J93">
        <v>40</v>
      </c>
      <c r="K93" t="s">
        <v>16</v>
      </c>
      <c r="M93" t="s">
        <v>8</v>
      </c>
    </row>
    <row r="94" spans="1:13" x14ac:dyDescent="0.2">
      <c r="A94">
        <v>3</v>
      </c>
      <c r="B94">
        <v>76.5</v>
      </c>
      <c r="C94">
        <v>2</v>
      </c>
      <c r="D94">
        <v>430</v>
      </c>
      <c r="E94">
        <v>219.31100000000001</v>
      </c>
      <c r="F94">
        <v>53.332999999999998</v>
      </c>
      <c r="G94">
        <v>230.667</v>
      </c>
      <c r="H94">
        <v>90</v>
      </c>
      <c r="I94">
        <v>429</v>
      </c>
      <c r="J94">
        <v>6</v>
      </c>
      <c r="K94" t="s">
        <v>17</v>
      </c>
      <c r="M94" t="s">
        <v>9</v>
      </c>
    </row>
    <row r="95" spans="1:13" x14ac:dyDescent="0.2">
      <c r="A95">
        <v>3</v>
      </c>
      <c r="B95">
        <v>76.5</v>
      </c>
      <c r="C95">
        <v>3</v>
      </c>
      <c r="D95">
        <v>1393</v>
      </c>
      <c r="E95">
        <v>170.07499999999999</v>
      </c>
      <c r="F95">
        <v>42.667000000000002</v>
      </c>
      <c r="G95">
        <v>255</v>
      </c>
      <c r="H95">
        <v>90</v>
      </c>
      <c r="I95">
        <v>1392</v>
      </c>
      <c r="J95">
        <f>I95*$J$4/$I$4</f>
        <v>19.46853146853147</v>
      </c>
      <c r="K95" t="s">
        <v>17</v>
      </c>
      <c r="M95" t="s">
        <v>12</v>
      </c>
    </row>
    <row r="96" spans="1:13" x14ac:dyDescent="0.2">
      <c r="A96">
        <v>3</v>
      </c>
      <c r="B96">
        <v>76.5</v>
      </c>
      <c r="C96">
        <v>4</v>
      </c>
      <c r="D96">
        <v>1393</v>
      </c>
      <c r="E96">
        <v>169.65899999999999</v>
      </c>
      <c r="F96">
        <v>0</v>
      </c>
      <c r="G96">
        <v>255</v>
      </c>
      <c r="H96">
        <v>90</v>
      </c>
      <c r="I96">
        <v>1392</v>
      </c>
      <c r="J96">
        <f>I96*$J$4/$I$4</f>
        <v>19.46853146853147</v>
      </c>
      <c r="K96" t="s">
        <v>17</v>
      </c>
      <c r="M96" t="s">
        <v>12</v>
      </c>
    </row>
    <row r="97" spans="1:13" x14ac:dyDescent="0.2">
      <c r="A97">
        <v>3</v>
      </c>
      <c r="B97">
        <v>76.5</v>
      </c>
      <c r="C97">
        <v>8</v>
      </c>
      <c r="D97">
        <v>985</v>
      </c>
      <c r="E97">
        <v>176.267</v>
      </c>
      <c r="F97">
        <v>37.332999999999998</v>
      </c>
      <c r="G97">
        <v>255</v>
      </c>
      <c r="H97">
        <v>0</v>
      </c>
      <c r="I97">
        <v>984</v>
      </c>
      <c r="J97">
        <f>I97*$J$3/$I$3</f>
        <v>135.25773195876289</v>
      </c>
      <c r="K97" t="s">
        <v>16</v>
      </c>
      <c r="L97">
        <f>360/J97</f>
        <v>2.6615853658536586</v>
      </c>
      <c r="M97" t="s">
        <v>11</v>
      </c>
    </row>
    <row r="98" spans="1:13" x14ac:dyDescent="0.2">
      <c r="A98">
        <v>3</v>
      </c>
      <c r="B98">
        <v>76.5</v>
      </c>
      <c r="C98">
        <v>9</v>
      </c>
      <c r="D98">
        <v>985</v>
      </c>
      <c r="E98">
        <v>172.44399999999999</v>
      </c>
      <c r="F98">
        <v>30</v>
      </c>
      <c r="G98">
        <v>255</v>
      </c>
      <c r="H98">
        <v>0</v>
      </c>
      <c r="I98">
        <v>984</v>
      </c>
      <c r="J98">
        <f t="shared" ref="J98" si="20">I98*$J$3/$I$3</f>
        <v>135.25773195876289</v>
      </c>
      <c r="K98" t="s">
        <v>16</v>
      </c>
      <c r="L98">
        <f>360/J98</f>
        <v>2.6615853658536586</v>
      </c>
      <c r="M98" t="s">
        <v>11</v>
      </c>
    </row>
    <row r="99" spans="1:13" x14ac:dyDescent="0.2">
      <c r="A99">
        <v>3</v>
      </c>
      <c r="B99">
        <v>76.5</v>
      </c>
      <c r="C99">
        <v>5</v>
      </c>
      <c r="D99">
        <v>395</v>
      </c>
      <c r="E99">
        <v>168.697</v>
      </c>
      <c r="F99">
        <v>156.809</v>
      </c>
      <c r="G99">
        <v>171.625</v>
      </c>
      <c r="H99">
        <v>123.81100000000001</v>
      </c>
      <c r="I99">
        <v>393.56099999999998</v>
      </c>
      <c r="J99">
        <f>(_xlfn.COT(RADIANS(H99)))*((50/$I$3)/(6/$I$4))</f>
        <v>-8.2276562619617195</v>
      </c>
      <c r="K99" t="s">
        <v>18</v>
      </c>
      <c r="M99" t="s">
        <v>10</v>
      </c>
    </row>
    <row r="100" spans="1:13" x14ac:dyDescent="0.2">
      <c r="A100">
        <v>3</v>
      </c>
      <c r="B100">
        <v>76.5</v>
      </c>
      <c r="C100">
        <v>6</v>
      </c>
      <c r="D100">
        <v>1094</v>
      </c>
      <c r="E100">
        <v>168.571</v>
      </c>
      <c r="F100">
        <v>148.27099999999999</v>
      </c>
      <c r="G100">
        <v>174.62700000000001</v>
      </c>
      <c r="H100">
        <v>122.905</v>
      </c>
      <c r="I100">
        <v>1093.4169999999999</v>
      </c>
      <c r="J100">
        <f t="shared" ref="J100:J101" si="21">(_xlfn.COT(RADIANS(H100)))*((50/$I$3)/(6/$I$4))</f>
        <v>-7.9491882843012638</v>
      </c>
      <c r="K100" t="s">
        <v>18</v>
      </c>
      <c r="M100" t="s">
        <v>10</v>
      </c>
    </row>
    <row r="101" spans="1:13" x14ac:dyDescent="0.2">
      <c r="A101">
        <v>3</v>
      </c>
      <c r="B101">
        <v>76.5</v>
      </c>
      <c r="C101">
        <v>7</v>
      </c>
      <c r="D101">
        <v>731</v>
      </c>
      <c r="E101">
        <v>168.76499999999999</v>
      </c>
      <c r="F101">
        <v>154.22999999999999</v>
      </c>
      <c r="G101">
        <v>172.67500000000001</v>
      </c>
      <c r="H101">
        <v>114.249</v>
      </c>
      <c r="I101">
        <v>730.44899999999996</v>
      </c>
      <c r="J101">
        <f t="shared" si="21"/>
        <v>-5.5338316775735512</v>
      </c>
      <c r="K101" t="s">
        <v>18</v>
      </c>
      <c r="M101" t="s">
        <v>10</v>
      </c>
    </row>
    <row r="102" spans="1:13" x14ac:dyDescent="0.2">
      <c r="A102">
        <v>3</v>
      </c>
      <c r="B102">
        <v>76.5</v>
      </c>
      <c r="C102">
        <v>10</v>
      </c>
      <c r="D102">
        <v>724</v>
      </c>
      <c r="E102">
        <v>170.041</v>
      </c>
      <c r="F102">
        <v>152.667</v>
      </c>
      <c r="G102">
        <v>174.667</v>
      </c>
      <c r="H102">
        <v>90</v>
      </c>
      <c r="I102">
        <v>723</v>
      </c>
      <c r="J102">
        <f>I102*$J$4/$I$4</f>
        <v>10.111888111888112</v>
      </c>
      <c r="K102" t="s">
        <v>17</v>
      </c>
      <c r="M102" t="s">
        <v>13</v>
      </c>
    </row>
    <row r="103" spans="1:13" x14ac:dyDescent="0.2">
      <c r="A103">
        <v>3</v>
      </c>
      <c r="B103">
        <v>76.5</v>
      </c>
      <c r="C103">
        <v>11</v>
      </c>
      <c r="D103">
        <v>838</v>
      </c>
      <c r="E103">
        <v>168.566</v>
      </c>
      <c r="F103">
        <v>140.667</v>
      </c>
      <c r="G103">
        <v>173.667</v>
      </c>
      <c r="H103">
        <v>90</v>
      </c>
      <c r="I103">
        <v>837</v>
      </c>
      <c r="J103">
        <f>I103*$J$4/$I$4</f>
        <v>11.706293706293707</v>
      </c>
      <c r="K103" t="s">
        <v>17</v>
      </c>
      <c r="M103" t="s">
        <v>13</v>
      </c>
    </row>
    <row r="104" spans="1:13" x14ac:dyDescent="0.2">
      <c r="A104">
        <v>3</v>
      </c>
      <c r="B104">
        <v>76.5</v>
      </c>
      <c r="C104">
        <v>12</v>
      </c>
      <c r="D104">
        <v>664</v>
      </c>
      <c r="E104">
        <v>169.28</v>
      </c>
      <c r="F104">
        <v>151</v>
      </c>
      <c r="G104">
        <v>173</v>
      </c>
      <c r="H104">
        <v>0</v>
      </c>
      <c r="I104">
        <v>663</v>
      </c>
      <c r="J104">
        <f>I104*$J$3/$I$3</f>
        <v>91.134020618556704</v>
      </c>
      <c r="K104" t="s">
        <v>16</v>
      </c>
      <c r="L104" s="1">
        <v>6.6162162200000001</v>
      </c>
      <c r="M104" t="s">
        <v>14</v>
      </c>
    </row>
    <row r="105" spans="1:13" x14ac:dyDescent="0.2">
      <c r="A105">
        <v>3</v>
      </c>
      <c r="B105">
        <v>76.5</v>
      </c>
      <c r="C105">
        <v>13</v>
      </c>
      <c r="D105">
        <v>691</v>
      </c>
      <c r="E105">
        <v>168.876</v>
      </c>
      <c r="F105">
        <v>146.667</v>
      </c>
      <c r="G105">
        <v>175</v>
      </c>
      <c r="H105">
        <v>0</v>
      </c>
      <c r="I105">
        <v>690</v>
      </c>
      <c r="J105">
        <f t="shared" ref="J105" si="22">I105*$J$3/$I$3</f>
        <v>94.845360824742272</v>
      </c>
      <c r="K105" t="s">
        <v>16</v>
      </c>
      <c r="L105" s="1">
        <v>6.4421052599999999</v>
      </c>
      <c r="M105" t="s">
        <v>14</v>
      </c>
    </row>
    <row r="106" spans="1:13" x14ac:dyDescent="0.2">
      <c r="A106">
        <v>3</v>
      </c>
      <c r="B106">
        <v>76.5</v>
      </c>
      <c r="C106">
        <v>14</v>
      </c>
      <c r="D106">
        <v>586</v>
      </c>
      <c r="E106">
        <v>169.102</v>
      </c>
      <c r="F106">
        <v>149.54400000000001</v>
      </c>
      <c r="G106">
        <v>173.85</v>
      </c>
      <c r="H106">
        <v>10.042</v>
      </c>
      <c r="I106">
        <v>584.96199999999999</v>
      </c>
      <c r="J106">
        <f>(_xlfn.COT(RADIANS(H106)))*((50/$I$3)/(6/$I$4))</f>
        <v>69.375545696649752</v>
      </c>
      <c r="K106" t="s">
        <v>18</v>
      </c>
      <c r="M106" t="s">
        <v>15</v>
      </c>
    </row>
    <row r="107" spans="1:13" x14ac:dyDescent="0.2">
      <c r="A107">
        <v>3</v>
      </c>
      <c r="B107">
        <v>76.5</v>
      </c>
      <c r="C107">
        <v>15</v>
      </c>
      <c r="D107">
        <v>585</v>
      </c>
      <c r="E107">
        <v>168.916</v>
      </c>
      <c r="F107">
        <v>153.91300000000001</v>
      </c>
      <c r="G107">
        <v>172.65700000000001</v>
      </c>
      <c r="H107">
        <v>10.962999999999999</v>
      </c>
      <c r="I107">
        <v>583.65200000000004</v>
      </c>
      <c r="J107">
        <f t="shared" ref="J107:J108" si="23">(_xlfn.COT(RADIANS(H107)))*((50/$I$3)/(6/$I$4))</f>
        <v>63.420625204975565</v>
      </c>
      <c r="K107" t="s">
        <v>18</v>
      </c>
      <c r="M107" t="s">
        <v>15</v>
      </c>
    </row>
    <row r="108" spans="1:13" x14ac:dyDescent="0.2">
      <c r="A108">
        <v>3</v>
      </c>
      <c r="B108">
        <v>76.5</v>
      </c>
      <c r="C108">
        <v>16</v>
      </c>
      <c r="D108">
        <v>704</v>
      </c>
      <c r="E108">
        <v>168.89699999999999</v>
      </c>
      <c r="F108">
        <v>145.715</v>
      </c>
      <c r="G108">
        <v>173.65799999999999</v>
      </c>
      <c r="H108">
        <v>11.07</v>
      </c>
      <c r="I108">
        <v>703.08199999999999</v>
      </c>
      <c r="J108">
        <f t="shared" si="23"/>
        <v>62.792319820339443</v>
      </c>
      <c r="K108" t="s">
        <v>18</v>
      </c>
      <c r="M108" t="s">
        <v>15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Window 1</vt:lpstr>
      <vt:lpstr>Window 2</vt:lpstr>
      <vt:lpstr>Window 3</vt:lpstr>
      <vt:lpstr>'Window 1'!window1_longitude_4.5</vt:lpstr>
      <vt:lpstr>'Window 1'!window1_longitude_6.3</vt:lpstr>
      <vt:lpstr>'Window 1'!window1_longitude_9.9</vt:lpstr>
      <vt:lpstr>'Window 1'!window1_longitude4.5</vt:lpstr>
      <vt:lpstr>'Window 1'!window1_longitude6.3</vt:lpstr>
      <vt:lpstr>'Window 1'!window1_longitude9.9</vt:lpstr>
      <vt:lpstr>'Window 3'!window1_longitude9.9_1</vt:lpstr>
      <vt:lpstr>'Window 2'!window2_longitude_4.5</vt:lpstr>
      <vt:lpstr>'Window 2'!window2_longitude_6.3</vt:lpstr>
      <vt:lpstr>'Window 2'!window2_longitude_9.9</vt:lpstr>
      <vt:lpstr>'Window 2'!window2_longitude4.5</vt:lpstr>
      <vt:lpstr>'Window 2'!window2_longitude6.3</vt:lpstr>
      <vt:lpstr>'Window 2'!window2_longitude9.9</vt:lpstr>
      <vt:lpstr>'Window 3'!window3_lat62.1_1</vt:lpstr>
      <vt:lpstr>'Window 3'!window3_lat69.3_1</vt:lpstr>
      <vt:lpstr>'Window 3'!window3_lat72.9</vt:lpstr>
      <vt:lpstr>'Window 3'!window3_lat76.5</vt:lpstr>
      <vt:lpstr>'Window 3'!wondow3_lat65.7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Avery</dc:creator>
  <cp:lastModifiedBy>Maggie Avery</cp:lastModifiedBy>
  <dcterms:created xsi:type="dcterms:W3CDTF">2019-07-13T18:07:35Z</dcterms:created>
  <dcterms:modified xsi:type="dcterms:W3CDTF">2019-11-01T23:59:12Z</dcterms:modified>
</cp:coreProperties>
</file>