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nkosa\src\data_science\portfolio-projects\Excel\Car Inventory\"/>
    </mc:Choice>
  </mc:AlternateContent>
  <xr:revisionPtr revIDLastSave="0" documentId="13_ncr:1_{B8C4D90E-2040-4E4C-9EBF-BD70955CBCCA}" xr6:coauthVersionLast="47" xr6:coauthVersionMax="47" xr10:uidLastSave="{00000000-0000-0000-0000-000000000000}"/>
  <bookViews>
    <workbookView xWindow="-108" yWindow="-108" windowWidth="23256" windowHeight="12456" tabRatio="823" xr2:uid="{00000000-000D-0000-FFFF-FFFF00000000}"/>
  </bookViews>
  <sheets>
    <sheet name="dashboard" sheetId="5" r:id="rId1"/>
    <sheet name="original data" sheetId="2" r:id="rId2"/>
    <sheet name="clean data" sheetId="1" r:id="rId3"/>
    <sheet name="pivot" sheetId="11" r:id="rId4"/>
  </sheets>
  <definedNames>
    <definedName name="_xlnm._FilterDatabase" localSheetId="2" hidden="1">'clean data'!$A$1:$N$53</definedName>
    <definedName name="ExternalData_1" localSheetId="1" hidden="1">'original data'!$A$1:$N$53</definedName>
    <definedName name="_xlnm.Print_Area" localSheetId="0">dashboard!$A$1:$T$39</definedName>
    <definedName name="Slicer_Model_FL">#N/A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M53" i="1" l="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F3" i="1" l="1"/>
  <c r="G3" i="1" s="1"/>
  <c r="I3" i="1" s="1"/>
  <c r="F4" i="1"/>
  <c r="G4" i="1" s="1"/>
  <c r="I4" i="1" s="1"/>
  <c r="F5" i="1"/>
  <c r="G5" i="1" s="1"/>
  <c r="I5" i="1" s="1"/>
  <c r="F6" i="1"/>
  <c r="G6" i="1" s="1"/>
  <c r="I6" i="1" s="1"/>
  <c r="F7" i="1"/>
  <c r="G7" i="1" s="1"/>
  <c r="I7" i="1" s="1"/>
  <c r="F8" i="1"/>
  <c r="G8" i="1" s="1"/>
  <c r="I8" i="1" s="1"/>
  <c r="F9" i="1"/>
  <c r="G9" i="1" s="1"/>
  <c r="I9" i="1" s="1"/>
  <c r="F10" i="1"/>
  <c r="G10" i="1" s="1"/>
  <c r="I10" i="1" s="1"/>
  <c r="F11" i="1"/>
  <c r="G11" i="1" s="1"/>
  <c r="I11" i="1" s="1"/>
  <c r="F12" i="1"/>
  <c r="G12" i="1" s="1"/>
  <c r="I12" i="1" s="1"/>
  <c r="F13" i="1"/>
  <c r="G13" i="1" s="1"/>
  <c r="I13" i="1" s="1"/>
  <c r="F14" i="1"/>
  <c r="G14" i="1" s="1"/>
  <c r="I14" i="1" s="1"/>
  <c r="F15" i="1"/>
  <c r="G15" i="1" s="1"/>
  <c r="I15" i="1" s="1"/>
  <c r="F16" i="1"/>
  <c r="G16" i="1" s="1"/>
  <c r="I16" i="1" s="1"/>
  <c r="F17" i="1"/>
  <c r="G17" i="1" s="1"/>
  <c r="I17" i="1" s="1"/>
  <c r="F18" i="1"/>
  <c r="G18" i="1" s="1"/>
  <c r="I18" i="1" s="1"/>
  <c r="F19" i="1"/>
  <c r="G19" i="1" s="1"/>
  <c r="I19" i="1" s="1"/>
  <c r="F20" i="1"/>
  <c r="G20" i="1" s="1"/>
  <c r="I20" i="1" s="1"/>
  <c r="F21" i="1"/>
  <c r="G21" i="1" s="1"/>
  <c r="I21" i="1" s="1"/>
  <c r="F22" i="1"/>
  <c r="G22" i="1" s="1"/>
  <c r="I22" i="1" s="1"/>
  <c r="F23" i="1"/>
  <c r="G23" i="1" s="1"/>
  <c r="I23" i="1" s="1"/>
  <c r="F24" i="1"/>
  <c r="G24" i="1" s="1"/>
  <c r="I24" i="1" s="1"/>
  <c r="F25" i="1"/>
  <c r="G25" i="1" s="1"/>
  <c r="I25" i="1" s="1"/>
  <c r="F26" i="1"/>
  <c r="G26" i="1" s="1"/>
  <c r="I26" i="1" s="1"/>
  <c r="F27" i="1"/>
  <c r="G27" i="1" s="1"/>
  <c r="I27" i="1" s="1"/>
  <c r="F28" i="1"/>
  <c r="G28" i="1" s="1"/>
  <c r="I28" i="1" s="1"/>
  <c r="F29" i="1"/>
  <c r="G29" i="1" s="1"/>
  <c r="I29" i="1" s="1"/>
  <c r="F30" i="1"/>
  <c r="G30" i="1" s="1"/>
  <c r="I30" i="1" s="1"/>
  <c r="F31" i="1"/>
  <c r="G31" i="1" s="1"/>
  <c r="I31" i="1" s="1"/>
  <c r="F32" i="1"/>
  <c r="G32" i="1" s="1"/>
  <c r="I32" i="1" s="1"/>
  <c r="F33" i="1"/>
  <c r="G33" i="1" s="1"/>
  <c r="I33" i="1" s="1"/>
  <c r="F34" i="1"/>
  <c r="G34" i="1" s="1"/>
  <c r="I34" i="1" s="1"/>
  <c r="F35" i="1"/>
  <c r="G35" i="1" s="1"/>
  <c r="I35" i="1" s="1"/>
  <c r="F36" i="1"/>
  <c r="G36" i="1" s="1"/>
  <c r="I36" i="1" s="1"/>
  <c r="F37" i="1"/>
  <c r="G37" i="1" s="1"/>
  <c r="I37" i="1" s="1"/>
  <c r="F38" i="1"/>
  <c r="G38" i="1" s="1"/>
  <c r="I38" i="1" s="1"/>
  <c r="F39" i="1"/>
  <c r="G39" i="1" s="1"/>
  <c r="I39" i="1" s="1"/>
  <c r="F40" i="1"/>
  <c r="G40" i="1" s="1"/>
  <c r="I40" i="1" s="1"/>
  <c r="F41" i="1"/>
  <c r="G41" i="1" s="1"/>
  <c r="I41" i="1" s="1"/>
  <c r="F42" i="1"/>
  <c r="G42" i="1" s="1"/>
  <c r="I42" i="1" s="1"/>
  <c r="F43" i="1"/>
  <c r="G43" i="1" s="1"/>
  <c r="I43" i="1" s="1"/>
  <c r="F44" i="1"/>
  <c r="G44" i="1" s="1"/>
  <c r="I44" i="1" s="1"/>
  <c r="F45" i="1"/>
  <c r="G45" i="1" s="1"/>
  <c r="I45" i="1" s="1"/>
  <c r="F46" i="1"/>
  <c r="G46" i="1" s="1"/>
  <c r="I46" i="1" s="1"/>
  <c r="F47" i="1"/>
  <c r="G47" i="1" s="1"/>
  <c r="I47" i="1" s="1"/>
  <c r="F48" i="1"/>
  <c r="G48" i="1" s="1"/>
  <c r="I48" i="1" s="1"/>
  <c r="F49" i="1"/>
  <c r="G49" i="1" s="1"/>
  <c r="I49" i="1" s="1"/>
  <c r="F50" i="1"/>
  <c r="G50" i="1" s="1"/>
  <c r="I50" i="1" s="1"/>
  <c r="F51" i="1"/>
  <c r="G51" i="1" s="1"/>
  <c r="I51" i="1" s="1"/>
  <c r="F52" i="1"/>
  <c r="G52" i="1" s="1"/>
  <c r="I52" i="1" s="1"/>
  <c r="F53" i="1"/>
  <c r="G53" i="1" s="1"/>
  <c r="I53" i="1" s="1"/>
  <c r="F2" i="1"/>
  <c r="G2" i="1" s="1"/>
  <c r="I2"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2" i="1"/>
  <c r="E2"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2" i="1"/>
  <c r="N28" i="1" l="1"/>
  <c r="N2" i="1"/>
  <c r="N50" i="1"/>
  <c r="N46" i="1"/>
  <c r="N42" i="1"/>
  <c r="N38" i="1"/>
  <c r="N34" i="1"/>
  <c r="N30" i="1"/>
  <c r="N26" i="1"/>
  <c r="N22" i="1"/>
  <c r="N18" i="1"/>
  <c r="N14" i="1"/>
  <c r="N10" i="1"/>
  <c r="N6" i="1"/>
  <c r="N53" i="1"/>
  <c r="N49" i="1"/>
  <c r="N45" i="1"/>
  <c r="N41" i="1"/>
  <c r="N37" i="1"/>
  <c r="N33" i="1"/>
  <c r="N29" i="1"/>
  <c r="N25" i="1"/>
  <c r="N21" i="1"/>
  <c r="N17" i="1"/>
  <c r="N13" i="1"/>
  <c r="N9" i="1"/>
  <c r="N5" i="1"/>
  <c r="N52" i="1"/>
  <c r="N48" i="1"/>
  <c r="N44" i="1"/>
  <c r="N40" i="1"/>
  <c r="N36" i="1"/>
  <c r="N32" i="1"/>
  <c r="N24" i="1"/>
  <c r="N20" i="1"/>
  <c r="N16" i="1"/>
  <c r="N12" i="1"/>
  <c r="N8" i="1"/>
  <c r="N4" i="1"/>
  <c r="N51" i="1"/>
  <c r="N47" i="1"/>
  <c r="N43" i="1"/>
  <c r="N39" i="1"/>
  <c r="N35" i="1"/>
  <c r="N31" i="1"/>
  <c r="N27" i="1"/>
  <c r="N23" i="1"/>
  <c r="N19" i="1"/>
  <c r="N15" i="1"/>
  <c r="N11" i="1"/>
  <c r="N7" i="1"/>
  <c r="N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C971CD-38F5-43BF-884A-67889893E7C5}" keepAlive="1" name="Query - Car inventory original data" description="Connection to the 'Car inventory original data' query in the workbook." type="5" refreshedVersion="8" background="1" saveData="1">
    <dbPr connection="Provider=Microsoft.Mashup.OleDb.1;Data Source=$Workbook$;Location=&quot;Car inventory original data&quot;;Extended Properties=&quot;&quot;" command="SELECT * FROM [Car inventory original data]"/>
  </connection>
</connections>
</file>

<file path=xl/sharedStrings.xml><?xml version="1.0" encoding="utf-8"?>
<sst xmlns="http://schemas.openxmlformats.org/spreadsheetml/2006/main" count="1113" uniqueCount="197">
  <si>
    <t>Car ID</t>
  </si>
  <si>
    <t>Make</t>
  </si>
  <si>
    <t>Make (Full Name)</t>
  </si>
  <si>
    <t>Model</t>
  </si>
  <si>
    <t>Model (Full Name)</t>
  </si>
  <si>
    <t>Manufacture Year</t>
  </si>
  <si>
    <t>Age</t>
  </si>
  <si>
    <t>Miles</t>
  </si>
  <si>
    <t>Miles / Year</t>
  </si>
  <si>
    <t>Color</t>
  </si>
  <si>
    <t>Driver</t>
  </si>
  <si>
    <t>Warantee Miles</t>
  </si>
  <si>
    <t>Covered?</t>
  </si>
  <si>
    <t>New Car ID</t>
  </si>
  <si>
    <t>FD06MTG001</t>
  </si>
  <si>
    <t/>
  </si>
  <si>
    <t>40326.8</t>
  </si>
  <si>
    <t>Black</t>
  </si>
  <si>
    <t>Smith</t>
  </si>
  <si>
    <t>FD06MTG002</t>
  </si>
  <si>
    <t>44974.8</t>
  </si>
  <si>
    <t>White</t>
  </si>
  <si>
    <t>McCall</t>
  </si>
  <si>
    <t>FD08MTG003</t>
  </si>
  <si>
    <t>44946.5</t>
  </si>
  <si>
    <t>Green</t>
  </si>
  <si>
    <t>Lyon</t>
  </si>
  <si>
    <t>FD08MTG004</t>
  </si>
  <si>
    <t>37558.8</t>
  </si>
  <si>
    <t>Jones</t>
  </si>
  <si>
    <t>FD08MTG005</t>
  </si>
  <si>
    <t>36438.5</t>
  </si>
  <si>
    <t>FDO6FCS006</t>
  </si>
  <si>
    <t>46311.4</t>
  </si>
  <si>
    <t>Ewenty</t>
  </si>
  <si>
    <t>FD06FCS007</t>
  </si>
  <si>
    <t>52229.5</t>
  </si>
  <si>
    <t>FD09FCS008</t>
  </si>
  <si>
    <t>35137</t>
  </si>
  <si>
    <t>Howard</t>
  </si>
  <si>
    <t>FD13FCS009</t>
  </si>
  <si>
    <t>27637.1</t>
  </si>
  <si>
    <t>FD13FCS010</t>
  </si>
  <si>
    <t>27534.8</t>
  </si>
  <si>
    <t>Praulty</t>
  </si>
  <si>
    <t>FD12FCS011</t>
  </si>
  <si>
    <t>19341.7</t>
  </si>
  <si>
    <t>Yousef</t>
  </si>
  <si>
    <t>FD13FCS012</t>
  </si>
  <si>
    <t>22521.6</t>
  </si>
  <si>
    <t>Vizzini</t>
  </si>
  <si>
    <t>FD13FCS013</t>
  </si>
  <si>
    <t>13682.9</t>
  </si>
  <si>
    <t>Rodriguez</t>
  </si>
  <si>
    <t>GMO9CMR014</t>
  </si>
  <si>
    <t>28464.8</t>
  </si>
  <si>
    <t>Santos</t>
  </si>
  <si>
    <t>GM12CMR015</t>
  </si>
  <si>
    <t>19421.1</t>
  </si>
  <si>
    <t>Bard</t>
  </si>
  <si>
    <t>GM14CMR016</t>
  </si>
  <si>
    <t>14289.6</t>
  </si>
  <si>
    <t>Torrens</t>
  </si>
  <si>
    <t>GM10SLV017</t>
  </si>
  <si>
    <t>31144.4</t>
  </si>
  <si>
    <t>Hulinski</t>
  </si>
  <si>
    <t>GM98SLV018</t>
  </si>
  <si>
    <t>83162.7</t>
  </si>
  <si>
    <t>GM00SLV019</t>
  </si>
  <si>
    <t>80685.8</t>
  </si>
  <si>
    <t>Blue</t>
  </si>
  <si>
    <t>TY96CAM020</t>
  </si>
  <si>
    <t>114660.6</t>
  </si>
  <si>
    <t>Chan</t>
  </si>
  <si>
    <t>TY98CAM021</t>
  </si>
  <si>
    <t>93382.6</t>
  </si>
  <si>
    <t>Swartz</t>
  </si>
  <si>
    <t>TY00CAM022</t>
  </si>
  <si>
    <t>85928</t>
  </si>
  <si>
    <t>TY02CAM023</t>
  </si>
  <si>
    <t>67829.1</t>
  </si>
  <si>
    <t>TY09CAM024</t>
  </si>
  <si>
    <t>48114.2</t>
  </si>
  <si>
    <t>TY02COR025</t>
  </si>
  <si>
    <t>64467.4</t>
  </si>
  <si>
    <t>Red</t>
  </si>
  <si>
    <t>Gaul</t>
  </si>
  <si>
    <t>TY03COR026</t>
  </si>
  <si>
    <t>73444.4</t>
  </si>
  <si>
    <t>TY14COR027</t>
  </si>
  <si>
    <t>17556.3</t>
  </si>
  <si>
    <t>TY12COR028</t>
  </si>
  <si>
    <t>29601.9</t>
  </si>
  <si>
    <t>TY12CAM029</t>
  </si>
  <si>
    <t>22128.2</t>
  </si>
  <si>
    <t>HO99CIV030</t>
  </si>
  <si>
    <t>82374</t>
  </si>
  <si>
    <t>HO01CIV031</t>
  </si>
  <si>
    <t>69891.9</t>
  </si>
  <si>
    <t>HO10CIV032</t>
  </si>
  <si>
    <t>22573</t>
  </si>
  <si>
    <t>HO10CIV033</t>
  </si>
  <si>
    <t>33477.2</t>
  </si>
  <si>
    <t>HO11CIV034</t>
  </si>
  <si>
    <t>30555.3</t>
  </si>
  <si>
    <t>HO12CIV035</t>
  </si>
  <si>
    <t>24513.2</t>
  </si>
  <si>
    <t>HO13CIV036</t>
  </si>
  <si>
    <t>13867.6</t>
  </si>
  <si>
    <t>HOO5ODY037</t>
  </si>
  <si>
    <t>60389.5</t>
  </si>
  <si>
    <t>HO07ODY038</t>
  </si>
  <si>
    <t>50854.1</t>
  </si>
  <si>
    <t>HO08ODY039</t>
  </si>
  <si>
    <t>42504.6</t>
  </si>
  <si>
    <t>HO010ODY040</t>
  </si>
  <si>
    <t>68658.9</t>
  </si>
  <si>
    <t>HO14ODY041</t>
  </si>
  <si>
    <t>3708.1</t>
  </si>
  <si>
    <t>CR04PTC042</t>
  </si>
  <si>
    <t>64542</t>
  </si>
  <si>
    <t>CR07PTC043</t>
  </si>
  <si>
    <t>42074.2</t>
  </si>
  <si>
    <t>CR11PTC044</t>
  </si>
  <si>
    <t>27394.2</t>
  </si>
  <si>
    <t>CR99CAR045</t>
  </si>
  <si>
    <t>79420.6</t>
  </si>
  <si>
    <t>CR00CAR046</t>
  </si>
  <si>
    <t>77243.1</t>
  </si>
  <si>
    <t>CR04CAR047</t>
  </si>
  <si>
    <t>72527.2</t>
  </si>
  <si>
    <t>CR04CAR048</t>
  </si>
  <si>
    <t>52699.4</t>
  </si>
  <si>
    <t>HY11ELA049</t>
  </si>
  <si>
    <t>29102.3</t>
  </si>
  <si>
    <t>HY12ELA050</t>
  </si>
  <si>
    <t>22282</t>
  </si>
  <si>
    <t>HY13ELA051</t>
  </si>
  <si>
    <t>20223.9</t>
  </si>
  <si>
    <t>HY13ELA052</t>
  </si>
  <si>
    <t>22188.5</t>
  </si>
  <si>
    <t>FD</t>
  </si>
  <si>
    <t>GM</t>
  </si>
  <si>
    <t>TY</t>
  </si>
  <si>
    <t>HO</t>
  </si>
  <si>
    <t>CR</t>
  </si>
  <si>
    <t>HY</t>
  </si>
  <si>
    <t>Chrysler</t>
  </si>
  <si>
    <t>Hundai</t>
  </si>
  <si>
    <t>Toyota</t>
  </si>
  <si>
    <t>Honda</t>
  </si>
  <si>
    <t>Ford</t>
  </si>
  <si>
    <t>General Motors</t>
  </si>
  <si>
    <t>CAM</t>
  </si>
  <si>
    <t>CAR</t>
  </si>
  <si>
    <t>CIV</t>
  </si>
  <si>
    <t>CMR</t>
  </si>
  <si>
    <t>COR</t>
  </si>
  <si>
    <t>ELA</t>
  </si>
  <si>
    <t>FCS</t>
  </si>
  <si>
    <t>MTG</t>
  </si>
  <si>
    <t>ODY</t>
  </si>
  <si>
    <t>PTC</t>
  </si>
  <si>
    <t>SLV</t>
  </si>
  <si>
    <t>Camrey</t>
  </si>
  <si>
    <t>Caravan</t>
  </si>
  <si>
    <t>Civic</t>
  </si>
  <si>
    <t>Camero</t>
  </si>
  <si>
    <t>Corola</t>
  </si>
  <si>
    <t>Elantra</t>
  </si>
  <si>
    <t>Focus</t>
  </si>
  <si>
    <t>Mustang</t>
  </si>
  <si>
    <t>PT Cruiser</t>
  </si>
  <si>
    <t>Silverado</t>
  </si>
  <si>
    <t>Odyssey</t>
  </si>
  <si>
    <t>HO01ODY040</t>
  </si>
  <si>
    <t>FD06FCS006</t>
  </si>
  <si>
    <t>GM09CMR014</t>
  </si>
  <si>
    <t>HO05ODY037</t>
  </si>
  <si>
    <t>Row Labels</t>
  </si>
  <si>
    <t>Grand Total</t>
  </si>
  <si>
    <t>Sum of Miles</t>
  </si>
  <si>
    <t>Make_FL</t>
  </si>
  <si>
    <t>Model_FL</t>
  </si>
  <si>
    <t>Average of Age</t>
  </si>
  <si>
    <t xml:space="preserve"> </t>
  </si>
  <si>
    <t xml:space="preserve">  </t>
  </si>
  <si>
    <t>Count of Car ID</t>
  </si>
  <si>
    <t>Total Cars</t>
  </si>
  <si>
    <t>Not Covered</t>
  </si>
  <si>
    <t>Count of Covered?</t>
  </si>
  <si>
    <t>Covered</t>
  </si>
  <si>
    <t>Count of Color</t>
  </si>
  <si>
    <t>Car average Age</t>
  </si>
  <si>
    <t>Total Miles</t>
  </si>
  <si>
    <t>Car Colors</t>
  </si>
  <si>
    <t>Total Miles by Drivers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</si>
</sst>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 x14ac:knownFonts="1">
    <font>
      <sz val="11"/>
      <color theme="1"/>
      <name val="Calibri"/>
      <family val="2"/>
      <scheme val="minor"/>
    </font>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2" fontId="0" fillId="0" borderId="0" xfId="0" applyNumberFormat="1"/>
    <xf numFmtId="0" fontId="0" fillId="0" borderId="0" xfId="0" applyAlignment="1">
      <alignment wrapText="1"/>
    </xf>
    <xf numFmtId="0" fontId="0" fillId="2" borderId="0" xfId="0" applyFill="1" applyAlignment="1">
      <alignment vertical="center" wrapText="1"/>
    </xf>
    <xf numFmtId="43" fontId="0" fillId="2" borderId="0" xfId="1" applyFont="1" applyFill="1" applyAlignment="1">
      <alignment vertical="center" wrapText="1"/>
    </xf>
    <xf numFmtId="43" fontId="0" fillId="0" borderId="0" xfId="1" applyFont="1"/>
    <xf numFmtId="0" fontId="0" fillId="0" borderId="0" xfId="0" pivotButton="1"/>
    <xf numFmtId="0" fontId="0" fillId="0" borderId="0" xfId="0" applyAlignment="1">
      <alignment horizontal="left"/>
    </xf>
    <xf numFmtId="1" fontId="0" fillId="0" borderId="0" xfId="0" applyNumberFormat="1"/>
    <xf numFmtId="0" fontId="0" fillId="3" borderId="0" xfId="0" applyFill="1"/>
  </cellXfs>
  <cellStyles count="2">
    <cellStyle name="Comma" xfId="1" builtinId="3"/>
    <cellStyle name="Normal" xfId="0" builtinId="0"/>
  </cellStyles>
  <dxfs count="21">
    <dxf>
      <numFmt numFmtId="1" formatCode="0"/>
    </dxf>
    <dxf>
      <numFmt numFmtId="1" formatCode="0"/>
    </dxf>
    <dxf>
      <numFmt numFmtId="1" formatCode="0"/>
    </dxf>
    <dxf>
      <numFmt numFmtId="2" formatCode="0.00"/>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fill>
        <patternFill patternType="solid">
          <fgColor indexed="64"/>
          <bgColor theme="4" tint="0.59999389629810485"/>
        </patternFill>
      </fil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inverntory.xlsx]pivot!PivotTable6</c:name>
    <c:fmtId val="4"/>
  </c:pivotSource>
  <c:chart>
    <c:autoTitleDeleted val="1"/>
    <c:pivotFmts>
      <c:pivotFmt>
        <c:idx val="0"/>
        <c:spPr>
          <a:solidFill>
            <a:schemeClr val="tx2">
              <a:lumMod val="60000"/>
              <a:lumOff val="4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pivotFmt>
      <c:pivotFmt>
        <c:idx val="6"/>
        <c:spPr>
          <a:solidFill>
            <a:srgbClr val="0070C0"/>
          </a:solidFill>
          <a:ln>
            <a:noFill/>
          </a:ln>
          <a:effectLst/>
        </c:spPr>
      </c:pivotFmt>
      <c:pivotFmt>
        <c:idx val="7"/>
        <c:spPr>
          <a:solidFill>
            <a:srgbClr val="00B050"/>
          </a:solidFill>
          <a:ln>
            <a:noFill/>
          </a:ln>
          <a:effectLst/>
        </c:spPr>
      </c:pivotFmt>
      <c:pivotFmt>
        <c:idx val="8"/>
        <c:spPr>
          <a:solidFill>
            <a:srgbClr val="FF0000"/>
          </a:solidFill>
          <a:ln>
            <a:noFill/>
          </a:ln>
          <a:effectLst/>
        </c:spPr>
      </c:pivotFmt>
      <c:pivotFmt>
        <c:idx val="9"/>
        <c:spPr>
          <a:solidFill>
            <a:schemeClr val="bg1"/>
          </a:solidFill>
          <a:ln>
            <a:noFill/>
          </a:ln>
          <a:effectLst/>
        </c:spPr>
      </c:pivotFmt>
    </c:pivotFmts>
    <c:plotArea>
      <c:layout>
        <c:manualLayout>
          <c:layoutTarget val="inner"/>
          <c:xMode val="edge"/>
          <c:yMode val="edge"/>
          <c:x val="3.6395300372861115E-2"/>
          <c:y val="0"/>
          <c:w val="0.94256746496294741"/>
          <c:h val="1"/>
        </c:manualLayout>
      </c:layout>
      <c:barChart>
        <c:barDir val="col"/>
        <c:grouping val="clustered"/>
        <c:varyColors val="0"/>
        <c:ser>
          <c:idx val="0"/>
          <c:order val="0"/>
          <c:tx>
            <c:strRef>
              <c:f>pivot!$H$3</c:f>
              <c:strCache>
                <c:ptCount val="1"/>
                <c:pt idx="0">
                  <c:v>Total</c:v>
                </c:pt>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4-5425-4942-9D4A-87533B4BF58B}"/>
              </c:ext>
            </c:extLst>
          </c:dPt>
          <c:dPt>
            <c:idx val="1"/>
            <c:invertIfNegative val="0"/>
            <c:bubble3D val="0"/>
            <c:spPr>
              <a:solidFill>
                <a:srgbClr val="0070C0"/>
              </a:solidFill>
              <a:ln>
                <a:noFill/>
              </a:ln>
              <a:effectLst/>
            </c:spPr>
            <c:extLst>
              <c:ext xmlns:c16="http://schemas.microsoft.com/office/drawing/2014/chart" uri="{C3380CC4-5D6E-409C-BE32-E72D297353CC}">
                <c16:uniqueId val="{00000005-5425-4942-9D4A-87533B4BF58B}"/>
              </c:ext>
            </c:extLst>
          </c:dPt>
          <c:dPt>
            <c:idx val="2"/>
            <c:invertIfNegative val="0"/>
            <c:bubble3D val="0"/>
            <c:spPr>
              <a:solidFill>
                <a:srgbClr val="00B050"/>
              </a:solidFill>
              <a:ln>
                <a:noFill/>
              </a:ln>
              <a:effectLst/>
            </c:spPr>
            <c:extLst>
              <c:ext xmlns:c16="http://schemas.microsoft.com/office/drawing/2014/chart" uri="{C3380CC4-5D6E-409C-BE32-E72D297353CC}">
                <c16:uniqueId val="{00000006-5425-4942-9D4A-87533B4BF58B}"/>
              </c:ext>
            </c:extLst>
          </c:dPt>
          <c:dPt>
            <c:idx val="3"/>
            <c:invertIfNegative val="0"/>
            <c:bubble3D val="0"/>
            <c:spPr>
              <a:solidFill>
                <a:srgbClr val="FF0000"/>
              </a:solidFill>
              <a:ln>
                <a:noFill/>
              </a:ln>
              <a:effectLst/>
            </c:spPr>
            <c:extLst>
              <c:ext xmlns:c16="http://schemas.microsoft.com/office/drawing/2014/chart" uri="{C3380CC4-5D6E-409C-BE32-E72D297353CC}">
                <c16:uniqueId val="{00000007-5425-4942-9D4A-87533B4BF58B}"/>
              </c:ext>
            </c:extLst>
          </c:dPt>
          <c:dPt>
            <c:idx val="4"/>
            <c:invertIfNegative val="0"/>
            <c:bubble3D val="0"/>
            <c:spPr>
              <a:solidFill>
                <a:schemeClr val="bg1"/>
              </a:solidFill>
              <a:ln>
                <a:noFill/>
              </a:ln>
              <a:effectLst/>
            </c:spPr>
            <c:extLst>
              <c:ext xmlns:c16="http://schemas.microsoft.com/office/drawing/2014/chart" uri="{C3380CC4-5D6E-409C-BE32-E72D297353CC}">
                <c16:uniqueId val="{00000008-5425-4942-9D4A-87533B4BF58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pivot!$G$4:$G$9</c:f>
              <c:strCache>
                <c:ptCount val="5"/>
                <c:pt idx="0">
                  <c:v>Black</c:v>
                </c:pt>
                <c:pt idx="1">
                  <c:v>Blue</c:v>
                </c:pt>
                <c:pt idx="2">
                  <c:v>Green</c:v>
                </c:pt>
                <c:pt idx="3">
                  <c:v>Red</c:v>
                </c:pt>
                <c:pt idx="4">
                  <c:v>White</c:v>
                </c:pt>
              </c:strCache>
            </c:strRef>
          </c:cat>
          <c:val>
            <c:numRef>
              <c:f>pivot!$H$4:$H$9</c:f>
              <c:numCache>
                <c:formatCode>General</c:formatCode>
                <c:ptCount val="5"/>
                <c:pt idx="0">
                  <c:v>24</c:v>
                </c:pt>
                <c:pt idx="1">
                  <c:v>8</c:v>
                </c:pt>
                <c:pt idx="2">
                  <c:v>7</c:v>
                </c:pt>
                <c:pt idx="3">
                  <c:v>2</c:v>
                </c:pt>
                <c:pt idx="4">
                  <c:v>11</c:v>
                </c:pt>
              </c:numCache>
            </c:numRef>
          </c:val>
          <c:extLst>
            <c:ext xmlns:c16="http://schemas.microsoft.com/office/drawing/2014/chart" uri="{C3380CC4-5D6E-409C-BE32-E72D297353CC}">
              <c16:uniqueId val="{00000001-5425-4942-9D4A-87533B4BF58B}"/>
            </c:ext>
          </c:extLst>
        </c:ser>
        <c:dLbls>
          <c:showLegendKey val="0"/>
          <c:showVal val="0"/>
          <c:showCatName val="0"/>
          <c:showSerName val="0"/>
          <c:showPercent val="0"/>
          <c:showBubbleSize val="0"/>
        </c:dLbls>
        <c:gapWidth val="100"/>
        <c:axId val="1361485376"/>
        <c:axId val="1790612960"/>
      </c:barChart>
      <c:catAx>
        <c:axId val="1361485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1790612960"/>
        <c:crosses val="autoZero"/>
        <c:auto val="1"/>
        <c:lblAlgn val="ctr"/>
        <c:lblOffset val="100"/>
        <c:noMultiLvlLbl val="0"/>
      </c:catAx>
      <c:valAx>
        <c:axId val="1790612960"/>
        <c:scaling>
          <c:orientation val="minMax"/>
        </c:scaling>
        <c:delete val="1"/>
        <c:axPos val="l"/>
        <c:numFmt formatCode="General" sourceLinked="1"/>
        <c:majorTickMark val="out"/>
        <c:minorTickMark val="none"/>
        <c:tickLblPos val="nextTo"/>
        <c:crossAx val="136148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inverntory.xlsx]pivot!PivotTable7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pivot!$K$3</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pivot!$J$4:$J$21</c:f>
              <c:strCache>
                <c:ptCount val="17"/>
                <c:pt idx="0">
                  <c:v>Bard</c:v>
                </c:pt>
                <c:pt idx="1">
                  <c:v>Chan</c:v>
                </c:pt>
                <c:pt idx="2">
                  <c:v>Ewenty</c:v>
                </c:pt>
                <c:pt idx="3">
                  <c:v>Gaul</c:v>
                </c:pt>
                <c:pt idx="4">
                  <c:v>Howard</c:v>
                </c:pt>
                <c:pt idx="5">
                  <c:v>Hulinski</c:v>
                </c:pt>
                <c:pt idx="6">
                  <c:v>Jones</c:v>
                </c:pt>
                <c:pt idx="7">
                  <c:v>Lyon</c:v>
                </c:pt>
                <c:pt idx="8">
                  <c:v>McCall</c:v>
                </c:pt>
                <c:pt idx="9">
                  <c:v>Praulty</c:v>
                </c:pt>
                <c:pt idx="10">
                  <c:v>Rodriguez</c:v>
                </c:pt>
                <c:pt idx="11">
                  <c:v>Santos</c:v>
                </c:pt>
                <c:pt idx="12">
                  <c:v>Smith</c:v>
                </c:pt>
                <c:pt idx="13">
                  <c:v>Swartz</c:v>
                </c:pt>
                <c:pt idx="14">
                  <c:v>Torrens</c:v>
                </c:pt>
                <c:pt idx="15">
                  <c:v>Vizzini</c:v>
                </c:pt>
                <c:pt idx="16">
                  <c:v>Yousef</c:v>
                </c:pt>
              </c:strCache>
            </c:strRef>
          </c:cat>
          <c:val>
            <c:numRef>
              <c:f>pivot!$K$4:$K$21</c:f>
              <c:numCache>
                <c:formatCode>0</c:formatCode>
                <c:ptCount val="17"/>
                <c:pt idx="0">
                  <c:v>144647.69999999998</c:v>
                </c:pt>
                <c:pt idx="1">
                  <c:v>150656.40000000002</c:v>
                </c:pt>
                <c:pt idx="2">
                  <c:v>154427.9</c:v>
                </c:pt>
                <c:pt idx="3">
                  <c:v>179986</c:v>
                </c:pt>
                <c:pt idx="4">
                  <c:v>143640.70000000001</c:v>
                </c:pt>
                <c:pt idx="5">
                  <c:v>135078.20000000001</c:v>
                </c:pt>
                <c:pt idx="6">
                  <c:v>184693.8</c:v>
                </c:pt>
                <c:pt idx="7">
                  <c:v>127731.3</c:v>
                </c:pt>
                <c:pt idx="8">
                  <c:v>70964.899999999994</c:v>
                </c:pt>
                <c:pt idx="9">
                  <c:v>65315</c:v>
                </c:pt>
                <c:pt idx="10">
                  <c:v>138561.5</c:v>
                </c:pt>
                <c:pt idx="11">
                  <c:v>141229.4</c:v>
                </c:pt>
                <c:pt idx="12">
                  <c:v>305432.40000000002</c:v>
                </c:pt>
                <c:pt idx="13">
                  <c:v>177713.9</c:v>
                </c:pt>
                <c:pt idx="14">
                  <c:v>65964.899999999994</c:v>
                </c:pt>
                <c:pt idx="15">
                  <c:v>130601.59999999999</c:v>
                </c:pt>
                <c:pt idx="16">
                  <c:v>19341.7</c:v>
                </c:pt>
              </c:numCache>
            </c:numRef>
          </c:val>
          <c:extLst>
            <c:ext xmlns:c16="http://schemas.microsoft.com/office/drawing/2014/chart" uri="{C3380CC4-5D6E-409C-BE32-E72D297353CC}">
              <c16:uniqueId val="{00000000-E980-4F1C-9A3B-1A1051A0707E}"/>
            </c:ext>
          </c:extLst>
        </c:ser>
        <c:dLbls>
          <c:showLegendKey val="0"/>
          <c:showVal val="1"/>
          <c:showCatName val="0"/>
          <c:showSerName val="0"/>
          <c:showPercent val="0"/>
          <c:showBubbleSize val="0"/>
        </c:dLbls>
        <c:gapWidth val="57"/>
        <c:axId val="1357359840"/>
        <c:axId val="1313494016"/>
      </c:barChart>
      <c:catAx>
        <c:axId val="13573598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US"/>
          </a:p>
        </c:txPr>
        <c:crossAx val="1313494016"/>
        <c:crosses val="autoZero"/>
        <c:auto val="1"/>
        <c:lblAlgn val="ctr"/>
        <c:lblOffset val="100"/>
        <c:noMultiLvlLbl val="0"/>
      </c:catAx>
      <c:valAx>
        <c:axId val="1313494016"/>
        <c:scaling>
          <c:orientation val="minMax"/>
        </c:scaling>
        <c:delete val="1"/>
        <c:axPos val="b"/>
        <c:numFmt formatCode="0" sourceLinked="1"/>
        <c:majorTickMark val="out"/>
        <c:minorTickMark val="none"/>
        <c:tickLblPos val="nextTo"/>
        <c:crossAx val="135735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89918</xdr:colOff>
      <xdr:row>8</xdr:row>
      <xdr:rowOff>90137</xdr:rowOff>
    </xdr:from>
    <xdr:to>
      <xdr:col>32</xdr:col>
      <xdr:colOff>126741</xdr:colOff>
      <xdr:row>49</xdr:row>
      <xdr:rowOff>56927</xdr:rowOff>
    </xdr:to>
    <xdr:grpSp>
      <xdr:nvGrpSpPr>
        <xdr:cNvPr id="55" name="Group 54">
          <a:extLst>
            <a:ext uri="{FF2B5EF4-FFF2-40B4-BE49-F238E27FC236}">
              <a16:creationId xmlns:a16="http://schemas.microsoft.com/office/drawing/2014/main" id="{6BD105CE-B882-DD53-9235-FF915E364284}"/>
            </a:ext>
          </a:extLst>
        </xdr:cNvPr>
        <xdr:cNvGrpSpPr/>
      </xdr:nvGrpSpPr>
      <xdr:grpSpPr>
        <a:xfrm>
          <a:off x="6795518" y="1524490"/>
          <a:ext cx="12838423" cy="7317849"/>
          <a:chOff x="1945612" y="1073810"/>
          <a:chExt cx="12838423" cy="7351262"/>
        </a:xfrm>
      </xdr:grpSpPr>
      <xdr:grpSp>
        <xdr:nvGrpSpPr>
          <xdr:cNvPr id="54" name="Group 53">
            <a:extLst>
              <a:ext uri="{FF2B5EF4-FFF2-40B4-BE49-F238E27FC236}">
                <a16:creationId xmlns:a16="http://schemas.microsoft.com/office/drawing/2014/main" id="{149CFCD6-D414-AAF5-D83A-AA0F08C7DFC6}"/>
              </a:ext>
            </a:extLst>
          </xdr:cNvPr>
          <xdr:cNvGrpSpPr/>
        </xdr:nvGrpSpPr>
        <xdr:grpSpPr>
          <a:xfrm>
            <a:off x="1945612" y="1081119"/>
            <a:ext cx="12838423" cy="7343953"/>
            <a:chOff x="1945612" y="1081119"/>
            <a:chExt cx="12838423" cy="7337503"/>
          </a:xfrm>
        </xdr:grpSpPr>
        <xdr:grpSp>
          <xdr:nvGrpSpPr>
            <xdr:cNvPr id="5" name="Group 4">
              <a:extLst>
                <a:ext uri="{FF2B5EF4-FFF2-40B4-BE49-F238E27FC236}">
                  <a16:creationId xmlns:a16="http://schemas.microsoft.com/office/drawing/2014/main" id="{D32190DF-7B54-B55E-1DC3-F446A7DD432C}"/>
                </a:ext>
              </a:extLst>
            </xdr:cNvPr>
            <xdr:cNvGrpSpPr/>
          </xdr:nvGrpSpPr>
          <xdr:grpSpPr>
            <a:xfrm>
              <a:off x="1945612" y="1081119"/>
              <a:ext cx="12838423" cy="7337503"/>
              <a:chOff x="708213" y="698234"/>
              <a:chExt cx="12844110" cy="7319051"/>
            </a:xfrm>
          </xdr:grpSpPr>
          <xdr:sp macro="" textlink="">
            <xdr:nvSpPr>
              <xdr:cNvPr id="28" name="Rectangle: Top Corners Rounded 27">
                <a:extLst>
                  <a:ext uri="{FF2B5EF4-FFF2-40B4-BE49-F238E27FC236}">
                    <a16:creationId xmlns:a16="http://schemas.microsoft.com/office/drawing/2014/main" id="{360BF6AA-46E9-0470-3ACA-811A05AFD743}"/>
                  </a:ext>
                </a:extLst>
              </xdr:cNvPr>
              <xdr:cNvSpPr/>
            </xdr:nvSpPr>
            <xdr:spPr>
              <a:xfrm rot="16200000">
                <a:off x="-1943013" y="3349460"/>
                <a:ext cx="7319051" cy="2016599"/>
              </a:xfrm>
              <a:prstGeom prst="round2SameRect">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 rtlCol="0" anchor="ctr"/>
              <a:lstStyle/>
              <a:p>
                <a:pPr algn="l"/>
                <a:endParaRPr lang="en-ZA" sz="2000" b="1">
                  <a:solidFill>
                    <a:schemeClr val="tx1"/>
                  </a:solidFill>
                </a:endParaRPr>
              </a:p>
            </xdr:txBody>
          </xdr:sp>
          <xdr:sp macro="" textlink="">
            <xdr:nvSpPr>
              <xdr:cNvPr id="3" name="Rectangle 2">
                <a:extLst>
                  <a:ext uri="{FF2B5EF4-FFF2-40B4-BE49-F238E27FC236}">
                    <a16:creationId xmlns:a16="http://schemas.microsoft.com/office/drawing/2014/main" id="{64FC325D-A5A1-DC51-8337-B15B832EFBD8}"/>
                  </a:ext>
                </a:extLst>
              </xdr:cNvPr>
              <xdr:cNvSpPr/>
            </xdr:nvSpPr>
            <xdr:spPr>
              <a:xfrm>
                <a:off x="2739317" y="698237"/>
                <a:ext cx="10795204" cy="910399"/>
              </a:xfrm>
              <a:prstGeom prst="rect">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ZA" sz="2000"/>
              </a:p>
            </xdr:txBody>
          </xdr:sp>
          <xdr:sp macro="" textlink="">
            <xdr:nvSpPr>
              <xdr:cNvPr id="4" name="Rectangle 3">
                <a:extLst>
                  <a:ext uri="{FF2B5EF4-FFF2-40B4-BE49-F238E27FC236}">
                    <a16:creationId xmlns:a16="http://schemas.microsoft.com/office/drawing/2014/main" id="{7A3006BF-E85D-ABF0-B7A1-97CC93EB9FB3}"/>
                  </a:ext>
                </a:extLst>
              </xdr:cNvPr>
              <xdr:cNvSpPr/>
            </xdr:nvSpPr>
            <xdr:spPr>
              <a:xfrm>
                <a:off x="2741120" y="1603753"/>
                <a:ext cx="10811203" cy="6410607"/>
              </a:xfrm>
              <a:prstGeom prst="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ZA" sz="2000"/>
              </a:p>
            </xdr:txBody>
          </xdr:sp>
        </xdr:grpSp>
        <xdr:grpSp>
          <xdr:nvGrpSpPr>
            <xdr:cNvPr id="42" name="Group 41">
              <a:extLst>
                <a:ext uri="{FF2B5EF4-FFF2-40B4-BE49-F238E27FC236}">
                  <a16:creationId xmlns:a16="http://schemas.microsoft.com/office/drawing/2014/main" id="{43AA33DB-CC01-DA93-08F9-309125396E42}"/>
                </a:ext>
              </a:extLst>
            </xdr:cNvPr>
            <xdr:cNvGrpSpPr/>
          </xdr:nvGrpSpPr>
          <xdr:grpSpPr>
            <a:xfrm>
              <a:off x="10283756" y="3738401"/>
              <a:ext cx="4308429" cy="2782471"/>
              <a:chOff x="9859074" y="1039603"/>
              <a:chExt cx="3933825" cy="2731094"/>
            </a:xfrm>
          </xdr:grpSpPr>
          <xdr:sp macro="" textlink="">
            <xdr:nvSpPr>
              <xdr:cNvPr id="39" name="Rectangle: Rounded Corners 38">
                <a:extLst>
                  <a:ext uri="{FF2B5EF4-FFF2-40B4-BE49-F238E27FC236}">
                    <a16:creationId xmlns:a16="http://schemas.microsoft.com/office/drawing/2014/main" id="{E3697619-2A52-8954-5F8F-A3887440BD32}"/>
                  </a:ext>
                </a:extLst>
              </xdr:cNvPr>
              <xdr:cNvSpPr/>
            </xdr:nvSpPr>
            <xdr:spPr>
              <a:xfrm>
                <a:off x="9859074" y="1039603"/>
                <a:ext cx="3933825" cy="2731094"/>
              </a:xfrm>
              <a:prstGeom prst="roundRect">
                <a:avLst>
                  <a:gd name="adj" fmla="val 2122"/>
                </a:avLst>
              </a:prstGeom>
              <a:solidFill>
                <a:schemeClr val="accent5">
                  <a:lumMod val="40000"/>
                  <a:lumOff val="60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graphicFrame macro="">
            <xdr:nvGraphicFramePr>
              <xdr:cNvPr id="31" name="Chart 30">
                <a:extLst>
                  <a:ext uri="{FF2B5EF4-FFF2-40B4-BE49-F238E27FC236}">
                    <a16:creationId xmlns:a16="http://schemas.microsoft.com/office/drawing/2014/main" id="{634C9B4E-22F1-4A9B-9368-013CA4034161}"/>
                  </a:ext>
                </a:extLst>
              </xdr:cNvPr>
              <xdr:cNvGraphicFramePr>
                <a:graphicFrameLocks/>
              </xdr:cNvGraphicFramePr>
            </xdr:nvGraphicFramePr>
            <xdr:xfrm>
              <a:off x="9964337" y="1553059"/>
              <a:ext cx="3703324" cy="2071607"/>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41" name="Group 40">
              <a:extLst>
                <a:ext uri="{FF2B5EF4-FFF2-40B4-BE49-F238E27FC236}">
                  <a16:creationId xmlns:a16="http://schemas.microsoft.com/office/drawing/2014/main" id="{B0F6A925-B605-23FD-E6F4-CC2218FDE328}"/>
                </a:ext>
              </a:extLst>
            </xdr:cNvPr>
            <xdr:cNvGrpSpPr/>
          </xdr:nvGrpSpPr>
          <xdr:grpSpPr>
            <a:xfrm>
              <a:off x="4080218" y="3727861"/>
              <a:ext cx="5863657" cy="4240761"/>
              <a:chOff x="6870102" y="1435473"/>
              <a:chExt cx="5890449" cy="3932196"/>
            </a:xfrm>
          </xdr:grpSpPr>
          <xdr:sp macro="" textlink="">
            <xdr:nvSpPr>
              <xdr:cNvPr id="52" name="Rectangle: Rounded Corners 51">
                <a:extLst>
                  <a:ext uri="{FF2B5EF4-FFF2-40B4-BE49-F238E27FC236}">
                    <a16:creationId xmlns:a16="http://schemas.microsoft.com/office/drawing/2014/main" id="{C74201FA-8410-DF98-B3F3-57B3B321D4EF}"/>
                  </a:ext>
                </a:extLst>
              </xdr:cNvPr>
              <xdr:cNvSpPr/>
            </xdr:nvSpPr>
            <xdr:spPr>
              <a:xfrm>
                <a:off x="6870102" y="1435473"/>
                <a:ext cx="5890449" cy="3932196"/>
              </a:xfrm>
              <a:prstGeom prst="roundRect">
                <a:avLst>
                  <a:gd name="adj" fmla="val 2042"/>
                </a:avLst>
              </a:prstGeom>
              <a:solidFill>
                <a:schemeClr val="accent5">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graphicFrame macro="">
            <xdr:nvGraphicFramePr>
              <xdr:cNvPr id="34" name="Chart 33">
                <a:extLst>
                  <a:ext uri="{FF2B5EF4-FFF2-40B4-BE49-F238E27FC236}">
                    <a16:creationId xmlns:a16="http://schemas.microsoft.com/office/drawing/2014/main" id="{A2BCF83F-3A08-451E-8F11-B56477C55EB6}"/>
                  </a:ext>
                </a:extLst>
              </xdr:cNvPr>
              <xdr:cNvGraphicFramePr>
                <a:graphicFrameLocks/>
              </xdr:cNvGraphicFramePr>
            </xdr:nvGraphicFramePr>
            <xdr:xfrm>
              <a:off x="6957549" y="1952624"/>
              <a:ext cx="5772942" cy="3255645"/>
            </xdr:xfrm>
            <a:graphic>
              <a:graphicData uri="http://schemas.openxmlformats.org/drawingml/2006/chart">
                <c:chart xmlns:c="http://schemas.openxmlformats.org/drawingml/2006/chart" xmlns:r="http://schemas.openxmlformats.org/officeDocument/2006/relationships" r:id="rId2"/>
              </a:graphicData>
            </a:graphic>
          </xdr:graphicFrame>
        </xdr:grpSp>
        <mc:AlternateContent xmlns:mc="http://schemas.openxmlformats.org/markup-compatibility/2006">
          <mc:Choice xmlns:a14="http://schemas.microsoft.com/office/drawing/2010/main" Requires="a14">
            <xdr:graphicFrame macro="">
              <xdr:nvGraphicFramePr>
                <xdr:cNvPr id="38" name="Model_FL">
                  <a:extLst>
                    <a:ext uri="{FF2B5EF4-FFF2-40B4-BE49-F238E27FC236}">
                      <a16:creationId xmlns:a16="http://schemas.microsoft.com/office/drawing/2014/main" id="{9B376B61-2552-4DC4-AF39-82164BB629D1}"/>
                    </a:ext>
                  </a:extLst>
                </xdr:cNvPr>
                <xdr:cNvGraphicFramePr/>
              </xdr:nvGraphicFramePr>
              <xdr:xfrm>
                <a:off x="1991242" y="4177541"/>
                <a:ext cx="1953228" cy="3167200"/>
              </xdr:xfrm>
              <a:graphic>
                <a:graphicData uri="http://schemas.microsoft.com/office/drawing/2010/slicer">
                  <sle:slicer xmlns:sle="http://schemas.microsoft.com/office/drawing/2010/slicer" name="Model_FL"/>
                </a:graphicData>
              </a:graphic>
            </xdr:graphicFrame>
          </mc:Choice>
          <mc:Fallback>
            <xdr:sp macro="" textlink="">
              <xdr:nvSpPr>
                <xdr:cNvPr id="0" name=""/>
                <xdr:cNvSpPr>
                  <a:spLocks noTextEdit="1"/>
                </xdr:cNvSpPr>
              </xdr:nvSpPr>
              <xdr:spPr>
                <a:xfrm>
                  <a:off x="6841148" y="4616824"/>
                  <a:ext cx="1953228" cy="315557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47" name="Group 46">
              <a:extLst>
                <a:ext uri="{FF2B5EF4-FFF2-40B4-BE49-F238E27FC236}">
                  <a16:creationId xmlns:a16="http://schemas.microsoft.com/office/drawing/2014/main" id="{1A09837A-C75A-0E2A-2737-C1D3DA43D7CD}"/>
                </a:ext>
              </a:extLst>
            </xdr:cNvPr>
            <xdr:cNvGrpSpPr/>
          </xdr:nvGrpSpPr>
          <xdr:grpSpPr>
            <a:xfrm>
              <a:off x="4073955" y="2282402"/>
              <a:ext cx="10592015" cy="1149979"/>
              <a:chOff x="4196279" y="1565885"/>
              <a:chExt cx="10551278" cy="1131426"/>
            </a:xfrm>
          </xdr:grpSpPr>
          <xdr:sp macro="" textlink="">
            <xdr:nvSpPr>
              <xdr:cNvPr id="14" name="Rectangle: Rounded Corners 13">
                <a:extLst>
                  <a:ext uri="{FF2B5EF4-FFF2-40B4-BE49-F238E27FC236}">
                    <a16:creationId xmlns:a16="http://schemas.microsoft.com/office/drawing/2014/main" id="{64EDF5AB-144B-B108-C7EB-A55DC9DC4A36}"/>
                  </a:ext>
                </a:extLst>
              </xdr:cNvPr>
              <xdr:cNvSpPr/>
            </xdr:nvSpPr>
            <xdr:spPr>
              <a:xfrm>
                <a:off x="4196279" y="1565885"/>
                <a:ext cx="10551278" cy="1131426"/>
              </a:xfrm>
              <a:prstGeom prst="roundRect">
                <a:avLst>
                  <a:gd name="adj" fmla="val 5911"/>
                </a:avLst>
              </a:prstGeom>
              <a:solidFill>
                <a:schemeClr val="accent5">
                  <a:lumMod val="40000"/>
                  <a:lumOff val="60000"/>
                </a:schemeClr>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600" b="1">
                  <a:solidFill>
                    <a:schemeClr val="tx1"/>
                  </a:solidFill>
                </a:endParaRPr>
              </a:p>
            </xdr:txBody>
          </xdr:sp>
          <xdr:grpSp>
            <xdr:nvGrpSpPr>
              <xdr:cNvPr id="46" name="Group 45">
                <a:extLst>
                  <a:ext uri="{FF2B5EF4-FFF2-40B4-BE49-F238E27FC236}">
                    <a16:creationId xmlns:a16="http://schemas.microsoft.com/office/drawing/2014/main" id="{E4501F5E-2D99-B766-E417-E0A618DCC7A1}"/>
                  </a:ext>
                </a:extLst>
              </xdr:cNvPr>
              <xdr:cNvGrpSpPr/>
            </xdr:nvGrpSpPr>
            <xdr:grpSpPr>
              <a:xfrm>
                <a:off x="4443853" y="1772640"/>
                <a:ext cx="8252972" cy="721726"/>
                <a:chOff x="4443853" y="1722238"/>
                <a:chExt cx="8252972" cy="731251"/>
              </a:xfrm>
            </xdr:grpSpPr>
            <xdr:grpSp>
              <xdr:nvGrpSpPr>
                <xdr:cNvPr id="43" name="Group 42">
                  <a:extLst>
                    <a:ext uri="{FF2B5EF4-FFF2-40B4-BE49-F238E27FC236}">
                      <a16:creationId xmlns:a16="http://schemas.microsoft.com/office/drawing/2014/main" id="{3BDCBA97-E796-9009-43AE-2B2E0A8B86B0}"/>
                    </a:ext>
                  </a:extLst>
                </xdr:cNvPr>
                <xdr:cNvGrpSpPr/>
              </xdr:nvGrpSpPr>
              <xdr:grpSpPr>
                <a:xfrm>
                  <a:off x="4443853" y="1722238"/>
                  <a:ext cx="1499272" cy="735061"/>
                  <a:chOff x="4443853" y="1722238"/>
                  <a:chExt cx="1499272" cy="735061"/>
                </a:xfrm>
              </xdr:grpSpPr>
              <xdr:sp macro="" textlink="">
                <xdr:nvSpPr>
                  <xdr:cNvPr id="15" name="TextBox 14">
                    <a:extLst>
                      <a:ext uri="{FF2B5EF4-FFF2-40B4-BE49-F238E27FC236}">
                        <a16:creationId xmlns:a16="http://schemas.microsoft.com/office/drawing/2014/main" id="{263B1E29-0DD7-DA5F-B5A5-D84C296ECA2E}"/>
                      </a:ext>
                    </a:extLst>
                  </xdr:cNvPr>
                  <xdr:cNvSpPr txBox="1"/>
                </xdr:nvSpPr>
                <xdr:spPr>
                  <a:xfrm>
                    <a:off x="4443853" y="1722238"/>
                    <a:ext cx="1499272" cy="30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chemeClr val="tx1">
                            <a:lumMod val="85000"/>
                            <a:lumOff val="15000"/>
                          </a:schemeClr>
                        </a:solidFill>
                        <a:latin typeface="Aptos Display" panose="020B0004020202020204" pitchFamily="34" charset="0"/>
                        <a:ea typeface="Calibri"/>
                        <a:cs typeface="Calibri"/>
                      </a:rPr>
                      <a:t>TOTAL</a:t>
                    </a:r>
                    <a:r>
                      <a:rPr lang="en-US" sz="1600" b="0" i="0" u="none" strike="noStrike" baseline="0">
                        <a:solidFill>
                          <a:schemeClr val="tx1">
                            <a:lumMod val="85000"/>
                            <a:lumOff val="15000"/>
                          </a:schemeClr>
                        </a:solidFill>
                        <a:latin typeface="Aptos Display" panose="020B0004020202020204" pitchFamily="34" charset="0"/>
                        <a:ea typeface="Calibri"/>
                        <a:cs typeface="Calibri"/>
                      </a:rPr>
                      <a:t> CARS</a:t>
                    </a:r>
                    <a:endParaRPr lang="en-US" sz="1600" b="0" i="0" u="none" strike="noStrike">
                      <a:solidFill>
                        <a:schemeClr val="tx1">
                          <a:lumMod val="85000"/>
                          <a:lumOff val="15000"/>
                        </a:schemeClr>
                      </a:solidFill>
                      <a:latin typeface="Aptos Display" panose="020B0004020202020204" pitchFamily="34" charset="0"/>
                      <a:ea typeface="Calibri"/>
                      <a:cs typeface="Calibri"/>
                    </a:endParaRPr>
                  </a:p>
                </xdr:txBody>
              </xdr:sp>
              <xdr:sp macro="" textlink="pivot!$A$4">
                <xdr:nvSpPr>
                  <xdr:cNvPr id="16" name="TextBox 15">
                    <a:extLst>
                      <a:ext uri="{FF2B5EF4-FFF2-40B4-BE49-F238E27FC236}">
                        <a16:creationId xmlns:a16="http://schemas.microsoft.com/office/drawing/2014/main" id="{C96A46C5-3F67-CF02-920F-3DB7315D3A59}"/>
                      </a:ext>
                    </a:extLst>
                  </xdr:cNvPr>
                  <xdr:cNvSpPr txBox="1"/>
                </xdr:nvSpPr>
                <xdr:spPr>
                  <a:xfrm>
                    <a:off x="4443853" y="2134983"/>
                    <a:ext cx="1306867" cy="322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0A9D888-077F-431F-A63C-B3FD89B1F2A9}" type="TxLink">
                      <a:rPr lang="en-US" sz="2400" b="0" i="0" u="none" strike="noStrike">
                        <a:solidFill>
                          <a:srgbClr val="000000"/>
                        </a:solidFill>
                        <a:latin typeface="Calibri"/>
                        <a:ea typeface="Calibri"/>
                        <a:cs typeface="Calibri"/>
                      </a:rPr>
                      <a:pPr algn="l"/>
                      <a:t>52</a:t>
                    </a:fld>
                    <a:endParaRPr lang="en-US" sz="8800" b="0"/>
                  </a:p>
                </xdr:txBody>
              </xdr:sp>
            </xdr:grpSp>
            <xdr:grpSp>
              <xdr:nvGrpSpPr>
                <xdr:cNvPr id="44" name="Group 43">
                  <a:extLst>
                    <a:ext uri="{FF2B5EF4-FFF2-40B4-BE49-F238E27FC236}">
                      <a16:creationId xmlns:a16="http://schemas.microsoft.com/office/drawing/2014/main" id="{7529F27C-AAD3-C76A-B7E2-FE4DD0DA9066}"/>
                    </a:ext>
                  </a:extLst>
                </xdr:cNvPr>
                <xdr:cNvGrpSpPr/>
              </xdr:nvGrpSpPr>
              <xdr:grpSpPr>
                <a:xfrm>
                  <a:off x="7177111" y="1722238"/>
                  <a:ext cx="2252536" cy="735061"/>
                  <a:chOff x="7177111" y="1722238"/>
                  <a:chExt cx="2252536" cy="735061"/>
                </a:xfrm>
              </xdr:grpSpPr>
              <xdr:sp macro="" textlink="">
                <xdr:nvSpPr>
                  <xdr:cNvPr id="48" name="TextBox 47">
                    <a:extLst>
                      <a:ext uri="{FF2B5EF4-FFF2-40B4-BE49-F238E27FC236}">
                        <a16:creationId xmlns:a16="http://schemas.microsoft.com/office/drawing/2014/main" id="{DFF1190F-CCFD-C4E7-B651-D4B37A24EB69}"/>
                      </a:ext>
                    </a:extLst>
                  </xdr:cNvPr>
                  <xdr:cNvSpPr txBox="1"/>
                </xdr:nvSpPr>
                <xdr:spPr>
                  <a:xfrm>
                    <a:off x="7177111" y="1722238"/>
                    <a:ext cx="2252536" cy="335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chemeClr val="tx1">
                            <a:lumMod val="85000"/>
                            <a:lumOff val="15000"/>
                          </a:schemeClr>
                        </a:solidFill>
                        <a:latin typeface="Aptos Display" panose="020B0004020202020204" pitchFamily="34" charset="0"/>
                        <a:ea typeface="Calibri"/>
                        <a:cs typeface="Calibri"/>
                      </a:rPr>
                      <a:t>TOTAL</a:t>
                    </a:r>
                    <a:r>
                      <a:rPr lang="en-US" sz="1600" b="0" i="0" u="none" strike="noStrike" baseline="0">
                        <a:solidFill>
                          <a:schemeClr val="tx1">
                            <a:lumMod val="85000"/>
                            <a:lumOff val="15000"/>
                          </a:schemeClr>
                        </a:solidFill>
                        <a:latin typeface="Aptos Display" panose="020B0004020202020204" pitchFamily="34" charset="0"/>
                        <a:ea typeface="Calibri"/>
                        <a:cs typeface="Calibri"/>
                      </a:rPr>
                      <a:t> MILES DRIVEN</a:t>
                    </a:r>
                    <a:endParaRPr lang="en-US" sz="1600" b="0" i="0" u="none" strike="noStrike">
                      <a:solidFill>
                        <a:schemeClr val="tx1">
                          <a:lumMod val="85000"/>
                          <a:lumOff val="15000"/>
                        </a:schemeClr>
                      </a:solidFill>
                      <a:latin typeface="Aptos Display" panose="020B0004020202020204" pitchFamily="34" charset="0"/>
                      <a:ea typeface="Calibri"/>
                      <a:cs typeface="Calibri"/>
                    </a:endParaRPr>
                  </a:p>
                </xdr:txBody>
              </xdr:sp>
              <xdr:sp macro="" textlink="pivot!$E$4">
                <xdr:nvSpPr>
                  <xdr:cNvPr id="49" name="TextBox 48">
                    <a:extLst>
                      <a:ext uri="{FF2B5EF4-FFF2-40B4-BE49-F238E27FC236}">
                        <a16:creationId xmlns:a16="http://schemas.microsoft.com/office/drawing/2014/main" id="{EE8A8D98-07B1-9D65-3BC7-47DD85C3937F}"/>
                      </a:ext>
                    </a:extLst>
                  </xdr:cNvPr>
                  <xdr:cNvSpPr txBox="1"/>
                </xdr:nvSpPr>
                <xdr:spPr>
                  <a:xfrm>
                    <a:off x="7177111" y="2142770"/>
                    <a:ext cx="1402847" cy="314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67DD5E1-BF89-4AC7-A6F0-0BA837482489}" type="TxLink">
                      <a:rPr lang="en-US" sz="2400" b="0" i="0" u="none" strike="noStrike">
                        <a:solidFill>
                          <a:srgbClr val="000000"/>
                        </a:solidFill>
                        <a:latin typeface="Calibri"/>
                        <a:ea typeface="Calibri"/>
                        <a:cs typeface="Calibri"/>
                      </a:rPr>
                      <a:pPr algn="l"/>
                      <a:t>2335987</a:t>
                    </a:fld>
                    <a:endParaRPr lang="en-US" sz="4800" b="0"/>
                  </a:p>
                </xdr:txBody>
              </xdr:sp>
            </xdr:grpSp>
            <xdr:grpSp>
              <xdr:nvGrpSpPr>
                <xdr:cNvPr id="45" name="Group 44">
                  <a:extLst>
                    <a:ext uri="{FF2B5EF4-FFF2-40B4-BE49-F238E27FC236}">
                      <a16:creationId xmlns:a16="http://schemas.microsoft.com/office/drawing/2014/main" id="{C682B66C-AAD2-8969-0D8C-8BC513620858}"/>
                    </a:ext>
                  </a:extLst>
                </xdr:cNvPr>
                <xdr:cNvGrpSpPr/>
              </xdr:nvGrpSpPr>
              <xdr:grpSpPr>
                <a:xfrm>
                  <a:off x="10644584" y="1722238"/>
                  <a:ext cx="2048431" cy="735061"/>
                  <a:chOff x="10644584" y="1722238"/>
                  <a:chExt cx="2048431" cy="735061"/>
                </a:xfrm>
              </xdr:grpSpPr>
              <xdr:sp macro="" textlink="">
                <xdr:nvSpPr>
                  <xdr:cNvPr id="35" name="TextBox 34">
                    <a:extLst>
                      <a:ext uri="{FF2B5EF4-FFF2-40B4-BE49-F238E27FC236}">
                        <a16:creationId xmlns:a16="http://schemas.microsoft.com/office/drawing/2014/main" id="{039680D2-7A20-32F3-2377-1F56FE798130}"/>
                      </a:ext>
                    </a:extLst>
                  </xdr:cNvPr>
                  <xdr:cNvSpPr txBox="1"/>
                </xdr:nvSpPr>
                <xdr:spPr>
                  <a:xfrm>
                    <a:off x="10648394" y="1722238"/>
                    <a:ext cx="2044621" cy="297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chemeClr val="tx1">
                            <a:lumMod val="85000"/>
                            <a:lumOff val="15000"/>
                          </a:schemeClr>
                        </a:solidFill>
                        <a:latin typeface="Aptos Display" panose="020B0004020202020204" pitchFamily="34" charset="0"/>
                        <a:ea typeface="Calibri"/>
                        <a:cs typeface="Calibri"/>
                      </a:rPr>
                      <a:t>AVERAGE</a:t>
                    </a:r>
                    <a:r>
                      <a:rPr lang="en-US" sz="1600" b="0" i="0" u="none" strike="noStrike" baseline="0">
                        <a:solidFill>
                          <a:schemeClr val="tx1">
                            <a:lumMod val="85000"/>
                            <a:lumOff val="15000"/>
                          </a:schemeClr>
                        </a:solidFill>
                        <a:latin typeface="Aptos Display" panose="020B0004020202020204" pitchFamily="34" charset="0"/>
                        <a:ea typeface="Calibri"/>
                        <a:cs typeface="Calibri"/>
                      </a:rPr>
                      <a:t> CAR AGE</a:t>
                    </a:r>
                    <a:endParaRPr lang="en-US" sz="1600" b="0" i="0" u="none" strike="noStrike">
                      <a:solidFill>
                        <a:schemeClr val="tx1">
                          <a:lumMod val="85000"/>
                          <a:lumOff val="15000"/>
                        </a:schemeClr>
                      </a:solidFill>
                      <a:latin typeface="Aptos Display" panose="020B0004020202020204" pitchFamily="34" charset="0"/>
                      <a:ea typeface="Calibri"/>
                      <a:cs typeface="Calibri"/>
                    </a:endParaRPr>
                  </a:p>
                </xdr:txBody>
              </xdr:sp>
              <xdr:sp macro="" textlink="pivot!$C$4">
                <xdr:nvSpPr>
                  <xdr:cNvPr id="36" name="TextBox 35">
                    <a:extLst>
                      <a:ext uri="{FF2B5EF4-FFF2-40B4-BE49-F238E27FC236}">
                        <a16:creationId xmlns:a16="http://schemas.microsoft.com/office/drawing/2014/main" id="{1B0E7010-F6C5-89AA-3468-13E53B5934BC}"/>
                      </a:ext>
                    </a:extLst>
                  </xdr:cNvPr>
                  <xdr:cNvSpPr txBox="1"/>
                </xdr:nvSpPr>
                <xdr:spPr>
                  <a:xfrm>
                    <a:off x="10644584" y="2137704"/>
                    <a:ext cx="1232878" cy="319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A50860F-77AB-4D02-BB74-EE8801111354}" type="TxLink">
                      <a:rPr lang="en-US" sz="2400" b="0" i="0" u="none" strike="noStrike">
                        <a:solidFill>
                          <a:srgbClr val="000000"/>
                        </a:solidFill>
                        <a:latin typeface="Calibri"/>
                        <a:ea typeface="Calibri"/>
                        <a:cs typeface="Calibri"/>
                      </a:rPr>
                      <a:pPr algn="l"/>
                      <a:t>16</a:t>
                    </a:fld>
                    <a:endParaRPr lang="en-US" sz="4800" b="0"/>
                  </a:p>
                </xdr:txBody>
              </xdr:sp>
            </xdr:grpSp>
          </xdr:grpSp>
        </xdr:grpSp>
      </xdr:grpSp>
      <xdr:sp macro="" textlink="">
        <xdr:nvSpPr>
          <xdr:cNvPr id="8" name="TextBox 7">
            <a:extLst>
              <a:ext uri="{FF2B5EF4-FFF2-40B4-BE49-F238E27FC236}">
                <a16:creationId xmlns:a16="http://schemas.microsoft.com/office/drawing/2014/main" id="{A6B59E2F-0382-7F16-305F-44D5766B5F15}"/>
              </a:ext>
            </a:extLst>
          </xdr:cNvPr>
          <xdr:cNvSpPr txBox="1"/>
        </xdr:nvSpPr>
        <xdr:spPr>
          <a:xfrm>
            <a:off x="3986777" y="1073810"/>
            <a:ext cx="10767742" cy="968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ZA" sz="4000">
                <a:solidFill>
                  <a:schemeClr val="bg1"/>
                </a:solidFill>
              </a:rPr>
              <a:t>Car</a:t>
            </a:r>
            <a:r>
              <a:rPr lang="en-ZA" sz="4000" baseline="0">
                <a:solidFill>
                  <a:schemeClr val="bg1"/>
                </a:solidFill>
              </a:rPr>
              <a:t> Inventory Dashboard Status Report</a:t>
            </a:r>
            <a:endParaRPr lang="en-ZA" sz="4000">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osana molefe" refreshedDate="45179.964062500003" createdVersion="8" refreshedVersion="8" minRefreshableVersion="3" recordCount="53" xr:uid="{E8613F78-D16E-49FC-A407-0B3410E9707B}">
  <cacheSource type="worksheet">
    <worksheetSource ref="A1:N1048576" sheet="clean data"/>
  </cacheSource>
  <cacheFields count="14">
    <cacheField name="Car ID" numFmtId="0">
      <sharedItems containsBlank="1"/>
    </cacheField>
    <cacheField name="Make" numFmtId="0">
      <sharedItems containsBlank="1"/>
    </cacheField>
    <cacheField name="Make_FL" numFmtId="0">
      <sharedItems containsBlank="1"/>
    </cacheField>
    <cacheField name="Model" numFmtId="0">
      <sharedItems containsBlank="1"/>
    </cacheField>
    <cacheField name="Model_FL" numFmtId="0">
      <sharedItems containsBlank="1" count="12">
        <s v="Mustang"/>
        <s v="Focus"/>
        <s v="Camero"/>
        <s v="Silverado"/>
        <s v="Camrey"/>
        <s v="Corola"/>
        <s v="Civic"/>
        <s v="Odyssey"/>
        <s v="PT Cruiser"/>
        <s v="Caravan"/>
        <s v="Elantra"/>
        <m/>
      </sharedItems>
    </cacheField>
    <cacheField name="Manufacture Year" numFmtId="0">
      <sharedItems containsBlank="1"/>
    </cacheField>
    <cacheField name="Age" numFmtId="0">
      <sharedItems containsString="0" containsBlank="1" containsNumber="1" containsInteger="1" minValue="9" maxValue="27"/>
    </cacheField>
    <cacheField name="Miles" numFmtId="43">
      <sharedItems containsString="0" containsBlank="1" containsNumber="1" minValue="3708.1" maxValue="114660.6"/>
    </cacheField>
    <cacheField name="Miles / Year" numFmtId="0">
      <sharedItems containsString="0" containsBlank="1" containsNumber="1" minValue="412.01111111111112" maxValue="4246.6888888888889"/>
    </cacheField>
    <cacheField name="Color" numFmtId="0">
      <sharedItems containsBlank="1" count="6">
        <s v="Black"/>
        <s v="White"/>
        <s v="Green"/>
        <s v="Blue"/>
        <s v="Red"/>
        <m/>
      </sharedItems>
    </cacheField>
    <cacheField name="Driver" numFmtId="0">
      <sharedItems containsBlank="1" count="18">
        <s v="Smith"/>
        <s v="McCall"/>
        <s v="Lyon"/>
        <s v="Jones"/>
        <s v="Ewenty"/>
        <s v="Howard"/>
        <s v="Praulty"/>
        <s v="Yousef"/>
        <s v="Vizzini"/>
        <s v="Rodriguez"/>
        <s v="Santos"/>
        <s v="Bard"/>
        <s v="Torrens"/>
        <s v="Hulinski"/>
        <s v="Chan"/>
        <s v="Swartz"/>
        <s v="Gaul"/>
        <m/>
      </sharedItems>
    </cacheField>
    <cacheField name="Warantee Miles" numFmtId="0">
      <sharedItems containsString="0" containsBlank="1" containsNumber="1" containsInteger="1" minValue="50000" maxValue="100000"/>
    </cacheField>
    <cacheField name="Covered?" numFmtId="0">
      <sharedItems containsBlank="1" count="3">
        <s v="Covered"/>
        <s v="Not Covered"/>
        <m/>
      </sharedItems>
    </cacheField>
    <cacheField name="New Car ID" numFmtId="0">
      <sharedItems containsBlank="1"/>
    </cacheField>
  </cacheFields>
  <extLst>
    <ext xmlns:x14="http://schemas.microsoft.com/office/spreadsheetml/2009/9/main" uri="{725AE2AE-9491-48be-B2B4-4EB974FC3084}">
      <x14:pivotCacheDefinition pivotCacheId="1732888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s v="FD06MTG001"/>
    <s v="FD"/>
    <s v="Ford"/>
    <s v="MTG"/>
    <x v="0"/>
    <s v="06"/>
    <n v="17"/>
    <n v="40326.800000000003"/>
    <n v="2372.1647058823532"/>
    <x v="0"/>
    <x v="0"/>
    <n v="50000"/>
    <x v="0"/>
    <s v="FD06MTGBLA001"/>
  </r>
  <r>
    <s v="FD06MTG002"/>
    <s v="FD"/>
    <s v="Ford"/>
    <s v="MTG"/>
    <x v="0"/>
    <s v="06"/>
    <n v="17"/>
    <n v="44974.8"/>
    <n v="2645.5764705882357"/>
    <x v="1"/>
    <x v="1"/>
    <n v="50000"/>
    <x v="0"/>
    <s v="FD06MTGWHI002"/>
  </r>
  <r>
    <s v="FD08MTG003"/>
    <s v="FD"/>
    <s v="Ford"/>
    <s v="MTG"/>
    <x v="0"/>
    <s v="08"/>
    <n v="15"/>
    <n v="44946.5"/>
    <n v="2996.4333333333334"/>
    <x v="2"/>
    <x v="2"/>
    <n v="50000"/>
    <x v="0"/>
    <s v="FD08MTGGRE003"/>
  </r>
  <r>
    <s v="FD08MTG004"/>
    <s v="FD"/>
    <s v="Ford"/>
    <s v="MTG"/>
    <x v="0"/>
    <s v="08"/>
    <n v="15"/>
    <n v="37558.800000000003"/>
    <n v="2503.92"/>
    <x v="0"/>
    <x v="3"/>
    <n v="50000"/>
    <x v="0"/>
    <s v="FD08MTGBLA004"/>
  </r>
  <r>
    <s v="FD08MTG005"/>
    <s v="FD"/>
    <s v="Ford"/>
    <s v="MTG"/>
    <x v="0"/>
    <s v="08"/>
    <n v="15"/>
    <n v="36438.5"/>
    <n v="2429.2333333333331"/>
    <x v="1"/>
    <x v="0"/>
    <n v="50000"/>
    <x v="0"/>
    <s v="FD08MTGWHI005"/>
  </r>
  <r>
    <s v="FD06FCS006"/>
    <s v="FD"/>
    <s v="Ford"/>
    <s v="FCS"/>
    <x v="1"/>
    <s v="06"/>
    <n v="17"/>
    <n v="46311.4"/>
    <n v="2724.2000000000003"/>
    <x v="2"/>
    <x v="4"/>
    <n v="75000"/>
    <x v="0"/>
    <s v="FD06FCSGRE006"/>
  </r>
  <r>
    <s v="FD06FCS007"/>
    <s v="FD"/>
    <s v="Ford"/>
    <s v="FCS"/>
    <x v="1"/>
    <s v="06"/>
    <n v="17"/>
    <n v="52229.5"/>
    <n v="3072.3235294117649"/>
    <x v="2"/>
    <x v="2"/>
    <n v="75000"/>
    <x v="0"/>
    <s v="FD06FCSGRE007"/>
  </r>
  <r>
    <s v="FD09FCS008"/>
    <s v="FD"/>
    <s v="Ford"/>
    <s v="FCS"/>
    <x v="1"/>
    <s v="09"/>
    <n v="14"/>
    <n v="35137"/>
    <n v="2509.7857142857142"/>
    <x v="0"/>
    <x v="5"/>
    <n v="75000"/>
    <x v="0"/>
    <s v="FD09FCSBLA008"/>
  </r>
  <r>
    <s v="FD13FCS009"/>
    <s v="FD"/>
    <s v="Ford"/>
    <s v="FCS"/>
    <x v="1"/>
    <s v="13"/>
    <n v="10"/>
    <n v="27637.1"/>
    <n v="2763.71"/>
    <x v="0"/>
    <x v="0"/>
    <n v="75000"/>
    <x v="0"/>
    <s v="FD13FCSBLA009"/>
  </r>
  <r>
    <s v="FD13FCS010"/>
    <s v="FD"/>
    <s v="Ford"/>
    <s v="FCS"/>
    <x v="1"/>
    <s v="13"/>
    <n v="10"/>
    <n v="27534.799999999999"/>
    <n v="2753.48"/>
    <x v="1"/>
    <x v="6"/>
    <n v="75000"/>
    <x v="0"/>
    <s v="FD13FCSWHI010"/>
  </r>
  <r>
    <s v="FD12FCS011"/>
    <s v="FD"/>
    <s v="Ford"/>
    <s v="FCS"/>
    <x v="1"/>
    <s v="12"/>
    <n v="11"/>
    <n v="19341.7"/>
    <n v="1758.3363636363638"/>
    <x v="1"/>
    <x v="7"/>
    <n v="75000"/>
    <x v="0"/>
    <s v="FD12FCSWHI011"/>
  </r>
  <r>
    <s v="FD13FCS012"/>
    <s v="FD"/>
    <s v="Ford"/>
    <s v="FCS"/>
    <x v="1"/>
    <s v="13"/>
    <n v="10"/>
    <n v="22521.599999999999"/>
    <n v="2252.16"/>
    <x v="0"/>
    <x v="8"/>
    <n v="75000"/>
    <x v="0"/>
    <s v="FD13FCSBLA012"/>
  </r>
  <r>
    <s v="FD13FCS013"/>
    <s v="FD"/>
    <s v="Ford"/>
    <s v="FCS"/>
    <x v="1"/>
    <s v="13"/>
    <n v="10"/>
    <n v="13682.9"/>
    <n v="1368.29"/>
    <x v="0"/>
    <x v="9"/>
    <n v="75000"/>
    <x v="0"/>
    <s v="FD13FCSBLA013"/>
  </r>
  <r>
    <s v="GM09CMR014"/>
    <s v="GM"/>
    <s v="General Motors"/>
    <s v="CMR"/>
    <x v="2"/>
    <s v="09"/>
    <n v="14"/>
    <n v="28464.799999999999"/>
    <n v="2033.2"/>
    <x v="1"/>
    <x v="10"/>
    <n v="100000"/>
    <x v="0"/>
    <s v="GM09CMRWHI014"/>
  </r>
  <r>
    <s v="GM12CMR015"/>
    <s v="GM"/>
    <s v="General Motors"/>
    <s v="CMR"/>
    <x v="2"/>
    <s v="12"/>
    <n v="11"/>
    <n v="19421.099999999999"/>
    <n v="1765.5545454545454"/>
    <x v="0"/>
    <x v="11"/>
    <n v="100000"/>
    <x v="0"/>
    <s v="GM12CMRBLA015"/>
  </r>
  <r>
    <s v="GM14CMR016"/>
    <s v="GM"/>
    <s v="General Motors"/>
    <s v="CMR"/>
    <x v="2"/>
    <s v="14"/>
    <n v="9"/>
    <n v="14289.6"/>
    <n v="1587.7333333333333"/>
    <x v="1"/>
    <x v="12"/>
    <n v="100000"/>
    <x v="0"/>
    <s v="GM14CMRWHI016"/>
  </r>
  <r>
    <s v="GM10SLV017"/>
    <s v="GM"/>
    <s v="General Motors"/>
    <s v="SLV"/>
    <x v="3"/>
    <s v="10"/>
    <n v="13"/>
    <n v="31144.400000000001"/>
    <n v="2395.7230769230769"/>
    <x v="0"/>
    <x v="13"/>
    <n v="100000"/>
    <x v="0"/>
    <s v="GM10SLVBLA017"/>
  </r>
  <r>
    <s v="GM98SLV018"/>
    <s v="GM"/>
    <s v="General Motors"/>
    <s v="SLV"/>
    <x v="3"/>
    <s v="98"/>
    <n v="25"/>
    <n v="83162.7"/>
    <n v="3326.5079999999998"/>
    <x v="0"/>
    <x v="10"/>
    <n v="100000"/>
    <x v="0"/>
    <s v="GM98SLVBLA018"/>
  </r>
  <r>
    <s v="GM00SLV019"/>
    <s v="GM"/>
    <s v="General Motors"/>
    <s v="SLV"/>
    <x v="3"/>
    <s v="00"/>
    <n v="23"/>
    <n v="80685.8"/>
    <n v="3508.0782608695654"/>
    <x v="3"/>
    <x v="8"/>
    <n v="100000"/>
    <x v="0"/>
    <s v="GM00SLVBLU019"/>
  </r>
  <r>
    <s v="TY96CAM020"/>
    <s v="TY"/>
    <s v="Toyota"/>
    <s v="CAM"/>
    <x v="4"/>
    <s v="96"/>
    <n v="27"/>
    <n v="114660.6"/>
    <n v="4246.6888888888889"/>
    <x v="2"/>
    <x v="14"/>
    <n v="100000"/>
    <x v="1"/>
    <s v="TY96CAMGRE020"/>
  </r>
  <r>
    <s v="TY98CAM021"/>
    <s v="TY"/>
    <s v="Toyota"/>
    <s v="CAM"/>
    <x v="4"/>
    <s v="98"/>
    <n v="25"/>
    <n v="93382.6"/>
    <n v="3735.3040000000001"/>
    <x v="0"/>
    <x v="15"/>
    <n v="100000"/>
    <x v="0"/>
    <s v="TY98CAMBLA021"/>
  </r>
  <r>
    <s v="TY00CAM022"/>
    <s v="TY"/>
    <s v="Toyota"/>
    <s v="CAM"/>
    <x v="4"/>
    <s v="00"/>
    <n v="23"/>
    <n v="85928"/>
    <n v="3736"/>
    <x v="2"/>
    <x v="4"/>
    <n v="100000"/>
    <x v="0"/>
    <s v="TY00CAMGRE022"/>
  </r>
  <r>
    <s v="TY02CAM023"/>
    <s v="TY"/>
    <s v="Toyota"/>
    <s v="CAM"/>
    <x v="4"/>
    <s v="02"/>
    <n v="21"/>
    <n v="67829.100000000006"/>
    <n v="3229.957142857143"/>
    <x v="0"/>
    <x v="0"/>
    <n v="100000"/>
    <x v="0"/>
    <s v="TY02CAMBLA023"/>
  </r>
  <r>
    <s v="TY09CAM024"/>
    <s v="TY"/>
    <s v="Toyota"/>
    <s v="CAM"/>
    <x v="4"/>
    <s v="09"/>
    <n v="14"/>
    <n v="48114.2"/>
    <n v="3436.7285714285713"/>
    <x v="1"/>
    <x v="5"/>
    <n v="100000"/>
    <x v="0"/>
    <s v="TY09CAMWHI024"/>
  </r>
  <r>
    <s v="TY02COR025"/>
    <s v="TY"/>
    <s v="Toyota"/>
    <s v="COR"/>
    <x v="5"/>
    <s v="02"/>
    <n v="21"/>
    <n v="64467.4"/>
    <n v="3069.8761904761905"/>
    <x v="4"/>
    <x v="16"/>
    <n v="100000"/>
    <x v="0"/>
    <s v="TY02CORRED025"/>
  </r>
  <r>
    <s v="TY03COR026"/>
    <s v="TY"/>
    <s v="Toyota"/>
    <s v="COR"/>
    <x v="5"/>
    <s v="03"/>
    <n v="20"/>
    <n v="73444.399999999994"/>
    <n v="3672.22"/>
    <x v="0"/>
    <x v="16"/>
    <n v="100000"/>
    <x v="0"/>
    <s v="TY03CORBLA026"/>
  </r>
  <r>
    <s v="TY14COR027"/>
    <s v="TY"/>
    <s v="Toyota"/>
    <s v="COR"/>
    <x v="5"/>
    <s v="14"/>
    <n v="9"/>
    <n v="17556.3"/>
    <n v="1950.6999999999998"/>
    <x v="3"/>
    <x v="6"/>
    <n v="100000"/>
    <x v="0"/>
    <s v="TY14CORBLU027"/>
  </r>
  <r>
    <s v="TY12COR028"/>
    <s v="TY"/>
    <s v="Toyota"/>
    <s v="COR"/>
    <x v="5"/>
    <s v="12"/>
    <n v="11"/>
    <n v="29601.9"/>
    <n v="2691.0818181818181"/>
    <x v="0"/>
    <x v="10"/>
    <n v="100000"/>
    <x v="0"/>
    <s v="TY12CORBLA028"/>
  </r>
  <r>
    <s v="TY12CAM029"/>
    <s v="TY"/>
    <s v="Toyota"/>
    <s v="CAM"/>
    <x v="4"/>
    <s v="12"/>
    <n v="11"/>
    <n v="22128.2"/>
    <n v="2011.6545454545455"/>
    <x v="3"/>
    <x v="14"/>
    <n v="100000"/>
    <x v="0"/>
    <s v="TY12CAMBLU029"/>
  </r>
  <r>
    <s v="HO99CIV030"/>
    <s v="HO"/>
    <s v="Honda"/>
    <s v="CIV"/>
    <x v="6"/>
    <s v="99"/>
    <n v="24"/>
    <n v="82374"/>
    <n v="3432.25"/>
    <x v="1"/>
    <x v="9"/>
    <n v="75000"/>
    <x v="1"/>
    <s v="HO99CIVWHI030"/>
  </r>
  <r>
    <s v="HO01CIV031"/>
    <s v="HO"/>
    <s v="Honda"/>
    <s v="CIV"/>
    <x v="6"/>
    <s v="01"/>
    <n v="22"/>
    <n v="69891.899999999994"/>
    <n v="3176.9045454545453"/>
    <x v="3"/>
    <x v="3"/>
    <n v="75000"/>
    <x v="0"/>
    <s v="HO01CIVBLU031"/>
  </r>
  <r>
    <s v="HO10CIV032"/>
    <s v="HO"/>
    <s v="Honda"/>
    <s v="CIV"/>
    <x v="6"/>
    <s v="10"/>
    <n v="13"/>
    <n v="22573"/>
    <n v="1736.3846153846155"/>
    <x v="3"/>
    <x v="12"/>
    <n v="75000"/>
    <x v="0"/>
    <s v="HO10CIVBLU032"/>
  </r>
  <r>
    <s v="HO10CIV033"/>
    <s v="HO"/>
    <s v="Honda"/>
    <s v="CIV"/>
    <x v="6"/>
    <s v="10"/>
    <n v="13"/>
    <n v="33477.199999999997"/>
    <n v="2575.1692307692306"/>
    <x v="0"/>
    <x v="15"/>
    <n v="75000"/>
    <x v="0"/>
    <s v="HO10CIVBLA033"/>
  </r>
  <r>
    <s v="HO11CIV034"/>
    <s v="HO"/>
    <s v="Honda"/>
    <s v="CIV"/>
    <x v="6"/>
    <s v="11"/>
    <n v="12"/>
    <n v="30555.3"/>
    <n v="2546.2750000000001"/>
    <x v="0"/>
    <x v="2"/>
    <n v="75000"/>
    <x v="0"/>
    <s v="HO11CIVBLA034"/>
  </r>
  <r>
    <s v="HO12CIV035"/>
    <s v="HO"/>
    <s v="Honda"/>
    <s v="CIV"/>
    <x v="6"/>
    <s v="12"/>
    <n v="11"/>
    <n v="24513.200000000001"/>
    <n v="2228.4727272727273"/>
    <x v="0"/>
    <x v="13"/>
    <n v="75000"/>
    <x v="0"/>
    <s v="HO12CIVBLA035"/>
  </r>
  <r>
    <s v="HO13CIV036"/>
    <s v="HO"/>
    <s v="Honda"/>
    <s v="CIV"/>
    <x v="6"/>
    <s v="13"/>
    <n v="10"/>
    <n v="13867.6"/>
    <n v="1386.76"/>
    <x v="0"/>
    <x v="14"/>
    <n v="75000"/>
    <x v="0"/>
    <s v="HO13CIVBLA036"/>
  </r>
  <r>
    <s v="HO05ODY037"/>
    <s v="HO"/>
    <s v="Honda"/>
    <s v="ODY"/>
    <x v="7"/>
    <s v="05"/>
    <n v="18"/>
    <n v="60389.5"/>
    <n v="3354.9722222222222"/>
    <x v="1"/>
    <x v="5"/>
    <n v="100000"/>
    <x v="0"/>
    <s v="HO05ODYWHI037"/>
  </r>
  <r>
    <s v="HO07ODY038"/>
    <s v="HO"/>
    <s v="Honda"/>
    <s v="ODY"/>
    <x v="7"/>
    <s v="07"/>
    <n v="16"/>
    <n v="50854.1"/>
    <n v="3178.3812499999999"/>
    <x v="0"/>
    <x v="15"/>
    <n v="100000"/>
    <x v="0"/>
    <s v="HO07ODYBLA038"/>
  </r>
  <r>
    <s v="HO08ODY039"/>
    <s v="HO"/>
    <s v="Honda"/>
    <s v="ODY"/>
    <x v="7"/>
    <s v="08"/>
    <n v="15"/>
    <n v="42504.6"/>
    <n v="2833.64"/>
    <x v="1"/>
    <x v="9"/>
    <n v="100000"/>
    <x v="0"/>
    <s v="HO08ODYWHI039"/>
  </r>
  <r>
    <s v="HO01ODY040"/>
    <s v="HO"/>
    <s v="Honda"/>
    <s v="ODY"/>
    <x v="7"/>
    <s v="01"/>
    <n v="22"/>
    <n v="68658.899999999994"/>
    <n v="3120.8590909090908"/>
    <x v="0"/>
    <x v="0"/>
    <n v="100000"/>
    <x v="0"/>
    <s v="HO01ODYBLA040"/>
  </r>
  <r>
    <s v="HO14ODY041"/>
    <s v="HO"/>
    <s v="Honda"/>
    <s v="ODY"/>
    <x v="7"/>
    <s v="14"/>
    <n v="9"/>
    <n v="3708.1"/>
    <n v="412.01111111111112"/>
    <x v="0"/>
    <x v="1"/>
    <n v="100000"/>
    <x v="0"/>
    <s v="HO14ODYBLA041"/>
  </r>
  <r>
    <s v="CR04PTC042"/>
    <s v="CR"/>
    <s v="Chrysler"/>
    <s v="PTC"/>
    <x v="8"/>
    <s v="04"/>
    <n v="19"/>
    <n v="64542"/>
    <n v="3396.9473684210525"/>
    <x v="3"/>
    <x v="0"/>
    <n v="75000"/>
    <x v="0"/>
    <s v="CR04PTCBLU042"/>
  </r>
  <r>
    <s v="CR07PTC043"/>
    <s v="CR"/>
    <s v="Chrysler"/>
    <s v="PTC"/>
    <x v="8"/>
    <s v="07"/>
    <n v="16"/>
    <n v="42074.2"/>
    <n v="2629.6374999999998"/>
    <x v="2"/>
    <x v="16"/>
    <n v="75000"/>
    <x v="0"/>
    <s v="CR07PTCGRE043"/>
  </r>
  <r>
    <s v="CR11PTC044"/>
    <s v="CR"/>
    <s v="Chrysler"/>
    <s v="PTC"/>
    <x v="8"/>
    <s v="11"/>
    <n v="12"/>
    <n v="27394.2"/>
    <n v="2282.85"/>
    <x v="0"/>
    <x v="8"/>
    <n v="75000"/>
    <x v="0"/>
    <s v="CR11PTCBLA044"/>
  </r>
  <r>
    <s v="CR99CAR045"/>
    <s v="CR"/>
    <s v="Chrysler"/>
    <s v="CAR"/>
    <x v="9"/>
    <s v="99"/>
    <n v="24"/>
    <n v="79420.600000000006"/>
    <n v="3309.1916666666671"/>
    <x v="2"/>
    <x v="13"/>
    <n v="75000"/>
    <x v="1"/>
    <s v="CR99CARGRE045"/>
  </r>
  <r>
    <s v="CR00CAR046"/>
    <s v="CR"/>
    <s v="Chrysler"/>
    <s v="CAR"/>
    <x v="9"/>
    <s v="00"/>
    <n v="23"/>
    <n v="77243.100000000006"/>
    <n v="3358.3956521739133"/>
    <x v="0"/>
    <x v="3"/>
    <n v="75000"/>
    <x v="1"/>
    <s v="CR00CARBLA046"/>
  </r>
  <r>
    <s v="CR04CAR047"/>
    <s v="CR"/>
    <s v="Chrysler"/>
    <s v="CAR"/>
    <x v="9"/>
    <s v="04"/>
    <n v="19"/>
    <n v="72527.199999999997"/>
    <n v="3817.2210526315789"/>
    <x v="1"/>
    <x v="11"/>
    <n v="75000"/>
    <x v="0"/>
    <s v="CR04CARWHI047"/>
  </r>
  <r>
    <s v="CR04CAR048"/>
    <s v="CR"/>
    <s v="Chrysler"/>
    <s v="CAR"/>
    <x v="9"/>
    <s v="04"/>
    <n v="19"/>
    <n v="52699.4"/>
    <n v="2773.6526315789474"/>
    <x v="4"/>
    <x v="11"/>
    <n v="75000"/>
    <x v="0"/>
    <s v="CR04CARRED048"/>
  </r>
  <r>
    <s v="HY11ELA049"/>
    <s v="HY"/>
    <s v="Hundai"/>
    <s v="ELA"/>
    <x v="10"/>
    <s v="11"/>
    <n v="12"/>
    <n v="29102.3"/>
    <n v="2425.1916666666666"/>
    <x v="0"/>
    <x v="12"/>
    <n v="100000"/>
    <x v="0"/>
    <s v="HY11ELABLA049"/>
  </r>
  <r>
    <s v="HY12ELA050"/>
    <s v="HY"/>
    <s v="Hundai"/>
    <s v="ELA"/>
    <x v="10"/>
    <s v="12"/>
    <n v="11"/>
    <n v="22282"/>
    <n v="2025.6363636363637"/>
    <x v="3"/>
    <x v="1"/>
    <n v="100000"/>
    <x v="0"/>
    <s v="HY12ELABLU050"/>
  </r>
  <r>
    <s v="HY13ELA051"/>
    <s v="HY"/>
    <s v="Hundai"/>
    <s v="ELA"/>
    <x v="10"/>
    <s v="13"/>
    <n v="10"/>
    <n v="20223.900000000001"/>
    <n v="2022.39"/>
    <x v="0"/>
    <x v="6"/>
    <n v="100000"/>
    <x v="0"/>
    <s v="HY13ELABLA051"/>
  </r>
  <r>
    <s v="HY13ELA052"/>
    <s v="HY"/>
    <s v="Hundai"/>
    <s v="ELA"/>
    <x v="10"/>
    <s v="13"/>
    <n v="10"/>
    <n v="22188.5"/>
    <n v="2218.85"/>
    <x v="3"/>
    <x v="4"/>
    <n v="100000"/>
    <x v="0"/>
    <s v="HY13ELABLU052"/>
  </r>
  <r>
    <m/>
    <m/>
    <m/>
    <m/>
    <x v="11"/>
    <m/>
    <m/>
    <m/>
    <m/>
    <x v="5"/>
    <x v="17"/>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AEC7B0-C16E-401C-B61C-5AE5E8CAFA4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3:K21" firstHeaderRow="1" firstDataRow="1" firstDataCol="1"/>
  <pivotFields count="14">
    <pivotField showAll="0"/>
    <pivotField showAll="0"/>
    <pivotField showAll="0"/>
    <pivotField showAll="0"/>
    <pivotField showAll="0">
      <items count="13">
        <item x="2"/>
        <item x="4"/>
        <item x="9"/>
        <item x="6"/>
        <item x="5"/>
        <item x="10"/>
        <item x="1"/>
        <item x="0"/>
        <item x="7"/>
        <item x="8"/>
        <item x="3"/>
        <item x="11"/>
        <item t="default"/>
      </items>
    </pivotField>
    <pivotField showAll="0"/>
    <pivotField showAll="0"/>
    <pivotField dataField="1" showAll="0"/>
    <pivotField showAll="0"/>
    <pivotField showAll="0"/>
    <pivotField axis="axisRow" showAll="0">
      <items count="19">
        <item x="11"/>
        <item x="14"/>
        <item x="4"/>
        <item x="16"/>
        <item x="5"/>
        <item x="13"/>
        <item x="3"/>
        <item x="2"/>
        <item x="1"/>
        <item x="6"/>
        <item x="9"/>
        <item x="10"/>
        <item x="0"/>
        <item x="15"/>
        <item x="12"/>
        <item x="8"/>
        <item x="7"/>
        <item h="1" x="17"/>
        <item t="default"/>
      </items>
    </pivotField>
    <pivotField showAll="0"/>
    <pivotField showAll="0"/>
    <pivotField showAll="0"/>
  </pivotFields>
  <rowFields count="1">
    <field x="10"/>
  </rowFields>
  <rowItems count="18">
    <i>
      <x/>
    </i>
    <i>
      <x v="1"/>
    </i>
    <i>
      <x v="2"/>
    </i>
    <i>
      <x v="3"/>
    </i>
    <i>
      <x v="4"/>
    </i>
    <i>
      <x v="5"/>
    </i>
    <i>
      <x v="6"/>
    </i>
    <i>
      <x v="7"/>
    </i>
    <i>
      <x v="8"/>
    </i>
    <i>
      <x v="9"/>
    </i>
    <i>
      <x v="10"/>
    </i>
    <i>
      <x v="11"/>
    </i>
    <i>
      <x v="12"/>
    </i>
    <i>
      <x v="13"/>
    </i>
    <i>
      <x v="14"/>
    </i>
    <i>
      <x v="15"/>
    </i>
    <i>
      <x v="16"/>
    </i>
    <i t="grand">
      <x/>
    </i>
  </rowItems>
  <colItems count="1">
    <i/>
  </colItems>
  <dataFields count="1">
    <dataField name="Sum of Miles" fld="7" baseField="0" baseItem="0" numFmtId="1"/>
  </dataFields>
  <formats count="1">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11E899-972B-41A0-911F-EFEBAFFEC9F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H9" firstHeaderRow="1" firstDataRow="1" firstDataCol="1"/>
  <pivotFields count="14">
    <pivotField showAll="0"/>
    <pivotField showAll="0"/>
    <pivotField showAll="0"/>
    <pivotField showAll="0"/>
    <pivotField showAll="0">
      <items count="13">
        <item x="2"/>
        <item x="4"/>
        <item x="9"/>
        <item x="6"/>
        <item x="5"/>
        <item x="10"/>
        <item x="1"/>
        <item x="0"/>
        <item x="7"/>
        <item x="8"/>
        <item x="3"/>
        <item x="11"/>
        <item t="default"/>
      </items>
    </pivotField>
    <pivotField showAll="0"/>
    <pivotField showAll="0"/>
    <pivotField showAll="0"/>
    <pivotField showAll="0"/>
    <pivotField axis="axisRow" dataField="1" showAll="0">
      <items count="7">
        <item x="0"/>
        <item x="3"/>
        <item x="2"/>
        <item x="4"/>
        <item x="1"/>
        <item h="1" x="5"/>
        <item t="default"/>
      </items>
    </pivotField>
    <pivotField showAll="0"/>
    <pivotField showAll="0"/>
    <pivotField showAll="0"/>
    <pivotField showAll="0"/>
  </pivotFields>
  <rowFields count="1">
    <field x="9"/>
  </rowFields>
  <rowItems count="6">
    <i>
      <x/>
    </i>
    <i>
      <x v="1"/>
    </i>
    <i>
      <x v="2"/>
    </i>
    <i>
      <x v="3"/>
    </i>
    <i>
      <x v="4"/>
    </i>
    <i t="grand">
      <x/>
    </i>
  </rowItems>
  <colItems count="1">
    <i/>
  </colItems>
  <dataFields count="1">
    <dataField name="Count of Color" fld="9" subtotal="count" baseField="9" baseItem="0"/>
  </dataFields>
  <chartFormats count="6">
    <chartFormat chart="4" format="3"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 chart="4" format="7">
      <pivotArea type="data" outline="0" fieldPosition="0">
        <references count="2">
          <reference field="4294967294" count="1" selected="0">
            <x v="0"/>
          </reference>
          <reference field="9" count="1" selected="0">
            <x v="2"/>
          </reference>
        </references>
      </pivotArea>
    </chartFormat>
    <chartFormat chart="4" format="8">
      <pivotArea type="data" outline="0" fieldPosition="0">
        <references count="2">
          <reference field="4294967294" count="1" selected="0">
            <x v="0"/>
          </reference>
          <reference field="9" count="1" selected="0">
            <x v="3"/>
          </reference>
        </references>
      </pivotArea>
    </chartFormat>
    <chartFormat chart="4" format="9">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AD2A0E-3AFB-46B5-A676-AC2D54C7A12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4">
    <pivotField showAll="0"/>
    <pivotField showAll="0"/>
    <pivotField showAll="0"/>
    <pivotField showAll="0"/>
    <pivotField showAll="0">
      <items count="13">
        <item x="2"/>
        <item x="4"/>
        <item x="9"/>
        <item x="6"/>
        <item x="5"/>
        <item x="10"/>
        <item x="1"/>
        <item x="0"/>
        <item x="7"/>
        <item x="8"/>
        <item x="3"/>
        <item x="11"/>
        <item t="default"/>
      </items>
    </pivotField>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Sum of Miles" fld="7" baseField="0"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EA32AE-0434-4D05-B192-DBD4B9F2110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4">
    <pivotField showAll="0"/>
    <pivotField showAll="0"/>
    <pivotField showAll="0"/>
    <pivotField showAll="0"/>
    <pivotField showAll="0">
      <items count="13">
        <item x="2"/>
        <item x="4"/>
        <item x="9"/>
        <item x="6"/>
        <item x="5"/>
        <item x="10"/>
        <item x="1"/>
        <item x="0"/>
        <item x="7"/>
        <item x="8"/>
        <item x="3"/>
        <item x="11"/>
        <item t="default"/>
      </items>
    </pivotField>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Average of Age" fld="6" subtotal="average" baseField="9" baseItem="1153700136" numFmtId="1"/>
  </dataFields>
  <formats count="1">
    <format dxfId="2">
      <pivotArea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0D5C9E-4132-466A-A6AE-DF283646B6A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dataField="1" showAll="0"/>
    <pivotField showAll="0"/>
    <pivotField showAll="0"/>
    <pivotField showAll="0"/>
    <pivotField showAll="0">
      <items count="13">
        <item x="2"/>
        <item x="4"/>
        <item x="9"/>
        <item x="6"/>
        <item x="5"/>
        <item x="10"/>
        <item x="1"/>
        <item x="0"/>
        <item x="7"/>
        <item x="8"/>
        <item x="3"/>
        <item x="11"/>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ar ID" fld="0" subtotal="count" baseField="9" baseItem="115370013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8CDE05-3B4B-4FFA-8CB8-CB7F90C5ADE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3:N6" firstHeaderRow="1" firstDataRow="1" firstDataCol="1"/>
  <pivotFields count="14">
    <pivotField showAll="0"/>
    <pivotField showAll="0"/>
    <pivotField showAll="0"/>
    <pivotField showAll="0"/>
    <pivotField showAll="0">
      <items count="13">
        <item x="2"/>
        <item x="4"/>
        <item x="9"/>
        <item x="6"/>
        <item x="5"/>
        <item x="10"/>
        <item x="1"/>
        <item x="0"/>
        <item x="7"/>
        <item x="8"/>
        <item x="3"/>
        <item x="11"/>
        <item t="default"/>
      </items>
    </pivotField>
    <pivotField showAll="0"/>
    <pivotField showAll="0"/>
    <pivotField showAll="0"/>
    <pivotField showAll="0"/>
    <pivotField showAll="0"/>
    <pivotField showAll="0"/>
    <pivotField showAll="0"/>
    <pivotField axis="axisRow" dataField="1" showAll="0">
      <items count="4">
        <item x="0"/>
        <item x="1"/>
        <item h="1" x="2"/>
        <item t="default"/>
      </items>
    </pivotField>
    <pivotField showAll="0"/>
  </pivotFields>
  <rowFields count="1">
    <field x="12"/>
  </rowFields>
  <rowItems count="3">
    <i>
      <x/>
    </i>
    <i>
      <x v="1"/>
    </i>
    <i t="grand">
      <x/>
    </i>
  </rowItems>
  <colItems count="1">
    <i/>
  </colItems>
  <dataFields count="1">
    <dataField name="Count of Covered?"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A511930-69C3-423D-A0DE-3F4398B4B2D4}" autoFormatId="16" applyNumberFormats="0" applyBorderFormats="0" applyFontFormats="0" applyPatternFormats="0" applyAlignmentFormats="0" applyWidthHeightFormats="0">
  <queryTableRefresh nextId="15">
    <queryTableFields count="14">
      <queryTableField id="1" name="Car ID" tableColumnId="1"/>
      <queryTableField id="2" name="Make" tableColumnId="2"/>
      <queryTableField id="3" name="Make (Full Name)" tableColumnId="3"/>
      <queryTableField id="4" name="Model" tableColumnId="4"/>
      <queryTableField id="5" name="Model (Full Name)" tableColumnId="5"/>
      <queryTableField id="6" name="Manufacture Year" tableColumnId="6"/>
      <queryTableField id="7" name="Age" tableColumnId="7"/>
      <queryTableField id="8" name="Miles" tableColumnId="8"/>
      <queryTableField id="9" name="Miles / Year" tableColumnId="9"/>
      <queryTableField id="10" name="Color" tableColumnId="10"/>
      <queryTableField id="11" name="Driver" tableColumnId="11"/>
      <queryTableField id="12" name="Warantee Miles" tableColumnId="12"/>
      <queryTableField id="13" name="Covered?" tableColumnId="13"/>
      <queryTableField id="14" name="New Car ID"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_FL" xr10:uid="{9E35FE75-7B6A-4EC3-9F0B-5A4F1ECB476C}" sourceName="Model_FL">
  <pivotTables>
    <pivotTable tabId="11" name="PivotTable6"/>
    <pivotTable tabId="11" name="PivotTable2"/>
    <pivotTable tabId="11" name="PivotTable3"/>
    <pivotTable tabId="11" name="PivotTable4"/>
    <pivotTable tabId="11" name="PivotTable7"/>
    <pivotTable tabId="11" name="PivotTable8"/>
  </pivotTables>
  <data>
    <tabular pivotCacheId="1732888741">
      <items count="12">
        <i x="2" s="1"/>
        <i x="4" s="1"/>
        <i x="9" s="1"/>
        <i x="6" s="1"/>
        <i x="5" s="1"/>
        <i x="10" s="1"/>
        <i x="1" s="1"/>
        <i x="0" s="1"/>
        <i x="7" s="1"/>
        <i x="8" s="1"/>
        <i x="3" s="1"/>
        <i x="1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_FL" xr10:uid="{EA08B7AC-7296-42CE-BDB4-404F24264A89}" cache="Slicer_Model_FL" caption="Model_FL" columnCount="2" showCaption="0"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05DDBB-B898-44D0-8270-6166B7E538B9}" name="Table_Car_inventory_original_data" displayName="Table_Car_inventory_original_data" ref="A1:N53" tableType="queryTable" totalsRowShown="0">
  <autoFilter ref="A1:N53" xr:uid="{3105DDBB-B898-44D0-8270-6166B7E538B9}"/>
  <tableColumns count="14">
    <tableColumn id="1" xr3:uid="{5CAF6827-97FB-4D5B-94AA-43516C5BF559}" uniqueName="1" name="Car ID" queryTableFieldId="1" dataDxfId="20"/>
    <tableColumn id="2" xr3:uid="{54AA13DC-0FC0-4E4A-8E87-E96F1EE78371}" uniqueName="2" name="Make" queryTableFieldId="2" dataDxfId="19"/>
    <tableColumn id="3" xr3:uid="{9199DA90-7103-4B5A-89BB-055A38AF3E72}" uniqueName="3" name="Make (Full Name)" queryTableFieldId="3" dataDxfId="18"/>
    <tableColumn id="4" xr3:uid="{545975AD-131C-46CE-93EB-76D5D87A7EBC}" uniqueName="4" name="Model" queryTableFieldId="4" dataDxfId="17"/>
    <tableColumn id="5" xr3:uid="{17077F8D-C3B3-40C9-8CCE-E9994B4F7CF8}" uniqueName="5" name="Model (Full Name)" queryTableFieldId="5" dataDxfId="16"/>
    <tableColumn id="6" xr3:uid="{E58C4494-7CB6-4C8F-BD03-C946E9013239}" uniqueName="6" name="Manufacture Year" queryTableFieldId="6" dataDxfId="15"/>
    <tableColumn id="7" xr3:uid="{30B3F116-5C2F-4902-BAED-792BE49C1F5A}" uniqueName="7" name="Age" queryTableFieldId="7" dataDxfId="14"/>
    <tableColumn id="8" xr3:uid="{874BA8C0-B7AD-4E12-9195-F847E949B200}" uniqueName="8" name="Miles" queryTableFieldId="8" dataDxfId="13"/>
    <tableColumn id="9" xr3:uid="{DC3CE491-A66F-43E6-9BE1-93AB0BC1880D}" uniqueName="9" name="Miles / Year" queryTableFieldId="9" dataDxfId="12"/>
    <tableColumn id="10" xr3:uid="{C56C50B0-9A0C-4518-9179-C36BECF8C56E}" uniqueName="10" name="Color" queryTableFieldId="10" dataDxfId="11"/>
    <tableColumn id="11" xr3:uid="{79F3D70B-FB73-4ED3-943A-E4C1CB8E0967}" uniqueName="11" name="Driver" queryTableFieldId="11" dataDxfId="10"/>
    <tableColumn id="12" xr3:uid="{F73BD354-C788-438C-96D2-CA3C91ABE576}" uniqueName="12" name="Warantee Miles" queryTableFieldId="12"/>
    <tableColumn id="13" xr3:uid="{14920A3E-93D6-43AA-A1C8-61AA1F9D85E1}" uniqueName="13" name="Covered?" queryTableFieldId="13" dataDxfId="9"/>
    <tableColumn id="14" xr3:uid="{F70ED8CC-6CB0-4634-A97E-B9342EED7F17}" uniqueName="14" name="New Car ID" queryTableFieldId="14"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07F8AF-AA89-4EFE-B4CC-7FED0F270D14}" name="Main_Table" displayName="Main_Table" ref="A1:N53" totalsRowShown="0" headerRowDxfId="7">
  <autoFilter ref="A1:N53" xr:uid="{3207F8AF-AA89-4EFE-B4CC-7FED0F270D14}"/>
  <tableColumns count="14">
    <tableColumn id="1" xr3:uid="{4DE11EED-FD32-4ED6-A4BF-875F0F54E91E}" name="Car ID"/>
    <tableColumn id="2" xr3:uid="{B9F0351C-CCC2-45AF-B14F-ABCD63DA338E}" name="Make">
      <calculatedColumnFormula>LEFT(A2,2)</calculatedColumnFormula>
    </tableColumn>
    <tableColumn id="3" xr3:uid="{888876F4-F39E-4A78-9A89-B123819477E2}" name="Make_FL" dataDxfId="6">
      <calculatedColumnFormula>VLOOKUP(B2,P$2:Q$7,2)</calculatedColumnFormula>
    </tableColumn>
    <tableColumn id="4" xr3:uid="{30C045A9-5BE8-4C39-A60A-88EF2FD1DAF0}" name="Model">
      <calculatedColumnFormula>MID(A2,5,3)</calculatedColumnFormula>
    </tableColumn>
    <tableColumn id="5" xr3:uid="{90C63D75-FDF9-4B13-A414-F2B6E8F12435}" name="Model_FL" dataDxfId="5">
      <calculatedColumnFormula>VLOOKUP(D2,S$2:T$12,2)</calculatedColumnFormula>
    </tableColumn>
    <tableColumn id="6" xr3:uid="{09C14B12-FE1F-4949-AA97-E635ABEBCDD7}" name="Manufacture Year">
      <calculatedColumnFormula>MID(A2,3,2)</calculatedColumnFormula>
    </tableColumn>
    <tableColumn id="7" xr3:uid="{08EB5BE9-80A6-4287-BB04-0BF6CB117D2F}" name="Age">
      <calculatedColumnFormula>IF(23-F2&lt;0,100-F2+23,23-F2)</calculatedColumnFormula>
    </tableColumn>
    <tableColumn id="8" xr3:uid="{1E4D7897-0230-405D-81C4-CE3CDAEEB3B1}" name="Miles" dataDxfId="4" dataCellStyle="Comma"/>
    <tableColumn id="9" xr3:uid="{633B7E1A-C6DD-447D-B095-E4D35A789206}" name="Miles / Year" dataDxfId="3">
      <calculatedColumnFormula>H2/G2</calculatedColumnFormula>
    </tableColumn>
    <tableColumn id="10" xr3:uid="{40569E23-C5B2-4098-96F1-A335C5B1A1BE}" name="Color"/>
    <tableColumn id="11" xr3:uid="{0B5E9490-C5B1-43C6-A03D-D20821CDE6F5}" name="Driver"/>
    <tableColumn id="12" xr3:uid="{89FAEF55-52BF-4F33-A599-22E6C402B7B1}" name="Warantee Miles"/>
    <tableColumn id="13" xr3:uid="{BBA819A5-59C1-4ADA-9385-88D60D3CEA7B}" name="Covered?">
      <calculatedColumnFormula>IF(H2&lt;=L2,"Covered", "Not Covered")</calculatedColumnFormula>
    </tableColumn>
    <tableColumn id="14" xr3:uid="{25924502-AC22-4F6E-A671-BBD530808DBC}" name="New Car ID">
      <calculatedColumnFormula>_xlfn.CONCAT(,B2,F2,D2,UPPER(LEFT(J2,3)),RIGHT(A2,3))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53213FF-80A8-4D67-B9F9-E9D57F905E49}">
  <we:reference id="0986d9dd-94f1-4b67-978d-c4cf6e6142a8" version="23.1.0.0" store="EXCatalog" storeType="EXCatalog"/>
  <we:alternateReferences>
    <we:reference id="WA200000018" version="23.1.0.0" store="en-ZA"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PsiNormal</we:customFunctionIds>
        <we:customFunctionIds>PsiBernoulli</we:customFunctionIds>
        <we:customFunctionIds>PsiBeta</we:customFunctionIds>
        <we:customFunctionIds>PsiBetaGen</we:customFunctionIds>
        <we:customFunctionIds>PsiBetaSubj</we:customFunctionIds>
        <we:customFunctionIds>PsiBinomial</we:customFunctionIds>
        <we:customFunctionIds>PsiCauchy</we:customFunctionIds>
        <we:customFunctionIds>PsiChiSquare</we:customFunctionIds>
        <we:customFunctionIds>PsiCumul</we:customFunctionIds>
        <we:customFunctionIds>PsiCumulD</we:customFunctionIds>
        <we:customFunctionIds>PsiDiscrete</we:customFunctionIds>
        <we:customFunctionIds>PsiDisUniform</we:customFunctionIds>
        <we:customFunctionIds>PsiErf</we:customFunctionIds>
        <we:customFunctionIds>PsiErlang</we:customFunctionIds>
        <we:customFunctionIds>PsiExponential</we:customFunctionIds>
        <we:customFunctionIds>PsiGamma</we:customFunctionIds>
        <we:customFunctionIds>PsiGeneral</we:customFunctionIds>
        <we:customFunctionIds>PsiGeometric</we:customFunctionIds>
        <we:customFunctionIds>PsiHistogram</we:customFunctionIds>
        <we:customFunctionIds>PsiHyperGeo</we:customFunctionIds>
        <we:customFunctionIds>PsiIntUniform</we:customFunctionIds>
        <we:customFunctionIds>PsiInvNormal</we:customFunctionIds>
        <we:customFunctionIds>PsiLaplace</we:customFunctionIds>
        <we:customFunctionIds>PsiLogarithmic</we:customFunctionIds>
        <we:customFunctionIds>PsiLogistic</we:customFunctionIds>
        <we:customFunctionIds>PsiLogLogistic</we:customFunctionIds>
        <we:customFunctionIds>PsiLogNormal</we:customFunctionIds>
        <we:customFunctionIds>PsiLogNorm2</we:customFunctionIds>
        <we:customFunctionIds>PsiMaxExtreme</we:customFunctionIds>
        <we:customFunctionIds>PsiMinExtreme</we:customFunctionIds>
        <we:customFunctionIds>PsiMyerson</we:customFunctionIds>
        <we:customFunctionIds>PsiNegBinomial</we:customFunctionIds>
        <we:customFunctionIds>PsiNormalSkew</we:customFunctionIds>
        <we:customFunctionIds>PsiPareto</we:customFunctionIds>
        <we:customFunctionIds>PsiPareto2</we:customFunctionIds>
        <we:customFunctionIds>PsiPearson5</we:customFunctionIds>
        <we:customFunctionIds>PsiPearson6</we:customFunctionIds>
        <we:customFunctionIds>PsiPert</we:customFunctionIds>
        <we:customFunctionIds>PsiPoisson</we:customFunctionIds>
        <we:customFunctionIds>PsiRayleigh</we:customFunctionIds>
        <we:customFunctionIds>PsiStudent</we:customFunctionIds>
        <we:customFunctionIds>PsiTriangular</we:customFunctionIds>
        <we:customFunctionIds>PsiTriangGen</we:customFunctionIds>
        <we:customFunctionIds>PsiUniform</we:customFunctionIds>
        <we:customFunctionIds>PsiWeibull</we:customFunctionIds>
        <we:customFunctionIds>PsiBurr12</we:customFunctionIds>
        <we:customFunctionIds>PsiDagum</we:customFunctionIds>
        <we:customFunctionIds>PsiDblTriang</we:customFunctionIds>
        <we:customFunctionIds>PsiFdist</we:customFunctionIds>
        <we:customFunctionIds>PsiFatigueLife</we:customFunctionIds>
        <we:customFunctionIds>PsiFrechet</we:customFunctionIds>
        <we:customFunctionIds>PsiHypSecant</we:customFunctionIds>
        <we:customFunctionIds>PsiJohnsonSB</we:customFunctionIds>
        <we:customFunctionIds>PsiJohnsonSU</we:customFunctionIds>
        <we:customFunctionIds>PsiKumaraswamy</we:customFunctionIds>
        <we:customFunctionIds>PsiLevy</we:customFunctionIds>
        <we:customFunctionIds>PsiReciprocal</we:customFunctionIds>
        <we:customFunctionIds>PsiVary</we:customFunctionIds>
        <we:customFunctionIds>PsiMVLogNormal</we:customFunctionIds>
        <we:customFunctionIds>PsiMVNormal</we:customFunctionIds>
        <we:customFunctionIds>PsiMVResample</we:customFunctionIds>
        <we:customFunctionIds>PsiMVShuffle</we:customFunctionIds>
        <we:customFunctionIds>PsiMean</we:customFunctionIds>
        <we:customFunctionIds>PsiTheoMean</we:customFunctionIds>
        <we:customFunctionIds>PsiLock</we:customFunctionIds>
        <we:customFunctionIds>PsiName</we:customFunctionIds>
        <we:customFunctionIds>PsiShift</we:customFunctionIds>
        <we:customFunctionIds>PsiSample</we:customFunctionIds>
        <we:customFunctionIds>PsiTruncate</we:customFunctionIds>
        <we:customFunctionIds>PsiSeed</we:customFunctionIds>
        <we:customFunctionIds>PsiSixSigma</we:customFunctionIds>
        <we:customFunctionIds>PsiTSSync</we:customFunctionIds>
        <we:customFunctionIds>PsiConvergence</we:customFunctionIds>
        <we:customFunctionIds>PsiIsDate</we:customFunctionIds>
        <we:customFunctionIds>PsiIsDiscrete</we:customFunctionIds>
        <we:customFunctionIds>PsiLibrary</we:customFunctionIds>
        <we:customFunctionIds>PsiFitInfo</we:customFunctionIds>
        <we:customFunctionIds>PsiOutput</we:customFunctionIds>
        <we:customFunctionIds>PsiInput</we:customFunctionIds>
        <we:customFunctionIds>PsiSimParam</we:customFunctionIds>
        <we:customFunctionIds>PsiSenParam</we:customFunctionIds>
        <we:customFunctionIds>PsiOptParam</we:customFunctionIds>
        <we:customFunctionIds>PsiCalcParam</we:customFunctionIds>
        <we:customFunctionIds>PsiSlurp</we:customFunctionIds>
        <we:customFunctionIds>PsiSip</we:customFunctionIds>
        <we:customFunctionIds>PsiTSSip</we:customFunctionIds>
        <we:customFunctionIds>PsiCorrMatrix</we:customFunctionIds>
        <we:customFunctionIds>PsiCorrDepen</we:customFunctionIds>
        <we:customFunctionIds>PsiCorrIndep</we:customFunctionIds>
        <we:customFunctionIds>PsiFit</we:customFunctionIds>
        <we:customFunctionIds>PsiData</we:customFunctionIds>
        <we:customFunctionIds>PsiKurtosis</we:customFunctionIds>
        <we:customFunctionIds>PsiTheoKurtosis</we:customFunctionIds>
        <we:customFunctionIds>PsiMax</we:customFunctionIds>
        <we:customFunctionIds>PsiTheoMax</we:customFunctionIds>
        <we:customFunctionIds>PsiMin</we:customFunctionIds>
        <we:customFunctionIds>PsiTheoMin</we:customFunctionIds>
        <we:customFunctionIds>PsiMode</we:customFunctionIds>
        <we:customFunctionIds>PsiTheoMode</we:customFunctionIds>
        <we:customFunctionIds>PsiPercentile</we:customFunctionIds>
        <we:customFunctionIds>PsiTheoPercentile</we:customFunctionIds>
        <we:customFunctionIds>PsiPtoX</we:customFunctionIds>
        <we:customFunctionIds>PsiTheoPtoX</we:customFunctionIds>
        <we:customFunctionIds>PsiPercentileD</we:customFunctionIds>
        <we:customFunctionIds>PsiTheoPercentileD</we:customFunctionIds>
        <we:customFunctionIds>PsiQtoX</we:customFunctionIds>
        <we:customFunctionIds>PsiTheoQtoX</we:customFunctionIds>
        <we:customFunctionIds>PsiRange</we:customFunctionIds>
        <we:customFunctionIds>PsiTheoRange</we:customFunctionIds>
        <we:customFunctionIds>PsiSkewness</we:customFunctionIds>
        <we:customFunctionIds>PsiTheoSkewness</we:customFunctionIds>
        <we:customFunctionIds>PsiStdDev</we:customFunctionIds>
        <we:customFunctionIds>PsiTheoStdDev</we:customFunctionIds>
        <we:customFunctionIds>PsiTarget</we:customFunctionIds>
        <we:customFunctionIds>PsiTheoTarget</we:customFunctionIds>
        <we:customFunctionIds>PsiXtoP</we:customFunctionIds>
        <we:customFunctionIds>PsiTheoXtoP</we:customFunctionIds>
        <we:customFunctionIds>PsiTargetD</we:customFunctionIds>
        <we:customFunctionIds>PsiTheoTargetD</we:customFunctionIds>
        <we:customFunctionIds>PsiXtoQ</we:customFunctionIds>
        <we:customFunctionIds>PsiTheoXtoQ</we:customFunctionIds>
        <we:customFunctionIds>PsiTheoXtoY</we:customFunctionIds>
        <we:customFunctionIds>PsiVariance</we:customFunctionIds>
        <we:customFunctionIds>PsiTheoVariance</we:customFunctionIds>
        <we:customFunctionIds>PsiAbsDev</we:customFunctionIds>
        <we:customFunctionIds>PsiCITrials</we:customFunctionIds>
        <we:customFunctionIds>PsiCorrelation</we:customFunctionIds>
        <we:customFunctionIds>PsiFrequency</we:customFunctionIds>
        <we:customFunctionIds>PsiMeanCI</we:customFunctionIds>
        <we:customFunctionIds>PsiMeanCIB</we:customFunctionIds>
        <we:customFunctionIds>PsiSemiDev</we:customFunctionIds>
        <we:customFunctionIds>PsiSemiDev2</we:customFunctionIds>
        <we:customFunctionIds>PsiSemiVar</we:customFunctionIds>
        <we:customFunctionIds>PsiSemiVar2</we:customFunctionIds>
        <we:customFunctionIds>PsiStdDevCI</we:customFunctionIds>
        <we:customFunctionIds>PsiBVaR</we:customFunctionIds>
        <we:customFunctionIds>PsiCVaR</we:customFunctionIds>
        <we:customFunctionIds>PsiCurrentTrial</we:customFunctionIds>
        <we:customFunctionIds>PsiCurrentSim</we:customFunctionIds>
        <we:customFunctionIds>PsiCount</we:customFunctionIds>
        <we:customFunctionIds>PsiSenValue</we:customFunctionIds>
        <we:customFunctionIds>PsiCurrentOpt</we:customFunctionIds>
        <we:customFunctionIds>PsiMedian</we:customFunctionIds>
        <we:customFunctionIds>PsiTheoMedian</we:customFunctionIds>
        <we:customFunctionIds>PsiDim</we:customFunctionIds>
        <we:customFunctionIds>PsiCube</we:customFunctionIds>
        <we:customFunctionIds>PsiReduce</we:customFunctionIds>
        <we:customFunctionIds>PsiJoin</we:customFunctionIds>
        <we:customFunctionIds>PsiOptStatus</we:customFunctionIds>
        <we:customFunctionIds>PsiPivotCube</we:customFunctionIds>
        <we:customFunctionIds>PsiCalcValue</we:customFunctionIds>
        <we:customFunctionIds>PsiOptData</we:customFunctionIds>
        <we:customFunctionIds>PsiParamDim</we:customFunctionIds>
        <we:customFunctionIds>PsiPivotDim</we:customFunctionIds>
        <we:customFunctionIds>PsiCubeOutput</we:customFunctionIds>
        <we:customFunctionIds>PsiDimLock</we:customFunctionIds>
        <we:customFunctionIds>PsiDimActive</we:customFunctionIds>
        <we:customFunctionIds>PsiCubeData</we:customFunctionIds>
        <we:customFunctionIds>PsiSimOutput</we:customFunctionIds>
        <we:customFunctionIds>PsiSimData</we:customFunctionIds>
        <we:customFunctionIds>PsiResample</we:customFunctionIds>
        <we:customFunctionIds>PsiTableCube</we:customFunctionIds>
        <we:customFunctionIds>PsiCompound</we:customFunctionIds>
        <we:customFunctionIds>PsiCopula</we:customFunctionIds>
        <we:customFunctionIds>PsiCopulaStudent</we:customFunctionIds>
        <we:customFunctionIds>PsiCopulaGauss</we:customFunctionIds>
        <we:customFunctionIds>PsiKendallTau</we:customFunctionIds>
        <we:customFunctionIds>PsiSpearmanRho</we:customFunctionIds>
        <we:customFunctionIds>PsiMetalog</we:customFunctionIds>
        <we:customFunctionIds>PsiMetalogSPT</we:customFunctionIds>
        <we:customFunctionIds>PsiMetalogFit</we:customFunctionIds>
        <we:customFunctionIds>PsiDataSrc</we:customFunctionIds>
        <we:customFunctionIds>PsiModelSrc</we:customFunctionIds>
        <we:customFunctionIds>PsiSigmaCP</we:customFunctionIds>
        <we:customFunctionIds>PsiSigmaCPK</we:customFunctionIds>
        <we:customFunctionIds>PsiSigmaCPKLower</we:customFunctionIds>
        <we:customFunctionIds>PsiSigmaCPKUpper</we:customFunctionIds>
        <we:customFunctionIds>PsiSigmaCPM</we:customFunctionIds>
        <we:customFunctionIds>PsiSigmaDefectPPM</we:customFunctionIds>
        <we:customFunctionIds>PsiSigmaDefectShiftPPM</we:customFunctionIds>
        <we:customFunctionIds>PsiSigmaDefectShiftPPMLower</we:customFunctionIds>
        <we:customFunctionIds>PsiSigmaDefectShiftPPMUpper</we:customFunctionIds>
        <we:customFunctionIds>PsiSigmaK</we:customFunctionIds>
        <we:customFunctionIds>PsiSigmaLowerBound</we:customFunctionIds>
        <we:customFunctionIds>PsiSigmaProbDefectShift</we:customFunctionIds>
        <we:customFunctionIds>PsiSigmaProbDefectShiftLower</we:customFunctionIds>
        <we:customFunctionIds>PsiSigmaProbDefectShiftUpper</we:customFunctionIds>
        <we:customFunctionIds>PsiSigmaSigmaLevel</we:customFunctionIds>
        <we:customFunctionIds>PsiSigmaUpperBound</we:customFunctionIds>
        <we:customFunctionIds>PsiSigmaYield</we:customFunctionIds>
        <we:customFunctionIds>PsiSigmaZLower</we:customFunctionIds>
        <we:customFunctionIds>PsiSigmaZMin</we:customFunctionIds>
        <we:customFunctionIds>PsiSigmaZUpper</we:customFunctionIds>
        <we:customFunctionIds>PsiBetaGenAlt</we:customFunctionIds>
        <we:customFunctionIds>PsiCauchyAlt</we:customFunctionIds>
        <we:customFunctionIds>PsiChiSquareAlt</we:customFunctionIds>
        <we:customFunctionIds>PsiErfAlt</we:customFunctionIds>
        <we:customFunctionIds>PsiExponentialAlt</we:customFunctionIds>
        <we:customFunctionIds>PsiGammaAlt</we:customFunctionIds>
        <we:customFunctionIds>PsiInvNormalAlt</we:customFunctionIds>
        <we:customFunctionIds>PsiLaplaceAlt</we:customFunctionIds>
        <we:customFunctionIds>PsiLogisticAlt</we:customFunctionIds>
        <we:customFunctionIds>PsiLogLogisticAlt</we:customFunctionIds>
        <we:customFunctionIds>PsiLogNormalAlt</we:customFunctionIds>
        <we:customFunctionIds>PsiMaxExtremeAlt</we:customFunctionIds>
        <we:customFunctionIds>PsiMinExtremeAlt</we:customFunctionIds>
        <we:customFunctionIds>PsiNormalAlt</we:customFunctionIds>
        <we:customFunctionIds>PsiUniformAlt</we:customFunctionIds>
        <we:customFunctionIds>PsiTriangularAlt</we:customFunctionIds>
        <we:customFunctionIds>PsiParetoAlt</we:customFunctionIds>
        <we:customFunctionIds>PsiPareto2Alt</we:customFunctionIds>
        <we:customFunctionIds>PsiPearson5Alt</we:customFunctionIds>
        <we:customFunctionIds>PsiPearson6Alt</we:customFunctionIds>
        <we:customFunctionIds>PsiPertAlt</we:customFunctionIds>
        <we:customFunctionIds>PsiRayleighAlt</we:customFunctionIds>
        <we:customFunctionIds>PsiStudentAlt</we:customFunctionIds>
        <we:customFunctionIds>PsiWeibullAlt</we:customFunctionIds>
        <we:customFunctionIds>PsiOptValue</we:customFunctionIds>
        <we:customFunctionIds>PsiCoeffVar</we:customFunctionIds>
        <we:customFunctionIds>PsiStdErr</we:customFunctionIds>
        <we:customFunctionIds>PsiExpGain</we:customFunctionIds>
        <we:customFunctionIds>PsiExpGainRatio</we:customFunctionIds>
        <we:customFunctionIds>PsiExpLoss</we:customFunctionIds>
        <we:customFunctionIds>PsiExpLossRatio</we:customFunctionIds>
        <we:customFunctionIds>PsiExpValMargin</we:customFunctionIds>
        <we:customFunctionIds>PsiCertified</we:customFunctionIds>
        <we:customFunctionIds>PsiCensor</we:customFunctionIds>
        <we:customFunctionIds>PsiBaseCase</we:customFunctionIds>
        <we:customFunctionIds>PsiForecastETS</we:customFunctionIds>
        <we:customFunctionIds>PsiForecastLinear</we:customFunctionIds>
        <we:customFunctionIds>DotProduct</we:customFunctionIds>
        <we:customFunctionIds>QuadProduct</we:customFunctionIds>
        <we:customFunctionIds>PsiDecTable</we:customFunctionIds>
        <we:customFunctionIds>PsiBoxFunction</we:customFunctionIds>
        <we:customFunctionIds>PsiInitialValue</we:customFunctionIds>
        <we:customFunctionIds>PsiFinalValue</we:customFunctionIds>
        <we:customFunctionIds>PsiDualValue</we:customFunctionIds>
        <we:customFunctionIds>PsiSlackValue</we:customFunctionIds>
        <we:customFunctionIds>PsiDualUpper</we:customFunctionIds>
        <we:customFunctionIds>PsiDualLower</we:customFunctionIds>
        <we:customFunctionIds>PsiTSIntegrate</we:customFunctionIds>
        <we:customFunctionIds>PsiTransform</we:customFunctionIds>
        <we:customFunctionIds>PsiTSSeasonality</we:customFunctionIds>
        <we:customFunctionIds>PsiTSLen</we:customFunctionIds>
        <we:customFunctionIds>PsiAR1</we:customFunctionIds>
        <we:customFunctionIds>PsiAR2</we:customFunctionIds>
        <we:customFunctionIds>PsiMA1</we:customFunctionIds>
        <we:customFunctionIds>PsiMA2</we:customFunctionIds>
        <we:customFunctionIds>PsiARMA11</we:customFunctionIds>
        <we:customFunctionIds>PsiARCH1</we:customFunctionIds>
        <we:customFunctionIds>PsiGARCH11</we:customFunctionIds>
        <we:customFunctionIds>PsiEGARCH11</we:customFunctionIds>
        <we:customFunctionIds>PsiAPARCH11</we:customFunctionIds>
        <we:customFunctionIds>PsiTargetCI</we:customFunctionIds>
        <we:customFunctionIds>PsiPercentileCI</we:customFunctionIds>
        <we:customFunctionIds>PsiPercentiles</we:customFunctionIds>
        <we:customFunctionIds>PsiModelDesc</we:customFunctionIds>
        <we:customFunctionIds>PsiCorrectCorrmat</we:customFunctionIds>
        <we:customFunctionIds>PsiStatic</we:customFunctionIds>
        <we:customFunctionIds>PsiMakeInput</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9E9E-41D9-4180-A045-9D17D98219B0}">
  <dimension ref="J8:BL86"/>
  <sheetViews>
    <sheetView showGridLines="0" tabSelected="1" topLeftCell="I8" zoomScale="85" zoomScaleNormal="85" zoomScaleSheetLayoutView="98" workbookViewId="0">
      <selection activeCell="AI16" sqref="AI16"/>
    </sheetView>
  </sheetViews>
  <sheetFormatPr defaultRowHeight="14.4" x14ac:dyDescent="0.3"/>
  <cols>
    <col min="1" max="16384" width="8.88671875" style="9"/>
  </cols>
  <sheetData>
    <row r="8" spans="10:10" x14ac:dyDescent="0.3">
      <c r="J8" s="9" t="s">
        <v>186</v>
      </c>
    </row>
    <row r="38" spans="13:13" x14ac:dyDescent="0.3">
      <c r="M38" s="9" t="s">
        <v>186</v>
      </c>
    </row>
    <row r="39" spans="13:13" x14ac:dyDescent="0.3">
      <c r="M39" s="9" t="s">
        <v>185</v>
      </c>
    </row>
    <row r="49" spans="18:64" x14ac:dyDescent="0.3">
      <c r="R49" s="9" t="s">
        <v>185</v>
      </c>
    </row>
    <row r="56" spans="18:64" x14ac:dyDescent="0.3">
      <c r="T56" s="9" t="s">
        <v>186</v>
      </c>
    </row>
    <row r="59" spans="18:64" x14ac:dyDescent="0.3">
      <c r="Y59" s="9" t="s">
        <v>185</v>
      </c>
    </row>
    <row r="60" spans="18:64" x14ac:dyDescent="0.3">
      <c r="BL60" s="9" t="s">
        <v>185</v>
      </c>
    </row>
    <row r="71" spans="48:48" x14ac:dyDescent="0.3">
      <c r="AV71" s="9" t="s">
        <v>186</v>
      </c>
    </row>
    <row r="86" spans="29:29" x14ac:dyDescent="0.3">
      <c r="AC86" s="9" t="s">
        <v>185</v>
      </c>
    </row>
  </sheetData>
  <pageMargins left="0.7" right="0.7" top="0.75" bottom="0.75" header="0.3" footer="0.3"/>
  <pageSetup scale="16" orientation="portrait" r:id="rId1"/>
  <colBreaks count="1" manualBreakCount="1">
    <brk id="63" max="1048575" man="1"/>
  </col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07EA9-C3D6-4CD3-831A-1ED30871652C}">
  <dimension ref="A1:N66"/>
  <sheetViews>
    <sheetView workbookViewId="0">
      <selection activeCell="O66" sqref="O66"/>
    </sheetView>
  </sheetViews>
  <sheetFormatPr defaultRowHeight="14.4" x14ac:dyDescent="0.3"/>
  <cols>
    <col min="1" max="1" width="13.21875" customWidth="1"/>
    <col min="2" max="2" width="8" bestFit="1" customWidth="1"/>
    <col min="3" max="3" width="18.77734375" bestFit="1" customWidth="1"/>
    <col min="5" max="5" width="19.6640625" bestFit="1" customWidth="1"/>
    <col min="6" max="6" width="18.77734375" bestFit="1" customWidth="1"/>
    <col min="7" max="7" width="6.5546875" bestFit="1" customWidth="1"/>
    <col min="8" max="8" width="8.5546875" bestFit="1" customWidth="1"/>
    <col min="9" max="9" width="13.5546875" bestFit="1" customWidth="1"/>
    <col min="10" max="10" width="7.77734375" bestFit="1" customWidth="1"/>
    <col min="11" max="11" width="9.5546875" bestFit="1" customWidth="1"/>
    <col min="12" max="12" width="17.21875" bestFit="1" customWidth="1"/>
    <col min="13" max="13" width="11.33203125" bestFit="1" customWidth="1"/>
    <col min="14" max="14" width="12.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15</v>
      </c>
      <c r="D2" t="s">
        <v>15</v>
      </c>
      <c r="E2" t="s">
        <v>15</v>
      </c>
      <c r="F2" t="s">
        <v>15</v>
      </c>
      <c r="G2" t="s">
        <v>15</v>
      </c>
      <c r="H2" t="s">
        <v>16</v>
      </c>
      <c r="I2" t="s">
        <v>15</v>
      </c>
      <c r="J2" t="s">
        <v>17</v>
      </c>
      <c r="K2" t="s">
        <v>18</v>
      </c>
      <c r="L2">
        <v>50000</v>
      </c>
      <c r="M2" t="s">
        <v>15</v>
      </c>
      <c r="N2" t="s">
        <v>15</v>
      </c>
    </row>
    <row r="3" spans="1:14" x14ac:dyDescent="0.3">
      <c r="A3" t="s">
        <v>19</v>
      </c>
      <c r="B3" t="s">
        <v>15</v>
      </c>
      <c r="C3" t="s">
        <v>15</v>
      </c>
      <c r="D3" t="s">
        <v>15</v>
      </c>
      <c r="E3" t="s">
        <v>15</v>
      </c>
      <c r="F3" t="s">
        <v>15</v>
      </c>
      <c r="G3" t="s">
        <v>15</v>
      </c>
      <c r="H3" t="s">
        <v>20</v>
      </c>
      <c r="I3" t="s">
        <v>15</v>
      </c>
      <c r="J3" t="s">
        <v>21</v>
      </c>
      <c r="K3" t="s">
        <v>22</v>
      </c>
      <c r="L3">
        <v>50000</v>
      </c>
      <c r="M3" t="s">
        <v>15</v>
      </c>
      <c r="N3" t="s">
        <v>15</v>
      </c>
    </row>
    <row r="4" spans="1:14" x14ac:dyDescent="0.3">
      <c r="A4" t="s">
        <v>23</v>
      </c>
      <c r="B4" t="s">
        <v>15</v>
      </c>
      <c r="C4" t="s">
        <v>15</v>
      </c>
      <c r="D4" t="s">
        <v>15</v>
      </c>
      <c r="E4" t="s">
        <v>15</v>
      </c>
      <c r="F4" t="s">
        <v>15</v>
      </c>
      <c r="G4" t="s">
        <v>15</v>
      </c>
      <c r="H4" t="s">
        <v>24</v>
      </c>
      <c r="I4" t="s">
        <v>15</v>
      </c>
      <c r="J4" t="s">
        <v>25</v>
      </c>
      <c r="K4" t="s">
        <v>26</v>
      </c>
      <c r="L4">
        <v>50000</v>
      </c>
      <c r="M4" t="s">
        <v>15</v>
      </c>
      <c r="N4" t="s">
        <v>15</v>
      </c>
    </row>
    <row r="5" spans="1:14" x14ac:dyDescent="0.3">
      <c r="A5" t="s">
        <v>27</v>
      </c>
      <c r="B5" t="s">
        <v>15</v>
      </c>
      <c r="C5" t="s">
        <v>15</v>
      </c>
      <c r="D5" t="s">
        <v>15</v>
      </c>
      <c r="E5" t="s">
        <v>15</v>
      </c>
      <c r="F5" t="s">
        <v>15</v>
      </c>
      <c r="G5" t="s">
        <v>15</v>
      </c>
      <c r="H5" t="s">
        <v>28</v>
      </c>
      <c r="I5" t="s">
        <v>15</v>
      </c>
      <c r="J5" t="s">
        <v>17</v>
      </c>
      <c r="K5" t="s">
        <v>29</v>
      </c>
      <c r="L5">
        <v>50000</v>
      </c>
      <c r="M5" t="s">
        <v>15</v>
      </c>
      <c r="N5" t="s">
        <v>15</v>
      </c>
    </row>
    <row r="6" spans="1:14" x14ac:dyDescent="0.3">
      <c r="A6" t="s">
        <v>30</v>
      </c>
      <c r="B6" t="s">
        <v>15</v>
      </c>
      <c r="C6" t="s">
        <v>15</v>
      </c>
      <c r="D6" t="s">
        <v>15</v>
      </c>
      <c r="E6" t="s">
        <v>15</v>
      </c>
      <c r="F6" t="s">
        <v>15</v>
      </c>
      <c r="G6" t="s">
        <v>15</v>
      </c>
      <c r="H6" t="s">
        <v>31</v>
      </c>
      <c r="I6" t="s">
        <v>15</v>
      </c>
      <c r="J6" t="s">
        <v>21</v>
      </c>
      <c r="K6" t="s">
        <v>18</v>
      </c>
      <c r="L6">
        <v>50000</v>
      </c>
      <c r="M6" t="s">
        <v>15</v>
      </c>
      <c r="N6" t="s">
        <v>15</v>
      </c>
    </row>
    <row r="7" spans="1:14" x14ac:dyDescent="0.3">
      <c r="A7" t="s">
        <v>32</v>
      </c>
      <c r="B7" t="s">
        <v>15</v>
      </c>
      <c r="C7" t="s">
        <v>15</v>
      </c>
      <c r="D7" t="s">
        <v>15</v>
      </c>
      <c r="E7" t="s">
        <v>15</v>
      </c>
      <c r="F7" t="s">
        <v>15</v>
      </c>
      <c r="G7" t="s">
        <v>15</v>
      </c>
      <c r="H7" t="s">
        <v>33</v>
      </c>
      <c r="I7" t="s">
        <v>15</v>
      </c>
      <c r="J7" t="s">
        <v>25</v>
      </c>
      <c r="K7" t="s">
        <v>34</v>
      </c>
      <c r="L7">
        <v>75000</v>
      </c>
      <c r="M7" t="s">
        <v>15</v>
      </c>
      <c r="N7" t="s">
        <v>15</v>
      </c>
    </row>
    <row r="8" spans="1:14" x14ac:dyDescent="0.3">
      <c r="A8" t="s">
        <v>35</v>
      </c>
      <c r="B8" t="s">
        <v>15</v>
      </c>
      <c r="C8" t="s">
        <v>15</v>
      </c>
      <c r="D8" t="s">
        <v>15</v>
      </c>
      <c r="E8" t="s">
        <v>15</v>
      </c>
      <c r="F8" t="s">
        <v>15</v>
      </c>
      <c r="G8" t="s">
        <v>15</v>
      </c>
      <c r="H8" t="s">
        <v>36</v>
      </c>
      <c r="I8" t="s">
        <v>15</v>
      </c>
      <c r="J8" t="s">
        <v>25</v>
      </c>
      <c r="K8" t="s">
        <v>26</v>
      </c>
      <c r="L8">
        <v>75000</v>
      </c>
      <c r="M8" t="s">
        <v>15</v>
      </c>
      <c r="N8" t="s">
        <v>15</v>
      </c>
    </row>
    <row r="9" spans="1:14" x14ac:dyDescent="0.3">
      <c r="A9" t="s">
        <v>37</v>
      </c>
      <c r="B9" t="s">
        <v>15</v>
      </c>
      <c r="C9" t="s">
        <v>15</v>
      </c>
      <c r="D9" t="s">
        <v>15</v>
      </c>
      <c r="E9" t="s">
        <v>15</v>
      </c>
      <c r="F9" t="s">
        <v>15</v>
      </c>
      <c r="G9" t="s">
        <v>15</v>
      </c>
      <c r="H9" t="s">
        <v>38</v>
      </c>
      <c r="I9" t="s">
        <v>15</v>
      </c>
      <c r="J9" t="s">
        <v>17</v>
      </c>
      <c r="K9" t="s">
        <v>39</v>
      </c>
      <c r="L9">
        <v>75000</v>
      </c>
      <c r="M9" t="s">
        <v>15</v>
      </c>
      <c r="N9" t="s">
        <v>15</v>
      </c>
    </row>
    <row r="10" spans="1:14" x14ac:dyDescent="0.3">
      <c r="A10" t="s">
        <v>40</v>
      </c>
      <c r="B10" t="s">
        <v>15</v>
      </c>
      <c r="C10" t="s">
        <v>15</v>
      </c>
      <c r="D10" t="s">
        <v>15</v>
      </c>
      <c r="E10" t="s">
        <v>15</v>
      </c>
      <c r="F10" t="s">
        <v>15</v>
      </c>
      <c r="G10" t="s">
        <v>15</v>
      </c>
      <c r="H10" t="s">
        <v>41</v>
      </c>
      <c r="I10" t="s">
        <v>15</v>
      </c>
      <c r="J10" t="s">
        <v>17</v>
      </c>
      <c r="K10" t="s">
        <v>18</v>
      </c>
      <c r="L10">
        <v>75000</v>
      </c>
      <c r="M10" t="s">
        <v>15</v>
      </c>
      <c r="N10" t="s">
        <v>15</v>
      </c>
    </row>
    <row r="11" spans="1:14" x14ac:dyDescent="0.3">
      <c r="A11" t="s">
        <v>42</v>
      </c>
      <c r="B11" t="s">
        <v>15</v>
      </c>
      <c r="C11" t="s">
        <v>15</v>
      </c>
      <c r="D11" t="s">
        <v>15</v>
      </c>
      <c r="E11" t="s">
        <v>15</v>
      </c>
      <c r="F11" t="s">
        <v>15</v>
      </c>
      <c r="G11" t="s">
        <v>15</v>
      </c>
      <c r="H11" t="s">
        <v>43</v>
      </c>
      <c r="I11" t="s">
        <v>15</v>
      </c>
      <c r="J11" t="s">
        <v>21</v>
      </c>
      <c r="K11" t="s">
        <v>44</v>
      </c>
      <c r="L11">
        <v>75000</v>
      </c>
      <c r="M11" t="s">
        <v>15</v>
      </c>
      <c r="N11" t="s">
        <v>15</v>
      </c>
    </row>
    <row r="12" spans="1:14" x14ac:dyDescent="0.3">
      <c r="A12" t="s">
        <v>45</v>
      </c>
      <c r="B12" t="s">
        <v>15</v>
      </c>
      <c r="C12" t="s">
        <v>15</v>
      </c>
      <c r="D12" t="s">
        <v>15</v>
      </c>
      <c r="E12" t="s">
        <v>15</v>
      </c>
      <c r="F12" t="s">
        <v>15</v>
      </c>
      <c r="G12" t="s">
        <v>15</v>
      </c>
      <c r="H12" t="s">
        <v>46</v>
      </c>
      <c r="I12" t="s">
        <v>15</v>
      </c>
      <c r="J12" t="s">
        <v>21</v>
      </c>
      <c r="K12" t="s">
        <v>47</v>
      </c>
      <c r="L12">
        <v>75000</v>
      </c>
      <c r="M12" t="s">
        <v>15</v>
      </c>
      <c r="N12" t="s">
        <v>15</v>
      </c>
    </row>
    <row r="13" spans="1:14" x14ac:dyDescent="0.3">
      <c r="A13" t="s">
        <v>48</v>
      </c>
      <c r="B13" t="s">
        <v>15</v>
      </c>
      <c r="C13" t="s">
        <v>15</v>
      </c>
      <c r="D13" t="s">
        <v>15</v>
      </c>
      <c r="E13" t="s">
        <v>15</v>
      </c>
      <c r="F13" t="s">
        <v>15</v>
      </c>
      <c r="G13" t="s">
        <v>15</v>
      </c>
      <c r="H13" t="s">
        <v>49</v>
      </c>
      <c r="I13" t="s">
        <v>15</v>
      </c>
      <c r="J13" t="s">
        <v>17</v>
      </c>
      <c r="K13" t="s">
        <v>50</v>
      </c>
      <c r="L13">
        <v>75000</v>
      </c>
      <c r="M13" t="s">
        <v>15</v>
      </c>
      <c r="N13" t="s">
        <v>15</v>
      </c>
    </row>
    <row r="14" spans="1:14" x14ac:dyDescent="0.3">
      <c r="A14" t="s">
        <v>51</v>
      </c>
      <c r="B14" t="s">
        <v>15</v>
      </c>
      <c r="C14" t="s">
        <v>15</v>
      </c>
      <c r="D14" t="s">
        <v>15</v>
      </c>
      <c r="E14" t="s">
        <v>15</v>
      </c>
      <c r="F14" t="s">
        <v>15</v>
      </c>
      <c r="G14" t="s">
        <v>15</v>
      </c>
      <c r="H14" t="s">
        <v>52</v>
      </c>
      <c r="I14" t="s">
        <v>15</v>
      </c>
      <c r="J14" t="s">
        <v>17</v>
      </c>
      <c r="K14" t="s">
        <v>53</v>
      </c>
      <c r="L14">
        <v>75000</v>
      </c>
      <c r="M14" t="s">
        <v>15</v>
      </c>
      <c r="N14" t="s">
        <v>15</v>
      </c>
    </row>
    <row r="15" spans="1:14" x14ac:dyDescent="0.3">
      <c r="A15" t="s">
        <v>54</v>
      </c>
      <c r="B15" t="s">
        <v>15</v>
      </c>
      <c r="C15" t="s">
        <v>15</v>
      </c>
      <c r="D15" t="s">
        <v>15</v>
      </c>
      <c r="E15" t="s">
        <v>15</v>
      </c>
      <c r="F15" t="s">
        <v>15</v>
      </c>
      <c r="G15" t="s">
        <v>15</v>
      </c>
      <c r="H15" t="s">
        <v>55</v>
      </c>
      <c r="I15" t="s">
        <v>15</v>
      </c>
      <c r="J15" t="s">
        <v>21</v>
      </c>
      <c r="K15" t="s">
        <v>56</v>
      </c>
      <c r="L15">
        <v>100000</v>
      </c>
      <c r="M15" t="s">
        <v>15</v>
      </c>
      <c r="N15" t="s">
        <v>15</v>
      </c>
    </row>
    <row r="16" spans="1:14" x14ac:dyDescent="0.3">
      <c r="A16" t="s">
        <v>57</v>
      </c>
      <c r="B16" t="s">
        <v>15</v>
      </c>
      <c r="C16" t="s">
        <v>15</v>
      </c>
      <c r="D16" t="s">
        <v>15</v>
      </c>
      <c r="E16" t="s">
        <v>15</v>
      </c>
      <c r="F16" t="s">
        <v>15</v>
      </c>
      <c r="G16" t="s">
        <v>15</v>
      </c>
      <c r="H16" t="s">
        <v>58</v>
      </c>
      <c r="I16" t="s">
        <v>15</v>
      </c>
      <c r="J16" t="s">
        <v>17</v>
      </c>
      <c r="K16" t="s">
        <v>59</v>
      </c>
      <c r="L16">
        <v>100000</v>
      </c>
      <c r="M16" t="s">
        <v>15</v>
      </c>
      <c r="N16" t="s">
        <v>15</v>
      </c>
    </row>
    <row r="17" spans="1:14" x14ac:dyDescent="0.3">
      <c r="A17" t="s">
        <v>60</v>
      </c>
      <c r="B17" t="s">
        <v>15</v>
      </c>
      <c r="C17" t="s">
        <v>15</v>
      </c>
      <c r="D17" t="s">
        <v>15</v>
      </c>
      <c r="E17" t="s">
        <v>15</v>
      </c>
      <c r="F17" t="s">
        <v>15</v>
      </c>
      <c r="G17" t="s">
        <v>15</v>
      </c>
      <c r="H17" t="s">
        <v>61</v>
      </c>
      <c r="I17" t="s">
        <v>15</v>
      </c>
      <c r="J17" t="s">
        <v>21</v>
      </c>
      <c r="K17" t="s">
        <v>62</v>
      </c>
      <c r="L17">
        <v>100000</v>
      </c>
      <c r="M17" t="s">
        <v>15</v>
      </c>
      <c r="N17" t="s">
        <v>15</v>
      </c>
    </row>
    <row r="18" spans="1:14" x14ac:dyDescent="0.3">
      <c r="A18" t="s">
        <v>63</v>
      </c>
      <c r="B18" t="s">
        <v>15</v>
      </c>
      <c r="C18" t="s">
        <v>15</v>
      </c>
      <c r="D18" t="s">
        <v>15</v>
      </c>
      <c r="E18" t="s">
        <v>15</v>
      </c>
      <c r="F18" t="s">
        <v>15</v>
      </c>
      <c r="G18" t="s">
        <v>15</v>
      </c>
      <c r="H18" t="s">
        <v>64</v>
      </c>
      <c r="I18" t="s">
        <v>15</v>
      </c>
      <c r="J18" t="s">
        <v>17</v>
      </c>
      <c r="K18" t="s">
        <v>65</v>
      </c>
      <c r="L18">
        <v>100000</v>
      </c>
      <c r="M18" t="s">
        <v>15</v>
      </c>
      <c r="N18" t="s">
        <v>15</v>
      </c>
    </row>
    <row r="19" spans="1:14" x14ac:dyDescent="0.3">
      <c r="A19" t="s">
        <v>66</v>
      </c>
      <c r="B19" t="s">
        <v>15</v>
      </c>
      <c r="C19" t="s">
        <v>15</v>
      </c>
      <c r="D19" t="s">
        <v>15</v>
      </c>
      <c r="E19" t="s">
        <v>15</v>
      </c>
      <c r="F19" t="s">
        <v>15</v>
      </c>
      <c r="G19" t="s">
        <v>15</v>
      </c>
      <c r="H19" t="s">
        <v>67</v>
      </c>
      <c r="I19" t="s">
        <v>15</v>
      </c>
      <c r="J19" t="s">
        <v>17</v>
      </c>
      <c r="K19" t="s">
        <v>56</v>
      </c>
      <c r="L19">
        <v>100000</v>
      </c>
      <c r="M19" t="s">
        <v>15</v>
      </c>
      <c r="N19" t="s">
        <v>15</v>
      </c>
    </row>
    <row r="20" spans="1:14" x14ac:dyDescent="0.3">
      <c r="A20" t="s">
        <v>68</v>
      </c>
      <c r="B20" t="s">
        <v>15</v>
      </c>
      <c r="C20" t="s">
        <v>15</v>
      </c>
      <c r="D20" t="s">
        <v>15</v>
      </c>
      <c r="E20" t="s">
        <v>15</v>
      </c>
      <c r="F20" t="s">
        <v>15</v>
      </c>
      <c r="G20" t="s">
        <v>15</v>
      </c>
      <c r="H20" t="s">
        <v>69</v>
      </c>
      <c r="I20" t="s">
        <v>15</v>
      </c>
      <c r="J20" t="s">
        <v>70</v>
      </c>
      <c r="K20" t="s">
        <v>50</v>
      </c>
      <c r="L20">
        <v>100000</v>
      </c>
      <c r="M20" t="s">
        <v>15</v>
      </c>
      <c r="N20" t="s">
        <v>15</v>
      </c>
    </row>
    <row r="21" spans="1:14" x14ac:dyDescent="0.3">
      <c r="A21" t="s">
        <v>71</v>
      </c>
      <c r="B21" t="s">
        <v>15</v>
      </c>
      <c r="C21" t="s">
        <v>15</v>
      </c>
      <c r="D21" t="s">
        <v>15</v>
      </c>
      <c r="E21" t="s">
        <v>15</v>
      </c>
      <c r="F21" t="s">
        <v>15</v>
      </c>
      <c r="G21" t="s">
        <v>15</v>
      </c>
      <c r="H21" t="s">
        <v>72</v>
      </c>
      <c r="I21" t="s">
        <v>15</v>
      </c>
      <c r="J21" t="s">
        <v>25</v>
      </c>
      <c r="K21" t="s">
        <v>73</v>
      </c>
      <c r="L21">
        <v>100000</v>
      </c>
      <c r="M21" t="s">
        <v>15</v>
      </c>
      <c r="N21" t="s">
        <v>15</v>
      </c>
    </row>
    <row r="22" spans="1:14" x14ac:dyDescent="0.3">
      <c r="A22" t="s">
        <v>74</v>
      </c>
      <c r="B22" t="s">
        <v>15</v>
      </c>
      <c r="C22" t="s">
        <v>15</v>
      </c>
      <c r="D22" t="s">
        <v>15</v>
      </c>
      <c r="E22" t="s">
        <v>15</v>
      </c>
      <c r="F22" t="s">
        <v>15</v>
      </c>
      <c r="G22" t="s">
        <v>15</v>
      </c>
      <c r="H22" t="s">
        <v>75</v>
      </c>
      <c r="I22" t="s">
        <v>15</v>
      </c>
      <c r="J22" t="s">
        <v>17</v>
      </c>
      <c r="K22" t="s">
        <v>76</v>
      </c>
      <c r="L22">
        <v>100000</v>
      </c>
      <c r="M22" t="s">
        <v>15</v>
      </c>
      <c r="N22" t="s">
        <v>15</v>
      </c>
    </row>
    <row r="23" spans="1:14" x14ac:dyDescent="0.3">
      <c r="A23" t="s">
        <v>77</v>
      </c>
      <c r="B23" t="s">
        <v>15</v>
      </c>
      <c r="C23" t="s">
        <v>15</v>
      </c>
      <c r="D23" t="s">
        <v>15</v>
      </c>
      <c r="E23" t="s">
        <v>15</v>
      </c>
      <c r="F23" t="s">
        <v>15</v>
      </c>
      <c r="G23" t="s">
        <v>15</v>
      </c>
      <c r="H23" t="s">
        <v>78</v>
      </c>
      <c r="I23" t="s">
        <v>15</v>
      </c>
      <c r="J23" t="s">
        <v>25</v>
      </c>
      <c r="K23" t="s">
        <v>34</v>
      </c>
      <c r="L23">
        <v>100000</v>
      </c>
      <c r="M23" t="s">
        <v>15</v>
      </c>
      <c r="N23" t="s">
        <v>15</v>
      </c>
    </row>
    <row r="24" spans="1:14" x14ac:dyDescent="0.3">
      <c r="A24" t="s">
        <v>79</v>
      </c>
      <c r="B24" t="s">
        <v>15</v>
      </c>
      <c r="C24" t="s">
        <v>15</v>
      </c>
      <c r="D24" t="s">
        <v>15</v>
      </c>
      <c r="E24" t="s">
        <v>15</v>
      </c>
      <c r="F24" t="s">
        <v>15</v>
      </c>
      <c r="G24" t="s">
        <v>15</v>
      </c>
      <c r="H24" t="s">
        <v>80</v>
      </c>
      <c r="I24" t="s">
        <v>15</v>
      </c>
      <c r="J24" t="s">
        <v>17</v>
      </c>
      <c r="K24" t="s">
        <v>18</v>
      </c>
      <c r="L24">
        <v>100000</v>
      </c>
      <c r="M24" t="s">
        <v>15</v>
      </c>
      <c r="N24" t="s">
        <v>15</v>
      </c>
    </row>
    <row r="25" spans="1:14" x14ac:dyDescent="0.3">
      <c r="A25" t="s">
        <v>81</v>
      </c>
      <c r="B25" t="s">
        <v>15</v>
      </c>
      <c r="C25" t="s">
        <v>15</v>
      </c>
      <c r="D25" t="s">
        <v>15</v>
      </c>
      <c r="E25" t="s">
        <v>15</v>
      </c>
      <c r="F25" t="s">
        <v>15</v>
      </c>
      <c r="G25" t="s">
        <v>15</v>
      </c>
      <c r="H25" t="s">
        <v>82</v>
      </c>
      <c r="I25" t="s">
        <v>15</v>
      </c>
      <c r="J25" t="s">
        <v>21</v>
      </c>
      <c r="K25" t="s">
        <v>39</v>
      </c>
      <c r="L25">
        <v>100000</v>
      </c>
      <c r="M25" t="s">
        <v>15</v>
      </c>
      <c r="N25" t="s">
        <v>15</v>
      </c>
    </row>
    <row r="26" spans="1:14" x14ac:dyDescent="0.3">
      <c r="A26" t="s">
        <v>83</v>
      </c>
      <c r="B26" t="s">
        <v>15</v>
      </c>
      <c r="C26" t="s">
        <v>15</v>
      </c>
      <c r="D26" t="s">
        <v>15</v>
      </c>
      <c r="E26" t="s">
        <v>15</v>
      </c>
      <c r="F26" t="s">
        <v>15</v>
      </c>
      <c r="G26" t="s">
        <v>15</v>
      </c>
      <c r="H26" t="s">
        <v>84</v>
      </c>
      <c r="I26" t="s">
        <v>15</v>
      </c>
      <c r="J26" t="s">
        <v>85</v>
      </c>
      <c r="K26" t="s">
        <v>86</v>
      </c>
      <c r="L26">
        <v>100000</v>
      </c>
      <c r="M26" t="s">
        <v>15</v>
      </c>
      <c r="N26" t="s">
        <v>15</v>
      </c>
    </row>
    <row r="27" spans="1:14" x14ac:dyDescent="0.3">
      <c r="A27" t="s">
        <v>87</v>
      </c>
      <c r="B27" t="s">
        <v>15</v>
      </c>
      <c r="C27" t="s">
        <v>15</v>
      </c>
      <c r="D27" t="s">
        <v>15</v>
      </c>
      <c r="E27" t="s">
        <v>15</v>
      </c>
      <c r="F27" t="s">
        <v>15</v>
      </c>
      <c r="G27" t="s">
        <v>15</v>
      </c>
      <c r="H27" t="s">
        <v>88</v>
      </c>
      <c r="I27" t="s">
        <v>15</v>
      </c>
      <c r="J27" t="s">
        <v>17</v>
      </c>
      <c r="K27" t="s">
        <v>86</v>
      </c>
      <c r="L27">
        <v>100000</v>
      </c>
      <c r="M27" t="s">
        <v>15</v>
      </c>
      <c r="N27" t="s">
        <v>15</v>
      </c>
    </row>
    <row r="28" spans="1:14" x14ac:dyDescent="0.3">
      <c r="A28" t="s">
        <v>89</v>
      </c>
      <c r="B28" t="s">
        <v>15</v>
      </c>
      <c r="C28" t="s">
        <v>15</v>
      </c>
      <c r="D28" t="s">
        <v>15</v>
      </c>
      <c r="E28" t="s">
        <v>15</v>
      </c>
      <c r="F28" t="s">
        <v>15</v>
      </c>
      <c r="G28" t="s">
        <v>15</v>
      </c>
      <c r="H28" t="s">
        <v>90</v>
      </c>
      <c r="I28" t="s">
        <v>15</v>
      </c>
      <c r="J28" t="s">
        <v>70</v>
      </c>
      <c r="K28" t="s">
        <v>44</v>
      </c>
      <c r="L28">
        <v>100000</v>
      </c>
      <c r="M28" t="s">
        <v>15</v>
      </c>
      <c r="N28" t="s">
        <v>15</v>
      </c>
    </row>
    <row r="29" spans="1:14" x14ac:dyDescent="0.3">
      <c r="A29" t="s">
        <v>91</v>
      </c>
      <c r="B29" t="s">
        <v>15</v>
      </c>
      <c r="C29" t="s">
        <v>15</v>
      </c>
      <c r="D29" t="s">
        <v>15</v>
      </c>
      <c r="E29" t="s">
        <v>15</v>
      </c>
      <c r="F29" t="s">
        <v>15</v>
      </c>
      <c r="G29" t="s">
        <v>15</v>
      </c>
      <c r="H29" t="s">
        <v>92</v>
      </c>
      <c r="I29" t="s">
        <v>15</v>
      </c>
      <c r="J29" t="s">
        <v>17</v>
      </c>
      <c r="K29" t="s">
        <v>56</v>
      </c>
      <c r="L29">
        <v>100000</v>
      </c>
      <c r="M29" t="s">
        <v>15</v>
      </c>
      <c r="N29" t="s">
        <v>15</v>
      </c>
    </row>
    <row r="30" spans="1:14" x14ac:dyDescent="0.3">
      <c r="A30" t="s">
        <v>93</v>
      </c>
      <c r="B30" t="s">
        <v>15</v>
      </c>
      <c r="C30" t="s">
        <v>15</v>
      </c>
      <c r="D30" t="s">
        <v>15</v>
      </c>
      <c r="E30" t="s">
        <v>15</v>
      </c>
      <c r="F30" t="s">
        <v>15</v>
      </c>
      <c r="G30" t="s">
        <v>15</v>
      </c>
      <c r="H30" t="s">
        <v>94</v>
      </c>
      <c r="I30" t="s">
        <v>15</v>
      </c>
      <c r="J30" t="s">
        <v>70</v>
      </c>
      <c r="K30" t="s">
        <v>73</v>
      </c>
      <c r="L30">
        <v>100000</v>
      </c>
      <c r="M30" t="s">
        <v>15</v>
      </c>
      <c r="N30" t="s">
        <v>15</v>
      </c>
    </row>
    <row r="31" spans="1:14" x14ac:dyDescent="0.3">
      <c r="A31" t="s">
        <v>95</v>
      </c>
      <c r="B31" t="s">
        <v>15</v>
      </c>
      <c r="C31" t="s">
        <v>15</v>
      </c>
      <c r="D31" t="s">
        <v>15</v>
      </c>
      <c r="E31" t="s">
        <v>15</v>
      </c>
      <c r="F31" t="s">
        <v>15</v>
      </c>
      <c r="G31" t="s">
        <v>15</v>
      </c>
      <c r="H31" t="s">
        <v>96</v>
      </c>
      <c r="I31" t="s">
        <v>15</v>
      </c>
      <c r="J31" t="s">
        <v>21</v>
      </c>
      <c r="K31" t="s">
        <v>53</v>
      </c>
      <c r="L31">
        <v>75000</v>
      </c>
      <c r="M31" t="s">
        <v>15</v>
      </c>
      <c r="N31" t="s">
        <v>15</v>
      </c>
    </row>
    <row r="32" spans="1:14" x14ac:dyDescent="0.3">
      <c r="A32" t="s">
        <v>97</v>
      </c>
      <c r="B32" t="s">
        <v>15</v>
      </c>
      <c r="C32" t="s">
        <v>15</v>
      </c>
      <c r="D32" t="s">
        <v>15</v>
      </c>
      <c r="E32" t="s">
        <v>15</v>
      </c>
      <c r="F32" t="s">
        <v>15</v>
      </c>
      <c r="G32" t="s">
        <v>15</v>
      </c>
      <c r="H32" t="s">
        <v>98</v>
      </c>
      <c r="I32" t="s">
        <v>15</v>
      </c>
      <c r="J32" t="s">
        <v>70</v>
      </c>
      <c r="K32" t="s">
        <v>29</v>
      </c>
      <c r="L32">
        <v>75000</v>
      </c>
      <c r="M32" t="s">
        <v>15</v>
      </c>
      <c r="N32" t="s">
        <v>15</v>
      </c>
    </row>
    <row r="33" spans="1:14" x14ac:dyDescent="0.3">
      <c r="A33" t="s">
        <v>99</v>
      </c>
      <c r="B33" t="s">
        <v>15</v>
      </c>
      <c r="C33" t="s">
        <v>15</v>
      </c>
      <c r="D33" t="s">
        <v>15</v>
      </c>
      <c r="E33" t="s">
        <v>15</v>
      </c>
      <c r="F33" t="s">
        <v>15</v>
      </c>
      <c r="G33" t="s">
        <v>15</v>
      </c>
      <c r="H33" t="s">
        <v>100</v>
      </c>
      <c r="I33" t="s">
        <v>15</v>
      </c>
      <c r="J33" t="s">
        <v>70</v>
      </c>
      <c r="K33" t="s">
        <v>62</v>
      </c>
      <c r="L33">
        <v>75000</v>
      </c>
      <c r="M33" t="s">
        <v>15</v>
      </c>
      <c r="N33" t="s">
        <v>15</v>
      </c>
    </row>
    <row r="34" spans="1:14" x14ac:dyDescent="0.3">
      <c r="A34" t="s">
        <v>101</v>
      </c>
      <c r="B34" t="s">
        <v>15</v>
      </c>
      <c r="C34" t="s">
        <v>15</v>
      </c>
      <c r="D34" t="s">
        <v>15</v>
      </c>
      <c r="E34" t="s">
        <v>15</v>
      </c>
      <c r="F34" t="s">
        <v>15</v>
      </c>
      <c r="G34" t="s">
        <v>15</v>
      </c>
      <c r="H34" t="s">
        <v>102</v>
      </c>
      <c r="I34" t="s">
        <v>15</v>
      </c>
      <c r="J34" t="s">
        <v>17</v>
      </c>
      <c r="K34" t="s">
        <v>76</v>
      </c>
      <c r="L34">
        <v>75000</v>
      </c>
      <c r="M34" t="s">
        <v>15</v>
      </c>
      <c r="N34" t="s">
        <v>15</v>
      </c>
    </row>
    <row r="35" spans="1:14" x14ac:dyDescent="0.3">
      <c r="A35" t="s">
        <v>103</v>
      </c>
      <c r="B35" t="s">
        <v>15</v>
      </c>
      <c r="C35" t="s">
        <v>15</v>
      </c>
      <c r="D35" t="s">
        <v>15</v>
      </c>
      <c r="E35" t="s">
        <v>15</v>
      </c>
      <c r="F35" t="s">
        <v>15</v>
      </c>
      <c r="G35" t="s">
        <v>15</v>
      </c>
      <c r="H35" t="s">
        <v>104</v>
      </c>
      <c r="I35" t="s">
        <v>15</v>
      </c>
      <c r="J35" t="s">
        <v>17</v>
      </c>
      <c r="K35" t="s">
        <v>26</v>
      </c>
      <c r="L35">
        <v>75000</v>
      </c>
      <c r="M35" t="s">
        <v>15</v>
      </c>
      <c r="N35" t="s">
        <v>15</v>
      </c>
    </row>
    <row r="36" spans="1:14" x14ac:dyDescent="0.3">
      <c r="A36" t="s">
        <v>105</v>
      </c>
      <c r="B36" t="s">
        <v>15</v>
      </c>
      <c r="C36" t="s">
        <v>15</v>
      </c>
      <c r="D36" t="s">
        <v>15</v>
      </c>
      <c r="E36" t="s">
        <v>15</v>
      </c>
      <c r="F36" t="s">
        <v>15</v>
      </c>
      <c r="G36" t="s">
        <v>15</v>
      </c>
      <c r="H36" t="s">
        <v>106</v>
      </c>
      <c r="I36" t="s">
        <v>15</v>
      </c>
      <c r="J36" t="s">
        <v>17</v>
      </c>
      <c r="K36" t="s">
        <v>65</v>
      </c>
      <c r="L36">
        <v>75000</v>
      </c>
      <c r="M36" t="s">
        <v>15</v>
      </c>
      <c r="N36" t="s">
        <v>15</v>
      </c>
    </row>
    <row r="37" spans="1:14" x14ac:dyDescent="0.3">
      <c r="A37" t="s">
        <v>107</v>
      </c>
      <c r="B37" t="s">
        <v>15</v>
      </c>
      <c r="C37" t="s">
        <v>15</v>
      </c>
      <c r="D37" t="s">
        <v>15</v>
      </c>
      <c r="E37" t="s">
        <v>15</v>
      </c>
      <c r="F37" t="s">
        <v>15</v>
      </c>
      <c r="G37" t="s">
        <v>15</v>
      </c>
      <c r="H37" t="s">
        <v>108</v>
      </c>
      <c r="I37" t="s">
        <v>15</v>
      </c>
      <c r="J37" t="s">
        <v>17</v>
      </c>
      <c r="K37" t="s">
        <v>73</v>
      </c>
      <c r="L37">
        <v>75000</v>
      </c>
      <c r="M37" t="s">
        <v>15</v>
      </c>
      <c r="N37" t="s">
        <v>15</v>
      </c>
    </row>
    <row r="38" spans="1:14" x14ac:dyDescent="0.3">
      <c r="A38" t="s">
        <v>109</v>
      </c>
      <c r="B38" t="s">
        <v>15</v>
      </c>
      <c r="C38" t="s">
        <v>15</v>
      </c>
      <c r="D38" t="s">
        <v>15</v>
      </c>
      <c r="E38" t="s">
        <v>15</v>
      </c>
      <c r="F38" t="s">
        <v>15</v>
      </c>
      <c r="G38" t="s">
        <v>15</v>
      </c>
      <c r="H38" t="s">
        <v>110</v>
      </c>
      <c r="I38" t="s">
        <v>15</v>
      </c>
      <c r="J38" t="s">
        <v>21</v>
      </c>
      <c r="K38" t="s">
        <v>39</v>
      </c>
      <c r="L38">
        <v>100000</v>
      </c>
      <c r="M38" t="s">
        <v>15</v>
      </c>
      <c r="N38" t="s">
        <v>15</v>
      </c>
    </row>
    <row r="39" spans="1:14" x14ac:dyDescent="0.3">
      <c r="A39" t="s">
        <v>111</v>
      </c>
      <c r="B39" t="s">
        <v>15</v>
      </c>
      <c r="C39" t="s">
        <v>15</v>
      </c>
      <c r="D39" t="s">
        <v>15</v>
      </c>
      <c r="E39" t="s">
        <v>15</v>
      </c>
      <c r="F39" t="s">
        <v>15</v>
      </c>
      <c r="G39" t="s">
        <v>15</v>
      </c>
      <c r="H39" t="s">
        <v>112</v>
      </c>
      <c r="I39" t="s">
        <v>15</v>
      </c>
      <c r="J39" t="s">
        <v>17</v>
      </c>
      <c r="K39" t="s">
        <v>76</v>
      </c>
      <c r="L39">
        <v>100000</v>
      </c>
      <c r="M39" t="s">
        <v>15</v>
      </c>
      <c r="N39" t="s">
        <v>15</v>
      </c>
    </row>
    <row r="40" spans="1:14" x14ac:dyDescent="0.3">
      <c r="A40" t="s">
        <v>113</v>
      </c>
      <c r="B40" t="s">
        <v>15</v>
      </c>
      <c r="C40" t="s">
        <v>15</v>
      </c>
      <c r="D40" t="s">
        <v>15</v>
      </c>
      <c r="E40" t="s">
        <v>15</v>
      </c>
      <c r="F40" t="s">
        <v>15</v>
      </c>
      <c r="G40" t="s">
        <v>15</v>
      </c>
      <c r="H40" t="s">
        <v>114</v>
      </c>
      <c r="I40" t="s">
        <v>15</v>
      </c>
      <c r="J40" t="s">
        <v>21</v>
      </c>
      <c r="K40" t="s">
        <v>53</v>
      </c>
      <c r="L40">
        <v>100000</v>
      </c>
      <c r="M40" t="s">
        <v>15</v>
      </c>
      <c r="N40" t="s">
        <v>15</v>
      </c>
    </row>
    <row r="41" spans="1:14" x14ac:dyDescent="0.3">
      <c r="A41" t="s">
        <v>115</v>
      </c>
      <c r="B41" t="s">
        <v>15</v>
      </c>
      <c r="C41" t="s">
        <v>15</v>
      </c>
      <c r="D41" t="s">
        <v>15</v>
      </c>
      <c r="E41" t="s">
        <v>15</v>
      </c>
      <c r="F41" t="s">
        <v>15</v>
      </c>
      <c r="G41" t="s">
        <v>15</v>
      </c>
      <c r="H41" t="s">
        <v>116</v>
      </c>
      <c r="I41" t="s">
        <v>15</v>
      </c>
      <c r="J41" t="s">
        <v>17</v>
      </c>
      <c r="K41" t="s">
        <v>18</v>
      </c>
      <c r="L41">
        <v>100000</v>
      </c>
      <c r="M41" t="s">
        <v>15</v>
      </c>
      <c r="N41" t="s">
        <v>15</v>
      </c>
    </row>
    <row r="42" spans="1:14" x14ac:dyDescent="0.3">
      <c r="A42" t="s">
        <v>117</v>
      </c>
      <c r="B42" t="s">
        <v>15</v>
      </c>
      <c r="C42" t="s">
        <v>15</v>
      </c>
      <c r="D42" t="s">
        <v>15</v>
      </c>
      <c r="E42" t="s">
        <v>15</v>
      </c>
      <c r="F42" t="s">
        <v>15</v>
      </c>
      <c r="G42" t="s">
        <v>15</v>
      </c>
      <c r="H42" t="s">
        <v>118</v>
      </c>
      <c r="I42" t="s">
        <v>15</v>
      </c>
      <c r="J42" t="s">
        <v>17</v>
      </c>
      <c r="K42" t="s">
        <v>22</v>
      </c>
      <c r="L42">
        <v>100000</v>
      </c>
      <c r="M42" t="s">
        <v>15</v>
      </c>
      <c r="N42" t="s">
        <v>15</v>
      </c>
    </row>
    <row r="43" spans="1:14" x14ac:dyDescent="0.3">
      <c r="A43" t="s">
        <v>119</v>
      </c>
      <c r="B43" t="s">
        <v>15</v>
      </c>
      <c r="C43" t="s">
        <v>15</v>
      </c>
      <c r="D43" t="s">
        <v>15</v>
      </c>
      <c r="E43" t="s">
        <v>15</v>
      </c>
      <c r="F43" t="s">
        <v>15</v>
      </c>
      <c r="G43" t="s">
        <v>15</v>
      </c>
      <c r="H43" t="s">
        <v>120</v>
      </c>
      <c r="I43" t="s">
        <v>15</v>
      </c>
      <c r="J43" t="s">
        <v>70</v>
      </c>
      <c r="K43" t="s">
        <v>18</v>
      </c>
      <c r="L43">
        <v>75000</v>
      </c>
      <c r="M43" t="s">
        <v>15</v>
      </c>
      <c r="N43" t="s">
        <v>15</v>
      </c>
    </row>
    <row r="44" spans="1:14" x14ac:dyDescent="0.3">
      <c r="A44" t="s">
        <v>121</v>
      </c>
      <c r="B44" t="s">
        <v>15</v>
      </c>
      <c r="C44" t="s">
        <v>15</v>
      </c>
      <c r="D44" t="s">
        <v>15</v>
      </c>
      <c r="E44" t="s">
        <v>15</v>
      </c>
      <c r="F44" t="s">
        <v>15</v>
      </c>
      <c r="G44" t="s">
        <v>15</v>
      </c>
      <c r="H44" t="s">
        <v>122</v>
      </c>
      <c r="I44" t="s">
        <v>15</v>
      </c>
      <c r="J44" t="s">
        <v>25</v>
      </c>
      <c r="K44" t="s">
        <v>86</v>
      </c>
      <c r="L44">
        <v>75000</v>
      </c>
      <c r="M44" t="s">
        <v>15</v>
      </c>
      <c r="N44" t="s">
        <v>15</v>
      </c>
    </row>
    <row r="45" spans="1:14" x14ac:dyDescent="0.3">
      <c r="A45" t="s">
        <v>123</v>
      </c>
      <c r="B45" t="s">
        <v>15</v>
      </c>
      <c r="C45" t="s">
        <v>15</v>
      </c>
      <c r="D45" t="s">
        <v>15</v>
      </c>
      <c r="E45" t="s">
        <v>15</v>
      </c>
      <c r="F45" t="s">
        <v>15</v>
      </c>
      <c r="G45" t="s">
        <v>15</v>
      </c>
      <c r="H45" t="s">
        <v>124</v>
      </c>
      <c r="I45" t="s">
        <v>15</v>
      </c>
      <c r="J45" t="s">
        <v>17</v>
      </c>
      <c r="K45" t="s">
        <v>50</v>
      </c>
      <c r="L45">
        <v>75000</v>
      </c>
      <c r="M45" t="s">
        <v>15</v>
      </c>
      <c r="N45" t="s">
        <v>15</v>
      </c>
    </row>
    <row r="46" spans="1:14" x14ac:dyDescent="0.3">
      <c r="A46" t="s">
        <v>125</v>
      </c>
      <c r="B46" t="s">
        <v>15</v>
      </c>
      <c r="C46" t="s">
        <v>15</v>
      </c>
      <c r="D46" t="s">
        <v>15</v>
      </c>
      <c r="E46" t="s">
        <v>15</v>
      </c>
      <c r="F46" t="s">
        <v>15</v>
      </c>
      <c r="G46" t="s">
        <v>15</v>
      </c>
      <c r="H46" t="s">
        <v>126</v>
      </c>
      <c r="I46" t="s">
        <v>15</v>
      </c>
      <c r="J46" t="s">
        <v>25</v>
      </c>
      <c r="K46" t="s">
        <v>65</v>
      </c>
      <c r="L46">
        <v>75000</v>
      </c>
      <c r="M46" t="s">
        <v>15</v>
      </c>
      <c r="N46" t="s">
        <v>15</v>
      </c>
    </row>
    <row r="47" spans="1:14" x14ac:dyDescent="0.3">
      <c r="A47" t="s">
        <v>127</v>
      </c>
      <c r="B47" t="s">
        <v>15</v>
      </c>
      <c r="C47" t="s">
        <v>15</v>
      </c>
      <c r="D47" t="s">
        <v>15</v>
      </c>
      <c r="E47" t="s">
        <v>15</v>
      </c>
      <c r="F47" t="s">
        <v>15</v>
      </c>
      <c r="G47" t="s">
        <v>15</v>
      </c>
      <c r="H47" t="s">
        <v>128</v>
      </c>
      <c r="I47" t="s">
        <v>15</v>
      </c>
      <c r="J47" t="s">
        <v>17</v>
      </c>
      <c r="K47" t="s">
        <v>29</v>
      </c>
      <c r="L47">
        <v>75000</v>
      </c>
      <c r="M47" t="s">
        <v>15</v>
      </c>
      <c r="N47" t="s">
        <v>15</v>
      </c>
    </row>
    <row r="48" spans="1:14" x14ac:dyDescent="0.3">
      <c r="A48" t="s">
        <v>129</v>
      </c>
      <c r="B48" t="s">
        <v>15</v>
      </c>
      <c r="C48" t="s">
        <v>15</v>
      </c>
      <c r="D48" t="s">
        <v>15</v>
      </c>
      <c r="E48" t="s">
        <v>15</v>
      </c>
      <c r="F48" t="s">
        <v>15</v>
      </c>
      <c r="G48" t="s">
        <v>15</v>
      </c>
      <c r="H48" t="s">
        <v>130</v>
      </c>
      <c r="I48" t="s">
        <v>15</v>
      </c>
      <c r="J48" t="s">
        <v>21</v>
      </c>
      <c r="K48" t="s">
        <v>59</v>
      </c>
      <c r="L48">
        <v>75000</v>
      </c>
      <c r="M48" t="s">
        <v>15</v>
      </c>
      <c r="N48" t="s">
        <v>15</v>
      </c>
    </row>
    <row r="49" spans="1:14" x14ac:dyDescent="0.3">
      <c r="A49" t="s">
        <v>131</v>
      </c>
      <c r="B49" t="s">
        <v>15</v>
      </c>
      <c r="C49" t="s">
        <v>15</v>
      </c>
      <c r="D49" t="s">
        <v>15</v>
      </c>
      <c r="E49" t="s">
        <v>15</v>
      </c>
      <c r="F49" t="s">
        <v>15</v>
      </c>
      <c r="G49" t="s">
        <v>15</v>
      </c>
      <c r="H49" t="s">
        <v>132</v>
      </c>
      <c r="I49" t="s">
        <v>15</v>
      </c>
      <c r="J49" t="s">
        <v>85</v>
      </c>
      <c r="K49" t="s">
        <v>59</v>
      </c>
      <c r="L49">
        <v>75000</v>
      </c>
      <c r="M49" t="s">
        <v>15</v>
      </c>
      <c r="N49" t="s">
        <v>15</v>
      </c>
    </row>
    <row r="50" spans="1:14" x14ac:dyDescent="0.3">
      <c r="A50" t="s">
        <v>133</v>
      </c>
      <c r="B50" t="s">
        <v>15</v>
      </c>
      <c r="C50" t="s">
        <v>15</v>
      </c>
      <c r="D50" t="s">
        <v>15</v>
      </c>
      <c r="E50" t="s">
        <v>15</v>
      </c>
      <c r="F50" t="s">
        <v>15</v>
      </c>
      <c r="G50" t="s">
        <v>15</v>
      </c>
      <c r="H50" t="s">
        <v>134</v>
      </c>
      <c r="I50" t="s">
        <v>15</v>
      </c>
      <c r="J50" t="s">
        <v>17</v>
      </c>
      <c r="K50" t="s">
        <v>62</v>
      </c>
      <c r="L50">
        <v>100000</v>
      </c>
      <c r="M50" t="s">
        <v>15</v>
      </c>
      <c r="N50" t="s">
        <v>15</v>
      </c>
    </row>
    <row r="51" spans="1:14" x14ac:dyDescent="0.3">
      <c r="A51" t="s">
        <v>135</v>
      </c>
      <c r="B51" t="s">
        <v>15</v>
      </c>
      <c r="C51" t="s">
        <v>15</v>
      </c>
      <c r="D51" t="s">
        <v>15</v>
      </c>
      <c r="E51" t="s">
        <v>15</v>
      </c>
      <c r="F51" t="s">
        <v>15</v>
      </c>
      <c r="G51" t="s">
        <v>15</v>
      </c>
      <c r="H51" t="s">
        <v>136</v>
      </c>
      <c r="I51" t="s">
        <v>15</v>
      </c>
      <c r="J51" t="s">
        <v>70</v>
      </c>
      <c r="K51" t="s">
        <v>22</v>
      </c>
      <c r="L51">
        <v>100000</v>
      </c>
      <c r="M51" t="s">
        <v>15</v>
      </c>
      <c r="N51" t="s">
        <v>15</v>
      </c>
    </row>
    <row r="52" spans="1:14" x14ac:dyDescent="0.3">
      <c r="A52" t="s">
        <v>137</v>
      </c>
      <c r="B52" t="s">
        <v>15</v>
      </c>
      <c r="C52" t="s">
        <v>15</v>
      </c>
      <c r="D52" t="s">
        <v>15</v>
      </c>
      <c r="E52" t="s">
        <v>15</v>
      </c>
      <c r="F52" t="s">
        <v>15</v>
      </c>
      <c r="G52" t="s">
        <v>15</v>
      </c>
      <c r="H52" t="s">
        <v>138</v>
      </c>
      <c r="I52" t="s">
        <v>15</v>
      </c>
      <c r="J52" t="s">
        <v>17</v>
      </c>
      <c r="K52" t="s">
        <v>44</v>
      </c>
      <c r="L52">
        <v>100000</v>
      </c>
      <c r="M52" t="s">
        <v>15</v>
      </c>
      <c r="N52" t="s">
        <v>15</v>
      </c>
    </row>
    <row r="53" spans="1:14" x14ac:dyDescent="0.3">
      <c r="A53" t="s">
        <v>139</v>
      </c>
      <c r="B53" t="s">
        <v>15</v>
      </c>
      <c r="C53" t="s">
        <v>15</v>
      </c>
      <c r="D53" t="s">
        <v>15</v>
      </c>
      <c r="E53" t="s">
        <v>15</v>
      </c>
      <c r="F53" t="s">
        <v>15</v>
      </c>
      <c r="G53" t="s">
        <v>15</v>
      </c>
      <c r="H53" t="s">
        <v>140</v>
      </c>
      <c r="I53" t="s">
        <v>15</v>
      </c>
      <c r="J53" t="s">
        <v>70</v>
      </c>
      <c r="K53" t="s">
        <v>34</v>
      </c>
      <c r="L53">
        <v>100000</v>
      </c>
      <c r="M53" t="s">
        <v>15</v>
      </c>
      <c r="N53" t="s">
        <v>15</v>
      </c>
    </row>
    <row r="54" spans="1:14" x14ac:dyDescent="0.3">
      <c r="A54" t="s">
        <v>15</v>
      </c>
      <c r="B54" t="s">
        <v>15</v>
      </c>
      <c r="C54" t="s">
        <v>15</v>
      </c>
      <c r="D54" t="s">
        <v>15</v>
      </c>
      <c r="E54" t="s">
        <v>15</v>
      </c>
      <c r="F54" t="s">
        <v>15</v>
      </c>
      <c r="G54" t="s">
        <v>15</v>
      </c>
      <c r="H54" t="s">
        <v>15</v>
      </c>
      <c r="I54" t="s">
        <v>15</v>
      </c>
      <c r="J54" t="s">
        <v>15</v>
      </c>
      <c r="K54" t="s">
        <v>15</v>
      </c>
      <c r="M54" t="s">
        <v>15</v>
      </c>
      <c r="N54" t="s">
        <v>15</v>
      </c>
    </row>
    <row r="55" spans="1:14" x14ac:dyDescent="0.3">
      <c r="A55" t="s">
        <v>15</v>
      </c>
      <c r="B55" t="s">
        <v>15</v>
      </c>
      <c r="C55" t="s">
        <v>15</v>
      </c>
      <c r="D55" t="s">
        <v>15</v>
      </c>
      <c r="E55" t="s">
        <v>15</v>
      </c>
      <c r="F55" t="s">
        <v>15</v>
      </c>
      <c r="G55" t="s">
        <v>15</v>
      </c>
      <c r="H55" t="s">
        <v>15</v>
      </c>
      <c r="I55" t="s">
        <v>15</v>
      </c>
      <c r="J55" t="s">
        <v>15</v>
      </c>
      <c r="K55" t="s">
        <v>15</v>
      </c>
      <c r="M55" t="s">
        <v>15</v>
      </c>
      <c r="N55" t="s">
        <v>15</v>
      </c>
    </row>
    <row r="56" spans="1:14" x14ac:dyDescent="0.3">
      <c r="A56" t="s">
        <v>15</v>
      </c>
      <c r="B56" t="s">
        <v>15</v>
      </c>
      <c r="C56" t="s">
        <v>15</v>
      </c>
      <c r="D56" t="s">
        <v>15</v>
      </c>
      <c r="E56" t="s">
        <v>15</v>
      </c>
      <c r="F56" t="s">
        <v>15</v>
      </c>
      <c r="G56" t="s">
        <v>15</v>
      </c>
      <c r="H56" t="s">
        <v>15</v>
      </c>
      <c r="I56" t="s">
        <v>15</v>
      </c>
      <c r="J56" t="s">
        <v>15</v>
      </c>
      <c r="K56" t="s">
        <v>15</v>
      </c>
      <c r="M56" t="s">
        <v>15</v>
      </c>
      <c r="N56" t="s">
        <v>15</v>
      </c>
    </row>
    <row r="57" spans="1:14" x14ac:dyDescent="0.3">
      <c r="A57" t="s">
        <v>15</v>
      </c>
      <c r="B57" t="s">
        <v>15</v>
      </c>
      <c r="C57" t="s">
        <v>15</v>
      </c>
      <c r="D57" t="s">
        <v>15</v>
      </c>
      <c r="E57" t="s">
        <v>15</v>
      </c>
      <c r="F57" t="s">
        <v>15</v>
      </c>
      <c r="G57" t="s">
        <v>15</v>
      </c>
      <c r="H57" t="s">
        <v>15</v>
      </c>
      <c r="I57" t="s">
        <v>15</v>
      </c>
      <c r="J57" t="s">
        <v>15</v>
      </c>
      <c r="K57" t="s">
        <v>15</v>
      </c>
      <c r="M57" t="s">
        <v>15</v>
      </c>
      <c r="N57" t="s">
        <v>15</v>
      </c>
    </row>
    <row r="58" spans="1:14" x14ac:dyDescent="0.3">
      <c r="A58" t="s">
        <v>15</v>
      </c>
      <c r="B58" t="s">
        <v>15</v>
      </c>
      <c r="C58" t="s">
        <v>15</v>
      </c>
      <c r="D58" t="s">
        <v>15</v>
      </c>
      <c r="E58" t="s">
        <v>15</v>
      </c>
      <c r="F58" t="s">
        <v>15</v>
      </c>
      <c r="G58" t="s">
        <v>15</v>
      </c>
      <c r="H58" t="s">
        <v>15</v>
      </c>
      <c r="I58" t="s">
        <v>15</v>
      </c>
      <c r="J58" t="s">
        <v>15</v>
      </c>
      <c r="K58" t="s">
        <v>15</v>
      </c>
      <c r="M58" t="s">
        <v>15</v>
      </c>
      <c r="N58" t="s">
        <v>15</v>
      </c>
    </row>
    <row r="59" spans="1:14" x14ac:dyDescent="0.3">
      <c r="A59" t="s">
        <v>15</v>
      </c>
      <c r="B59" t="s">
        <v>15</v>
      </c>
      <c r="C59" t="s">
        <v>15</v>
      </c>
      <c r="D59" t="s">
        <v>15</v>
      </c>
      <c r="E59" t="s">
        <v>15</v>
      </c>
      <c r="F59" t="s">
        <v>15</v>
      </c>
      <c r="G59" t="s">
        <v>15</v>
      </c>
      <c r="H59" t="s">
        <v>15</v>
      </c>
      <c r="I59" t="s">
        <v>15</v>
      </c>
      <c r="J59" t="s">
        <v>15</v>
      </c>
      <c r="K59" t="s">
        <v>15</v>
      </c>
      <c r="M59" t="s">
        <v>15</v>
      </c>
      <c r="N59" t="s">
        <v>15</v>
      </c>
    </row>
    <row r="60" spans="1:14" x14ac:dyDescent="0.3">
      <c r="A60" t="s">
        <v>15</v>
      </c>
      <c r="B60" t="s">
        <v>15</v>
      </c>
      <c r="C60" t="s">
        <v>15</v>
      </c>
      <c r="D60" t="s">
        <v>15</v>
      </c>
      <c r="E60" t="s">
        <v>15</v>
      </c>
      <c r="F60" t="s">
        <v>15</v>
      </c>
      <c r="G60" t="s">
        <v>15</v>
      </c>
      <c r="H60" t="s">
        <v>15</v>
      </c>
      <c r="I60" t="s">
        <v>15</v>
      </c>
      <c r="J60" t="s">
        <v>15</v>
      </c>
      <c r="K60" t="s">
        <v>15</v>
      </c>
      <c r="M60" t="s">
        <v>15</v>
      </c>
      <c r="N60" t="s">
        <v>15</v>
      </c>
    </row>
    <row r="61" spans="1:14" x14ac:dyDescent="0.3">
      <c r="A61" t="s">
        <v>15</v>
      </c>
      <c r="B61" t="s">
        <v>15</v>
      </c>
      <c r="C61" t="s">
        <v>15</v>
      </c>
      <c r="D61" t="s">
        <v>15</v>
      </c>
      <c r="E61" t="s">
        <v>15</v>
      </c>
      <c r="F61" t="s">
        <v>15</v>
      </c>
      <c r="G61" t="s">
        <v>15</v>
      </c>
      <c r="H61" t="s">
        <v>15</v>
      </c>
      <c r="I61" t="s">
        <v>15</v>
      </c>
      <c r="J61" t="s">
        <v>15</v>
      </c>
      <c r="K61" t="s">
        <v>15</v>
      </c>
      <c r="M61" t="s">
        <v>15</v>
      </c>
      <c r="N61" t="s">
        <v>15</v>
      </c>
    </row>
    <row r="62" spans="1:14" x14ac:dyDescent="0.3">
      <c r="A62" t="s">
        <v>15</v>
      </c>
      <c r="B62" t="s">
        <v>15</v>
      </c>
      <c r="C62" t="s">
        <v>15</v>
      </c>
      <c r="D62" t="s">
        <v>15</v>
      </c>
      <c r="E62" t="s">
        <v>15</v>
      </c>
      <c r="F62" t="s">
        <v>15</v>
      </c>
      <c r="G62" t="s">
        <v>15</v>
      </c>
      <c r="H62" t="s">
        <v>15</v>
      </c>
      <c r="I62" t="s">
        <v>15</v>
      </c>
      <c r="J62" t="s">
        <v>15</v>
      </c>
      <c r="K62" t="s">
        <v>15</v>
      </c>
      <c r="M62" t="s">
        <v>15</v>
      </c>
      <c r="N62" t="s">
        <v>15</v>
      </c>
    </row>
    <row r="63" spans="1:14" x14ac:dyDescent="0.3">
      <c r="A63" t="s">
        <v>15</v>
      </c>
      <c r="B63" t="s">
        <v>15</v>
      </c>
      <c r="C63" t="s">
        <v>15</v>
      </c>
      <c r="D63" t="s">
        <v>15</v>
      </c>
      <c r="E63" t="s">
        <v>15</v>
      </c>
      <c r="F63" t="s">
        <v>15</v>
      </c>
      <c r="G63" t="s">
        <v>15</v>
      </c>
      <c r="H63" t="s">
        <v>15</v>
      </c>
      <c r="I63" t="s">
        <v>15</v>
      </c>
      <c r="J63" t="s">
        <v>15</v>
      </c>
      <c r="K63" t="s">
        <v>15</v>
      </c>
      <c r="M63" t="s">
        <v>15</v>
      </c>
      <c r="N63" t="s">
        <v>15</v>
      </c>
    </row>
    <row r="64" spans="1:14" x14ac:dyDescent="0.3">
      <c r="A64" t="s">
        <v>15</v>
      </c>
      <c r="B64" t="s">
        <v>15</v>
      </c>
      <c r="C64" t="s">
        <v>15</v>
      </c>
      <c r="D64" t="s">
        <v>15</v>
      </c>
      <c r="E64" t="s">
        <v>15</v>
      </c>
      <c r="F64" t="s">
        <v>15</v>
      </c>
      <c r="G64" t="s">
        <v>15</v>
      </c>
      <c r="H64" t="s">
        <v>15</v>
      </c>
      <c r="I64" t="s">
        <v>15</v>
      </c>
      <c r="J64" t="s">
        <v>15</v>
      </c>
      <c r="K64" t="s">
        <v>15</v>
      </c>
      <c r="M64" t="s">
        <v>15</v>
      </c>
      <c r="N64" t="s">
        <v>15</v>
      </c>
    </row>
    <row r="65" spans="1:14" x14ac:dyDescent="0.3">
      <c r="A65" t="s">
        <v>15</v>
      </c>
      <c r="B65" t="s">
        <v>15</v>
      </c>
      <c r="C65" t="s">
        <v>15</v>
      </c>
      <c r="D65" t="s">
        <v>15</v>
      </c>
      <c r="E65" t="s">
        <v>15</v>
      </c>
      <c r="F65" t="s">
        <v>15</v>
      </c>
      <c r="G65" t="s">
        <v>15</v>
      </c>
      <c r="H65" t="s">
        <v>15</v>
      </c>
      <c r="I65" t="s">
        <v>15</v>
      </c>
      <c r="J65" t="s">
        <v>15</v>
      </c>
      <c r="K65" t="s">
        <v>15</v>
      </c>
      <c r="M65" t="s">
        <v>15</v>
      </c>
      <c r="N65" t="s">
        <v>15</v>
      </c>
    </row>
    <row r="66" spans="1:14" x14ac:dyDescent="0.3">
      <c r="A66" t="s">
        <v>15</v>
      </c>
      <c r="B66" t="s">
        <v>15</v>
      </c>
      <c r="C66" t="s">
        <v>15</v>
      </c>
      <c r="D66" t="s">
        <v>15</v>
      </c>
      <c r="E66" t="s">
        <v>15</v>
      </c>
      <c r="F66" t="s">
        <v>15</v>
      </c>
      <c r="G66" t="s">
        <v>15</v>
      </c>
      <c r="H66" t="s">
        <v>15</v>
      </c>
      <c r="I66" t="s">
        <v>15</v>
      </c>
      <c r="J66" t="s">
        <v>15</v>
      </c>
      <c r="K66" t="s">
        <v>15</v>
      </c>
      <c r="M66" t="s">
        <v>15</v>
      </c>
      <c r="N66"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3"/>
  <sheetViews>
    <sheetView topLeftCell="C1" workbookViewId="0">
      <pane ySplit="1" topLeftCell="A2" activePane="bottomLeft" state="frozen"/>
      <selection pane="bottomLeft" activeCell="E3" sqref="E3"/>
    </sheetView>
  </sheetViews>
  <sheetFormatPr defaultRowHeight="14.4" x14ac:dyDescent="0.3"/>
  <cols>
    <col min="1" max="1" width="14.88671875" customWidth="1"/>
    <col min="2" max="2" width="8" bestFit="1" customWidth="1"/>
    <col min="3" max="3" width="14.88671875" customWidth="1"/>
    <col min="4" max="4" width="8.6640625" bestFit="1" customWidth="1"/>
    <col min="5" max="5" width="11.44140625" bestFit="1" customWidth="1"/>
    <col min="6" max="6" width="18.44140625" bestFit="1" customWidth="1"/>
    <col min="7" max="7" width="6.44140625" bestFit="1" customWidth="1"/>
    <col min="8" max="8" width="11.33203125" style="5" bestFit="1" customWidth="1"/>
    <col min="9" max="9" width="14.88671875" customWidth="1"/>
    <col min="10" max="10" width="7.6640625" bestFit="1" customWidth="1"/>
    <col min="11" max="11" width="9" bestFit="1" customWidth="1"/>
    <col min="12" max="12" width="16.44140625" bestFit="1" customWidth="1"/>
    <col min="13" max="13" width="11.33203125" bestFit="1" customWidth="1"/>
    <col min="14" max="14" width="16.44140625" bestFit="1" customWidth="1"/>
    <col min="16" max="16" width="3.88671875" bestFit="1" customWidth="1"/>
    <col min="17" max="17" width="13.88671875" bestFit="1" customWidth="1"/>
    <col min="18" max="18" width="3.109375" customWidth="1"/>
    <col min="19" max="19" width="4.88671875" bestFit="1" customWidth="1"/>
    <col min="20" max="20" width="9.109375" bestFit="1" customWidth="1"/>
  </cols>
  <sheetData>
    <row r="1" spans="1:20" s="2" customFormat="1" ht="15.6" customHeight="1" x14ac:dyDescent="0.3">
      <c r="A1" s="3" t="s">
        <v>0</v>
      </c>
      <c r="B1" s="3" t="s">
        <v>1</v>
      </c>
      <c r="C1" s="3" t="s">
        <v>182</v>
      </c>
      <c r="D1" s="3" t="s">
        <v>3</v>
      </c>
      <c r="E1" s="3" t="s">
        <v>183</v>
      </c>
      <c r="F1" s="3" t="s">
        <v>5</v>
      </c>
      <c r="G1" s="3" t="s">
        <v>6</v>
      </c>
      <c r="H1" s="4" t="s">
        <v>7</v>
      </c>
      <c r="I1" s="3" t="s">
        <v>8</v>
      </c>
      <c r="J1" s="3" t="s">
        <v>9</v>
      </c>
      <c r="K1" s="3" t="s">
        <v>10</v>
      </c>
      <c r="L1" s="3" t="s">
        <v>11</v>
      </c>
      <c r="M1" s="3" t="s">
        <v>12</v>
      </c>
      <c r="N1" s="3" t="s">
        <v>13</v>
      </c>
    </row>
    <row r="2" spans="1:20" x14ac:dyDescent="0.3">
      <c r="A2" t="s">
        <v>14</v>
      </c>
      <c r="B2" t="str">
        <f>LEFT(A2,2)</f>
        <v>FD</v>
      </c>
      <c r="C2" t="str">
        <f t="shared" ref="C2:C33" si="0">VLOOKUP(B2,P$2:Q$7,2)</f>
        <v>Ford</v>
      </c>
      <c r="D2" t="str">
        <f>MID(A2,5,3)</f>
        <v>MTG</v>
      </c>
      <c r="E2" t="str">
        <f t="shared" ref="E2:E33" si="1">VLOOKUP(D2,S$2:T$12,2)</f>
        <v>Mustang</v>
      </c>
      <c r="F2" t="str">
        <f>MID(A2,3,2)</f>
        <v>06</v>
      </c>
      <c r="G2">
        <f>IF(23-F2&lt;0,100-F2+23,23-F2)</f>
        <v>17</v>
      </c>
      <c r="H2" s="5">
        <v>40326.800000000003</v>
      </c>
      <c r="I2">
        <f t="shared" ref="I2:I7" si="2">H2/G2</f>
        <v>2372.1647058823532</v>
      </c>
      <c r="J2" t="s">
        <v>17</v>
      </c>
      <c r="K2" s="9" t="s">
        <v>18</v>
      </c>
      <c r="L2">
        <v>50000</v>
      </c>
      <c r="M2" t="str">
        <f t="shared" ref="M2:M33" si="3">IF(H2&lt;=L2,"Covered", "Not Covered")</f>
        <v>Covered</v>
      </c>
      <c r="N2" t="str">
        <f>_xlfn.CONCAT(,B2,F2,D2,UPPER(LEFT(J2,3)),RIGHT(A2,3))</f>
        <v>FD06MTGBLA001</v>
      </c>
      <c r="P2" t="s">
        <v>145</v>
      </c>
      <c r="Q2" t="s">
        <v>147</v>
      </c>
      <c r="S2" t="s">
        <v>153</v>
      </c>
      <c r="T2" t="s">
        <v>164</v>
      </c>
    </row>
    <row r="3" spans="1:20" x14ac:dyDescent="0.3">
      <c r="A3" t="s">
        <v>19</v>
      </c>
      <c r="B3" t="str">
        <f t="shared" ref="B3:B53" si="4">LEFT(A3,2)</f>
        <v>FD</v>
      </c>
      <c r="C3" t="str">
        <f t="shared" si="0"/>
        <v>Ford</v>
      </c>
      <c r="D3" t="str">
        <f t="shared" ref="D3:D53" si="5">MID(A3,5,3)</f>
        <v>MTG</v>
      </c>
      <c r="E3" t="str">
        <f t="shared" si="1"/>
        <v>Mustang</v>
      </c>
      <c r="F3" t="str">
        <f t="shared" ref="F3:F53" si="6">MID(A3,3,2)</f>
        <v>06</v>
      </c>
      <c r="G3">
        <f t="shared" ref="G3:G53" si="7">IF(23-F3&lt;0,100-F3+23,23-F3)</f>
        <v>17</v>
      </c>
      <c r="H3" s="5">
        <v>44974.8</v>
      </c>
      <c r="I3">
        <f t="shared" si="2"/>
        <v>2645.5764705882357</v>
      </c>
      <c r="J3" t="s">
        <v>21</v>
      </c>
      <c r="K3" t="s">
        <v>22</v>
      </c>
      <c r="L3">
        <v>50000</v>
      </c>
      <c r="M3" t="str">
        <f t="shared" si="3"/>
        <v>Covered</v>
      </c>
      <c r="N3" t="str">
        <f t="shared" ref="N3:N53" si="8">_xlfn.CONCAT(,B3,F3,D3,UPPER(LEFT(J3,3)),RIGHT(A3,3))</f>
        <v>FD06MTGWHI002</v>
      </c>
      <c r="P3" t="s">
        <v>141</v>
      </c>
      <c r="Q3" t="s">
        <v>151</v>
      </c>
      <c r="S3" t="s">
        <v>154</v>
      </c>
      <c r="T3" t="s">
        <v>165</v>
      </c>
    </row>
    <row r="4" spans="1:20" x14ac:dyDescent="0.3">
      <c r="A4" t="s">
        <v>23</v>
      </c>
      <c r="B4" t="str">
        <f t="shared" si="4"/>
        <v>FD</v>
      </c>
      <c r="C4" t="str">
        <f t="shared" si="0"/>
        <v>Ford</v>
      </c>
      <c r="D4" t="str">
        <f t="shared" si="5"/>
        <v>MTG</v>
      </c>
      <c r="E4" t="str">
        <f t="shared" si="1"/>
        <v>Mustang</v>
      </c>
      <c r="F4" t="str">
        <f t="shared" si="6"/>
        <v>08</v>
      </c>
      <c r="G4">
        <f t="shared" si="7"/>
        <v>15</v>
      </c>
      <c r="H4" s="5">
        <v>44946.5</v>
      </c>
      <c r="I4">
        <f t="shared" si="2"/>
        <v>2996.4333333333334</v>
      </c>
      <c r="J4" t="s">
        <v>25</v>
      </c>
      <c r="K4" t="s">
        <v>26</v>
      </c>
      <c r="L4">
        <v>50000</v>
      </c>
      <c r="M4" t="str">
        <f t="shared" si="3"/>
        <v>Covered</v>
      </c>
      <c r="N4" t="str">
        <f t="shared" si="8"/>
        <v>FD08MTGGRE003</v>
      </c>
      <c r="P4" t="s">
        <v>142</v>
      </c>
      <c r="Q4" t="s">
        <v>152</v>
      </c>
      <c r="S4" t="s">
        <v>155</v>
      </c>
      <c r="T4" t="s">
        <v>166</v>
      </c>
    </row>
    <row r="5" spans="1:20" x14ac:dyDescent="0.3">
      <c r="A5" t="s">
        <v>27</v>
      </c>
      <c r="B5" t="str">
        <f t="shared" si="4"/>
        <v>FD</v>
      </c>
      <c r="C5" t="str">
        <f t="shared" si="0"/>
        <v>Ford</v>
      </c>
      <c r="D5" t="str">
        <f t="shared" si="5"/>
        <v>MTG</v>
      </c>
      <c r="E5" t="str">
        <f t="shared" si="1"/>
        <v>Mustang</v>
      </c>
      <c r="F5" t="str">
        <f t="shared" si="6"/>
        <v>08</v>
      </c>
      <c r="G5">
        <f t="shared" si="7"/>
        <v>15</v>
      </c>
      <c r="H5" s="5">
        <v>37558.800000000003</v>
      </c>
      <c r="I5">
        <f t="shared" si="2"/>
        <v>2503.92</v>
      </c>
      <c r="J5" t="s">
        <v>17</v>
      </c>
      <c r="K5" t="s">
        <v>29</v>
      </c>
      <c r="L5">
        <v>50000</v>
      </c>
      <c r="M5" t="str">
        <f t="shared" si="3"/>
        <v>Covered</v>
      </c>
      <c r="N5" t="str">
        <f t="shared" si="8"/>
        <v>FD08MTGBLA004</v>
      </c>
      <c r="P5" t="s">
        <v>144</v>
      </c>
      <c r="Q5" t="s">
        <v>150</v>
      </c>
      <c r="S5" t="s">
        <v>156</v>
      </c>
      <c r="T5" t="s">
        <v>167</v>
      </c>
    </row>
    <row r="6" spans="1:20" x14ac:dyDescent="0.3">
      <c r="A6" t="s">
        <v>30</v>
      </c>
      <c r="B6" t="str">
        <f t="shared" si="4"/>
        <v>FD</v>
      </c>
      <c r="C6" t="str">
        <f t="shared" si="0"/>
        <v>Ford</v>
      </c>
      <c r="D6" t="str">
        <f t="shared" si="5"/>
        <v>MTG</v>
      </c>
      <c r="E6" t="str">
        <f t="shared" si="1"/>
        <v>Mustang</v>
      </c>
      <c r="F6" t="str">
        <f t="shared" si="6"/>
        <v>08</v>
      </c>
      <c r="G6">
        <f t="shared" si="7"/>
        <v>15</v>
      </c>
      <c r="H6" s="5">
        <v>36438.5</v>
      </c>
      <c r="I6">
        <f t="shared" si="2"/>
        <v>2429.2333333333331</v>
      </c>
      <c r="J6" t="s">
        <v>21</v>
      </c>
      <c r="K6" s="9" t="s">
        <v>18</v>
      </c>
      <c r="L6">
        <v>50000</v>
      </c>
      <c r="M6" t="str">
        <f t="shared" si="3"/>
        <v>Covered</v>
      </c>
      <c r="N6" t="str">
        <f t="shared" si="8"/>
        <v>FD08MTGWHI005</v>
      </c>
      <c r="P6" t="s">
        <v>146</v>
      </c>
      <c r="Q6" t="s">
        <v>148</v>
      </c>
      <c r="S6" t="s">
        <v>157</v>
      </c>
      <c r="T6" t="s">
        <v>168</v>
      </c>
    </row>
    <row r="7" spans="1:20" x14ac:dyDescent="0.3">
      <c r="A7" t="s">
        <v>176</v>
      </c>
      <c r="B7" t="str">
        <f t="shared" si="4"/>
        <v>FD</v>
      </c>
      <c r="C7" t="str">
        <f t="shared" si="0"/>
        <v>Ford</v>
      </c>
      <c r="D7" t="str">
        <f t="shared" si="5"/>
        <v>FCS</v>
      </c>
      <c r="E7" t="str">
        <f t="shared" si="1"/>
        <v>Focus</v>
      </c>
      <c r="F7" t="str">
        <f t="shared" si="6"/>
        <v>06</v>
      </c>
      <c r="G7">
        <f t="shared" si="7"/>
        <v>17</v>
      </c>
      <c r="H7" s="5">
        <v>46311.4</v>
      </c>
      <c r="I7">
        <f t="shared" si="2"/>
        <v>2724.2000000000003</v>
      </c>
      <c r="J7" t="s">
        <v>25</v>
      </c>
      <c r="K7" t="s">
        <v>34</v>
      </c>
      <c r="L7">
        <v>75000</v>
      </c>
      <c r="M7" t="str">
        <f t="shared" si="3"/>
        <v>Covered</v>
      </c>
      <c r="N7" t="str">
        <f t="shared" si="8"/>
        <v>FD06FCSGRE006</v>
      </c>
      <c r="P7" t="s">
        <v>143</v>
      </c>
      <c r="Q7" t="s">
        <v>149</v>
      </c>
      <c r="S7" t="s">
        <v>158</v>
      </c>
      <c r="T7" t="s">
        <v>169</v>
      </c>
    </row>
    <row r="8" spans="1:20" x14ac:dyDescent="0.3">
      <c r="A8" t="s">
        <v>35</v>
      </c>
      <c r="B8" t="str">
        <f t="shared" si="4"/>
        <v>FD</v>
      </c>
      <c r="C8" t="str">
        <f t="shared" si="0"/>
        <v>Ford</v>
      </c>
      <c r="D8" t="str">
        <f t="shared" si="5"/>
        <v>FCS</v>
      </c>
      <c r="E8" t="str">
        <f t="shared" si="1"/>
        <v>Focus</v>
      </c>
      <c r="F8" t="str">
        <f t="shared" si="6"/>
        <v>06</v>
      </c>
      <c r="G8">
        <f t="shared" si="7"/>
        <v>17</v>
      </c>
      <c r="H8" s="5">
        <v>52229.5</v>
      </c>
      <c r="I8">
        <f>H8/G8</f>
        <v>3072.3235294117649</v>
      </c>
      <c r="J8" t="s">
        <v>25</v>
      </c>
      <c r="K8" t="s">
        <v>26</v>
      </c>
      <c r="L8">
        <v>75000</v>
      </c>
      <c r="M8" t="str">
        <f t="shared" si="3"/>
        <v>Covered</v>
      </c>
      <c r="N8" t="str">
        <f t="shared" si="8"/>
        <v>FD06FCSGRE007</v>
      </c>
      <c r="S8" t="s">
        <v>159</v>
      </c>
      <c r="T8" t="s">
        <v>170</v>
      </c>
    </row>
    <row r="9" spans="1:20" x14ac:dyDescent="0.3">
      <c r="A9" t="s">
        <v>37</v>
      </c>
      <c r="B9" t="str">
        <f t="shared" si="4"/>
        <v>FD</v>
      </c>
      <c r="C9" t="str">
        <f t="shared" si="0"/>
        <v>Ford</v>
      </c>
      <c r="D9" t="str">
        <f t="shared" si="5"/>
        <v>FCS</v>
      </c>
      <c r="E9" t="str">
        <f t="shared" si="1"/>
        <v>Focus</v>
      </c>
      <c r="F9" t="str">
        <f t="shared" si="6"/>
        <v>09</v>
      </c>
      <c r="G9">
        <f t="shared" si="7"/>
        <v>14</v>
      </c>
      <c r="H9" s="5">
        <v>35137</v>
      </c>
      <c r="I9">
        <f t="shared" ref="I9:I53" si="9">H9/G9</f>
        <v>2509.7857142857142</v>
      </c>
      <c r="J9" t="s">
        <v>17</v>
      </c>
      <c r="K9" t="s">
        <v>39</v>
      </c>
      <c r="L9">
        <v>75000</v>
      </c>
      <c r="M9" t="str">
        <f t="shared" si="3"/>
        <v>Covered</v>
      </c>
      <c r="N9" t="str">
        <f t="shared" si="8"/>
        <v>FD09FCSBLA008</v>
      </c>
      <c r="S9" t="s">
        <v>160</v>
      </c>
      <c r="T9" t="s">
        <v>171</v>
      </c>
    </row>
    <row r="10" spans="1:20" x14ac:dyDescent="0.3">
      <c r="A10" t="s">
        <v>40</v>
      </c>
      <c r="B10" t="str">
        <f t="shared" si="4"/>
        <v>FD</v>
      </c>
      <c r="C10" t="str">
        <f t="shared" si="0"/>
        <v>Ford</v>
      </c>
      <c r="D10" t="str">
        <f t="shared" si="5"/>
        <v>FCS</v>
      </c>
      <c r="E10" t="str">
        <f t="shared" si="1"/>
        <v>Focus</v>
      </c>
      <c r="F10" t="str">
        <f t="shared" si="6"/>
        <v>13</v>
      </c>
      <c r="G10">
        <f t="shared" si="7"/>
        <v>10</v>
      </c>
      <c r="H10" s="5">
        <v>27637.1</v>
      </c>
      <c r="I10">
        <f t="shared" si="9"/>
        <v>2763.71</v>
      </c>
      <c r="J10" t="s">
        <v>17</v>
      </c>
      <c r="K10" s="9" t="s">
        <v>18</v>
      </c>
      <c r="L10">
        <v>75000</v>
      </c>
      <c r="M10" t="str">
        <f t="shared" si="3"/>
        <v>Covered</v>
      </c>
      <c r="N10" t="str">
        <f t="shared" si="8"/>
        <v>FD13FCSBLA009</v>
      </c>
      <c r="S10" t="s">
        <v>161</v>
      </c>
      <c r="T10" t="s">
        <v>174</v>
      </c>
    </row>
    <row r="11" spans="1:20" x14ac:dyDescent="0.3">
      <c r="A11" t="s">
        <v>42</v>
      </c>
      <c r="B11" t="str">
        <f t="shared" si="4"/>
        <v>FD</v>
      </c>
      <c r="C11" t="str">
        <f t="shared" si="0"/>
        <v>Ford</v>
      </c>
      <c r="D11" t="str">
        <f t="shared" si="5"/>
        <v>FCS</v>
      </c>
      <c r="E11" t="str">
        <f t="shared" si="1"/>
        <v>Focus</v>
      </c>
      <c r="F11" t="str">
        <f t="shared" si="6"/>
        <v>13</v>
      </c>
      <c r="G11">
        <f t="shared" si="7"/>
        <v>10</v>
      </c>
      <c r="H11" s="5">
        <v>27534.799999999999</v>
      </c>
      <c r="I11">
        <f t="shared" si="9"/>
        <v>2753.48</v>
      </c>
      <c r="J11" t="s">
        <v>21</v>
      </c>
      <c r="K11" t="s">
        <v>44</v>
      </c>
      <c r="L11">
        <v>75000</v>
      </c>
      <c r="M11" t="str">
        <f t="shared" si="3"/>
        <v>Covered</v>
      </c>
      <c r="N11" t="str">
        <f t="shared" si="8"/>
        <v>FD13FCSWHI010</v>
      </c>
      <c r="S11" t="s">
        <v>162</v>
      </c>
      <c r="T11" t="s">
        <v>172</v>
      </c>
    </row>
    <row r="12" spans="1:20" x14ac:dyDescent="0.3">
      <c r="A12" t="s">
        <v>45</v>
      </c>
      <c r="B12" t="str">
        <f t="shared" si="4"/>
        <v>FD</v>
      </c>
      <c r="C12" t="str">
        <f t="shared" si="0"/>
        <v>Ford</v>
      </c>
      <c r="D12" t="str">
        <f t="shared" si="5"/>
        <v>FCS</v>
      </c>
      <c r="E12" t="str">
        <f t="shared" si="1"/>
        <v>Focus</v>
      </c>
      <c r="F12" t="str">
        <f t="shared" si="6"/>
        <v>12</v>
      </c>
      <c r="G12">
        <f t="shared" si="7"/>
        <v>11</v>
      </c>
      <c r="H12" s="5">
        <v>19341.7</v>
      </c>
      <c r="I12">
        <f t="shared" si="9"/>
        <v>1758.3363636363638</v>
      </c>
      <c r="J12" t="s">
        <v>21</v>
      </c>
      <c r="K12" t="s">
        <v>47</v>
      </c>
      <c r="L12">
        <v>75000</v>
      </c>
      <c r="M12" t="str">
        <f t="shared" si="3"/>
        <v>Covered</v>
      </c>
      <c r="N12" t="str">
        <f t="shared" si="8"/>
        <v>FD12FCSWHI011</v>
      </c>
      <c r="S12" t="s">
        <v>163</v>
      </c>
      <c r="T12" t="s">
        <v>173</v>
      </c>
    </row>
    <row r="13" spans="1:20" x14ac:dyDescent="0.3">
      <c r="A13" t="s">
        <v>48</v>
      </c>
      <c r="B13" t="str">
        <f t="shared" si="4"/>
        <v>FD</v>
      </c>
      <c r="C13" t="str">
        <f t="shared" si="0"/>
        <v>Ford</v>
      </c>
      <c r="D13" t="str">
        <f t="shared" si="5"/>
        <v>FCS</v>
      </c>
      <c r="E13" t="str">
        <f t="shared" si="1"/>
        <v>Focus</v>
      </c>
      <c r="F13" t="str">
        <f t="shared" si="6"/>
        <v>13</v>
      </c>
      <c r="G13">
        <f t="shared" si="7"/>
        <v>10</v>
      </c>
      <c r="H13" s="5">
        <v>22521.599999999999</v>
      </c>
      <c r="I13">
        <f t="shared" si="9"/>
        <v>2252.16</v>
      </c>
      <c r="J13" t="s">
        <v>17</v>
      </c>
      <c r="K13" t="s">
        <v>50</v>
      </c>
      <c r="L13">
        <v>75000</v>
      </c>
      <c r="M13" t="str">
        <f t="shared" si="3"/>
        <v>Covered</v>
      </c>
      <c r="N13" t="str">
        <f t="shared" si="8"/>
        <v>FD13FCSBLA012</v>
      </c>
    </row>
    <row r="14" spans="1:20" x14ac:dyDescent="0.3">
      <c r="A14" t="s">
        <v>51</v>
      </c>
      <c r="B14" t="str">
        <f t="shared" si="4"/>
        <v>FD</v>
      </c>
      <c r="C14" t="str">
        <f t="shared" si="0"/>
        <v>Ford</v>
      </c>
      <c r="D14" t="str">
        <f t="shared" si="5"/>
        <v>FCS</v>
      </c>
      <c r="E14" t="str">
        <f t="shared" si="1"/>
        <v>Focus</v>
      </c>
      <c r="F14" t="str">
        <f t="shared" si="6"/>
        <v>13</v>
      </c>
      <c r="G14">
        <f t="shared" si="7"/>
        <v>10</v>
      </c>
      <c r="H14" s="5">
        <v>13682.9</v>
      </c>
      <c r="I14">
        <f t="shared" si="9"/>
        <v>1368.29</v>
      </c>
      <c r="J14" t="s">
        <v>17</v>
      </c>
      <c r="K14" t="s">
        <v>53</v>
      </c>
      <c r="L14">
        <v>75000</v>
      </c>
      <c r="M14" t="str">
        <f t="shared" si="3"/>
        <v>Covered</v>
      </c>
      <c r="N14" t="str">
        <f t="shared" si="8"/>
        <v>FD13FCSBLA013</v>
      </c>
    </row>
    <row r="15" spans="1:20" x14ac:dyDescent="0.3">
      <c r="A15" t="s">
        <v>177</v>
      </c>
      <c r="B15" t="str">
        <f t="shared" si="4"/>
        <v>GM</v>
      </c>
      <c r="C15" t="str">
        <f t="shared" si="0"/>
        <v>General Motors</v>
      </c>
      <c r="D15" t="str">
        <f t="shared" si="5"/>
        <v>CMR</v>
      </c>
      <c r="E15" t="str">
        <f t="shared" si="1"/>
        <v>Camero</v>
      </c>
      <c r="F15" t="str">
        <f t="shared" si="6"/>
        <v>09</v>
      </c>
      <c r="G15">
        <f t="shared" si="7"/>
        <v>14</v>
      </c>
      <c r="H15" s="5">
        <v>28464.799999999999</v>
      </c>
      <c r="I15">
        <f t="shared" si="9"/>
        <v>2033.2</v>
      </c>
      <c r="J15" t="s">
        <v>21</v>
      </c>
      <c r="K15" t="s">
        <v>56</v>
      </c>
      <c r="L15">
        <v>100000</v>
      </c>
      <c r="M15" t="str">
        <f t="shared" si="3"/>
        <v>Covered</v>
      </c>
      <c r="N15" t="str">
        <f t="shared" si="8"/>
        <v>GM09CMRWHI014</v>
      </c>
    </row>
    <row r="16" spans="1:20" x14ac:dyDescent="0.3">
      <c r="A16" t="s">
        <v>57</v>
      </c>
      <c r="B16" t="str">
        <f t="shared" si="4"/>
        <v>GM</v>
      </c>
      <c r="C16" t="str">
        <f t="shared" si="0"/>
        <v>General Motors</v>
      </c>
      <c r="D16" t="str">
        <f t="shared" si="5"/>
        <v>CMR</v>
      </c>
      <c r="E16" t="str">
        <f t="shared" si="1"/>
        <v>Camero</v>
      </c>
      <c r="F16" t="str">
        <f t="shared" si="6"/>
        <v>12</v>
      </c>
      <c r="G16">
        <f t="shared" si="7"/>
        <v>11</v>
      </c>
      <c r="H16" s="5">
        <v>19421.099999999999</v>
      </c>
      <c r="I16" s="1">
        <f t="shared" si="9"/>
        <v>1765.5545454545454</v>
      </c>
      <c r="J16" t="s">
        <v>17</v>
      </c>
      <c r="K16" t="s">
        <v>59</v>
      </c>
      <c r="L16">
        <v>100000</v>
      </c>
      <c r="M16" t="str">
        <f t="shared" si="3"/>
        <v>Covered</v>
      </c>
      <c r="N16" t="str">
        <f t="shared" si="8"/>
        <v>GM12CMRBLA015</v>
      </c>
    </row>
    <row r="17" spans="1:14" x14ac:dyDescent="0.3">
      <c r="A17" t="s">
        <v>60</v>
      </c>
      <c r="B17" t="str">
        <f t="shared" si="4"/>
        <v>GM</v>
      </c>
      <c r="C17" t="str">
        <f t="shared" si="0"/>
        <v>General Motors</v>
      </c>
      <c r="D17" t="str">
        <f t="shared" si="5"/>
        <v>CMR</v>
      </c>
      <c r="E17" t="str">
        <f t="shared" si="1"/>
        <v>Camero</v>
      </c>
      <c r="F17" t="str">
        <f t="shared" si="6"/>
        <v>14</v>
      </c>
      <c r="G17">
        <f t="shared" si="7"/>
        <v>9</v>
      </c>
      <c r="H17" s="5">
        <v>14289.6</v>
      </c>
      <c r="I17" s="1">
        <f t="shared" si="9"/>
        <v>1587.7333333333333</v>
      </c>
      <c r="J17" t="s">
        <v>21</v>
      </c>
      <c r="K17" t="s">
        <v>62</v>
      </c>
      <c r="L17">
        <v>100000</v>
      </c>
      <c r="M17" t="str">
        <f t="shared" si="3"/>
        <v>Covered</v>
      </c>
      <c r="N17" t="str">
        <f t="shared" si="8"/>
        <v>GM14CMRWHI016</v>
      </c>
    </row>
    <row r="18" spans="1:14" x14ac:dyDescent="0.3">
      <c r="A18" t="s">
        <v>63</v>
      </c>
      <c r="B18" t="str">
        <f t="shared" si="4"/>
        <v>GM</v>
      </c>
      <c r="C18" t="str">
        <f t="shared" si="0"/>
        <v>General Motors</v>
      </c>
      <c r="D18" t="str">
        <f t="shared" si="5"/>
        <v>SLV</v>
      </c>
      <c r="E18" t="str">
        <f t="shared" si="1"/>
        <v>Silverado</v>
      </c>
      <c r="F18" t="str">
        <f t="shared" si="6"/>
        <v>10</v>
      </c>
      <c r="G18">
        <f t="shared" si="7"/>
        <v>13</v>
      </c>
      <c r="H18" s="5">
        <v>31144.400000000001</v>
      </c>
      <c r="I18" s="1">
        <f t="shared" si="9"/>
        <v>2395.7230769230769</v>
      </c>
      <c r="J18" t="s">
        <v>17</v>
      </c>
      <c r="K18" t="s">
        <v>65</v>
      </c>
      <c r="L18">
        <v>100000</v>
      </c>
      <c r="M18" t="str">
        <f t="shared" si="3"/>
        <v>Covered</v>
      </c>
      <c r="N18" t="str">
        <f t="shared" si="8"/>
        <v>GM10SLVBLA017</v>
      </c>
    </row>
    <row r="19" spans="1:14" x14ac:dyDescent="0.3">
      <c r="A19" t="s">
        <v>66</v>
      </c>
      <c r="B19" t="str">
        <f t="shared" si="4"/>
        <v>GM</v>
      </c>
      <c r="C19" t="str">
        <f t="shared" si="0"/>
        <v>General Motors</v>
      </c>
      <c r="D19" t="str">
        <f t="shared" si="5"/>
        <v>SLV</v>
      </c>
      <c r="E19" t="str">
        <f t="shared" si="1"/>
        <v>Silverado</v>
      </c>
      <c r="F19" t="str">
        <f t="shared" si="6"/>
        <v>98</v>
      </c>
      <c r="G19">
        <f t="shared" si="7"/>
        <v>25</v>
      </c>
      <c r="H19" s="5">
        <v>83162.7</v>
      </c>
      <c r="I19" s="1">
        <f t="shared" si="9"/>
        <v>3326.5079999999998</v>
      </c>
      <c r="J19" t="s">
        <v>17</v>
      </c>
      <c r="K19" t="s">
        <v>56</v>
      </c>
      <c r="L19">
        <v>100000</v>
      </c>
      <c r="M19" t="str">
        <f t="shared" si="3"/>
        <v>Covered</v>
      </c>
      <c r="N19" t="str">
        <f t="shared" si="8"/>
        <v>GM98SLVBLA018</v>
      </c>
    </row>
    <row r="20" spans="1:14" x14ac:dyDescent="0.3">
      <c r="A20" t="s">
        <v>68</v>
      </c>
      <c r="B20" t="str">
        <f t="shared" si="4"/>
        <v>GM</v>
      </c>
      <c r="C20" t="str">
        <f t="shared" si="0"/>
        <v>General Motors</v>
      </c>
      <c r="D20" t="str">
        <f t="shared" si="5"/>
        <v>SLV</v>
      </c>
      <c r="E20" t="str">
        <f t="shared" si="1"/>
        <v>Silverado</v>
      </c>
      <c r="F20" t="str">
        <f t="shared" si="6"/>
        <v>00</v>
      </c>
      <c r="G20">
        <f t="shared" si="7"/>
        <v>23</v>
      </c>
      <c r="H20" s="5">
        <v>80685.8</v>
      </c>
      <c r="I20" s="1">
        <f t="shared" si="9"/>
        <v>3508.0782608695654</v>
      </c>
      <c r="J20" t="s">
        <v>70</v>
      </c>
      <c r="K20" t="s">
        <v>50</v>
      </c>
      <c r="L20">
        <v>100000</v>
      </c>
      <c r="M20" t="str">
        <f t="shared" si="3"/>
        <v>Covered</v>
      </c>
      <c r="N20" t="str">
        <f t="shared" si="8"/>
        <v>GM00SLVBLU019</v>
      </c>
    </row>
    <row r="21" spans="1:14" x14ac:dyDescent="0.3">
      <c r="A21" t="s">
        <v>71</v>
      </c>
      <c r="B21" t="str">
        <f t="shared" si="4"/>
        <v>TY</v>
      </c>
      <c r="C21" t="str">
        <f t="shared" si="0"/>
        <v>Toyota</v>
      </c>
      <c r="D21" t="str">
        <f t="shared" si="5"/>
        <v>CAM</v>
      </c>
      <c r="E21" t="str">
        <f t="shared" si="1"/>
        <v>Camrey</v>
      </c>
      <c r="F21" t="str">
        <f t="shared" si="6"/>
        <v>96</v>
      </c>
      <c r="G21">
        <f t="shared" si="7"/>
        <v>27</v>
      </c>
      <c r="H21" s="5">
        <v>114660.6</v>
      </c>
      <c r="I21" s="1">
        <f t="shared" si="9"/>
        <v>4246.6888888888889</v>
      </c>
      <c r="J21" t="s">
        <v>25</v>
      </c>
      <c r="K21" t="s">
        <v>73</v>
      </c>
      <c r="L21">
        <v>100000</v>
      </c>
      <c r="M21" t="str">
        <f t="shared" si="3"/>
        <v>Not Covered</v>
      </c>
      <c r="N21" t="str">
        <f t="shared" si="8"/>
        <v>TY96CAMGRE020</v>
      </c>
    </row>
    <row r="22" spans="1:14" x14ac:dyDescent="0.3">
      <c r="A22" t="s">
        <v>74</v>
      </c>
      <c r="B22" t="str">
        <f t="shared" si="4"/>
        <v>TY</v>
      </c>
      <c r="C22" t="str">
        <f t="shared" si="0"/>
        <v>Toyota</v>
      </c>
      <c r="D22" t="str">
        <f t="shared" si="5"/>
        <v>CAM</v>
      </c>
      <c r="E22" t="str">
        <f t="shared" si="1"/>
        <v>Camrey</v>
      </c>
      <c r="F22" t="str">
        <f t="shared" si="6"/>
        <v>98</v>
      </c>
      <c r="G22">
        <f t="shared" si="7"/>
        <v>25</v>
      </c>
      <c r="H22" s="5">
        <v>93382.6</v>
      </c>
      <c r="I22" s="1">
        <f t="shared" si="9"/>
        <v>3735.3040000000001</v>
      </c>
      <c r="J22" t="s">
        <v>17</v>
      </c>
      <c r="K22" t="s">
        <v>76</v>
      </c>
      <c r="L22">
        <v>100000</v>
      </c>
      <c r="M22" t="str">
        <f t="shared" si="3"/>
        <v>Covered</v>
      </c>
      <c r="N22" t="str">
        <f t="shared" si="8"/>
        <v>TY98CAMBLA021</v>
      </c>
    </row>
    <row r="23" spans="1:14" x14ac:dyDescent="0.3">
      <c r="A23" t="s">
        <v>77</v>
      </c>
      <c r="B23" t="str">
        <f t="shared" si="4"/>
        <v>TY</v>
      </c>
      <c r="C23" t="str">
        <f t="shared" si="0"/>
        <v>Toyota</v>
      </c>
      <c r="D23" t="str">
        <f t="shared" si="5"/>
        <v>CAM</v>
      </c>
      <c r="E23" t="str">
        <f t="shared" si="1"/>
        <v>Camrey</v>
      </c>
      <c r="F23" t="str">
        <f t="shared" si="6"/>
        <v>00</v>
      </c>
      <c r="G23">
        <f t="shared" si="7"/>
        <v>23</v>
      </c>
      <c r="H23" s="5">
        <v>85928</v>
      </c>
      <c r="I23" s="1">
        <f t="shared" si="9"/>
        <v>3736</v>
      </c>
      <c r="J23" t="s">
        <v>25</v>
      </c>
      <c r="K23" t="s">
        <v>34</v>
      </c>
      <c r="L23">
        <v>100000</v>
      </c>
      <c r="M23" t="str">
        <f t="shared" si="3"/>
        <v>Covered</v>
      </c>
      <c r="N23" t="str">
        <f t="shared" si="8"/>
        <v>TY00CAMGRE022</v>
      </c>
    </row>
    <row r="24" spans="1:14" x14ac:dyDescent="0.3">
      <c r="A24" t="s">
        <v>79</v>
      </c>
      <c r="B24" t="str">
        <f t="shared" si="4"/>
        <v>TY</v>
      </c>
      <c r="C24" t="str">
        <f t="shared" si="0"/>
        <v>Toyota</v>
      </c>
      <c r="D24" t="str">
        <f t="shared" si="5"/>
        <v>CAM</v>
      </c>
      <c r="E24" t="str">
        <f t="shared" si="1"/>
        <v>Camrey</v>
      </c>
      <c r="F24" t="str">
        <f t="shared" si="6"/>
        <v>02</v>
      </c>
      <c r="G24">
        <f t="shared" si="7"/>
        <v>21</v>
      </c>
      <c r="H24" s="5">
        <v>67829.100000000006</v>
      </c>
      <c r="I24" s="1">
        <f t="shared" si="9"/>
        <v>3229.957142857143</v>
      </c>
      <c r="J24" t="s">
        <v>17</v>
      </c>
      <c r="K24" s="9" t="s">
        <v>18</v>
      </c>
      <c r="L24">
        <v>100000</v>
      </c>
      <c r="M24" t="str">
        <f t="shared" si="3"/>
        <v>Covered</v>
      </c>
      <c r="N24" t="str">
        <f t="shared" si="8"/>
        <v>TY02CAMBLA023</v>
      </c>
    </row>
    <row r="25" spans="1:14" x14ac:dyDescent="0.3">
      <c r="A25" t="s">
        <v>81</v>
      </c>
      <c r="B25" t="str">
        <f t="shared" si="4"/>
        <v>TY</v>
      </c>
      <c r="C25" t="str">
        <f t="shared" si="0"/>
        <v>Toyota</v>
      </c>
      <c r="D25" t="str">
        <f t="shared" si="5"/>
        <v>CAM</v>
      </c>
      <c r="E25" t="str">
        <f t="shared" si="1"/>
        <v>Camrey</v>
      </c>
      <c r="F25" t="str">
        <f t="shared" si="6"/>
        <v>09</v>
      </c>
      <c r="G25">
        <f t="shared" si="7"/>
        <v>14</v>
      </c>
      <c r="H25" s="5">
        <v>48114.2</v>
      </c>
      <c r="I25" s="1">
        <f t="shared" si="9"/>
        <v>3436.7285714285713</v>
      </c>
      <c r="J25" t="s">
        <v>21</v>
      </c>
      <c r="K25" t="s">
        <v>39</v>
      </c>
      <c r="L25">
        <v>100000</v>
      </c>
      <c r="M25" t="str">
        <f t="shared" si="3"/>
        <v>Covered</v>
      </c>
      <c r="N25" t="str">
        <f t="shared" si="8"/>
        <v>TY09CAMWHI024</v>
      </c>
    </row>
    <row r="26" spans="1:14" x14ac:dyDescent="0.3">
      <c r="A26" t="s">
        <v>83</v>
      </c>
      <c r="B26" t="str">
        <f t="shared" si="4"/>
        <v>TY</v>
      </c>
      <c r="C26" t="str">
        <f t="shared" si="0"/>
        <v>Toyota</v>
      </c>
      <c r="D26" t="str">
        <f t="shared" si="5"/>
        <v>COR</v>
      </c>
      <c r="E26" t="str">
        <f t="shared" si="1"/>
        <v>Corola</v>
      </c>
      <c r="F26" t="str">
        <f t="shared" si="6"/>
        <v>02</v>
      </c>
      <c r="G26">
        <f t="shared" si="7"/>
        <v>21</v>
      </c>
      <c r="H26" s="5">
        <v>64467.4</v>
      </c>
      <c r="I26" s="1">
        <f t="shared" si="9"/>
        <v>3069.8761904761905</v>
      </c>
      <c r="J26" t="s">
        <v>85</v>
      </c>
      <c r="K26" t="s">
        <v>86</v>
      </c>
      <c r="L26">
        <v>100000</v>
      </c>
      <c r="M26" t="str">
        <f t="shared" si="3"/>
        <v>Covered</v>
      </c>
      <c r="N26" t="str">
        <f t="shared" si="8"/>
        <v>TY02CORRED025</v>
      </c>
    </row>
    <row r="27" spans="1:14" x14ac:dyDescent="0.3">
      <c r="A27" t="s">
        <v>87</v>
      </c>
      <c r="B27" t="str">
        <f t="shared" si="4"/>
        <v>TY</v>
      </c>
      <c r="C27" t="str">
        <f t="shared" si="0"/>
        <v>Toyota</v>
      </c>
      <c r="D27" t="str">
        <f t="shared" si="5"/>
        <v>COR</v>
      </c>
      <c r="E27" t="str">
        <f t="shared" si="1"/>
        <v>Corola</v>
      </c>
      <c r="F27" t="str">
        <f t="shared" si="6"/>
        <v>03</v>
      </c>
      <c r="G27">
        <f t="shared" si="7"/>
        <v>20</v>
      </c>
      <c r="H27" s="5">
        <v>73444.399999999994</v>
      </c>
      <c r="I27" s="1">
        <f t="shared" si="9"/>
        <v>3672.22</v>
      </c>
      <c r="J27" t="s">
        <v>17</v>
      </c>
      <c r="K27" t="s">
        <v>86</v>
      </c>
      <c r="L27">
        <v>100000</v>
      </c>
      <c r="M27" t="str">
        <f t="shared" si="3"/>
        <v>Covered</v>
      </c>
      <c r="N27" t="str">
        <f t="shared" si="8"/>
        <v>TY03CORBLA026</v>
      </c>
    </row>
    <row r="28" spans="1:14" x14ac:dyDescent="0.3">
      <c r="A28" t="s">
        <v>89</v>
      </c>
      <c r="B28" t="str">
        <f t="shared" si="4"/>
        <v>TY</v>
      </c>
      <c r="C28" t="str">
        <f t="shared" si="0"/>
        <v>Toyota</v>
      </c>
      <c r="D28" t="str">
        <f t="shared" si="5"/>
        <v>COR</v>
      </c>
      <c r="E28" t="str">
        <f t="shared" si="1"/>
        <v>Corola</v>
      </c>
      <c r="F28" t="str">
        <f t="shared" si="6"/>
        <v>14</v>
      </c>
      <c r="G28">
        <f t="shared" si="7"/>
        <v>9</v>
      </c>
      <c r="H28" s="5">
        <v>17556.3</v>
      </c>
      <c r="I28" s="1">
        <f t="shared" si="9"/>
        <v>1950.6999999999998</v>
      </c>
      <c r="J28" t="s">
        <v>70</v>
      </c>
      <c r="K28" t="s">
        <v>44</v>
      </c>
      <c r="L28">
        <v>100000</v>
      </c>
      <c r="M28" t="str">
        <f t="shared" si="3"/>
        <v>Covered</v>
      </c>
      <c r="N28" t="str">
        <f t="shared" si="8"/>
        <v>TY14CORBLU027</v>
      </c>
    </row>
    <row r="29" spans="1:14" x14ac:dyDescent="0.3">
      <c r="A29" t="s">
        <v>91</v>
      </c>
      <c r="B29" t="str">
        <f t="shared" si="4"/>
        <v>TY</v>
      </c>
      <c r="C29" t="str">
        <f t="shared" si="0"/>
        <v>Toyota</v>
      </c>
      <c r="D29" t="str">
        <f t="shared" si="5"/>
        <v>COR</v>
      </c>
      <c r="E29" t="str">
        <f t="shared" si="1"/>
        <v>Corola</v>
      </c>
      <c r="F29" t="str">
        <f t="shared" si="6"/>
        <v>12</v>
      </c>
      <c r="G29">
        <f t="shared" si="7"/>
        <v>11</v>
      </c>
      <c r="H29" s="5">
        <v>29601.9</v>
      </c>
      <c r="I29" s="1">
        <f t="shared" si="9"/>
        <v>2691.0818181818181</v>
      </c>
      <c r="J29" t="s">
        <v>17</v>
      </c>
      <c r="K29" t="s">
        <v>56</v>
      </c>
      <c r="L29">
        <v>100000</v>
      </c>
      <c r="M29" t="str">
        <f t="shared" si="3"/>
        <v>Covered</v>
      </c>
      <c r="N29" t="str">
        <f t="shared" si="8"/>
        <v>TY12CORBLA028</v>
      </c>
    </row>
    <row r="30" spans="1:14" x14ac:dyDescent="0.3">
      <c r="A30" t="s">
        <v>93</v>
      </c>
      <c r="B30" t="str">
        <f t="shared" si="4"/>
        <v>TY</v>
      </c>
      <c r="C30" t="str">
        <f t="shared" si="0"/>
        <v>Toyota</v>
      </c>
      <c r="D30" t="str">
        <f t="shared" si="5"/>
        <v>CAM</v>
      </c>
      <c r="E30" t="str">
        <f t="shared" si="1"/>
        <v>Camrey</v>
      </c>
      <c r="F30" t="str">
        <f t="shared" si="6"/>
        <v>12</v>
      </c>
      <c r="G30">
        <f t="shared" si="7"/>
        <v>11</v>
      </c>
      <c r="H30" s="5">
        <v>22128.2</v>
      </c>
      <c r="I30" s="1">
        <f t="shared" si="9"/>
        <v>2011.6545454545455</v>
      </c>
      <c r="J30" t="s">
        <v>70</v>
      </c>
      <c r="K30" t="s">
        <v>73</v>
      </c>
      <c r="L30">
        <v>100000</v>
      </c>
      <c r="M30" t="str">
        <f t="shared" si="3"/>
        <v>Covered</v>
      </c>
      <c r="N30" t="str">
        <f t="shared" si="8"/>
        <v>TY12CAMBLU029</v>
      </c>
    </row>
    <row r="31" spans="1:14" x14ac:dyDescent="0.3">
      <c r="A31" t="s">
        <v>95</v>
      </c>
      <c r="B31" t="str">
        <f t="shared" si="4"/>
        <v>HO</v>
      </c>
      <c r="C31" t="str">
        <f t="shared" si="0"/>
        <v>Honda</v>
      </c>
      <c r="D31" t="str">
        <f t="shared" si="5"/>
        <v>CIV</v>
      </c>
      <c r="E31" t="str">
        <f t="shared" si="1"/>
        <v>Civic</v>
      </c>
      <c r="F31" t="str">
        <f t="shared" si="6"/>
        <v>99</v>
      </c>
      <c r="G31">
        <f t="shared" si="7"/>
        <v>24</v>
      </c>
      <c r="H31" s="5">
        <v>82374</v>
      </c>
      <c r="I31" s="1">
        <f t="shared" si="9"/>
        <v>3432.25</v>
      </c>
      <c r="J31" t="s">
        <v>21</v>
      </c>
      <c r="K31" t="s">
        <v>53</v>
      </c>
      <c r="L31">
        <v>75000</v>
      </c>
      <c r="M31" t="str">
        <f t="shared" si="3"/>
        <v>Not Covered</v>
      </c>
      <c r="N31" t="str">
        <f t="shared" si="8"/>
        <v>HO99CIVWHI030</v>
      </c>
    </row>
    <row r="32" spans="1:14" x14ac:dyDescent="0.3">
      <c r="A32" t="s">
        <v>97</v>
      </c>
      <c r="B32" t="str">
        <f t="shared" si="4"/>
        <v>HO</v>
      </c>
      <c r="C32" t="str">
        <f t="shared" si="0"/>
        <v>Honda</v>
      </c>
      <c r="D32" t="str">
        <f t="shared" si="5"/>
        <v>CIV</v>
      </c>
      <c r="E32" t="str">
        <f t="shared" si="1"/>
        <v>Civic</v>
      </c>
      <c r="F32" t="str">
        <f t="shared" si="6"/>
        <v>01</v>
      </c>
      <c r="G32">
        <f t="shared" si="7"/>
        <v>22</v>
      </c>
      <c r="H32" s="5">
        <v>69891.899999999994</v>
      </c>
      <c r="I32" s="1">
        <f t="shared" si="9"/>
        <v>3176.9045454545453</v>
      </c>
      <c r="J32" t="s">
        <v>70</v>
      </c>
      <c r="K32" t="s">
        <v>29</v>
      </c>
      <c r="L32">
        <v>75000</v>
      </c>
      <c r="M32" t="str">
        <f t="shared" si="3"/>
        <v>Covered</v>
      </c>
      <c r="N32" t="str">
        <f t="shared" si="8"/>
        <v>HO01CIVBLU031</v>
      </c>
    </row>
    <row r="33" spans="1:14" x14ac:dyDescent="0.3">
      <c r="A33" t="s">
        <v>99</v>
      </c>
      <c r="B33" t="str">
        <f t="shared" si="4"/>
        <v>HO</v>
      </c>
      <c r="C33" t="str">
        <f t="shared" si="0"/>
        <v>Honda</v>
      </c>
      <c r="D33" t="str">
        <f t="shared" si="5"/>
        <v>CIV</v>
      </c>
      <c r="E33" t="str">
        <f t="shared" si="1"/>
        <v>Civic</v>
      </c>
      <c r="F33" t="str">
        <f t="shared" si="6"/>
        <v>10</v>
      </c>
      <c r="G33">
        <f t="shared" si="7"/>
        <v>13</v>
      </c>
      <c r="H33" s="5">
        <v>22573</v>
      </c>
      <c r="I33" s="1">
        <f t="shared" si="9"/>
        <v>1736.3846153846155</v>
      </c>
      <c r="J33" t="s">
        <v>70</v>
      </c>
      <c r="K33" t="s">
        <v>62</v>
      </c>
      <c r="L33">
        <v>75000</v>
      </c>
      <c r="M33" t="str">
        <f t="shared" si="3"/>
        <v>Covered</v>
      </c>
      <c r="N33" t="str">
        <f t="shared" si="8"/>
        <v>HO10CIVBLU032</v>
      </c>
    </row>
    <row r="34" spans="1:14" x14ac:dyDescent="0.3">
      <c r="A34" t="s">
        <v>101</v>
      </c>
      <c r="B34" t="str">
        <f t="shared" si="4"/>
        <v>HO</v>
      </c>
      <c r="C34" t="str">
        <f t="shared" ref="C34:C53" si="10">VLOOKUP(B34,P$2:Q$7,2)</f>
        <v>Honda</v>
      </c>
      <c r="D34" t="str">
        <f t="shared" si="5"/>
        <v>CIV</v>
      </c>
      <c r="E34" t="str">
        <f t="shared" ref="E34:E53" si="11">VLOOKUP(D34,S$2:T$12,2)</f>
        <v>Civic</v>
      </c>
      <c r="F34" t="str">
        <f t="shared" si="6"/>
        <v>10</v>
      </c>
      <c r="G34">
        <f t="shared" si="7"/>
        <v>13</v>
      </c>
      <c r="H34" s="5">
        <v>33477.199999999997</v>
      </c>
      <c r="I34" s="1">
        <f t="shared" si="9"/>
        <v>2575.1692307692306</v>
      </c>
      <c r="J34" t="s">
        <v>17</v>
      </c>
      <c r="K34" t="s">
        <v>76</v>
      </c>
      <c r="L34">
        <v>75000</v>
      </c>
      <c r="M34" t="str">
        <f t="shared" ref="M34:M53" si="12">IF(H34&lt;=L34,"Covered", "Not Covered")</f>
        <v>Covered</v>
      </c>
      <c r="N34" t="str">
        <f t="shared" si="8"/>
        <v>HO10CIVBLA033</v>
      </c>
    </row>
    <row r="35" spans="1:14" x14ac:dyDescent="0.3">
      <c r="A35" t="s">
        <v>103</v>
      </c>
      <c r="B35" t="str">
        <f t="shared" si="4"/>
        <v>HO</v>
      </c>
      <c r="C35" t="str">
        <f t="shared" si="10"/>
        <v>Honda</v>
      </c>
      <c r="D35" t="str">
        <f t="shared" si="5"/>
        <v>CIV</v>
      </c>
      <c r="E35" t="str">
        <f t="shared" si="11"/>
        <v>Civic</v>
      </c>
      <c r="F35" t="str">
        <f t="shared" si="6"/>
        <v>11</v>
      </c>
      <c r="G35">
        <f t="shared" si="7"/>
        <v>12</v>
      </c>
      <c r="H35" s="5">
        <v>30555.3</v>
      </c>
      <c r="I35" s="1">
        <f t="shared" si="9"/>
        <v>2546.2750000000001</v>
      </c>
      <c r="J35" t="s">
        <v>17</v>
      </c>
      <c r="K35" t="s">
        <v>26</v>
      </c>
      <c r="L35">
        <v>75000</v>
      </c>
      <c r="M35" t="str">
        <f t="shared" si="12"/>
        <v>Covered</v>
      </c>
      <c r="N35" t="str">
        <f t="shared" si="8"/>
        <v>HO11CIVBLA034</v>
      </c>
    </row>
    <row r="36" spans="1:14" x14ac:dyDescent="0.3">
      <c r="A36" t="s">
        <v>105</v>
      </c>
      <c r="B36" t="str">
        <f t="shared" si="4"/>
        <v>HO</v>
      </c>
      <c r="C36" t="str">
        <f t="shared" si="10"/>
        <v>Honda</v>
      </c>
      <c r="D36" t="str">
        <f t="shared" si="5"/>
        <v>CIV</v>
      </c>
      <c r="E36" t="str">
        <f t="shared" si="11"/>
        <v>Civic</v>
      </c>
      <c r="F36" t="str">
        <f t="shared" si="6"/>
        <v>12</v>
      </c>
      <c r="G36">
        <f t="shared" si="7"/>
        <v>11</v>
      </c>
      <c r="H36" s="5">
        <v>24513.200000000001</v>
      </c>
      <c r="I36" s="1">
        <f t="shared" si="9"/>
        <v>2228.4727272727273</v>
      </c>
      <c r="J36" t="s">
        <v>17</v>
      </c>
      <c r="K36" t="s">
        <v>65</v>
      </c>
      <c r="L36">
        <v>75000</v>
      </c>
      <c r="M36" t="str">
        <f t="shared" si="12"/>
        <v>Covered</v>
      </c>
      <c r="N36" t="str">
        <f t="shared" si="8"/>
        <v>HO12CIVBLA035</v>
      </c>
    </row>
    <row r="37" spans="1:14" x14ac:dyDescent="0.3">
      <c r="A37" t="s">
        <v>107</v>
      </c>
      <c r="B37" t="str">
        <f t="shared" si="4"/>
        <v>HO</v>
      </c>
      <c r="C37" t="str">
        <f t="shared" si="10"/>
        <v>Honda</v>
      </c>
      <c r="D37" t="str">
        <f t="shared" si="5"/>
        <v>CIV</v>
      </c>
      <c r="E37" t="str">
        <f t="shared" si="11"/>
        <v>Civic</v>
      </c>
      <c r="F37" t="str">
        <f t="shared" si="6"/>
        <v>13</v>
      </c>
      <c r="G37">
        <f t="shared" si="7"/>
        <v>10</v>
      </c>
      <c r="H37" s="5">
        <v>13867.6</v>
      </c>
      <c r="I37" s="1">
        <f t="shared" si="9"/>
        <v>1386.76</v>
      </c>
      <c r="J37" t="s">
        <v>17</v>
      </c>
      <c r="K37" t="s">
        <v>73</v>
      </c>
      <c r="L37">
        <v>75000</v>
      </c>
      <c r="M37" t="str">
        <f t="shared" si="12"/>
        <v>Covered</v>
      </c>
      <c r="N37" t="str">
        <f t="shared" si="8"/>
        <v>HO13CIVBLA036</v>
      </c>
    </row>
    <row r="38" spans="1:14" x14ac:dyDescent="0.3">
      <c r="A38" t="s">
        <v>178</v>
      </c>
      <c r="B38" t="str">
        <f t="shared" si="4"/>
        <v>HO</v>
      </c>
      <c r="C38" t="str">
        <f t="shared" si="10"/>
        <v>Honda</v>
      </c>
      <c r="D38" t="str">
        <f t="shared" si="5"/>
        <v>ODY</v>
      </c>
      <c r="E38" t="str">
        <f t="shared" si="11"/>
        <v>Odyssey</v>
      </c>
      <c r="F38" t="str">
        <f t="shared" si="6"/>
        <v>05</v>
      </c>
      <c r="G38">
        <f t="shared" si="7"/>
        <v>18</v>
      </c>
      <c r="H38" s="5">
        <v>60389.5</v>
      </c>
      <c r="I38" s="1">
        <f t="shared" si="9"/>
        <v>3354.9722222222222</v>
      </c>
      <c r="J38" t="s">
        <v>21</v>
      </c>
      <c r="K38" t="s">
        <v>39</v>
      </c>
      <c r="L38">
        <v>100000</v>
      </c>
      <c r="M38" t="str">
        <f t="shared" si="12"/>
        <v>Covered</v>
      </c>
      <c r="N38" t="str">
        <f t="shared" si="8"/>
        <v>HO05ODYWHI037</v>
      </c>
    </row>
    <row r="39" spans="1:14" x14ac:dyDescent="0.3">
      <c r="A39" t="s">
        <v>111</v>
      </c>
      <c r="B39" t="str">
        <f t="shared" si="4"/>
        <v>HO</v>
      </c>
      <c r="C39" t="str">
        <f t="shared" si="10"/>
        <v>Honda</v>
      </c>
      <c r="D39" t="str">
        <f t="shared" si="5"/>
        <v>ODY</v>
      </c>
      <c r="E39" t="str">
        <f t="shared" si="11"/>
        <v>Odyssey</v>
      </c>
      <c r="F39" t="str">
        <f t="shared" si="6"/>
        <v>07</v>
      </c>
      <c r="G39">
        <f t="shared" si="7"/>
        <v>16</v>
      </c>
      <c r="H39" s="5">
        <v>50854.1</v>
      </c>
      <c r="I39" s="1">
        <f t="shared" si="9"/>
        <v>3178.3812499999999</v>
      </c>
      <c r="J39" t="s">
        <v>17</v>
      </c>
      <c r="K39" t="s">
        <v>76</v>
      </c>
      <c r="L39">
        <v>100000</v>
      </c>
      <c r="M39" t="str">
        <f t="shared" si="12"/>
        <v>Covered</v>
      </c>
      <c r="N39" t="str">
        <f t="shared" si="8"/>
        <v>HO07ODYBLA038</v>
      </c>
    </row>
    <row r="40" spans="1:14" x14ac:dyDescent="0.3">
      <c r="A40" t="s">
        <v>113</v>
      </c>
      <c r="B40" t="str">
        <f t="shared" si="4"/>
        <v>HO</v>
      </c>
      <c r="C40" t="str">
        <f t="shared" si="10"/>
        <v>Honda</v>
      </c>
      <c r="D40" t="str">
        <f t="shared" si="5"/>
        <v>ODY</v>
      </c>
      <c r="E40" t="str">
        <f t="shared" si="11"/>
        <v>Odyssey</v>
      </c>
      <c r="F40" t="str">
        <f t="shared" si="6"/>
        <v>08</v>
      </c>
      <c r="G40">
        <f t="shared" si="7"/>
        <v>15</v>
      </c>
      <c r="H40" s="5">
        <v>42504.6</v>
      </c>
      <c r="I40" s="1">
        <f t="shared" si="9"/>
        <v>2833.64</v>
      </c>
      <c r="J40" t="s">
        <v>21</v>
      </c>
      <c r="K40" t="s">
        <v>53</v>
      </c>
      <c r="L40">
        <v>100000</v>
      </c>
      <c r="M40" t="str">
        <f t="shared" si="12"/>
        <v>Covered</v>
      </c>
      <c r="N40" t="str">
        <f t="shared" si="8"/>
        <v>HO08ODYWHI039</v>
      </c>
    </row>
    <row r="41" spans="1:14" x14ac:dyDescent="0.3">
      <c r="A41" t="s">
        <v>175</v>
      </c>
      <c r="B41" t="str">
        <f t="shared" si="4"/>
        <v>HO</v>
      </c>
      <c r="C41" t="str">
        <f t="shared" si="10"/>
        <v>Honda</v>
      </c>
      <c r="D41" t="str">
        <f t="shared" si="5"/>
        <v>ODY</v>
      </c>
      <c r="E41" t="str">
        <f t="shared" si="11"/>
        <v>Odyssey</v>
      </c>
      <c r="F41" t="str">
        <f t="shared" si="6"/>
        <v>01</v>
      </c>
      <c r="G41">
        <f t="shared" si="7"/>
        <v>22</v>
      </c>
      <c r="H41" s="5">
        <v>68658.899999999994</v>
      </c>
      <c r="I41" s="1">
        <f t="shared" si="9"/>
        <v>3120.8590909090908</v>
      </c>
      <c r="J41" t="s">
        <v>17</v>
      </c>
      <c r="K41" t="s">
        <v>18</v>
      </c>
      <c r="L41">
        <v>100000</v>
      </c>
      <c r="M41" t="str">
        <f t="shared" si="12"/>
        <v>Covered</v>
      </c>
      <c r="N41" t="str">
        <f t="shared" si="8"/>
        <v>HO01ODYBLA040</v>
      </c>
    </row>
    <row r="42" spans="1:14" x14ac:dyDescent="0.3">
      <c r="A42" t="s">
        <v>117</v>
      </c>
      <c r="B42" t="str">
        <f t="shared" si="4"/>
        <v>HO</v>
      </c>
      <c r="C42" t="str">
        <f t="shared" si="10"/>
        <v>Honda</v>
      </c>
      <c r="D42" t="str">
        <f t="shared" si="5"/>
        <v>ODY</v>
      </c>
      <c r="E42" t="str">
        <f t="shared" si="11"/>
        <v>Odyssey</v>
      </c>
      <c r="F42" t="str">
        <f t="shared" si="6"/>
        <v>14</v>
      </c>
      <c r="G42">
        <f t="shared" si="7"/>
        <v>9</v>
      </c>
      <c r="H42" s="5">
        <v>3708.1</v>
      </c>
      <c r="I42" s="1">
        <f t="shared" si="9"/>
        <v>412.01111111111112</v>
      </c>
      <c r="J42" t="s">
        <v>17</v>
      </c>
      <c r="K42" t="s">
        <v>22</v>
      </c>
      <c r="L42">
        <v>100000</v>
      </c>
      <c r="M42" t="str">
        <f t="shared" si="12"/>
        <v>Covered</v>
      </c>
      <c r="N42" t="str">
        <f t="shared" si="8"/>
        <v>HO14ODYBLA041</v>
      </c>
    </row>
    <row r="43" spans="1:14" x14ac:dyDescent="0.3">
      <c r="A43" t="s">
        <v>119</v>
      </c>
      <c r="B43" t="str">
        <f t="shared" si="4"/>
        <v>CR</v>
      </c>
      <c r="C43" t="str">
        <f t="shared" si="10"/>
        <v>Chrysler</v>
      </c>
      <c r="D43" t="str">
        <f t="shared" si="5"/>
        <v>PTC</v>
      </c>
      <c r="E43" t="str">
        <f t="shared" si="11"/>
        <v>PT Cruiser</v>
      </c>
      <c r="F43" t="str">
        <f t="shared" si="6"/>
        <v>04</v>
      </c>
      <c r="G43">
        <f t="shared" si="7"/>
        <v>19</v>
      </c>
      <c r="H43" s="5">
        <v>64542</v>
      </c>
      <c r="I43" s="1">
        <f t="shared" si="9"/>
        <v>3396.9473684210525</v>
      </c>
      <c r="J43" t="s">
        <v>70</v>
      </c>
      <c r="K43" t="s">
        <v>18</v>
      </c>
      <c r="L43">
        <v>75000</v>
      </c>
      <c r="M43" t="str">
        <f t="shared" si="12"/>
        <v>Covered</v>
      </c>
      <c r="N43" t="str">
        <f t="shared" si="8"/>
        <v>CR04PTCBLU042</v>
      </c>
    </row>
    <row r="44" spans="1:14" x14ac:dyDescent="0.3">
      <c r="A44" t="s">
        <v>121</v>
      </c>
      <c r="B44" t="str">
        <f t="shared" si="4"/>
        <v>CR</v>
      </c>
      <c r="C44" t="str">
        <f t="shared" si="10"/>
        <v>Chrysler</v>
      </c>
      <c r="D44" t="str">
        <f t="shared" si="5"/>
        <v>PTC</v>
      </c>
      <c r="E44" t="str">
        <f t="shared" si="11"/>
        <v>PT Cruiser</v>
      </c>
      <c r="F44" t="str">
        <f t="shared" si="6"/>
        <v>07</v>
      </c>
      <c r="G44">
        <f t="shared" si="7"/>
        <v>16</v>
      </c>
      <c r="H44" s="5">
        <v>42074.2</v>
      </c>
      <c r="I44" s="1">
        <f t="shared" si="9"/>
        <v>2629.6374999999998</v>
      </c>
      <c r="J44" t="s">
        <v>25</v>
      </c>
      <c r="K44" t="s">
        <v>86</v>
      </c>
      <c r="L44">
        <v>75000</v>
      </c>
      <c r="M44" t="str">
        <f t="shared" si="12"/>
        <v>Covered</v>
      </c>
      <c r="N44" t="str">
        <f t="shared" si="8"/>
        <v>CR07PTCGRE043</v>
      </c>
    </row>
    <row r="45" spans="1:14" x14ac:dyDescent="0.3">
      <c r="A45" t="s">
        <v>123</v>
      </c>
      <c r="B45" t="str">
        <f t="shared" si="4"/>
        <v>CR</v>
      </c>
      <c r="C45" t="str">
        <f t="shared" si="10"/>
        <v>Chrysler</v>
      </c>
      <c r="D45" t="str">
        <f t="shared" si="5"/>
        <v>PTC</v>
      </c>
      <c r="E45" t="str">
        <f t="shared" si="11"/>
        <v>PT Cruiser</v>
      </c>
      <c r="F45" t="str">
        <f t="shared" si="6"/>
        <v>11</v>
      </c>
      <c r="G45">
        <f t="shared" si="7"/>
        <v>12</v>
      </c>
      <c r="H45" s="5">
        <v>27394.2</v>
      </c>
      <c r="I45" s="1">
        <f t="shared" si="9"/>
        <v>2282.85</v>
      </c>
      <c r="J45" t="s">
        <v>17</v>
      </c>
      <c r="K45" t="s">
        <v>50</v>
      </c>
      <c r="L45">
        <v>75000</v>
      </c>
      <c r="M45" t="str">
        <f t="shared" si="12"/>
        <v>Covered</v>
      </c>
      <c r="N45" t="str">
        <f t="shared" si="8"/>
        <v>CR11PTCBLA044</v>
      </c>
    </row>
    <row r="46" spans="1:14" x14ac:dyDescent="0.3">
      <c r="A46" t="s">
        <v>125</v>
      </c>
      <c r="B46" t="str">
        <f t="shared" si="4"/>
        <v>CR</v>
      </c>
      <c r="C46" t="str">
        <f t="shared" si="10"/>
        <v>Chrysler</v>
      </c>
      <c r="D46" t="str">
        <f t="shared" si="5"/>
        <v>CAR</v>
      </c>
      <c r="E46" t="str">
        <f t="shared" si="11"/>
        <v>Caravan</v>
      </c>
      <c r="F46" t="str">
        <f t="shared" si="6"/>
        <v>99</v>
      </c>
      <c r="G46">
        <f t="shared" si="7"/>
        <v>24</v>
      </c>
      <c r="H46" s="5">
        <v>79420.600000000006</v>
      </c>
      <c r="I46" s="1">
        <f t="shared" si="9"/>
        <v>3309.1916666666671</v>
      </c>
      <c r="J46" t="s">
        <v>25</v>
      </c>
      <c r="K46" t="s">
        <v>65</v>
      </c>
      <c r="L46">
        <v>75000</v>
      </c>
      <c r="M46" t="str">
        <f t="shared" si="12"/>
        <v>Not Covered</v>
      </c>
      <c r="N46" t="str">
        <f t="shared" si="8"/>
        <v>CR99CARGRE045</v>
      </c>
    </row>
    <row r="47" spans="1:14" x14ac:dyDescent="0.3">
      <c r="A47" t="s">
        <v>127</v>
      </c>
      <c r="B47" t="str">
        <f t="shared" si="4"/>
        <v>CR</v>
      </c>
      <c r="C47" t="str">
        <f t="shared" si="10"/>
        <v>Chrysler</v>
      </c>
      <c r="D47" t="str">
        <f t="shared" si="5"/>
        <v>CAR</v>
      </c>
      <c r="E47" t="str">
        <f t="shared" si="11"/>
        <v>Caravan</v>
      </c>
      <c r="F47" t="str">
        <f t="shared" si="6"/>
        <v>00</v>
      </c>
      <c r="G47">
        <f t="shared" si="7"/>
        <v>23</v>
      </c>
      <c r="H47" s="5">
        <v>77243.100000000006</v>
      </c>
      <c r="I47" s="1">
        <f t="shared" si="9"/>
        <v>3358.3956521739133</v>
      </c>
      <c r="J47" t="s">
        <v>17</v>
      </c>
      <c r="K47" t="s">
        <v>29</v>
      </c>
      <c r="L47">
        <v>75000</v>
      </c>
      <c r="M47" t="str">
        <f t="shared" si="12"/>
        <v>Not Covered</v>
      </c>
      <c r="N47" t="str">
        <f t="shared" si="8"/>
        <v>CR00CARBLA046</v>
      </c>
    </row>
    <row r="48" spans="1:14" x14ac:dyDescent="0.3">
      <c r="A48" t="s">
        <v>129</v>
      </c>
      <c r="B48" t="str">
        <f t="shared" si="4"/>
        <v>CR</v>
      </c>
      <c r="C48" t="str">
        <f t="shared" si="10"/>
        <v>Chrysler</v>
      </c>
      <c r="D48" t="str">
        <f t="shared" si="5"/>
        <v>CAR</v>
      </c>
      <c r="E48" t="str">
        <f t="shared" si="11"/>
        <v>Caravan</v>
      </c>
      <c r="F48" t="str">
        <f t="shared" si="6"/>
        <v>04</v>
      </c>
      <c r="G48">
        <f t="shared" si="7"/>
        <v>19</v>
      </c>
      <c r="H48" s="5">
        <v>72527.199999999997</v>
      </c>
      <c r="I48" s="1">
        <f t="shared" si="9"/>
        <v>3817.2210526315789</v>
      </c>
      <c r="J48" t="s">
        <v>21</v>
      </c>
      <c r="K48" t="s">
        <v>59</v>
      </c>
      <c r="L48">
        <v>75000</v>
      </c>
      <c r="M48" t="str">
        <f t="shared" si="12"/>
        <v>Covered</v>
      </c>
      <c r="N48" t="str">
        <f t="shared" si="8"/>
        <v>CR04CARWHI047</v>
      </c>
    </row>
    <row r="49" spans="1:14" x14ac:dyDescent="0.3">
      <c r="A49" t="s">
        <v>131</v>
      </c>
      <c r="B49" t="str">
        <f t="shared" si="4"/>
        <v>CR</v>
      </c>
      <c r="C49" t="str">
        <f t="shared" si="10"/>
        <v>Chrysler</v>
      </c>
      <c r="D49" t="str">
        <f t="shared" si="5"/>
        <v>CAR</v>
      </c>
      <c r="E49" t="str">
        <f t="shared" si="11"/>
        <v>Caravan</v>
      </c>
      <c r="F49" t="str">
        <f t="shared" si="6"/>
        <v>04</v>
      </c>
      <c r="G49">
        <f t="shared" si="7"/>
        <v>19</v>
      </c>
      <c r="H49" s="5">
        <v>52699.4</v>
      </c>
      <c r="I49" s="1">
        <f t="shared" si="9"/>
        <v>2773.6526315789474</v>
      </c>
      <c r="J49" t="s">
        <v>85</v>
      </c>
      <c r="K49" t="s">
        <v>59</v>
      </c>
      <c r="L49">
        <v>75000</v>
      </c>
      <c r="M49" t="str">
        <f t="shared" si="12"/>
        <v>Covered</v>
      </c>
      <c r="N49" t="str">
        <f t="shared" si="8"/>
        <v>CR04CARRED048</v>
      </c>
    </row>
    <row r="50" spans="1:14" x14ac:dyDescent="0.3">
      <c r="A50" t="s">
        <v>133</v>
      </c>
      <c r="B50" t="str">
        <f t="shared" si="4"/>
        <v>HY</v>
      </c>
      <c r="C50" t="str">
        <f t="shared" si="10"/>
        <v>Hundai</v>
      </c>
      <c r="D50" t="str">
        <f t="shared" si="5"/>
        <v>ELA</v>
      </c>
      <c r="E50" t="str">
        <f t="shared" si="11"/>
        <v>Elantra</v>
      </c>
      <c r="F50" t="str">
        <f t="shared" si="6"/>
        <v>11</v>
      </c>
      <c r="G50">
        <f t="shared" si="7"/>
        <v>12</v>
      </c>
      <c r="H50" s="5">
        <v>29102.3</v>
      </c>
      <c r="I50" s="1">
        <f t="shared" si="9"/>
        <v>2425.1916666666666</v>
      </c>
      <c r="J50" t="s">
        <v>17</v>
      </c>
      <c r="K50" t="s">
        <v>62</v>
      </c>
      <c r="L50">
        <v>100000</v>
      </c>
      <c r="M50" t="str">
        <f t="shared" si="12"/>
        <v>Covered</v>
      </c>
      <c r="N50" t="str">
        <f t="shared" si="8"/>
        <v>HY11ELABLA049</v>
      </c>
    </row>
    <row r="51" spans="1:14" x14ac:dyDescent="0.3">
      <c r="A51" t="s">
        <v>135</v>
      </c>
      <c r="B51" t="str">
        <f t="shared" si="4"/>
        <v>HY</v>
      </c>
      <c r="C51" t="str">
        <f t="shared" si="10"/>
        <v>Hundai</v>
      </c>
      <c r="D51" t="str">
        <f t="shared" si="5"/>
        <v>ELA</v>
      </c>
      <c r="E51" t="str">
        <f t="shared" si="11"/>
        <v>Elantra</v>
      </c>
      <c r="F51" t="str">
        <f t="shared" si="6"/>
        <v>12</v>
      </c>
      <c r="G51">
        <f t="shared" si="7"/>
        <v>11</v>
      </c>
      <c r="H51" s="5">
        <v>22282</v>
      </c>
      <c r="I51" s="1">
        <f t="shared" si="9"/>
        <v>2025.6363636363637</v>
      </c>
      <c r="J51" t="s">
        <v>70</v>
      </c>
      <c r="K51" t="s">
        <v>22</v>
      </c>
      <c r="L51">
        <v>100000</v>
      </c>
      <c r="M51" t="str">
        <f t="shared" si="12"/>
        <v>Covered</v>
      </c>
      <c r="N51" t="str">
        <f t="shared" si="8"/>
        <v>HY12ELABLU050</v>
      </c>
    </row>
    <row r="52" spans="1:14" x14ac:dyDescent="0.3">
      <c r="A52" t="s">
        <v>137</v>
      </c>
      <c r="B52" t="str">
        <f t="shared" si="4"/>
        <v>HY</v>
      </c>
      <c r="C52" t="str">
        <f t="shared" si="10"/>
        <v>Hundai</v>
      </c>
      <c r="D52" t="str">
        <f t="shared" si="5"/>
        <v>ELA</v>
      </c>
      <c r="E52" t="str">
        <f t="shared" si="11"/>
        <v>Elantra</v>
      </c>
      <c r="F52" t="str">
        <f t="shared" si="6"/>
        <v>13</v>
      </c>
      <c r="G52">
        <f t="shared" si="7"/>
        <v>10</v>
      </c>
      <c r="H52" s="5">
        <v>20223.900000000001</v>
      </c>
      <c r="I52" s="1">
        <f t="shared" si="9"/>
        <v>2022.39</v>
      </c>
      <c r="J52" t="s">
        <v>17</v>
      </c>
      <c r="K52" t="s">
        <v>44</v>
      </c>
      <c r="L52">
        <v>100000</v>
      </c>
      <c r="M52" t="str">
        <f t="shared" si="12"/>
        <v>Covered</v>
      </c>
      <c r="N52" t="str">
        <f t="shared" si="8"/>
        <v>HY13ELABLA051</v>
      </c>
    </row>
    <row r="53" spans="1:14" x14ac:dyDescent="0.3">
      <c r="A53" t="s">
        <v>139</v>
      </c>
      <c r="B53" t="str">
        <f t="shared" si="4"/>
        <v>HY</v>
      </c>
      <c r="C53" t="str">
        <f t="shared" si="10"/>
        <v>Hundai</v>
      </c>
      <c r="D53" t="str">
        <f t="shared" si="5"/>
        <v>ELA</v>
      </c>
      <c r="E53" t="str">
        <f t="shared" si="11"/>
        <v>Elantra</v>
      </c>
      <c r="F53" t="str">
        <f t="shared" si="6"/>
        <v>13</v>
      </c>
      <c r="G53">
        <f t="shared" si="7"/>
        <v>10</v>
      </c>
      <c r="H53" s="5">
        <v>22188.5</v>
      </c>
      <c r="I53" s="1">
        <f t="shared" si="9"/>
        <v>2218.85</v>
      </c>
      <c r="J53" t="s">
        <v>70</v>
      </c>
      <c r="K53" t="s">
        <v>34</v>
      </c>
      <c r="L53">
        <v>100000</v>
      </c>
      <c r="M53" t="str">
        <f t="shared" si="12"/>
        <v>Covered</v>
      </c>
      <c r="N53" t="str">
        <f t="shared" si="8"/>
        <v>HY13ELABLU052</v>
      </c>
    </row>
  </sheetData>
  <dataConsolidate/>
  <phoneticPr fontId="2"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E2CAD-2E02-48FE-A3E8-E01CBECC45AB}">
  <dimension ref="A1:N21"/>
  <sheetViews>
    <sheetView showGridLines="0" workbookViewId="0">
      <selection activeCell="M1" sqref="M1"/>
    </sheetView>
  </sheetViews>
  <sheetFormatPr defaultRowHeight="14.4" x14ac:dyDescent="0.3"/>
  <cols>
    <col min="1" max="1" width="13.88671875" bestFit="1" customWidth="1"/>
    <col min="2" max="2" width="5.21875" customWidth="1"/>
    <col min="3" max="3" width="13.88671875" bestFit="1" customWidth="1"/>
    <col min="4" max="4" width="5.5546875" customWidth="1"/>
    <col min="5" max="5" width="11.88671875" bestFit="1" customWidth="1"/>
    <col min="6" max="6" width="12.21875" bestFit="1" customWidth="1"/>
    <col min="7" max="7" width="12.5546875" bestFit="1" customWidth="1"/>
    <col min="8" max="8" width="13.33203125" bestFit="1" customWidth="1"/>
    <col min="9" max="9" width="11.109375" bestFit="1" customWidth="1"/>
    <col min="10" max="10" width="12.5546875" bestFit="1" customWidth="1"/>
    <col min="11" max="11" width="11.88671875" bestFit="1" customWidth="1"/>
    <col min="12" max="12" width="12.21875" bestFit="1" customWidth="1"/>
    <col min="13" max="13" width="12.5546875" bestFit="1" customWidth="1"/>
    <col min="14" max="14" width="16.77734375" bestFit="1" customWidth="1"/>
    <col min="15" max="15" width="12.21875" bestFit="1" customWidth="1"/>
    <col min="16" max="21" width="11.109375" bestFit="1" customWidth="1"/>
    <col min="22" max="22" width="12.109375" bestFit="1" customWidth="1"/>
    <col min="23" max="23" width="13.21875" bestFit="1" customWidth="1"/>
    <col min="24" max="24" width="12.109375" bestFit="1" customWidth="1"/>
    <col min="25" max="26" width="13.21875" bestFit="1" customWidth="1"/>
    <col min="27" max="27" width="12.109375" bestFit="1" customWidth="1"/>
    <col min="28" max="28" width="11.44140625" bestFit="1" customWidth="1"/>
    <col min="29" max="32" width="12.21875" bestFit="1" customWidth="1"/>
    <col min="33" max="37" width="11.44140625" bestFit="1" customWidth="1"/>
    <col min="38" max="38" width="12.21875" bestFit="1" customWidth="1"/>
    <col min="39" max="39" width="11.44140625" bestFit="1" customWidth="1"/>
    <col min="40" max="43" width="11.33203125" bestFit="1" customWidth="1"/>
    <col min="44" max="45" width="12.109375" bestFit="1" customWidth="1"/>
    <col min="46" max="47" width="11.5546875" bestFit="1" customWidth="1"/>
    <col min="48" max="49" width="12.109375" bestFit="1" customWidth="1"/>
    <col min="50" max="51" width="11.5546875" bestFit="1" customWidth="1"/>
    <col min="52" max="53" width="12.109375" bestFit="1" customWidth="1"/>
    <col min="54" max="54" width="7.109375" bestFit="1" customWidth="1"/>
    <col min="55" max="55" width="11" bestFit="1" customWidth="1"/>
  </cols>
  <sheetData>
    <row r="1" spans="1:14" x14ac:dyDescent="0.3">
      <c r="A1" t="s">
        <v>188</v>
      </c>
      <c r="C1" t="s">
        <v>193</v>
      </c>
      <c r="E1" t="s">
        <v>194</v>
      </c>
      <c r="G1" t="s">
        <v>195</v>
      </c>
      <c r="J1" t="s">
        <v>196</v>
      </c>
    </row>
    <row r="3" spans="1:14" x14ac:dyDescent="0.3">
      <c r="A3" t="s">
        <v>187</v>
      </c>
      <c r="C3" t="s">
        <v>184</v>
      </c>
      <c r="E3" t="s">
        <v>181</v>
      </c>
      <c r="G3" s="6" t="s">
        <v>179</v>
      </c>
      <c r="H3" t="s">
        <v>192</v>
      </c>
      <c r="J3" s="6" t="s">
        <v>179</v>
      </c>
      <c r="K3" t="s">
        <v>181</v>
      </c>
      <c r="M3" s="6" t="s">
        <v>179</v>
      </c>
      <c r="N3" t="s">
        <v>190</v>
      </c>
    </row>
    <row r="4" spans="1:14" x14ac:dyDescent="0.3">
      <c r="A4">
        <v>52</v>
      </c>
      <c r="C4" s="8">
        <v>15.673076923076923</v>
      </c>
      <c r="E4" s="8">
        <v>2335987.2999999993</v>
      </c>
      <c r="G4" s="7" t="s">
        <v>17</v>
      </c>
      <c r="H4">
        <v>24</v>
      </c>
      <c r="J4" s="7" t="s">
        <v>59</v>
      </c>
      <c r="K4" s="8">
        <v>144647.69999999998</v>
      </c>
      <c r="M4" s="7" t="s">
        <v>191</v>
      </c>
      <c r="N4">
        <v>48</v>
      </c>
    </row>
    <row r="5" spans="1:14" x14ac:dyDescent="0.3">
      <c r="G5" s="7" t="s">
        <v>70</v>
      </c>
      <c r="H5">
        <v>8</v>
      </c>
      <c r="J5" s="7" t="s">
        <v>73</v>
      </c>
      <c r="K5" s="8">
        <v>150656.40000000002</v>
      </c>
      <c r="M5" s="7" t="s">
        <v>189</v>
      </c>
      <c r="N5">
        <v>4</v>
      </c>
    </row>
    <row r="6" spans="1:14" x14ac:dyDescent="0.3">
      <c r="G6" s="7" t="s">
        <v>25</v>
      </c>
      <c r="H6">
        <v>7</v>
      </c>
      <c r="J6" s="7" t="s">
        <v>34</v>
      </c>
      <c r="K6" s="8">
        <v>154427.9</v>
      </c>
      <c r="M6" s="7" t="s">
        <v>180</v>
      </c>
      <c r="N6">
        <v>52</v>
      </c>
    </row>
    <row r="7" spans="1:14" x14ac:dyDescent="0.3">
      <c r="G7" s="7" t="s">
        <v>85</v>
      </c>
      <c r="H7">
        <v>2</v>
      </c>
      <c r="J7" s="7" t="s">
        <v>86</v>
      </c>
      <c r="K7" s="8">
        <v>179986</v>
      </c>
    </row>
    <row r="8" spans="1:14" x14ac:dyDescent="0.3">
      <c r="G8" s="7" t="s">
        <v>21</v>
      </c>
      <c r="H8">
        <v>11</v>
      </c>
      <c r="J8" s="7" t="s">
        <v>39</v>
      </c>
      <c r="K8" s="8">
        <v>143640.70000000001</v>
      </c>
    </row>
    <row r="9" spans="1:14" x14ac:dyDescent="0.3">
      <c r="G9" s="7" t="s">
        <v>180</v>
      </c>
      <c r="H9">
        <v>52</v>
      </c>
      <c r="J9" s="7" t="s">
        <v>65</v>
      </c>
      <c r="K9" s="8">
        <v>135078.20000000001</v>
      </c>
    </row>
    <row r="10" spans="1:14" x14ac:dyDescent="0.3">
      <c r="J10" s="7" t="s">
        <v>29</v>
      </c>
      <c r="K10" s="8">
        <v>184693.8</v>
      </c>
    </row>
    <row r="11" spans="1:14" x14ac:dyDescent="0.3">
      <c r="J11" s="7" t="s">
        <v>26</v>
      </c>
      <c r="K11" s="8">
        <v>127731.3</v>
      </c>
    </row>
    <row r="12" spans="1:14" x14ac:dyDescent="0.3">
      <c r="J12" s="7" t="s">
        <v>22</v>
      </c>
      <c r="K12" s="8">
        <v>70964.899999999994</v>
      </c>
    </row>
    <row r="13" spans="1:14" x14ac:dyDescent="0.3">
      <c r="J13" s="7" t="s">
        <v>44</v>
      </c>
      <c r="K13" s="8">
        <v>65315</v>
      </c>
    </row>
    <row r="14" spans="1:14" x14ac:dyDescent="0.3">
      <c r="J14" s="7" t="s">
        <v>53</v>
      </c>
      <c r="K14" s="8">
        <v>138561.5</v>
      </c>
    </row>
    <row r="15" spans="1:14" x14ac:dyDescent="0.3">
      <c r="J15" s="7" t="s">
        <v>56</v>
      </c>
      <c r="K15" s="8">
        <v>141229.4</v>
      </c>
    </row>
    <row r="16" spans="1:14" x14ac:dyDescent="0.3">
      <c r="J16" s="7" t="s">
        <v>18</v>
      </c>
      <c r="K16" s="8">
        <v>305432.40000000002</v>
      </c>
    </row>
    <row r="17" spans="10:11" x14ac:dyDescent="0.3">
      <c r="J17" s="7" t="s">
        <v>76</v>
      </c>
      <c r="K17" s="8">
        <v>177713.9</v>
      </c>
    </row>
    <row r="18" spans="10:11" x14ac:dyDescent="0.3">
      <c r="J18" s="7" t="s">
        <v>62</v>
      </c>
      <c r="K18" s="8">
        <v>65964.899999999994</v>
      </c>
    </row>
    <row r="19" spans="10:11" x14ac:dyDescent="0.3">
      <c r="J19" s="7" t="s">
        <v>50</v>
      </c>
      <c r="K19" s="8">
        <v>130601.59999999999</v>
      </c>
    </row>
    <row r="20" spans="10:11" x14ac:dyDescent="0.3">
      <c r="J20" s="7" t="s">
        <v>47</v>
      </c>
      <c r="K20" s="8">
        <v>19341.7</v>
      </c>
    </row>
    <row r="21" spans="10:11" x14ac:dyDescent="0.3">
      <c r="J21" s="7" t="s">
        <v>180</v>
      </c>
      <c r="K21" s="8">
        <v>2335987.2999999998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b b a 1 d c d - 1 3 0 6 - 4 4 7 1 - 8 0 f 7 - 2 2 2 1 a 5 2 7 a e b 5 "   x m l n s = " h t t p : / / s c h e m a s . m i c r o s o f t . c o m / D a t a M a s h u p " > A A A A A J M E A A B Q S w M E F A A C A A g A p Z Q q V 0 y D 3 P y k A A A A 9 g A A A B I A H A B D b 2 5 m a W c v U G F j a 2 F n Z S 5 4 b W w g o h g A K K A U A A A A A A A A A A A A A A A A A A A A A A A A A A A A h Y 9 B C s I w F E S v U r J v k s a N l N + I u L U g C C L u Q h r b Y P s r T W p 6 N x c e y S t Y 0 a o 7 l / P m L W b u 1 x s s h q a O L q Z z t s W M J J S T y K B u C 4 t l R n p / j O d k I W G j 9 E m V J h p l d O n g i o x U 3 p 9 T x k I I N M x o 2 5 V M c J 6 w f b 7 e 6 s o 0 i n x k + 1 + O L T q v U B s i Y f c a I w V N B K d C C M q B T R B y i 1 9 B j H u f 7 Q + E V V / 7 v j P S Y H x Y A p s i s P c H + Q B Q S w M E F A A C A A g A p Z Q q 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W U K l f J 2 2 A I j Q E A A D 8 D A A A T A B w A R m 9 y b X V s Y X M v U 2 V j d G l v b j E u b S C i G A A o o B Q A A A A A A A A A A A A A A A A A A A A A A A A A A A B 9 U l F r 2 z A Q f g / k P x z u i w O a S 0 r X h x Y z i t O y P C x s J G W U e o y b f E n V y r o g n b O E 0 P 9 e e U n p w K Z 6 k f T d 3 X f f f V I g L Y Y d z A / 7 + G o 4 G A 7 C I 3 q q 4 C Q p 0 I N x G 3 L C f g f s z c o 4 t F C h Y A I 5 W J L h A O K a c + M 1 R a Q I m 2 z C u q l j S X p r L G U F O 4 m X k C b F Z X k X y I f S P X P A M n h d t k S / g z b k N J V r 9 r J k a / j T 2 v N T 1 B P K m 6 0 m W 7 Y q p m 8 q y g 8 0 Z b K V Z K Q e J m R N b Y R 8 n q h E Q c G 2 q V 3 I x + c K b p z m y r h V P j 7 7 f K b g R 8 N C c 9 l Z y t + P 2 Y w d / R q p w 2 w n y X f P d Y x V 8 J W w i g O 0 o y / w T 0 w 8 R o 5 4 e r B B w c M R v 7 Z 2 r t G i D 7 n 4 5 n / K 4 h H d K j I u d m t 6 p 1 t 4 d G H J v j 4 o b o M h 7 e m v 9 v t / T z O d x O k k Z o H Q V l 4 U 7 J N v + E y 9 I K S 3 j b U w w 5 p G 3 Q S u y P a j H 9 e h a 5 a o p f E E 9 4 S + k 3 C 9 6 l E T v 0 X o R + G 0 n y b 6 w V 1 0 4 s 2 G u v B P j D Y K E b w 1 m j q 5 O M 9 a N 4 9 k s Y q q L 5 3 C G f 2 F H l t f R s O B c b 0 v d / U K U E s B A i 0 A F A A C A A g A p Z Q q V 0 y D 3 P y k A A A A 9 g A A A B I A A A A A A A A A A A A A A A A A A A A A A E N v b m Z p Z y 9 Q Y W N r Y W d l L n h t b F B L A Q I t A B Q A A g A I A K W U K l c P y u m r p A A A A O k A A A A T A A A A A A A A A A A A A A A A A P A A A A B b Q 2 9 u d G V u d F 9 U e X B l c 1 0 u e G 1 s U E s B A i 0 A F A A C A A g A p Z Q q V 8 n b Y A i N A Q A A P w M A A B M A A A A A A A A A A A A A A A A A 4 Q E A A E Z v c m 1 1 b G F z L 1 N l Y 3 R p b 2 4 x L m 1 Q S w U G A A A A A A M A A w D C A A A A u 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R M A A A A A A A 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F y J T I w a W 5 2 Z W 5 0 b 3 J 5 J T I w b 3 J p Z 2 l u Y W w l M j B k Y X R h P C 9 J d G V t U G F 0 a D 4 8 L 0 l 0 Z W 1 M b 2 N h d G l v b j 4 8 U 3 R h Y m x l R W 5 0 c m l l c z 4 8 R W 5 0 c n k g V H l w Z T 0 i R m l s b G V k Q 2 9 t c G x l d G V S Z X N 1 b H R U b 1 d v c m t z a G V l d C I g V m F s d W U 9 I m w x I i A v P j x F b n R y e S B U e X B l P S J G a W x s R W 5 h Y m x l Z C I g V m F s d W U 9 I m w x I i A v P j x F b n R y e S B U e X B l P S J G a W x s T 2 J q Z W N 0 V H l w Z S I g V m F s d W U 9 I n N U Y W J s Z S I g L z 4 8 R W 5 0 c n k g V H l w Z T 0 i R m l s b F R v R G F 0 Y U 1 v Z G V s R W 5 h Y m x l Z C I g V m F s d W U 9 I m w w I i A v P j x F b n R y e S B U e X B l P S J J c 1 B y a X Z h d G U i I F Z h b H V l P S J s M C I g L z 4 8 R W 5 0 c n k g V H l w Z T 0 i R m l s b E N v b H V t b k 5 h b W V z I i B W Y W x 1 Z T 0 i c 1 s m c X V v d D t D Y X I g S U Q m c X V v d D s s J n F 1 b 3 Q 7 T W F r Z S Z x d W 9 0 O y w m c X V v d D t N Y W t l I C h G d W x s I E 5 h b W U p J n F 1 b 3 Q 7 L C Z x d W 9 0 O 0 1 v Z G V s J n F 1 b 3 Q 7 L C Z x d W 9 0 O 0 1 v Z G V s I C h G d W x s I E 5 h b W U p J n F 1 b 3 Q 7 L C Z x d W 9 0 O 0 1 h b n V m Y W N 0 d X J l I F l l Y X I m c X V v d D s s J n F 1 b 3 Q 7 Q W d l J n F 1 b 3 Q 7 L C Z x d W 9 0 O 0 1 p b G V z J n F 1 b 3 Q 7 L C Z x d W 9 0 O 0 1 p b G V z I C 8 g W W V h c i Z x d W 9 0 O y w m c X V v d D t D b 2 x v c i Z x d W 9 0 O y w m c X V v d D t E c m l 2 Z X I m c X V v d D s s J n F 1 b 3 Q 7 V 2 F y Y W 5 0 Z W U g T W l s Z X M m c X V v d D s s J n F 1 b 3 Q 7 Q 2 9 2 Z X J l Z D 8 m c X V v d D s s J n F 1 b 3 Q 7 T m V 3 I E N h c i B J R C Z x d W 9 0 O 1 0 i I C 8 + P E V u d H J 5 I F R 5 c G U 9 I k Z p b G x T d G F 0 d X M i I F Z h b H V l P S J z Q 2 9 t c G x l d G U i I C 8 + P E V u d H J 5 I F R 5 c G U 9 I k Z p b G x U Y X J n Z X Q i I F Z h b H V l P S J z V G F i b G V f Q 2 F y X 2 l u d m V u d G 9 y e V 9 v c m l n a W 5 h b F 9 k Y X R h I i A v P j x F b n R y e S B U e X B l P S J G a W x s Q 2 9 s d W 1 u V H l w Z X M i I F Z h b H V l P S J z Q m d Z R 0 J n W U d C Z 1 l H Q m d Z R E J n W T 0 i I C 8 + P E V u d H J 5 I F R 5 c G U 9 I k Z p b G x M Y X N 0 V X B k Y X R l Z C I g V m F s d W U 9 I m Q y M D I z L T A 5 L T E w V D E 2 O j M 3 O j E x L j Y z N T Q y M z Z a I i A v P j x F b n R y e S B U e X B l P S J G a W x s R X J y b 3 J D b 3 V u d C I g V m F s d W U 9 I m w w I i A v P j x F b n R y e S B U e X B l P S J G a W x s R X J y b 3 J D b 2 R l I i B W Y W x 1 Z T 0 i c 1 V u a 2 5 v d 2 4 i I C 8 + P E V u d H J 5 I F R 5 c G U 9 I k Z p b G x D b 3 V u d C I g V m F s d W U 9 I m w 2 N S I g L z 4 8 R W 5 0 c n k g V H l w Z T 0 i Q W R k Z W R U b 0 R h d G F N b 2 R l b C I g V m F s d W U 9 I m w w I i A v P j x F b n R y e S B U e X B l P S J C d W Z m Z X J O Z X h 0 U m V m c m V z a C I g V m F s d W U 9 I m w x I i A v P j x F b n R y e S B U e X B l P S J S Z X N 1 b H R U e X B l I i B W Y W x 1 Z T 0 i c 1 R h Y m x l I i A v P j x F b n R y e S B U e X B l P S J O Y W 1 l V X B k Y X R l Z E F m d G V y R m l s b C I g V m F s d W U 9 I m w w I i A v P j x F b n R y e S B U e X B l P S J R d W V y e U l E I i B W Y W x 1 Z T 0 i c z A y M W Q 4 N W R m L W I z M 2 E t N G V j Y S 0 5 M 2 I 1 L T g z M z E 2 O G R k N T k 2 O S I g L z 4 8 R W 5 0 c n k g V H l w Z T 0 i U m V s Y X R p b 2 5 z a G l w S W 5 m b 0 N v b n R h a W 5 l c i I g V m F s d W U 9 I n N 7 J n F 1 b 3 Q 7 Y 2 9 s d W 1 u Q 2 9 1 b n Q m c X V v d D s 6 M T Q s J n F 1 b 3 Q 7 a 2 V 5 Q 2 9 s d W 1 u T m F t Z X M m c X V v d D s 6 W 1 0 s J n F 1 b 3 Q 7 c X V l c n l S Z W x h d G l v b n N o a X B z J n F 1 b 3 Q 7 O l t d L C Z x d W 9 0 O 2 N v b H V t b k l k Z W 5 0 a X R p Z X M m c X V v d D s 6 W y Z x d W 9 0 O 1 N l Y 3 R p b 2 4 x L 0 N h c i B p b n Z l b n R v c n k g b 3 J p Z 2 l u Y W w g Z G F 0 Y S 9 B d X R v U m V t b 3 Z l Z E N v b H V t b n M x L n t D Y X I g S U Q s M H 0 m c X V v d D s s J n F 1 b 3 Q 7 U 2 V j d G l v b j E v Q 2 F y I G l u d m V u d G 9 y e S B v c m l n a W 5 h b C B k Y X R h L 0 F 1 d G 9 S Z W 1 v d m V k Q 2 9 s d W 1 u c z E u e 0 1 h a 2 U s M X 0 m c X V v d D s s J n F 1 b 3 Q 7 U 2 V j d G l v b j E v Q 2 F y I G l u d m V u d G 9 y e S B v c m l n a W 5 h b C B k Y X R h L 0 F 1 d G 9 S Z W 1 v d m V k Q 2 9 s d W 1 u c z E u e 0 1 h a 2 U g K E Z 1 b G w g T m F t Z S k s M n 0 m c X V v d D s s J n F 1 b 3 Q 7 U 2 V j d G l v b j E v Q 2 F y I G l u d m V u d G 9 y e S B v c m l n a W 5 h b C B k Y X R h L 0 F 1 d G 9 S Z W 1 v d m V k Q 2 9 s d W 1 u c z E u e 0 1 v Z G V s L D N 9 J n F 1 b 3 Q 7 L C Z x d W 9 0 O 1 N l Y 3 R p b 2 4 x L 0 N h c i B p b n Z l b n R v c n k g b 3 J p Z 2 l u Y W w g Z G F 0 Y S 9 B d X R v U m V t b 3 Z l Z E N v b H V t b n M x L n t N b 2 R l b C A o R n V s b C B O Y W 1 l K S w 0 f S Z x d W 9 0 O y w m c X V v d D t T Z W N 0 a W 9 u M S 9 D Y X I g a W 5 2 Z W 5 0 b 3 J 5 I G 9 y a W d p b m F s I G R h d G E v Q X V 0 b 1 J l b W 9 2 Z W R D b 2 x 1 b W 5 z M S 5 7 T W F u d W Z h Y 3 R 1 c m U g W W V h c i w 1 f S Z x d W 9 0 O y w m c X V v d D t T Z W N 0 a W 9 u M S 9 D Y X I g a W 5 2 Z W 5 0 b 3 J 5 I G 9 y a W d p b m F s I G R h d G E v Q X V 0 b 1 J l b W 9 2 Z W R D b 2 x 1 b W 5 z M S 5 7 Q W d l L D Z 9 J n F 1 b 3 Q 7 L C Z x d W 9 0 O 1 N l Y 3 R p b 2 4 x L 0 N h c i B p b n Z l b n R v c n k g b 3 J p Z 2 l u Y W w g Z G F 0 Y S 9 B d X R v U m V t b 3 Z l Z E N v b H V t b n M x L n t N a W x l c y w 3 f S Z x d W 9 0 O y w m c X V v d D t T Z W N 0 a W 9 u M S 9 D Y X I g a W 5 2 Z W 5 0 b 3 J 5 I G 9 y a W d p b m F s I G R h d G E v Q X V 0 b 1 J l b W 9 2 Z W R D b 2 x 1 b W 5 z M S 5 7 T W l s Z X M g L y B Z Z W F y L D h 9 J n F 1 b 3 Q 7 L C Z x d W 9 0 O 1 N l Y 3 R p b 2 4 x L 0 N h c i B p b n Z l b n R v c n k g b 3 J p Z 2 l u Y W w g Z G F 0 Y S 9 B d X R v U m V t b 3 Z l Z E N v b H V t b n M x L n t D b 2 x v c i w 5 f S Z x d W 9 0 O y w m c X V v d D t T Z W N 0 a W 9 u M S 9 D Y X I g a W 5 2 Z W 5 0 b 3 J 5 I G 9 y a W d p b m F s I G R h d G E v Q X V 0 b 1 J l b W 9 2 Z W R D b 2 x 1 b W 5 z M S 5 7 R H J p d m V y L D E w f S Z x d W 9 0 O y w m c X V v d D t T Z W N 0 a W 9 u M S 9 D Y X I g a W 5 2 Z W 5 0 b 3 J 5 I G 9 y a W d p b m F s I G R h d G E v Q X V 0 b 1 J l b W 9 2 Z W R D b 2 x 1 b W 5 z M S 5 7 V 2 F y Y W 5 0 Z W U g T W l s Z X M s M T F 9 J n F 1 b 3 Q 7 L C Z x d W 9 0 O 1 N l Y 3 R p b 2 4 x L 0 N h c i B p b n Z l b n R v c n k g b 3 J p Z 2 l u Y W w g Z G F 0 Y S 9 B d X R v U m V t b 3 Z l Z E N v b H V t b n M x L n t D b 3 Z l c m V k P y w x M n 0 m c X V v d D s s J n F 1 b 3 Q 7 U 2 V j d G l v b j E v Q 2 F y I G l u d m V u d G 9 y e S B v c m l n a W 5 h b C B k Y X R h L 0 F 1 d G 9 S Z W 1 v d m V k Q 2 9 s d W 1 u c z E u e 0 5 l d y B D Y X I g S U Q s M T N 9 J n F 1 b 3 Q 7 X S w m c X V v d D t D b 2 x 1 b W 5 D b 3 V u d C Z x d W 9 0 O z o x N C w m c X V v d D t L Z X l D b 2 x 1 b W 5 O Y W 1 l c y Z x d W 9 0 O z p b X S w m c X V v d D t D b 2 x 1 b W 5 J Z G V u d G l 0 a W V z J n F 1 b 3 Q 7 O l s m c X V v d D t T Z W N 0 a W 9 u M S 9 D Y X I g a W 5 2 Z W 5 0 b 3 J 5 I G 9 y a W d p b m F s I G R h d G E v Q X V 0 b 1 J l b W 9 2 Z W R D b 2 x 1 b W 5 z M S 5 7 Q 2 F y I E l E L D B 9 J n F 1 b 3 Q 7 L C Z x d W 9 0 O 1 N l Y 3 R p b 2 4 x L 0 N h c i B p b n Z l b n R v c n k g b 3 J p Z 2 l u Y W w g Z G F 0 Y S 9 B d X R v U m V t b 3 Z l Z E N v b H V t b n M x L n t N Y W t l L D F 9 J n F 1 b 3 Q 7 L C Z x d W 9 0 O 1 N l Y 3 R p b 2 4 x L 0 N h c i B p b n Z l b n R v c n k g b 3 J p Z 2 l u Y W w g Z G F 0 Y S 9 B d X R v U m V t b 3 Z l Z E N v b H V t b n M x L n t N Y W t l I C h G d W x s I E 5 h b W U p L D J 9 J n F 1 b 3 Q 7 L C Z x d W 9 0 O 1 N l Y 3 R p b 2 4 x L 0 N h c i B p b n Z l b n R v c n k g b 3 J p Z 2 l u Y W w g Z G F 0 Y S 9 B d X R v U m V t b 3 Z l Z E N v b H V t b n M x L n t N b 2 R l b C w z f S Z x d W 9 0 O y w m c X V v d D t T Z W N 0 a W 9 u M S 9 D Y X I g a W 5 2 Z W 5 0 b 3 J 5 I G 9 y a W d p b m F s I G R h d G E v Q X V 0 b 1 J l b W 9 2 Z W R D b 2 x 1 b W 5 z M S 5 7 T W 9 k Z W w g K E Z 1 b G w g T m F t Z S k s N H 0 m c X V v d D s s J n F 1 b 3 Q 7 U 2 V j d G l v b j E v Q 2 F y I G l u d m V u d G 9 y e S B v c m l n a W 5 h b C B k Y X R h L 0 F 1 d G 9 S Z W 1 v d m V k Q 2 9 s d W 1 u c z E u e 0 1 h b n V m Y W N 0 d X J l I F l l Y X I s N X 0 m c X V v d D s s J n F 1 b 3 Q 7 U 2 V j d G l v b j E v Q 2 F y I G l u d m V u d G 9 y e S B v c m l n a W 5 h b C B k Y X R h L 0 F 1 d G 9 S Z W 1 v d m V k Q 2 9 s d W 1 u c z E u e 0 F n Z S w 2 f S Z x d W 9 0 O y w m c X V v d D t T Z W N 0 a W 9 u M S 9 D Y X I g a W 5 2 Z W 5 0 b 3 J 5 I G 9 y a W d p b m F s I G R h d G E v Q X V 0 b 1 J l b W 9 2 Z W R D b 2 x 1 b W 5 z M S 5 7 T W l s Z X M s N 3 0 m c X V v d D s s J n F 1 b 3 Q 7 U 2 V j d G l v b j E v Q 2 F y I G l u d m V u d G 9 y e S B v c m l n a W 5 h b C B k Y X R h L 0 F 1 d G 9 S Z W 1 v d m V k Q 2 9 s d W 1 u c z E u e 0 1 p b G V z I C 8 g W W V h c i w 4 f S Z x d W 9 0 O y w m c X V v d D t T Z W N 0 a W 9 u M S 9 D Y X I g a W 5 2 Z W 5 0 b 3 J 5 I G 9 y a W d p b m F s I G R h d G E v Q X V 0 b 1 J l b W 9 2 Z W R D b 2 x 1 b W 5 z M S 5 7 Q 2 9 s b 3 I s O X 0 m c X V v d D s s J n F 1 b 3 Q 7 U 2 V j d G l v b j E v Q 2 F y I G l u d m V u d G 9 y e S B v c m l n a W 5 h b C B k Y X R h L 0 F 1 d G 9 S Z W 1 v d m V k Q 2 9 s d W 1 u c z E u e 0 R y a X Z l c i w x M H 0 m c X V v d D s s J n F 1 b 3 Q 7 U 2 V j d G l v b j E v Q 2 F y I G l u d m V u d G 9 y e S B v c m l n a W 5 h b C B k Y X R h L 0 F 1 d G 9 S Z W 1 v d m V k Q 2 9 s d W 1 u c z E u e 1 d h c m F u d G V l I E 1 p b G V z L D E x f S Z x d W 9 0 O y w m c X V v d D t T Z W N 0 a W 9 u M S 9 D Y X I g a W 5 2 Z W 5 0 b 3 J 5 I G 9 y a W d p b m F s I G R h d G E v Q X V 0 b 1 J l b W 9 2 Z W R D b 2 x 1 b W 5 z M S 5 7 Q 2 9 2 Z X J l Z D 8 s M T J 9 J n F 1 b 3 Q 7 L C Z x d W 9 0 O 1 N l Y 3 R p b 2 4 x L 0 N h c i B p b n Z l b n R v c n k g b 3 J p Z 2 l u Y W w g Z G F 0 Y S 9 B d X R v U m V t b 3 Z l Z E N v b H V t b n M x L n t O Z X c g Q 2 F y I E l E L D E z f S Z x d W 9 0 O 1 0 s J n F 1 b 3 Q 7 U m V s Y X R p b 2 5 z a G l w S W 5 m b y Z x d W 9 0 O z p b X X 0 i I C 8 + P C 9 T d G F i b G V F b n R y a W V z P j w v S X R l b T 4 8 S X R l b T 4 8 S X R l b U x v Y 2 F 0 a W 9 u P j x J d G V t V H l w Z T 5 G b 3 J t d W x h P C 9 J d G V t V H l w Z T 4 8 S X R l b V B h d G g + U 2 V j d G l v b j E v Q 2 F y J T I w a W 5 2 Z W 5 0 b 3 J 5 J T I w b 3 J p Z 2 l u Y W w l M j B k Y X R h L 1 N v d X J j Z T w v S X R l b V B h d G g + P C 9 J d G V t T G 9 j Y X R p b 2 4 + P F N 0 Y W J s Z U V u d H J p Z X M g L z 4 8 L 0 l 0 Z W 0 + P E l 0 Z W 0 + P E l 0 Z W 1 M b 2 N h d G l v b j 4 8 S X R l b V R 5 c G U + R m 9 y b X V s Y T w v S X R l b V R 5 c G U + P E l 0 Z W 1 Q Y X R o P l N l Y 3 R p b 2 4 x L 0 N h c i U y M G l u d m V u d G 9 y e S U y M G 9 y a W d p b m F s J T I w Z G F 0 Y S 9 Q c m 9 t b 3 R l Z C U y M E h l Y W R l c n M 8 L 0 l 0 Z W 1 Q Y X R o P j w v S X R l b U x v Y 2 F 0 a W 9 u P j x T d G F i b G V F b n R y a W V z I C 8 + P C 9 J d G V t P j x J d G V t P j x J d G V t T G 9 j Y X R p b 2 4 + P E l 0 Z W 1 U e X B l P k Z v c m 1 1 b G E 8 L 0 l 0 Z W 1 U e X B l P j x J d G V t U G F 0 a D 5 T Z W N 0 a W 9 u M S 9 D Y X I l M j B p b n Z l b n R v c n k l M j B v c m l n a W 5 h b C U y M G R h d G E v Q 2 h h b m d l Z C U y M F R 5 c G U 8 L 0 l 0 Z W 1 Q Y X R o P j w v S X R l b U x v Y 2 F 0 a W 9 u P j x T d G F i b G V F b n R y a W V z I C 8 + P C 9 J d G V t P j w v S X R l b X M + P C 9 M b 2 N h b F B h Y 2 t h Z 2 V N Z X R h Z G F 0 Y U Z p b G U + F g A A A F B L B Q Y A A A A A A A A A A A A A A A A A A A A A A A A m A Q A A A Q A A A N C M n d 8 B F d E R j H o A w E / C l + s B A A A A o Y e C W d 1 M z 0 6 G H + f s d Q 7 E u A A A A A A C A A A A A A A Q Z g A A A A E A A C A A A A B X Y W + L 6 z 0 V A b Y b O 6 / w Y g J 5 A s m d Y u m b 9 5 n I 2 y 9 K q N 5 H N g A A A A A O g A A A A A I A A C A A A A D g + I 7 q w d u D y 0 3 j j 5 G t h O Y B 6 5 6 O U q f G X y u O b T N b v 1 z f t l A A A A C n J B O R B o v r e b i Z K s / r n k J L P 4 A U q k y S v 9 p P H k U T G T c + 8 d i y 8 A r r i i p 4 a D v F x z G + 4 z 6 7 0 E a E 6 Z H R I 2 q Q o E r + r C R 4 U b Y h 6 i 0 T F Y x V z i n a Q n S Z T U A A A A D e S G G C l O j A x U j 0 v 5 2 E s 0 1 p X 4 F K D 3 A 0 m 0 d A 1 t S + 9 4 a U Q A O 9 Q L m f n 9 F y l 2 C p s 0 U I L L f Z R U f L K m 9 R G J d c R 2 V o X E 6 P < / D a t a M a s h u p > 
</file>

<file path=customXml/itemProps1.xml><?xml version="1.0" encoding="utf-8"?>
<ds:datastoreItem xmlns:ds="http://schemas.openxmlformats.org/officeDocument/2006/customXml" ds:itemID="{35CC6838-F94B-4D5A-9B24-70F7D91F49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original data</vt:lpstr>
      <vt:lpstr>clean data</vt:lpstr>
      <vt:lpstr>pivot</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nkosana molefe</dc:creator>
  <cp:lastModifiedBy>GIFT NKOSANA MOLEFE</cp:lastModifiedBy>
  <dcterms:created xsi:type="dcterms:W3CDTF">2015-06-05T18:17:20Z</dcterms:created>
  <dcterms:modified xsi:type="dcterms:W3CDTF">2023-09-11T15:01:04Z</dcterms:modified>
</cp:coreProperties>
</file>