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finances365-my.sharepoint.com/personal/houssine_msl-itech_com/Documents/Bureau/"/>
    </mc:Choice>
  </mc:AlternateContent>
  <xr:revisionPtr revIDLastSave="12" documentId="11_BFA7554B0FE6619F1215401ED56F70E55E20FC7D" xr6:coauthVersionLast="47" xr6:coauthVersionMax="47" xr10:uidLastSave="{7C53621A-9EC5-4799-9E5B-4EDBC56744BD}"/>
  <bookViews>
    <workbookView xWindow="-120" yWindow="-120" windowWidth="29040" windowHeight="17520" xr2:uid="{00000000-000D-0000-FFFF-FFFF00000000}"/>
  </bookViews>
  <sheets>
    <sheet name="Compte de résultats (AM)" sheetId="1" r:id="rId1"/>
    <sheet name="Import Odoo" sheetId="2" r:id="rId2"/>
    <sheet name="Filtres" sheetId="3" r:id="rId3"/>
  </sheets>
  <definedNames>
    <definedName name="_xlnm._FilterDatabase" localSheetId="0" hidden="1">'Compte de résultats (AM)'!$A$1:$AA$990</definedName>
    <definedName name="_xlnm._FilterDatabase" localSheetId="1" hidden="1">'Import Odoo'!$A$1:$AC$1100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3s9OzQD4mGgOlafOrlvcVxBVYr8CKrcpCkuAWYCaRI="/>
    </ext>
  </extLst>
</workbook>
</file>

<file path=xl/calcChain.xml><?xml version="1.0" encoding="utf-8"?>
<calcChain xmlns="http://schemas.openxmlformats.org/spreadsheetml/2006/main">
  <c r="I2" i="2" l="1"/>
  <c r="I1069" i="2"/>
  <c r="H1069" i="2"/>
  <c r="F1069" i="2"/>
  <c r="I1068" i="2"/>
  <c r="H1068" i="2"/>
  <c r="F1068" i="2"/>
  <c r="H1067" i="2"/>
  <c r="I1067" i="2" s="1"/>
  <c r="F1067" i="2"/>
  <c r="H1066" i="2"/>
  <c r="I1066" i="2" s="1"/>
  <c r="F1066" i="2"/>
  <c r="H1065" i="2"/>
  <c r="I1065" i="2" s="1"/>
  <c r="F1065" i="2"/>
  <c r="H1064" i="2"/>
  <c r="I1064" i="2" s="1"/>
  <c r="F1064" i="2"/>
  <c r="H1063" i="2"/>
  <c r="I1063" i="2" s="1"/>
  <c r="F1063" i="2"/>
  <c r="H1062" i="2"/>
  <c r="I1062" i="2" s="1"/>
  <c r="F1062" i="2"/>
  <c r="I1061" i="2"/>
  <c r="H1061" i="2"/>
  <c r="F1061" i="2"/>
  <c r="I1060" i="2"/>
  <c r="H1060" i="2"/>
  <c r="F1060" i="2"/>
  <c r="I1059" i="2"/>
  <c r="H1059" i="2"/>
  <c r="F1059" i="2"/>
  <c r="H1058" i="2"/>
  <c r="I1058" i="2" s="1"/>
  <c r="F1058" i="2"/>
  <c r="I1057" i="2"/>
  <c r="H1057" i="2"/>
  <c r="F1057" i="2"/>
  <c r="H1056" i="2"/>
  <c r="I1056" i="2" s="1"/>
  <c r="F1056" i="2"/>
  <c r="H1055" i="2"/>
  <c r="I1055" i="2" s="1"/>
  <c r="F1055" i="2"/>
  <c r="H1054" i="2"/>
  <c r="I1054" i="2" s="1"/>
  <c r="F1054" i="2"/>
  <c r="I1053" i="2"/>
  <c r="H1053" i="2"/>
  <c r="F1053" i="2"/>
  <c r="I1052" i="2"/>
  <c r="H1052" i="2"/>
  <c r="F1052" i="2"/>
  <c r="I1051" i="2"/>
  <c r="H1051" i="2"/>
  <c r="F1051" i="2"/>
  <c r="I1050" i="2"/>
  <c r="H1050" i="2"/>
  <c r="F1050" i="2"/>
  <c r="I1049" i="2"/>
  <c r="H1049" i="2"/>
  <c r="F1049" i="2"/>
  <c r="H1048" i="2"/>
  <c r="I1048" i="2" s="1"/>
  <c r="F1048" i="2"/>
  <c r="H1047" i="2"/>
  <c r="I1047" i="2" s="1"/>
  <c r="F1047" i="2"/>
  <c r="H1046" i="2"/>
  <c r="I1046" i="2" s="1"/>
  <c r="F1046" i="2"/>
  <c r="I1045" i="2"/>
  <c r="H1045" i="2"/>
  <c r="F1045" i="2"/>
  <c r="I1044" i="2"/>
  <c r="H1044" i="2"/>
  <c r="F1044" i="2"/>
  <c r="I1043" i="2"/>
  <c r="H1043" i="2"/>
  <c r="F1043" i="2"/>
  <c r="I1042" i="2"/>
  <c r="H1042" i="2"/>
  <c r="F1042" i="2"/>
  <c r="I1041" i="2"/>
  <c r="H1041" i="2"/>
  <c r="F1041" i="2"/>
  <c r="H1040" i="2"/>
  <c r="I1040" i="2" s="1"/>
  <c r="F1040" i="2"/>
  <c r="H1039" i="2"/>
  <c r="I1039" i="2" s="1"/>
  <c r="F1039" i="2"/>
  <c r="H1038" i="2"/>
  <c r="I1038" i="2" s="1"/>
  <c r="F1038" i="2"/>
  <c r="I1037" i="2"/>
  <c r="H1037" i="2"/>
  <c r="F1037" i="2"/>
  <c r="I1036" i="2"/>
  <c r="H1036" i="2"/>
  <c r="F1036" i="2"/>
  <c r="I1035" i="2"/>
  <c r="H1035" i="2"/>
  <c r="F1035" i="2"/>
  <c r="I1034" i="2"/>
  <c r="H1034" i="2"/>
  <c r="F1034" i="2"/>
  <c r="I1033" i="2"/>
  <c r="H1033" i="2"/>
  <c r="F1033" i="2"/>
  <c r="H1032" i="2"/>
  <c r="I1032" i="2" s="1"/>
  <c r="F1032" i="2"/>
  <c r="H1031" i="2"/>
  <c r="I1031" i="2" s="1"/>
  <c r="F1031" i="2"/>
  <c r="H1030" i="2"/>
  <c r="I1030" i="2" s="1"/>
  <c r="F1030" i="2"/>
  <c r="I1029" i="2"/>
  <c r="H1029" i="2"/>
  <c r="F1029" i="2"/>
  <c r="I1028" i="2"/>
  <c r="H1028" i="2"/>
  <c r="F1028" i="2"/>
  <c r="I1027" i="2"/>
  <c r="H1027" i="2"/>
  <c r="F1027" i="2"/>
  <c r="H1026" i="2"/>
  <c r="I1026" i="2" s="1"/>
  <c r="F1026" i="2"/>
  <c r="I1025" i="2"/>
  <c r="H1025" i="2"/>
  <c r="F1025" i="2"/>
  <c r="H1024" i="2"/>
  <c r="I1024" i="2" s="1"/>
  <c r="F1024" i="2"/>
  <c r="H1023" i="2"/>
  <c r="I1023" i="2" s="1"/>
  <c r="F1023" i="2"/>
  <c r="H1022" i="2"/>
  <c r="I1022" i="2" s="1"/>
  <c r="F1022" i="2"/>
  <c r="I1021" i="2"/>
  <c r="H1021" i="2"/>
  <c r="F1021" i="2"/>
  <c r="I1020" i="2"/>
  <c r="H1020" i="2"/>
  <c r="F1020" i="2"/>
  <c r="I1019" i="2"/>
  <c r="H1019" i="2"/>
  <c r="F1019" i="2"/>
  <c r="H1018" i="2"/>
  <c r="I1018" i="2" s="1"/>
  <c r="F1018" i="2"/>
  <c r="I1017" i="2"/>
  <c r="H1017" i="2"/>
  <c r="F1017" i="2"/>
  <c r="H1016" i="2"/>
  <c r="I1016" i="2" s="1"/>
  <c r="F1016" i="2"/>
  <c r="H1015" i="2"/>
  <c r="I1015" i="2" s="1"/>
  <c r="F1015" i="2"/>
  <c r="H1014" i="2"/>
  <c r="I1014" i="2" s="1"/>
  <c r="F1014" i="2"/>
  <c r="I1013" i="2"/>
  <c r="H1013" i="2"/>
  <c r="F1013" i="2"/>
  <c r="I1012" i="2"/>
  <c r="H1012" i="2"/>
  <c r="F1012" i="2"/>
  <c r="I1011" i="2"/>
  <c r="H1011" i="2"/>
  <c r="F1011" i="2"/>
  <c r="H1010" i="2"/>
  <c r="I1010" i="2" s="1"/>
  <c r="F1010" i="2"/>
  <c r="I1009" i="2"/>
  <c r="H1009" i="2"/>
  <c r="F1009" i="2"/>
  <c r="H1008" i="2"/>
  <c r="I1008" i="2" s="1"/>
  <c r="F1008" i="2"/>
  <c r="H1007" i="2"/>
  <c r="I1007" i="2" s="1"/>
  <c r="F1007" i="2"/>
  <c r="H1006" i="2"/>
  <c r="I1006" i="2" s="1"/>
  <c r="F1006" i="2"/>
  <c r="H1005" i="2"/>
  <c r="I1005" i="2" s="1"/>
  <c r="F1005" i="2"/>
  <c r="H1004" i="2"/>
  <c r="I1004" i="2" s="1"/>
  <c r="F1004" i="2"/>
  <c r="I1003" i="2"/>
  <c r="H1003" i="2"/>
  <c r="F1003" i="2"/>
  <c r="H1002" i="2"/>
  <c r="I1002" i="2" s="1"/>
  <c r="F1002" i="2"/>
  <c r="H1001" i="2"/>
  <c r="I1001" i="2" s="1"/>
  <c r="F1001" i="2"/>
  <c r="H1000" i="2"/>
  <c r="I1000" i="2" s="1"/>
  <c r="F1000" i="2"/>
  <c r="H999" i="2"/>
  <c r="I999" i="2" s="1"/>
  <c r="F999" i="2"/>
  <c r="H998" i="2"/>
  <c r="I998" i="2" s="1"/>
  <c r="F998" i="2"/>
  <c r="H997" i="2"/>
  <c r="I997" i="2" s="1"/>
  <c r="F997" i="2"/>
  <c r="H996" i="2"/>
  <c r="I996" i="2" s="1"/>
  <c r="F996" i="2"/>
  <c r="H995" i="2"/>
  <c r="I995" i="2" s="1"/>
  <c r="F995" i="2"/>
  <c r="H994" i="2"/>
  <c r="I994" i="2" s="1"/>
  <c r="F994" i="2"/>
  <c r="H993" i="2"/>
  <c r="I993" i="2" s="1"/>
  <c r="F993" i="2"/>
  <c r="H992" i="2"/>
  <c r="I992" i="2" s="1"/>
  <c r="F992" i="2"/>
  <c r="H991" i="2"/>
  <c r="I991" i="2" s="1"/>
  <c r="F991" i="2"/>
  <c r="H990" i="2"/>
  <c r="I990" i="2" s="1"/>
  <c r="F990" i="2"/>
  <c r="H989" i="2"/>
  <c r="I989" i="2" s="1"/>
  <c r="F989" i="2"/>
  <c r="H988" i="2"/>
  <c r="I988" i="2" s="1"/>
  <c r="F988" i="2"/>
  <c r="I987" i="2"/>
  <c r="H987" i="2"/>
  <c r="F987" i="2"/>
  <c r="H986" i="2"/>
  <c r="I986" i="2" s="1"/>
  <c r="F986" i="2"/>
  <c r="H985" i="2"/>
  <c r="I985" i="2" s="1"/>
  <c r="F985" i="2"/>
  <c r="H984" i="2"/>
  <c r="I984" i="2" s="1"/>
  <c r="F984" i="2"/>
  <c r="H983" i="2"/>
  <c r="I983" i="2" s="1"/>
  <c r="F983" i="2"/>
  <c r="H982" i="2"/>
  <c r="I982" i="2" s="1"/>
  <c r="F982" i="2"/>
  <c r="H981" i="2"/>
  <c r="I981" i="2" s="1"/>
  <c r="F981" i="2"/>
  <c r="I980" i="2"/>
  <c r="H980" i="2"/>
  <c r="F980" i="2"/>
  <c r="I979" i="2"/>
  <c r="H979" i="2"/>
  <c r="F979" i="2"/>
  <c r="H978" i="2"/>
  <c r="I978" i="2" s="1"/>
  <c r="F978" i="2"/>
  <c r="H977" i="2"/>
  <c r="I977" i="2" s="1"/>
  <c r="F977" i="2"/>
  <c r="H976" i="2"/>
  <c r="I976" i="2" s="1"/>
  <c r="F976" i="2"/>
  <c r="H975" i="2"/>
  <c r="I975" i="2" s="1"/>
  <c r="F975" i="2"/>
  <c r="H974" i="2"/>
  <c r="I974" i="2" s="1"/>
  <c r="F974" i="2"/>
  <c r="I973" i="2"/>
  <c r="H973" i="2"/>
  <c r="F973" i="2"/>
  <c r="I972" i="2"/>
  <c r="H972" i="2"/>
  <c r="F972" i="2"/>
  <c r="I971" i="2"/>
  <c r="H971" i="2"/>
  <c r="F971" i="2"/>
  <c r="I970" i="2"/>
  <c r="H970" i="2"/>
  <c r="F970" i="2"/>
  <c r="H969" i="2"/>
  <c r="I969" i="2" s="1"/>
  <c r="F969" i="2"/>
  <c r="H968" i="2"/>
  <c r="I968" i="2" s="1"/>
  <c r="F968" i="2"/>
  <c r="H967" i="2"/>
  <c r="I967" i="2" s="1"/>
  <c r="F967" i="2"/>
  <c r="H966" i="2"/>
  <c r="I966" i="2" s="1"/>
  <c r="F966" i="2"/>
  <c r="I965" i="2"/>
  <c r="H965" i="2"/>
  <c r="F965" i="2"/>
  <c r="I964" i="2"/>
  <c r="H964" i="2"/>
  <c r="F964" i="2"/>
  <c r="I963" i="2"/>
  <c r="H963" i="2"/>
  <c r="F963" i="2"/>
  <c r="H962" i="2"/>
  <c r="I962" i="2" s="1"/>
  <c r="F962" i="2"/>
  <c r="I961" i="2"/>
  <c r="H961" i="2"/>
  <c r="F961" i="2"/>
  <c r="H960" i="2"/>
  <c r="I960" i="2" s="1"/>
  <c r="F960" i="2"/>
  <c r="H959" i="2"/>
  <c r="I959" i="2" s="1"/>
  <c r="F959" i="2"/>
  <c r="H958" i="2"/>
  <c r="I958" i="2" s="1"/>
  <c r="F958" i="2"/>
  <c r="I957" i="2"/>
  <c r="H957" i="2"/>
  <c r="F957" i="2"/>
  <c r="I956" i="2"/>
  <c r="H956" i="2"/>
  <c r="F956" i="2"/>
  <c r="I955" i="2"/>
  <c r="H955" i="2"/>
  <c r="F955" i="2"/>
  <c r="H954" i="2"/>
  <c r="I954" i="2" s="1"/>
  <c r="F954" i="2"/>
  <c r="H953" i="2"/>
  <c r="I953" i="2" s="1"/>
  <c r="F953" i="2"/>
  <c r="H952" i="2"/>
  <c r="I952" i="2" s="1"/>
  <c r="F952" i="2"/>
  <c r="H951" i="2"/>
  <c r="I951" i="2" s="1"/>
  <c r="F951" i="2"/>
  <c r="H950" i="2"/>
  <c r="I950" i="2" s="1"/>
  <c r="F950" i="2"/>
  <c r="I949" i="2"/>
  <c r="H949" i="2"/>
  <c r="F949" i="2"/>
  <c r="I948" i="2"/>
  <c r="H948" i="2"/>
  <c r="F948" i="2"/>
  <c r="I947" i="2"/>
  <c r="H947" i="2"/>
  <c r="F947" i="2"/>
  <c r="I946" i="2"/>
  <c r="H946" i="2"/>
  <c r="F946" i="2"/>
  <c r="I945" i="2"/>
  <c r="H945" i="2"/>
  <c r="F945" i="2"/>
  <c r="H944" i="2"/>
  <c r="I944" i="2" s="1"/>
  <c r="F944" i="2"/>
  <c r="H943" i="2"/>
  <c r="I943" i="2" s="1"/>
  <c r="F943" i="2"/>
  <c r="H942" i="2"/>
  <c r="I942" i="2" s="1"/>
  <c r="F942" i="2"/>
  <c r="I941" i="2"/>
  <c r="H941" i="2"/>
  <c r="F941" i="2"/>
  <c r="I940" i="2"/>
  <c r="H940" i="2"/>
  <c r="F940" i="2"/>
  <c r="I939" i="2"/>
  <c r="H939" i="2"/>
  <c r="F939" i="2"/>
  <c r="H938" i="2"/>
  <c r="I938" i="2" s="1"/>
  <c r="F938" i="2"/>
  <c r="H937" i="2"/>
  <c r="I937" i="2" s="1"/>
  <c r="F937" i="2"/>
  <c r="H936" i="2"/>
  <c r="I936" i="2" s="1"/>
  <c r="F936" i="2"/>
  <c r="H935" i="2"/>
  <c r="I935" i="2" s="1"/>
  <c r="F935" i="2"/>
  <c r="H934" i="2"/>
  <c r="I934" i="2" s="1"/>
  <c r="F934" i="2"/>
  <c r="I933" i="2"/>
  <c r="H933" i="2"/>
  <c r="F933" i="2"/>
  <c r="I932" i="2"/>
  <c r="H932" i="2"/>
  <c r="F932" i="2"/>
  <c r="I931" i="2"/>
  <c r="H931" i="2"/>
  <c r="F931" i="2"/>
  <c r="H930" i="2"/>
  <c r="I930" i="2" s="1"/>
  <c r="F930" i="2"/>
  <c r="H929" i="2"/>
  <c r="I929" i="2" s="1"/>
  <c r="F929" i="2"/>
  <c r="H928" i="2"/>
  <c r="I928" i="2" s="1"/>
  <c r="F928" i="2"/>
  <c r="H927" i="2"/>
  <c r="I927" i="2" s="1"/>
  <c r="F927" i="2"/>
  <c r="H926" i="2"/>
  <c r="I926" i="2" s="1"/>
  <c r="F926" i="2"/>
  <c r="I925" i="2"/>
  <c r="H925" i="2"/>
  <c r="F925" i="2"/>
  <c r="I924" i="2"/>
  <c r="H924" i="2"/>
  <c r="F924" i="2"/>
  <c r="I923" i="2"/>
  <c r="H923" i="2"/>
  <c r="F923" i="2"/>
  <c r="I922" i="2"/>
  <c r="H922" i="2"/>
  <c r="F922" i="2"/>
  <c r="I921" i="2"/>
  <c r="H921" i="2"/>
  <c r="F921" i="2"/>
  <c r="H920" i="2"/>
  <c r="I920" i="2" s="1"/>
  <c r="F920" i="2"/>
  <c r="H919" i="2"/>
  <c r="I919" i="2" s="1"/>
  <c r="F919" i="2"/>
  <c r="H918" i="2"/>
  <c r="I918" i="2" s="1"/>
  <c r="F918" i="2"/>
  <c r="H917" i="2"/>
  <c r="I917" i="2" s="1"/>
  <c r="F917" i="2"/>
  <c r="I916" i="2"/>
  <c r="H916" i="2"/>
  <c r="F916" i="2"/>
  <c r="I915" i="2"/>
  <c r="H915" i="2"/>
  <c r="F915" i="2"/>
  <c r="H914" i="2"/>
  <c r="I914" i="2" s="1"/>
  <c r="F914" i="2"/>
  <c r="H913" i="2"/>
  <c r="I913" i="2" s="1"/>
  <c r="F913" i="2"/>
  <c r="H912" i="2"/>
  <c r="I912" i="2" s="1"/>
  <c r="F912" i="2"/>
  <c r="H911" i="2"/>
  <c r="I911" i="2" s="1"/>
  <c r="F911" i="2"/>
  <c r="H910" i="2"/>
  <c r="I910" i="2" s="1"/>
  <c r="F910" i="2"/>
  <c r="H909" i="2"/>
  <c r="I909" i="2" s="1"/>
  <c r="F909" i="2"/>
  <c r="H908" i="2"/>
  <c r="I908" i="2" s="1"/>
  <c r="F908" i="2"/>
  <c r="H907" i="2"/>
  <c r="I907" i="2" s="1"/>
  <c r="F907" i="2"/>
  <c r="H906" i="2"/>
  <c r="I906" i="2" s="1"/>
  <c r="F906" i="2"/>
  <c r="H905" i="2"/>
  <c r="I905" i="2" s="1"/>
  <c r="F905" i="2"/>
  <c r="H904" i="2"/>
  <c r="I904" i="2" s="1"/>
  <c r="F904" i="2"/>
  <c r="H903" i="2"/>
  <c r="I903" i="2" s="1"/>
  <c r="F903" i="2"/>
  <c r="H902" i="2"/>
  <c r="I902" i="2" s="1"/>
  <c r="F902" i="2"/>
  <c r="H901" i="2"/>
  <c r="I901" i="2" s="1"/>
  <c r="F901" i="2"/>
  <c r="H900" i="2"/>
  <c r="I900" i="2" s="1"/>
  <c r="F900" i="2"/>
  <c r="I899" i="2"/>
  <c r="H899" i="2"/>
  <c r="F899" i="2"/>
  <c r="H898" i="2"/>
  <c r="I898" i="2" s="1"/>
  <c r="F898" i="2"/>
  <c r="H897" i="2"/>
  <c r="I897" i="2" s="1"/>
  <c r="F897" i="2"/>
  <c r="H896" i="2"/>
  <c r="I896" i="2" s="1"/>
  <c r="F896" i="2"/>
  <c r="H895" i="2"/>
  <c r="I895" i="2" s="1"/>
  <c r="F895" i="2"/>
  <c r="H894" i="2"/>
  <c r="I894" i="2" s="1"/>
  <c r="F894" i="2"/>
  <c r="H893" i="2"/>
  <c r="I893" i="2" s="1"/>
  <c r="F893" i="2"/>
  <c r="I892" i="2"/>
  <c r="H892" i="2"/>
  <c r="F892" i="2"/>
  <c r="I891" i="2"/>
  <c r="H891" i="2"/>
  <c r="F891" i="2"/>
  <c r="I890" i="2"/>
  <c r="H890" i="2"/>
  <c r="F890" i="2"/>
  <c r="H889" i="2"/>
  <c r="I889" i="2" s="1"/>
  <c r="F889" i="2"/>
  <c r="I888" i="2"/>
  <c r="H888" i="2"/>
  <c r="F888" i="2"/>
  <c r="H887" i="2"/>
  <c r="I887" i="2" s="1"/>
  <c r="F887" i="2"/>
  <c r="H886" i="2"/>
  <c r="I886" i="2" s="1"/>
  <c r="F886" i="2"/>
  <c r="H885" i="2"/>
  <c r="I885" i="2" s="1"/>
  <c r="F885" i="2"/>
  <c r="I884" i="2"/>
  <c r="H884" i="2"/>
  <c r="F884" i="2"/>
  <c r="I883" i="2"/>
  <c r="H883" i="2"/>
  <c r="F883" i="2"/>
  <c r="H882" i="2"/>
  <c r="I882" i="2" s="1"/>
  <c r="F882" i="2"/>
  <c r="I881" i="2"/>
  <c r="H881" i="2"/>
  <c r="F881" i="2"/>
  <c r="H880" i="2"/>
  <c r="I880" i="2" s="1"/>
  <c r="F880" i="2"/>
  <c r="H879" i="2"/>
  <c r="I879" i="2" s="1"/>
  <c r="F879" i="2"/>
  <c r="H878" i="2"/>
  <c r="I878" i="2" s="1"/>
  <c r="F878" i="2"/>
  <c r="I877" i="2"/>
  <c r="H877" i="2"/>
  <c r="F877" i="2"/>
  <c r="I876" i="2"/>
  <c r="H876" i="2"/>
  <c r="F876" i="2"/>
  <c r="I875" i="2"/>
  <c r="H875" i="2"/>
  <c r="F875" i="2"/>
  <c r="H874" i="2"/>
  <c r="I874" i="2" s="1"/>
  <c r="F874" i="2"/>
  <c r="I873" i="2"/>
  <c r="H873" i="2"/>
  <c r="F873" i="2"/>
  <c r="H872" i="2"/>
  <c r="I872" i="2" s="1"/>
  <c r="F872" i="2"/>
  <c r="H871" i="2"/>
  <c r="I871" i="2" s="1"/>
  <c r="F871" i="2"/>
  <c r="H870" i="2"/>
  <c r="I870" i="2" s="1"/>
  <c r="F870" i="2"/>
  <c r="I869" i="2"/>
  <c r="H869" i="2"/>
  <c r="F869" i="2"/>
  <c r="I868" i="2"/>
  <c r="H868" i="2"/>
  <c r="F868" i="2"/>
  <c r="I867" i="2"/>
  <c r="H867" i="2"/>
  <c r="F867" i="2"/>
  <c r="H866" i="2"/>
  <c r="I866" i="2" s="1"/>
  <c r="F866" i="2"/>
  <c r="I865" i="2"/>
  <c r="H865" i="2"/>
  <c r="F865" i="2"/>
  <c r="H864" i="2"/>
  <c r="I864" i="2" s="1"/>
  <c r="F864" i="2"/>
  <c r="H863" i="2"/>
  <c r="I863" i="2" s="1"/>
  <c r="F863" i="2"/>
  <c r="H862" i="2"/>
  <c r="I862" i="2" s="1"/>
  <c r="F862" i="2"/>
  <c r="I861" i="2"/>
  <c r="H861" i="2"/>
  <c r="F861" i="2"/>
  <c r="I860" i="2"/>
  <c r="H860" i="2"/>
  <c r="F860" i="2"/>
  <c r="I859" i="2"/>
  <c r="H859" i="2"/>
  <c r="F859" i="2"/>
  <c r="I858" i="2"/>
  <c r="H858" i="2"/>
  <c r="F858" i="2"/>
  <c r="I857" i="2"/>
  <c r="H857" i="2"/>
  <c r="F857" i="2"/>
  <c r="I856" i="2"/>
  <c r="H856" i="2"/>
  <c r="F856" i="2"/>
  <c r="H855" i="2"/>
  <c r="I855" i="2" s="1"/>
  <c r="F855" i="2"/>
  <c r="H854" i="2"/>
  <c r="I854" i="2" s="1"/>
  <c r="F854" i="2"/>
  <c r="I853" i="2"/>
  <c r="H853" i="2"/>
  <c r="F853" i="2"/>
  <c r="I852" i="2"/>
  <c r="H852" i="2"/>
  <c r="F852" i="2"/>
  <c r="I851" i="2"/>
  <c r="H851" i="2"/>
  <c r="F851" i="2"/>
  <c r="I850" i="2"/>
  <c r="H850" i="2"/>
  <c r="F850" i="2"/>
  <c r="I849" i="2"/>
  <c r="H849" i="2"/>
  <c r="F849" i="2"/>
  <c r="I848" i="2"/>
  <c r="H848" i="2"/>
  <c r="F848" i="2"/>
  <c r="H847" i="2"/>
  <c r="I847" i="2" s="1"/>
  <c r="F847" i="2"/>
  <c r="H846" i="2"/>
  <c r="I846" i="2" s="1"/>
  <c r="F846" i="2"/>
  <c r="I845" i="2"/>
  <c r="H845" i="2"/>
  <c r="F845" i="2"/>
  <c r="I844" i="2"/>
  <c r="H844" i="2"/>
  <c r="F844" i="2"/>
  <c r="I843" i="2"/>
  <c r="H843" i="2"/>
  <c r="F843" i="2"/>
  <c r="I842" i="2"/>
  <c r="H842" i="2"/>
  <c r="F842" i="2"/>
  <c r="I841" i="2"/>
  <c r="H841" i="2"/>
  <c r="F841" i="2"/>
  <c r="H840" i="2"/>
  <c r="I840" i="2" s="1"/>
  <c r="F840" i="2"/>
  <c r="H839" i="2"/>
  <c r="I839" i="2" s="1"/>
  <c r="F839" i="2"/>
  <c r="H838" i="2"/>
  <c r="I838" i="2" s="1"/>
  <c r="F838" i="2"/>
  <c r="H837" i="2"/>
  <c r="I837" i="2" s="1"/>
  <c r="F837" i="2"/>
  <c r="H836" i="2"/>
  <c r="I836" i="2" s="1"/>
  <c r="F836" i="2"/>
  <c r="H835" i="2"/>
  <c r="I835" i="2" s="1"/>
  <c r="F835" i="2"/>
  <c r="H834" i="2"/>
  <c r="I834" i="2" s="1"/>
  <c r="F834" i="2"/>
  <c r="I833" i="2"/>
  <c r="H833" i="2"/>
  <c r="F833" i="2"/>
  <c r="H832" i="2"/>
  <c r="I832" i="2" s="1"/>
  <c r="F832" i="2"/>
  <c r="H831" i="2"/>
  <c r="I831" i="2" s="1"/>
  <c r="F831" i="2"/>
  <c r="I830" i="2"/>
  <c r="H830" i="2"/>
  <c r="F830" i="2"/>
  <c r="I829" i="2"/>
  <c r="H829" i="2"/>
  <c r="F829" i="2"/>
  <c r="H828" i="2"/>
  <c r="I828" i="2" s="1"/>
  <c r="F828" i="2"/>
  <c r="H827" i="2"/>
  <c r="I827" i="2" s="1"/>
  <c r="F827" i="2"/>
  <c r="H826" i="2"/>
  <c r="I826" i="2" s="1"/>
  <c r="F826" i="2"/>
  <c r="H825" i="2"/>
  <c r="I825" i="2" s="1"/>
  <c r="F825" i="2"/>
  <c r="H824" i="2"/>
  <c r="I824" i="2" s="1"/>
  <c r="F824" i="2"/>
  <c r="H823" i="2"/>
  <c r="I823" i="2" s="1"/>
  <c r="F823" i="2"/>
  <c r="I822" i="2"/>
  <c r="H822" i="2"/>
  <c r="F822" i="2"/>
  <c r="H821" i="2"/>
  <c r="I821" i="2" s="1"/>
  <c r="F821" i="2"/>
  <c r="H820" i="2"/>
  <c r="I820" i="2" s="1"/>
  <c r="F820" i="2"/>
  <c r="H819" i="2"/>
  <c r="I819" i="2" s="1"/>
  <c r="F819" i="2"/>
  <c r="H818" i="2"/>
  <c r="I818" i="2" s="1"/>
  <c r="F818" i="2"/>
  <c r="H817" i="2"/>
  <c r="I817" i="2" s="1"/>
  <c r="F817" i="2"/>
  <c r="H816" i="2"/>
  <c r="I816" i="2" s="1"/>
  <c r="F816" i="2"/>
  <c r="H815" i="2"/>
  <c r="I815" i="2" s="1"/>
  <c r="F815" i="2"/>
  <c r="I814" i="2"/>
  <c r="H814" i="2"/>
  <c r="F814" i="2"/>
  <c r="I813" i="2"/>
  <c r="H813" i="2"/>
  <c r="F813" i="2"/>
  <c r="H812" i="2"/>
  <c r="I812" i="2" s="1"/>
  <c r="F812" i="2"/>
  <c r="H811" i="2"/>
  <c r="I811" i="2" s="1"/>
  <c r="F811" i="2"/>
  <c r="H810" i="2"/>
  <c r="I810" i="2" s="1"/>
  <c r="F810" i="2"/>
  <c r="H809" i="2"/>
  <c r="I809" i="2" s="1"/>
  <c r="F809" i="2"/>
  <c r="H808" i="2"/>
  <c r="I808" i="2" s="1"/>
  <c r="F808" i="2"/>
  <c r="H807" i="2"/>
  <c r="I807" i="2" s="1"/>
  <c r="F807" i="2"/>
  <c r="H806" i="2"/>
  <c r="I806" i="2" s="1"/>
  <c r="F806" i="2"/>
  <c r="H805" i="2"/>
  <c r="I805" i="2" s="1"/>
  <c r="F805" i="2"/>
  <c r="H804" i="2"/>
  <c r="I804" i="2" s="1"/>
  <c r="F804" i="2"/>
  <c r="H803" i="2"/>
  <c r="I803" i="2" s="1"/>
  <c r="F803" i="2"/>
  <c r="H802" i="2"/>
  <c r="I802" i="2" s="1"/>
  <c r="F802" i="2"/>
  <c r="I801" i="2"/>
  <c r="H801" i="2"/>
  <c r="F801" i="2"/>
  <c r="H800" i="2"/>
  <c r="I800" i="2" s="1"/>
  <c r="F800" i="2"/>
  <c r="H799" i="2"/>
  <c r="I799" i="2" s="1"/>
  <c r="F799" i="2"/>
  <c r="I798" i="2"/>
  <c r="H798" i="2"/>
  <c r="F798" i="2"/>
  <c r="H797" i="2"/>
  <c r="I797" i="2" s="1"/>
  <c r="F797" i="2"/>
  <c r="H796" i="2"/>
  <c r="I796" i="2" s="1"/>
  <c r="F796" i="2"/>
  <c r="H795" i="2"/>
  <c r="I795" i="2" s="1"/>
  <c r="F795" i="2"/>
  <c r="H794" i="2"/>
  <c r="I794" i="2" s="1"/>
  <c r="F794" i="2"/>
  <c r="I793" i="2"/>
  <c r="H793" i="2"/>
  <c r="F793" i="2"/>
  <c r="I792" i="2"/>
  <c r="H792" i="2"/>
  <c r="F792" i="2"/>
  <c r="H791" i="2"/>
  <c r="I791" i="2" s="1"/>
  <c r="F791" i="2"/>
  <c r="H790" i="2"/>
  <c r="I790" i="2" s="1"/>
  <c r="F790" i="2"/>
  <c r="H789" i="2"/>
  <c r="I789" i="2" s="1"/>
  <c r="F789" i="2"/>
  <c r="H788" i="2"/>
  <c r="I788" i="2" s="1"/>
  <c r="F788" i="2"/>
  <c r="H787" i="2"/>
  <c r="I787" i="2" s="1"/>
  <c r="F787" i="2"/>
  <c r="I786" i="2"/>
  <c r="H786" i="2"/>
  <c r="F786" i="2"/>
  <c r="I785" i="2"/>
  <c r="H785" i="2"/>
  <c r="F785" i="2"/>
  <c r="I784" i="2"/>
  <c r="H784" i="2"/>
  <c r="F784" i="2"/>
  <c r="H783" i="2"/>
  <c r="I783" i="2" s="1"/>
  <c r="F783" i="2"/>
  <c r="H782" i="2"/>
  <c r="I782" i="2" s="1"/>
  <c r="F782" i="2"/>
  <c r="H781" i="2"/>
  <c r="I781" i="2" s="1"/>
  <c r="F781" i="2"/>
  <c r="H780" i="2"/>
  <c r="I780" i="2" s="1"/>
  <c r="F780" i="2"/>
  <c r="H779" i="2"/>
  <c r="I779" i="2" s="1"/>
  <c r="F779" i="2"/>
  <c r="I778" i="2"/>
  <c r="H778" i="2"/>
  <c r="F778" i="2"/>
  <c r="I777" i="2"/>
  <c r="H777" i="2"/>
  <c r="F777" i="2"/>
  <c r="I776" i="2"/>
  <c r="H776" i="2"/>
  <c r="F776" i="2"/>
  <c r="H775" i="2"/>
  <c r="I775" i="2" s="1"/>
  <c r="F775" i="2"/>
  <c r="H774" i="2"/>
  <c r="I774" i="2" s="1"/>
  <c r="F774" i="2"/>
  <c r="H773" i="2"/>
  <c r="I773" i="2" s="1"/>
  <c r="F773" i="2"/>
  <c r="H772" i="2"/>
  <c r="I772" i="2" s="1"/>
  <c r="F772" i="2"/>
  <c r="H771" i="2"/>
  <c r="I771" i="2" s="1"/>
  <c r="F771" i="2"/>
  <c r="I770" i="2"/>
  <c r="H770" i="2"/>
  <c r="F770" i="2"/>
  <c r="I769" i="2"/>
  <c r="H769" i="2"/>
  <c r="F769" i="2"/>
  <c r="I768" i="2"/>
  <c r="H768" i="2"/>
  <c r="F768" i="2"/>
  <c r="H767" i="2"/>
  <c r="I767" i="2" s="1"/>
  <c r="F767" i="2"/>
  <c r="H766" i="2"/>
  <c r="I766" i="2" s="1"/>
  <c r="F766" i="2"/>
  <c r="H765" i="2"/>
  <c r="I765" i="2" s="1"/>
  <c r="F765" i="2"/>
  <c r="H764" i="2"/>
  <c r="I764" i="2" s="1"/>
  <c r="F764" i="2"/>
  <c r="H763" i="2"/>
  <c r="I763" i="2" s="1"/>
  <c r="F763" i="2"/>
  <c r="I762" i="2"/>
  <c r="H762" i="2"/>
  <c r="F762" i="2"/>
  <c r="I761" i="2"/>
  <c r="H761" i="2"/>
  <c r="F761" i="2"/>
  <c r="I760" i="2"/>
  <c r="H760" i="2"/>
  <c r="F760" i="2"/>
  <c r="H759" i="2"/>
  <c r="I759" i="2" s="1"/>
  <c r="F759" i="2"/>
  <c r="H758" i="2"/>
  <c r="I758" i="2" s="1"/>
  <c r="F758" i="2"/>
  <c r="H757" i="2"/>
  <c r="I757" i="2" s="1"/>
  <c r="F757" i="2"/>
  <c r="H756" i="2"/>
  <c r="I756" i="2" s="1"/>
  <c r="F756" i="2"/>
  <c r="H755" i="2"/>
  <c r="I755" i="2" s="1"/>
  <c r="F755" i="2"/>
  <c r="I754" i="2"/>
  <c r="H754" i="2"/>
  <c r="F754" i="2"/>
  <c r="I753" i="2"/>
  <c r="H753" i="2"/>
  <c r="F753" i="2"/>
  <c r="I752" i="2"/>
  <c r="H752" i="2"/>
  <c r="F752" i="2"/>
  <c r="H751" i="2"/>
  <c r="I751" i="2" s="1"/>
  <c r="F751" i="2"/>
  <c r="H750" i="2"/>
  <c r="I750" i="2" s="1"/>
  <c r="F750" i="2"/>
  <c r="H749" i="2"/>
  <c r="I749" i="2" s="1"/>
  <c r="F749" i="2"/>
  <c r="H748" i="2"/>
  <c r="I748" i="2" s="1"/>
  <c r="F748" i="2"/>
  <c r="H747" i="2"/>
  <c r="I747" i="2" s="1"/>
  <c r="F747" i="2"/>
  <c r="I746" i="2"/>
  <c r="H746" i="2"/>
  <c r="F746" i="2"/>
  <c r="I745" i="2"/>
  <c r="H745" i="2"/>
  <c r="F745" i="2"/>
  <c r="I744" i="2"/>
  <c r="H744" i="2"/>
  <c r="F744" i="2"/>
  <c r="H743" i="2"/>
  <c r="I743" i="2" s="1"/>
  <c r="F743" i="2"/>
  <c r="H742" i="2"/>
  <c r="I742" i="2" s="1"/>
  <c r="F742" i="2"/>
  <c r="H741" i="2"/>
  <c r="I741" i="2" s="1"/>
  <c r="F741" i="2"/>
  <c r="H740" i="2"/>
  <c r="I740" i="2" s="1"/>
  <c r="F740" i="2"/>
  <c r="H739" i="2"/>
  <c r="I739" i="2" s="1"/>
  <c r="F739" i="2"/>
  <c r="H738" i="2"/>
  <c r="I738" i="2" s="1"/>
  <c r="F738" i="2"/>
  <c r="I737" i="2"/>
  <c r="H737" i="2"/>
  <c r="F737" i="2"/>
  <c r="I736" i="2"/>
  <c r="H736" i="2"/>
  <c r="F736" i="2"/>
  <c r="H735" i="2"/>
  <c r="I735" i="2" s="1"/>
  <c r="F735" i="2"/>
  <c r="H734" i="2"/>
  <c r="I734" i="2" s="1"/>
  <c r="F734" i="2"/>
  <c r="H733" i="2"/>
  <c r="I733" i="2" s="1"/>
  <c r="F733" i="2"/>
  <c r="H732" i="2"/>
  <c r="I732" i="2" s="1"/>
  <c r="F732" i="2"/>
  <c r="H731" i="2"/>
  <c r="I731" i="2" s="1"/>
  <c r="F731" i="2"/>
  <c r="I730" i="2"/>
  <c r="H730" i="2"/>
  <c r="F730" i="2"/>
  <c r="I729" i="2"/>
  <c r="H729" i="2"/>
  <c r="F729" i="2"/>
  <c r="H728" i="2"/>
  <c r="I728" i="2" s="1"/>
  <c r="F728" i="2"/>
  <c r="H727" i="2"/>
  <c r="I727" i="2" s="1"/>
  <c r="F727" i="2"/>
  <c r="H726" i="2"/>
  <c r="I726" i="2" s="1"/>
  <c r="F726" i="2"/>
  <c r="H725" i="2"/>
  <c r="I725" i="2" s="1"/>
  <c r="F725" i="2"/>
  <c r="H724" i="2"/>
  <c r="I724" i="2" s="1"/>
  <c r="F724" i="2"/>
  <c r="H723" i="2"/>
  <c r="I723" i="2" s="1"/>
  <c r="F723" i="2"/>
  <c r="I722" i="2"/>
  <c r="H722" i="2"/>
  <c r="F722" i="2"/>
  <c r="H721" i="2"/>
  <c r="I721" i="2" s="1"/>
  <c r="F721" i="2"/>
  <c r="H720" i="2"/>
  <c r="I720" i="2" s="1"/>
  <c r="F720" i="2"/>
  <c r="H719" i="2"/>
  <c r="I719" i="2" s="1"/>
  <c r="F719" i="2"/>
  <c r="H718" i="2"/>
  <c r="I718" i="2" s="1"/>
  <c r="F718" i="2"/>
  <c r="H717" i="2"/>
  <c r="I717" i="2" s="1"/>
  <c r="F717" i="2"/>
  <c r="H716" i="2"/>
  <c r="I716" i="2" s="1"/>
  <c r="F716" i="2"/>
  <c r="H715" i="2"/>
  <c r="I715" i="2" s="1"/>
  <c r="F715" i="2"/>
  <c r="H714" i="2"/>
  <c r="I714" i="2" s="1"/>
  <c r="F714" i="2"/>
  <c r="H713" i="2"/>
  <c r="I713" i="2" s="1"/>
  <c r="F713" i="2"/>
  <c r="I712" i="2"/>
  <c r="H712" i="2"/>
  <c r="F712" i="2"/>
  <c r="I711" i="2"/>
  <c r="H711" i="2"/>
  <c r="F711" i="2"/>
  <c r="H710" i="2"/>
  <c r="I710" i="2" s="1"/>
  <c r="F710" i="2"/>
  <c r="H709" i="2"/>
  <c r="I709" i="2" s="1"/>
  <c r="F709" i="2"/>
  <c r="H708" i="2"/>
  <c r="I708" i="2" s="1"/>
  <c r="F708" i="2"/>
  <c r="I707" i="2"/>
  <c r="H707" i="2"/>
  <c r="F707" i="2"/>
  <c r="H706" i="2"/>
  <c r="I706" i="2" s="1"/>
  <c r="F706" i="2"/>
  <c r="H705" i="2"/>
  <c r="I705" i="2" s="1"/>
  <c r="F705" i="2"/>
  <c r="I704" i="2"/>
  <c r="H704" i="2"/>
  <c r="F704" i="2"/>
  <c r="I703" i="2"/>
  <c r="H703" i="2"/>
  <c r="F703" i="2"/>
  <c r="H702" i="2"/>
  <c r="I702" i="2" s="1"/>
  <c r="F702" i="2"/>
  <c r="H701" i="2"/>
  <c r="I701" i="2" s="1"/>
  <c r="F701" i="2"/>
  <c r="H700" i="2"/>
  <c r="I700" i="2" s="1"/>
  <c r="F700" i="2"/>
  <c r="I699" i="2"/>
  <c r="H699" i="2"/>
  <c r="F699" i="2"/>
  <c r="H698" i="2"/>
  <c r="I698" i="2" s="1"/>
  <c r="F698" i="2"/>
  <c r="H697" i="2"/>
  <c r="I697" i="2" s="1"/>
  <c r="F697" i="2"/>
  <c r="I696" i="2"/>
  <c r="H696" i="2"/>
  <c r="F696" i="2"/>
  <c r="I695" i="2"/>
  <c r="H695" i="2"/>
  <c r="F695" i="2"/>
  <c r="H694" i="2"/>
  <c r="I694" i="2" s="1"/>
  <c r="F694" i="2"/>
  <c r="H693" i="2"/>
  <c r="I693" i="2" s="1"/>
  <c r="F693" i="2"/>
  <c r="H692" i="2"/>
  <c r="I692" i="2" s="1"/>
  <c r="F692" i="2"/>
  <c r="I691" i="2"/>
  <c r="H691" i="2"/>
  <c r="F691" i="2"/>
  <c r="H690" i="2"/>
  <c r="I690" i="2" s="1"/>
  <c r="F690" i="2"/>
  <c r="H689" i="2"/>
  <c r="I689" i="2" s="1"/>
  <c r="F689" i="2"/>
  <c r="I688" i="2"/>
  <c r="H688" i="2"/>
  <c r="F688" i="2"/>
  <c r="I687" i="2"/>
  <c r="H687" i="2"/>
  <c r="F687" i="2"/>
  <c r="H686" i="2"/>
  <c r="I686" i="2" s="1"/>
  <c r="F686" i="2"/>
  <c r="H685" i="2"/>
  <c r="I685" i="2" s="1"/>
  <c r="F685" i="2"/>
  <c r="H684" i="2"/>
  <c r="I684" i="2" s="1"/>
  <c r="F684" i="2"/>
  <c r="I683" i="2"/>
  <c r="H683" i="2"/>
  <c r="F683" i="2"/>
  <c r="H682" i="2"/>
  <c r="I682" i="2" s="1"/>
  <c r="F682" i="2"/>
  <c r="H681" i="2"/>
  <c r="I681" i="2" s="1"/>
  <c r="F681" i="2"/>
  <c r="I680" i="2"/>
  <c r="H680" i="2"/>
  <c r="F680" i="2"/>
  <c r="I679" i="2"/>
  <c r="H679" i="2"/>
  <c r="F679" i="2"/>
  <c r="H678" i="2"/>
  <c r="I678" i="2" s="1"/>
  <c r="F678" i="2"/>
  <c r="H677" i="2"/>
  <c r="I677" i="2" s="1"/>
  <c r="F677" i="2"/>
  <c r="H676" i="2"/>
  <c r="I676" i="2" s="1"/>
  <c r="F676" i="2"/>
  <c r="I675" i="2"/>
  <c r="H675" i="2"/>
  <c r="F675" i="2"/>
  <c r="H674" i="2"/>
  <c r="I674" i="2" s="1"/>
  <c r="F674" i="2"/>
  <c r="H673" i="2"/>
  <c r="I673" i="2" s="1"/>
  <c r="F673" i="2"/>
  <c r="I672" i="2"/>
  <c r="H672" i="2"/>
  <c r="F672" i="2"/>
  <c r="I671" i="2"/>
  <c r="H671" i="2"/>
  <c r="F671" i="2"/>
  <c r="H670" i="2"/>
  <c r="I670" i="2" s="1"/>
  <c r="F670" i="2"/>
  <c r="H669" i="2"/>
  <c r="I669" i="2" s="1"/>
  <c r="F669" i="2"/>
  <c r="H668" i="2"/>
  <c r="I668" i="2" s="1"/>
  <c r="F668" i="2"/>
  <c r="I667" i="2"/>
  <c r="H667" i="2"/>
  <c r="F667" i="2"/>
  <c r="H666" i="2"/>
  <c r="I666" i="2" s="1"/>
  <c r="F666" i="2"/>
  <c r="H665" i="2"/>
  <c r="I665" i="2" s="1"/>
  <c r="F665" i="2"/>
  <c r="I664" i="2"/>
  <c r="H664" i="2"/>
  <c r="F664" i="2"/>
  <c r="I663" i="2"/>
  <c r="H663" i="2"/>
  <c r="F663" i="2"/>
  <c r="I662" i="2"/>
  <c r="H662" i="2"/>
  <c r="F662" i="2"/>
  <c r="H661" i="2"/>
  <c r="I661" i="2" s="1"/>
  <c r="F661" i="2"/>
  <c r="H660" i="2"/>
  <c r="I660" i="2" s="1"/>
  <c r="F660" i="2"/>
  <c r="I659" i="2"/>
  <c r="H659" i="2"/>
  <c r="F659" i="2"/>
  <c r="H658" i="2"/>
  <c r="I658" i="2" s="1"/>
  <c r="F658" i="2"/>
  <c r="H657" i="2"/>
  <c r="I657" i="2" s="1"/>
  <c r="F657" i="2"/>
  <c r="I656" i="2"/>
  <c r="H656" i="2"/>
  <c r="F656" i="2"/>
  <c r="I655" i="2"/>
  <c r="H655" i="2"/>
  <c r="F655" i="2"/>
  <c r="H654" i="2"/>
  <c r="I654" i="2" s="1"/>
  <c r="F654" i="2"/>
  <c r="H653" i="2"/>
  <c r="I653" i="2" s="1"/>
  <c r="F653" i="2"/>
  <c r="H652" i="2"/>
  <c r="I652" i="2" s="1"/>
  <c r="F652" i="2"/>
  <c r="I651" i="2"/>
  <c r="H651" i="2"/>
  <c r="F651" i="2"/>
  <c r="H650" i="2"/>
  <c r="I650" i="2" s="1"/>
  <c r="F650" i="2"/>
  <c r="H649" i="2"/>
  <c r="I649" i="2" s="1"/>
  <c r="F649" i="2"/>
  <c r="I648" i="2"/>
  <c r="H648" i="2"/>
  <c r="F648" i="2"/>
  <c r="H647" i="2"/>
  <c r="I647" i="2" s="1"/>
  <c r="F647" i="2"/>
  <c r="H646" i="2"/>
  <c r="I646" i="2" s="1"/>
  <c r="F646" i="2"/>
  <c r="H645" i="2"/>
  <c r="I645" i="2" s="1"/>
  <c r="F645" i="2"/>
  <c r="H644" i="2"/>
  <c r="I644" i="2" s="1"/>
  <c r="F644" i="2"/>
  <c r="H643" i="2"/>
  <c r="I643" i="2" s="1"/>
  <c r="F643" i="2"/>
  <c r="H642" i="2"/>
  <c r="I642" i="2" s="1"/>
  <c r="F642" i="2"/>
  <c r="H641" i="2"/>
  <c r="I641" i="2" s="1"/>
  <c r="F641" i="2"/>
  <c r="H640" i="2"/>
  <c r="I640" i="2" s="1"/>
  <c r="F640" i="2"/>
  <c r="H639" i="2"/>
  <c r="I639" i="2" s="1"/>
  <c r="F639" i="2"/>
  <c r="H638" i="2"/>
  <c r="I638" i="2" s="1"/>
  <c r="F638" i="2"/>
  <c r="H637" i="2"/>
  <c r="I637" i="2" s="1"/>
  <c r="F637" i="2"/>
  <c r="H636" i="2"/>
  <c r="I636" i="2" s="1"/>
  <c r="F636" i="2"/>
  <c r="H635" i="2"/>
  <c r="I635" i="2" s="1"/>
  <c r="F635" i="2"/>
  <c r="H634" i="2"/>
  <c r="I634" i="2" s="1"/>
  <c r="F634" i="2"/>
  <c r="H633" i="2"/>
  <c r="I633" i="2" s="1"/>
  <c r="F633" i="2"/>
  <c r="H632" i="2"/>
  <c r="I632" i="2" s="1"/>
  <c r="F632" i="2"/>
  <c r="H631" i="2"/>
  <c r="I631" i="2" s="1"/>
  <c r="F631" i="2"/>
  <c r="H630" i="2"/>
  <c r="I630" i="2" s="1"/>
  <c r="F630" i="2"/>
  <c r="H629" i="2"/>
  <c r="I629" i="2" s="1"/>
  <c r="F629" i="2"/>
  <c r="H628" i="2"/>
  <c r="I628" i="2" s="1"/>
  <c r="F628" i="2"/>
  <c r="I627" i="2"/>
  <c r="H627" i="2"/>
  <c r="F627" i="2"/>
  <c r="H626" i="2"/>
  <c r="I626" i="2" s="1"/>
  <c r="F626" i="2"/>
  <c r="H625" i="2"/>
  <c r="I625" i="2" s="1"/>
  <c r="F625" i="2"/>
  <c r="I624" i="2"/>
  <c r="H624" i="2"/>
  <c r="F624" i="2"/>
  <c r="I623" i="2"/>
  <c r="H623" i="2"/>
  <c r="F623" i="2"/>
  <c r="H622" i="2"/>
  <c r="I622" i="2" s="1"/>
  <c r="F622" i="2"/>
  <c r="H621" i="2"/>
  <c r="I621" i="2" s="1"/>
  <c r="F621" i="2"/>
  <c r="H620" i="2"/>
  <c r="I620" i="2" s="1"/>
  <c r="F620" i="2"/>
  <c r="I619" i="2"/>
  <c r="H619" i="2"/>
  <c r="F619" i="2"/>
  <c r="H618" i="2"/>
  <c r="I618" i="2" s="1"/>
  <c r="F618" i="2"/>
  <c r="H617" i="2"/>
  <c r="I617" i="2" s="1"/>
  <c r="F617" i="2"/>
  <c r="I616" i="2"/>
  <c r="H616" i="2"/>
  <c r="F616" i="2"/>
  <c r="I615" i="2"/>
  <c r="H615" i="2"/>
  <c r="F615" i="2"/>
  <c r="H614" i="2"/>
  <c r="I614" i="2" s="1"/>
  <c r="F614" i="2"/>
  <c r="H613" i="2"/>
  <c r="I613" i="2" s="1"/>
  <c r="F613" i="2"/>
  <c r="H612" i="2"/>
  <c r="I612" i="2" s="1"/>
  <c r="F612" i="2"/>
  <c r="I611" i="2"/>
  <c r="H611" i="2"/>
  <c r="F611" i="2"/>
  <c r="H610" i="2"/>
  <c r="I610" i="2" s="1"/>
  <c r="F610" i="2"/>
  <c r="H609" i="2"/>
  <c r="I609" i="2" s="1"/>
  <c r="F609" i="2"/>
  <c r="I608" i="2"/>
  <c r="H608" i="2"/>
  <c r="F608" i="2"/>
  <c r="I607" i="2"/>
  <c r="H607" i="2"/>
  <c r="F607" i="2"/>
  <c r="I606" i="2"/>
  <c r="H606" i="2"/>
  <c r="F606" i="2"/>
  <c r="H605" i="2"/>
  <c r="I605" i="2" s="1"/>
  <c r="F605" i="2"/>
  <c r="H604" i="2"/>
  <c r="I604" i="2" s="1"/>
  <c r="F604" i="2"/>
  <c r="I603" i="2"/>
  <c r="H603" i="2"/>
  <c r="F603" i="2"/>
  <c r="H602" i="2"/>
  <c r="I602" i="2" s="1"/>
  <c r="F602" i="2"/>
  <c r="H601" i="2"/>
  <c r="I601" i="2" s="1"/>
  <c r="F601" i="2"/>
  <c r="I600" i="2"/>
  <c r="H600" i="2"/>
  <c r="F600" i="2"/>
  <c r="I599" i="2"/>
  <c r="H599" i="2"/>
  <c r="F599" i="2"/>
  <c r="I598" i="2"/>
  <c r="H598" i="2"/>
  <c r="F598" i="2"/>
  <c r="H597" i="2"/>
  <c r="I597" i="2" s="1"/>
  <c r="F597" i="2"/>
  <c r="H596" i="2"/>
  <c r="I596" i="2" s="1"/>
  <c r="F596" i="2"/>
  <c r="H595" i="2"/>
  <c r="I595" i="2" s="1"/>
  <c r="F595" i="2"/>
  <c r="H594" i="2"/>
  <c r="I594" i="2" s="1"/>
  <c r="F594" i="2"/>
  <c r="H593" i="2"/>
  <c r="I593" i="2" s="1"/>
  <c r="F593" i="2"/>
  <c r="I592" i="2"/>
  <c r="H592" i="2"/>
  <c r="F592" i="2"/>
  <c r="I591" i="2"/>
  <c r="H591" i="2"/>
  <c r="F591" i="2"/>
  <c r="H590" i="2"/>
  <c r="I590" i="2" s="1"/>
  <c r="F590" i="2"/>
  <c r="H589" i="2"/>
  <c r="I589" i="2" s="1"/>
  <c r="F589" i="2"/>
  <c r="H588" i="2"/>
  <c r="I588" i="2" s="1"/>
  <c r="F588" i="2"/>
  <c r="H587" i="2"/>
  <c r="I587" i="2" s="1"/>
  <c r="F587" i="2"/>
  <c r="H586" i="2"/>
  <c r="I586" i="2" s="1"/>
  <c r="F586" i="2"/>
  <c r="H585" i="2"/>
  <c r="I585" i="2" s="1"/>
  <c r="F585" i="2"/>
  <c r="I584" i="2"/>
  <c r="H584" i="2"/>
  <c r="F584" i="2"/>
  <c r="I583" i="2"/>
  <c r="H583" i="2"/>
  <c r="F583" i="2"/>
  <c r="H582" i="2"/>
  <c r="I582" i="2" s="1"/>
  <c r="F582" i="2"/>
  <c r="H581" i="2"/>
  <c r="I581" i="2" s="1"/>
  <c r="F581" i="2"/>
  <c r="H580" i="2"/>
  <c r="I580" i="2" s="1"/>
  <c r="F580" i="2"/>
  <c r="H579" i="2"/>
  <c r="I579" i="2" s="1"/>
  <c r="F579" i="2"/>
  <c r="I578" i="2"/>
  <c r="H578" i="2"/>
  <c r="F578" i="2"/>
  <c r="H577" i="2"/>
  <c r="I577" i="2" s="1"/>
  <c r="F577" i="2"/>
  <c r="I576" i="2"/>
  <c r="H576" i="2"/>
  <c r="F576" i="2"/>
  <c r="I575" i="2"/>
  <c r="H575" i="2"/>
  <c r="F575" i="2"/>
  <c r="H574" i="2"/>
  <c r="I574" i="2" s="1"/>
  <c r="F574" i="2"/>
  <c r="H573" i="2"/>
  <c r="I573" i="2" s="1"/>
  <c r="F573" i="2"/>
  <c r="H572" i="2"/>
  <c r="I572" i="2" s="1"/>
  <c r="F572" i="2"/>
  <c r="H571" i="2"/>
  <c r="I571" i="2" s="1"/>
  <c r="F571" i="2"/>
  <c r="I570" i="2"/>
  <c r="H570" i="2"/>
  <c r="F570" i="2"/>
  <c r="H569" i="2"/>
  <c r="I569" i="2" s="1"/>
  <c r="F569" i="2"/>
  <c r="I568" i="2"/>
  <c r="H568" i="2"/>
  <c r="F568" i="2"/>
  <c r="I567" i="2"/>
  <c r="H567" i="2"/>
  <c r="F567" i="2"/>
  <c r="H566" i="2"/>
  <c r="I566" i="2" s="1"/>
  <c r="F566" i="2"/>
  <c r="H565" i="2"/>
  <c r="I565" i="2" s="1"/>
  <c r="F565" i="2"/>
  <c r="H564" i="2"/>
  <c r="I564" i="2" s="1"/>
  <c r="F564" i="2"/>
  <c r="H563" i="2"/>
  <c r="I563" i="2" s="1"/>
  <c r="F563" i="2"/>
  <c r="I562" i="2"/>
  <c r="H562" i="2"/>
  <c r="F562" i="2"/>
  <c r="I561" i="2"/>
  <c r="H561" i="2"/>
  <c r="F561" i="2"/>
  <c r="I560" i="2"/>
  <c r="H560" i="2"/>
  <c r="F560" i="2"/>
  <c r="H559" i="2"/>
  <c r="I559" i="2" s="1"/>
  <c r="F559" i="2"/>
  <c r="H558" i="2"/>
  <c r="I558" i="2" s="1"/>
  <c r="F558" i="2"/>
  <c r="H557" i="2"/>
  <c r="I557" i="2" s="1"/>
  <c r="F557" i="2"/>
  <c r="H556" i="2"/>
  <c r="I556" i="2" s="1"/>
  <c r="F556" i="2"/>
  <c r="H555" i="2"/>
  <c r="I555" i="2" s="1"/>
  <c r="F555" i="2"/>
  <c r="H554" i="2"/>
  <c r="I554" i="2" s="1"/>
  <c r="F554" i="2"/>
  <c r="H553" i="2"/>
  <c r="I553" i="2" s="1"/>
  <c r="F553" i="2"/>
  <c r="H552" i="2"/>
  <c r="I552" i="2" s="1"/>
  <c r="F552" i="2"/>
  <c r="I551" i="2"/>
  <c r="H551" i="2"/>
  <c r="F551" i="2"/>
  <c r="H550" i="2"/>
  <c r="I550" i="2" s="1"/>
  <c r="F550" i="2"/>
  <c r="H549" i="2"/>
  <c r="I549" i="2" s="1"/>
  <c r="F549" i="2"/>
  <c r="H548" i="2"/>
  <c r="I548" i="2" s="1"/>
  <c r="F548" i="2"/>
  <c r="H547" i="2"/>
  <c r="I547" i="2" s="1"/>
  <c r="F547" i="2"/>
  <c r="H546" i="2"/>
  <c r="I546" i="2" s="1"/>
  <c r="F546" i="2"/>
  <c r="H545" i="2"/>
  <c r="I545" i="2" s="1"/>
  <c r="F545" i="2"/>
  <c r="I544" i="2"/>
  <c r="H544" i="2"/>
  <c r="F544" i="2"/>
  <c r="H543" i="2"/>
  <c r="I543" i="2" s="1"/>
  <c r="F543" i="2"/>
  <c r="H542" i="2"/>
  <c r="I542" i="2" s="1"/>
  <c r="F542" i="2"/>
  <c r="H541" i="2"/>
  <c r="I541" i="2" s="1"/>
  <c r="F541" i="2"/>
  <c r="H540" i="2"/>
  <c r="I540" i="2" s="1"/>
  <c r="F540" i="2"/>
  <c r="H539" i="2"/>
  <c r="I539" i="2" s="1"/>
  <c r="F539" i="2"/>
  <c r="H538" i="2"/>
  <c r="I538" i="2" s="1"/>
  <c r="F538" i="2"/>
  <c r="I537" i="2"/>
  <c r="H537" i="2"/>
  <c r="F537" i="2"/>
  <c r="H536" i="2"/>
  <c r="I536" i="2" s="1"/>
  <c r="F536" i="2"/>
  <c r="I535" i="2"/>
  <c r="H535" i="2"/>
  <c r="F535" i="2"/>
  <c r="H534" i="2"/>
  <c r="I534" i="2" s="1"/>
  <c r="F534" i="2"/>
  <c r="I533" i="2"/>
  <c r="H533" i="2"/>
  <c r="F533" i="2"/>
  <c r="H532" i="2"/>
  <c r="I532" i="2" s="1"/>
  <c r="F532" i="2"/>
  <c r="H531" i="2"/>
  <c r="I531" i="2" s="1"/>
  <c r="F531" i="2"/>
  <c r="H530" i="2"/>
  <c r="I530" i="2" s="1"/>
  <c r="F530" i="2"/>
  <c r="I529" i="2"/>
  <c r="H529" i="2"/>
  <c r="F529" i="2"/>
  <c r="H528" i="2"/>
  <c r="I528" i="2" s="1"/>
  <c r="F528" i="2"/>
  <c r="I527" i="2"/>
  <c r="H527" i="2"/>
  <c r="F527" i="2"/>
  <c r="H526" i="2"/>
  <c r="I526" i="2" s="1"/>
  <c r="F526" i="2"/>
  <c r="H525" i="2"/>
  <c r="I525" i="2" s="1"/>
  <c r="F525" i="2"/>
  <c r="H524" i="2"/>
  <c r="I524" i="2" s="1"/>
  <c r="F524" i="2"/>
  <c r="H523" i="2"/>
  <c r="I523" i="2" s="1"/>
  <c r="F523" i="2"/>
  <c r="H522" i="2"/>
  <c r="I522" i="2" s="1"/>
  <c r="F522" i="2"/>
  <c r="H521" i="2"/>
  <c r="I521" i="2" s="1"/>
  <c r="F521" i="2"/>
  <c r="H520" i="2"/>
  <c r="I520" i="2" s="1"/>
  <c r="F520" i="2"/>
  <c r="I519" i="2"/>
  <c r="H519" i="2"/>
  <c r="F519" i="2"/>
  <c r="H518" i="2"/>
  <c r="I518" i="2" s="1"/>
  <c r="F518" i="2"/>
  <c r="H517" i="2"/>
  <c r="I517" i="2" s="1"/>
  <c r="F517" i="2"/>
  <c r="H516" i="2"/>
  <c r="I516" i="2" s="1"/>
  <c r="F516" i="2"/>
  <c r="I515" i="2"/>
  <c r="H515" i="2"/>
  <c r="F515" i="2"/>
  <c r="I514" i="2"/>
  <c r="H514" i="2"/>
  <c r="F514" i="2"/>
  <c r="H513" i="2"/>
  <c r="I513" i="2" s="1"/>
  <c r="F513" i="2"/>
  <c r="I512" i="2"/>
  <c r="H512" i="2"/>
  <c r="F512" i="2"/>
  <c r="I511" i="2"/>
  <c r="H511" i="2"/>
  <c r="F511" i="2"/>
  <c r="I510" i="2"/>
  <c r="H510" i="2"/>
  <c r="F510" i="2"/>
  <c r="H509" i="2"/>
  <c r="I509" i="2" s="1"/>
  <c r="F509" i="2"/>
  <c r="H508" i="2"/>
  <c r="I508" i="2" s="1"/>
  <c r="F508" i="2"/>
  <c r="I507" i="2"/>
  <c r="H507" i="2"/>
  <c r="F507" i="2"/>
  <c r="I506" i="2"/>
  <c r="H506" i="2"/>
  <c r="F506" i="2"/>
  <c r="H505" i="2"/>
  <c r="I505" i="2" s="1"/>
  <c r="F505" i="2"/>
  <c r="I504" i="2"/>
  <c r="H504" i="2"/>
  <c r="F504" i="2"/>
  <c r="I503" i="2"/>
  <c r="H503" i="2"/>
  <c r="F503" i="2"/>
  <c r="I502" i="2"/>
  <c r="H502" i="2"/>
  <c r="F502" i="2"/>
  <c r="H501" i="2"/>
  <c r="I501" i="2" s="1"/>
  <c r="F501" i="2"/>
  <c r="H500" i="2"/>
  <c r="I500" i="2" s="1"/>
  <c r="F500" i="2"/>
  <c r="I499" i="2"/>
  <c r="H499" i="2"/>
  <c r="F499" i="2"/>
  <c r="I498" i="2"/>
  <c r="H498" i="2"/>
  <c r="F498" i="2"/>
  <c r="H497" i="2"/>
  <c r="I497" i="2" s="1"/>
  <c r="F497" i="2"/>
  <c r="I496" i="2"/>
  <c r="H496" i="2"/>
  <c r="F496" i="2"/>
  <c r="I495" i="2"/>
  <c r="H495" i="2"/>
  <c r="F495" i="2"/>
  <c r="I494" i="2"/>
  <c r="H494" i="2"/>
  <c r="F494" i="2"/>
  <c r="H493" i="2"/>
  <c r="I493" i="2" s="1"/>
  <c r="F493" i="2"/>
  <c r="H492" i="2"/>
  <c r="I492" i="2" s="1"/>
  <c r="F492" i="2"/>
  <c r="I491" i="2"/>
  <c r="H491" i="2"/>
  <c r="F491" i="2"/>
  <c r="I490" i="2"/>
  <c r="H490" i="2"/>
  <c r="F490" i="2"/>
  <c r="H489" i="2"/>
  <c r="I489" i="2" s="1"/>
  <c r="F489" i="2"/>
  <c r="I488" i="2"/>
  <c r="H488" i="2"/>
  <c r="F488" i="2"/>
  <c r="I487" i="2"/>
  <c r="H487" i="2"/>
  <c r="F487" i="2"/>
  <c r="I486" i="2"/>
  <c r="H486" i="2"/>
  <c r="F486" i="2"/>
  <c r="H485" i="2"/>
  <c r="I485" i="2" s="1"/>
  <c r="F485" i="2"/>
  <c r="H484" i="2"/>
  <c r="I484" i="2" s="1"/>
  <c r="F484" i="2"/>
  <c r="I483" i="2"/>
  <c r="H483" i="2"/>
  <c r="F483" i="2"/>
  <c r="I482" i="2"/>
  <c r="H482" i="2"/>
  <c r="F482" i="2"/>
  <c r="H481" i="2"/>
  <c r="I481" i="2" s="1"/>
  <c r="F481" i="2"/>
  <c r="I480" i="2"/>
  <c r="H480" i="2"/>
  <c r="F480" i="2"/>
  <c r="I479" i="2"/>
  <c r="H479" i="2"/>
  <c r="F479" i="2"/>
  <c r="I478" i="2"/>
  <c r="H478" i="2"/>
  <c r="F478" i="2"/>
  <c r="H477" i="2"/>
  <c r="I477" i="2" s="1"/>
  <c r="F477" i="2"/>
  <c r="H476" i="2"/>
  <c r="I476" i="2" s="1"/>
  <c r="F476" i="2"/>
  <c r="I475" i="2"/>
  <c r="H475" i="2"/>
  <c r="F475" i="2"/>
  <c r="I474" i="2"/>
  <c r="H474" i="2"/>
  <c r="F474" i="2"/>
  <c r="H473" i="2"/>
  <c r="I473" i="2" s="1"/>
  <c r="F473" i="2"/>
  <c r="I472" i="2"/>
  <c r="H472" i="2"/>
  <c r="F472" i="2"/>
  <c r="H471" i="2"/>
  <c r="I471" i="2" s="1"/>
  <c r="F471" i="2"/>
  <c r="H470" i="2"/>
  <c r="I470" i="2" s="1"/>
  <c r="F470" i="2"/>
  <c r="H469" i="2"/>
  <c r="I469" i="2" s="1"/>
  <c r="F469" i="2"/>
  <c r="H468" i="2"/>
  <c r="I468" i="2" s="1"/>
  <c r="F468" i="2"/>
  <c r="H467" i="2"/>
  <c r="I467" i="2" s="1"/>
  <c r="F467" i="2"/>
  <c r="H466" i="2"/>
  <c r="I466" i="2" s="1"/>
  <c r="F466" i="2"/>
  <c r="H465" i="2"/>
  <c r="I465" i="2" s="1"/>
  <c r="F465" i="2"/>
  <c r="H464" i="2"/>
  <c r="I464" i="2" s="1"/>
  <c r="F464" i="2"/>
  <c r="H463" i="2"/>
  <c r="I463" i="2" s="1"/>
  <c r="F463" i="2"/>
  <c r="I462" i="2"/>
  <c r="H462" i="2"/>
  <c r="F462" i="2"/>
  <c r="H461" i="2"/>
  <c r="I461" i="2" s="1"/>
  <c r="F461" i="2"/>
  <c r="H460" i="2"/>
  <c r="I460" i="2" s="1"/>
  <c r="F460" i="2"/>
  <c r="H459" i="2"/>
  <c r="I459" i="2" s="1"/>
  <c r="F459" i="2"/>
  <c r="H458" i="2"/>
  <c r="I458" i="2" s="1"/>
  <c r="F458" i="2"/>
  <c r="H457" i="2"/>
  <c r="I457" i="2" s="1"/>
  <c r="F457" i="2"/>
  <c r="H456" i="2"/>
  <c r="I456" i="2" s="1"/>
  <c r="F456" i="2"/>
  <c r="I455" i="2"/>
  <c r="H455" i="2"/>
  <c r="F455" i="2"/>
  <c r="I454" i="2"/>
  <c r="H454" i="2"/>
  <c r="F454" i="2"/>
  <c r="H453" i="2"/>
  <c r="I453" i="2" s="1"/>
  <c r="F453" i="2"/>
  <c r="H452" i="2"/>
  <c r="I452" i="2" s="1"/>
  <c r="F452" i="2"/>
  <c r="H451" i="2"/>
  <c r="I451" i="2" s="1"/>
  <c r="F451" i="2"/>
  <c r="H450" i="2"/>
  <c r="I450" i="2" s="1"/>
  <c r="F450" i="2"/>
  <c r="I449" i="2"/>
  <c r="H449" i="2"/>
  <c r="F449" i="2"/>
  <c r="H448" i="2"/>
  <c r="I448" i="2" s="1"/>
  <c r="F448" i="2"/>
  <c r="H447" i="2"/>
  <c r="I447" i="2" s="1"/>
  <c r="F447" i="2"/>
  <c r="I446" i="2"/>
  <c r="H446" i="2"/>
  <c r="F446" i="2"/>
  <c r="H445" i="2"/>
  <c r="I445" i="2" s="1"/>
  <c r="F445" i="2"/>
  <c r="H444" i="2"/>
  <c r="I444" i="2" s="1"/>
  <c r="F444" i="2"/>
  <c r="I443" i="2"/>
  <c r="H443" i="2"/>
  <c r="F443" i="2"/>
  <c r="I442" i="2"/>
  <c r="H442" i="2"/>
  <c r="F442" i="2"/>
  <c r="I441" i="2"/>
  <c r="H441" i="2"/>
  <c r="F441" i="2"/>
  <c r="I440" i="2"/>
  <c r="H440" i="2"/>
  <c r="F440" i="2"/>
  <c r="I439" i="2"/>
  <c r="H439" i="2"/>
  <c r="F439" i="2"/>
  <c r="I438" i="2"/>
  <c r="H438" i="2"/>
  <c r="F438" i="2"/>
  <c r="H437" i="2"/>
  <c r="I437" i="2" s="1"/>
  <c r="F437" i="2"/>
  <c r="H436" i="2"/>
  <c r="I436" i="2" s="1"/>
  <c r="F436" i="2"/>
  <c r="I435" i="2"/>
  <c r="H435" i="2"/>
  <c r="F435" i="2"/>
  <c r="I434" i="2"/>
  <c r="H434" i="2"/>
  <c r="F434" i="2"/>
  <c r="I433" i="2"/>
  <c r="H433" i="2"/>
  <c r="F433" i="2"/>
  <c r="I432" i="2"/>
  <c r="H432" i="2"/>
  <c r="F432" i="2"/>
  <c r="I431" i="2"/>
  <c r="H431" i="2"/>
  <c r="F431" i="2"/>
  <c r="I430" i="2"/>
  <c r="H430" i="2"/>
  <c r="F430" i="2"/>
  <c r="H429" i="2"/>
  <c r="I429" i="2" s="1"/>
  <c r="F429" i="2"/>
  <c r="H428" i="2"/>
  <c r="I428" i="2" s="1"/>
  <c r="F428" i="2"/>
  <c r="I427" i="2"/>
  <c r="H427" i="2"/>
  <c r="F427" i="2"/>
  <c r="I426" i="2"/>
  <c r="H426" i="2"/>
  <c r="F426" i="2"/>
  <c r="I425" i="2"/>
  <c r="H425" i="2"/>
  <c r="F425" i="2"/>
  <c r="I424" i="2"/>
  <c r="H424" i="2"/>
  <c r="F424" i="2"/>
  <c r="I423" i="2"/>
  <c r="H423" i="2"/>
  <c r="F423" i="2"/>
  <c r="I422" i="2"/>
  <c r="H422" i="2"/>
  <c r="F422" i="2"/>
  <c r="H421" i="2"/>
  <c r="I421" i="2" s="1"/>
  <c r="F421" i="2"/>
  <c r="H420" i="2"/>
  <c r="I420" i="2" s="1"/>
  <c r="F420" i="2"/>
  <c r="I419" i="2"/>
  <c r="H419" i="2"/>
  <c r="F419" i="2"/>
  <c r="I418" i="2"/>
  <c r="H418" i="2"/>
  <c r="F418" i="2"/>
  <c r="I417" i="2"/>
  <c r="H417" i="2"/>
  <c r="F417" i="2"/>
  <c r="I416" i="2"/>
  <c r="H416" i="2"/>
  <c r="F416" i="2"/>
  <c r="I415" i="2"/>
  <c r="H415" i="2"/>
  <c r="F415" i="2"/>
  <c r="I414" i="2"/>
  <c r="H414" i="2"/>
  <c r="F414" i="2"/>
  <c r="H413" i="2"/>
  <c r="I413" i="2" s="1"/>
  <c r="F413" i="2"/>
  <c r="H412" i="2"/>
  <c r="I412" i="2" s="1"/>
  <c r="F412" i="2"/>
  <c r="I411" i="2"/>
  <c r="H411" i="2"/>
  <c r="F411" i="2"/>
  <c r="I410" i="2"/>
  <c r="H410" i="2"/>
  <c r="F410" i="2"/>
  <c r="I409" i="2"/>
  <c r="H409" i="2"/>
  <c r="F409" i="2"/>
  <c r="I408" i="2"/>
  <c r="H408" i="2"/>
  <c r="F408" i="2"/>
  <c r="I407" i="2"/>
  <c r="H407" i="2"/>
  <c r="F407" i="2"/>
  <c r="I406" i="2"/>
  <c r="H406" i="2"/>
  <c r="F406" i="2"/>
  <c r="H405" i="2"/>
  <c r="I405" i="2" s="1"/>
  <c r="F405" i="2"/>
  <c r="H404" i="2"/>
  <c r="I404" i="2" s="1"/>
  <c r="F404" i="2"/>
  <c r="H403" i="2"/>
  <c r="I403" i="2" s="1"/>
  <c r="F403" i="2"/>
  <c r="H402" i="2"/>
  <c r="I402" i="2" s="1"/>
  <c r="F402" i="2"/>
  <c r="H401" i="2"/>
  <c r="I401" i="2" s="1"/>
  <c r="F401" i="2"/>
  <c r="I400" i="2"/>
  <c r="H400" i="2"/>
  <c r="F400" i="2"/>
  <c r="I399" i="2"/>
  <c r="H399" i="2"/>
  <c r="F399" i="2"/>
  <c r="I398" i="2"/>
  <c r="H398" i="2"/>
  <c r="F398" i="2"/>
  <c r="H397" i="2"/>
  <c r="I397" i="2" s="1"/>
  <c r="F397" i="2"/>
  <c r="H396" i="2"/>
  <c r="I396" i="2" s="1"/>
  <c r="F396" i="2"/>
  <c r="H395" i="2"/>
  <c r="I395" i="2" s="1"/>
  <c r="F395" i="2"/>
  <c r="I394" i="2"/>
  <c r="H394" i="2"/>
  <c r="F394" i="2"/>
  <c r="H393" i="2"/>
  <c r="I393" i="2" s="1"/>
  <c r="F393" i="2"/>
  <c r="I392" i="2"/>
  <c r="H392" i="2"/>
  <c r="F392" i="2"/>
  <c r="H391" i="2"/>
  <c r="I391" i="2" s="1"/>
  <c r="F391" i="2"/>
  <c r="I390" i="2"/>
  <c r="H390" i="2"/>
  <c r="F390" i="2"/>
  <c r="H389" i="2"/>
  <c r="I389" i="2" s="1"/>
  <c r="F389" i="2"/>
  <c r="H388" i="2"/>
  <c r="I388" i="2" s="1"/>
  <c r="F388" i="2"/>
  <c r="H387" i="2"/>
  <c r="I387" i="2" s="1"/>
  <c r="F387" i="2"/>
  <c r="I386" i="2"/>
  <c r="H386" i="2"/>
  <c r="F386" i="2"/>
  <c r="H385" i="2"/>
  <c r="I385" i="2" s="1"/>
  <c r="F385" i="2"/>
  <c r="I384" i="2"/>
  <c r="H384" i="2"/>
  <c r="F384" i="2"/>
  <c r="H383" i="2"/>
  <c r="I383" i="2" s="1"/>
  <c r="F383" i="2"/>
  <c r="I382" i="2"/>
  <c r="H382" i="2"/>
  <c r="F382" i="2"/>
  <c r="H381" i="2"/>
  <c r="I381" i="2" s="1"/>
  <c r="F381" i="2"/>
  <c r="H380" i="2"/>
  <c r="I380" i="2" s="1"/>
  <c r="F380" i="2"/>
  <c r="H379" i="2"/>
  <c r="I379" i="2" s="1"/>
  <c r="F379" i="2"/>
  <c r="I378" i="2"/>
  <c r="H378" i="2"/>
  <c r="F378" i="2"/>
  <c r="H377" i="2"/>
  <c r="I377" i="2" s="1"/>
  <c r="F377" i="2"/>
  <c r="H376" i="2"/>
  <c r="I376" i="2" s="1"/>
  <c r="F376" i="2"/>
  <c r="H375" i="2"/>
  <c r="I375" i="2" s="1"/>
  <c r="F375" i="2"/>
  <c r="H374" i="2"/>
  <c r="I374" i="2" s="1"/>
  <c r="F374" i="2"/>
  <c r="H373" i="2"/>
  <c r="I373" i="2" s="1"/>
  <c r="F373" i="2"/>
  <c r="H372" i="2"/>
  <c r="I372" i="2" s="1"/>
  <c r="F372" i="2"/>
  <c r="H371" i="2"/>
  <c r="I371" i="2" s="1"/>
  <c r="F371" i="2"/>
  <c r="H370" i="2"/>
  <c r="I370" i="2" s="1"/>
  <c r="F370" i="2"/>
  <c r="H369" i="2"/>
  <c r="I369" i="2" s="1"/>
  <c r="F369" i="2"/>
  <c r="I368" i="2"/>
  <c r="H368" i="2"/>
  <c r="F368" i="2"/>
  <c r="H367" i="2"/>
  <c r="I367" i="2" s="1"/>
  <c r="F367" i="2"/>
  <c r="H366" i="2"/>
  <c r="I366" i="2" s="1"/>
  <c r="F366" i="2"/>
  <c r="H365" i="2"/>
  <c r="I365" i="2" s="1"/>
  <c r="F365" i="2"/>
  <c r="H364" i="2"/>
  <c r="I364" i="2" s="1"/>
  <c r="F364" i="2"/>
  <c r="H363" i="2"/>
  <c r="I363" i="2" s="1"/>
  <c r="F363" i="2"/>
  <c r="H362" i="2"/>
  <c r="I362" i="2" s="1"/>
  <c r="F362" i="2"/>
  <c r="H361" i="2"/>
  <c r="I361" i="2" s="1"/>
  <c r="F361" i="2"/>
  <c r="H360" i="2"/>
  <c r="I360" i="2" s="1"/>
  <c r="F360" i="2"/>
  <c r="H359" i="2"/>
  <c r="I359" i="2" s="1"/>
  <c r="F359" i="2"/>
  <c r="H358" i="2"/>
  <c r="I358" i="2" s="1"/>
  <c r="F358" i="2"/>
  <c r="H357" i="2"/>
  <c r="I357" i="2" s="1"/>
  <c r="F357" i="2"/>
  <c r="H356" i="2"/>
  <c r="I356" i="2" s="1"/>
  <c r="F356" i="2"/>
  <c r="I355" i="2"/>
  <c r="H355" i="2"/>
  <c r="F355" i="2"/>
  <c r="I354" i="2"/>
  <c r="H354" i="2"/>
  <c r="F354" i="2"/>
  <c r="H353" i="2"/>
  <c r="I353" i="2" s="1"/>
  <c r="F353" i="2"/>
  <c r="I352" i="2"/>
  <c r="H352" i="2"/>
  <c r="F352" i="2"/>
  <c r="I351" i="2"/>
  <c r="H351" i="2"/>
  <c r="F351" i="2"/>
  <c r="I350" i="2"/>
  <c r="H350" i="2"/>
  <c r="F350" i="2"/>
  <c r="H349" i="2"/>
  <c r="I349" i="2" s="1"/>
  <c r="F349" i="2"/>
  <c r="H348" i="2"/>
  <c r="I348" i="2" s="1"/>
  <c r="F348" i="2"/>
  <c r="H347" i="2"/>
  <c r="I347" i="2" s="1"/>
  <c r="F347" i="2"/>
  <c r="I346" i="2"/>
  <c r="H346" i="2"/>
  <c r="F346" i="2"/>
  <c r="H345" i="2"/>
  <c r="I345" i="2" s="1"/>
  <c r="F345" i="2"/>
  <c r="I344" i="2"/>
  <c r="H344" i="2"/>
  <c r="F344" i="2"/>
  <c r="I343" i="2"/>
  <c r="H343" i="2"/>
  <c r="F343" i="2"/>
  <c r="I342" i="2"/>
  <c r="H342" i="2"/>
  <c r="F342" i="2"/>
  <c r="H341" i="2"/>
  <c r="I341" i="2" s="1"/>
  <c r="F341" i="2"/>
  <c r="H340" i="2"/>
  <c r="I340" i="2" s="1"/>
  <c r="F340" i="2"/>
  <c r="I339" i="2"/>
  <c r="H339" i="2"/>
  <c r="F339" i="2"/>
  <c r="I338" i="2"/>
  <c r="H338" i="2"/>
  <c r="F338" i="2"/>
  <c r="H337" i="2"/>
  <c r="I337" i="2" s="1"/>
  <c r="F337" i="2"/>
  <c r="I336" i="2"/>
  <c r="H336" i="2"/>
  <c r="F336" i="2"/>
  <c r="H335" i="2"/>
  <c r="I335" i="2" s="1"/>
  <c r="F335" i="2"/>
  <c r="I334" i="2"/>
  <c r="H334" i="2"/>
  <c r="F334" i="2"/>
  <c r="H333" i="2"/>
  <c r="I333" i="2" s="1"/>
  <c r="F333" i="2"/>
  <c r="H332" i="2"/>
  <c r="I332" i="2" s="1"/>
  <c r="F332" i="2"/>
  <c r="H331" i="2"/>
  <c r="I331" i="2" s="1"/>
  <c r="F331" i="2"/>
  <c r="I330" i="2"/>
  <c r="H330" i="2"/>
  <c r="F330" i="2"/>
  <c r="H329" i="2"/>
  <c r="I329" i="2" s="1"/>
  <c r="F329" i="2"/>
  <c r="I328" i="2"/>
  <c r="H328" i="2"/>
  <c r="F328" i="2"/>
  <c r="H327" i="2"/>
  <c r="I327" i="2" s="1"/>
  <c r="F327" i="2"/>
  <c r="I326" i="2"/>
  <c r="H326" i="2"/>
  <c r="F326" i="2"/>
  <c r="H325" i="2"/>
  <c r="I325" i="2" s="1"/>
  <c r="F325" i="2"/>
  <c r="H324" i="2"/>
  <c r="I324" i="2" s="1"/>
  <c r="F324" i="2"/>
  <c r="H323" i="2"/>
  <c r="I323" i="2" s="1"/>
  <c r="F323" i="2"/>
  <c r="E323" i="2"/>
  <c r="H322" i="2"/>
  <c r="I322" i="2" s="1"/>
  <c r="F322" i="2"/>
  <c r="H321" i="2"/>
  <c r="I321" i="2" s="1"/>
  <c r="F321" i="2"/>
  <c r="H320" i="2"/>
  <c r="I320" i="2" s="1"/>
  <c r="F320" i="2"/>
  <c r="E320" i="2"/>
  <c r="I319" i="2"/>
  <c r="H319" i="2"/>
  <c r="F319" i="2"/>
  <c r="H318" i="2"/>
  <c r="I318" i="2" s="1"/>
  <c r="F318" i="2"/>
  <c r="I317" i="2"/>
  <c r="H317" i="2"/>
  <c r="F317" i="2"/>
  <c r="I316" i="2"/>
  <c r="H316" i="2"/>
  <c r="F316" i="2"/>
  <c r="H315" i="2"/>
  <c r="I315" i="2" s="1"/>
  <c r="F315" i="2"/>
  <c r="H314" i="2"/>
  <c r="I314" i="2" s="1"/>
  <c r="F314" i="2"/>
  <c r="H313" i="2"/>
  <c r="I313" i="2" s="1"/>
  <c r="F313" i="2"/>
  <c r="H312" i="2"/>
  <c r="I312" i="2" s="1"/>
  <c r="F312" i="2"/>
  <c r="I311" i="2"/>
  <c r="H311" i="2"/>
  <c r="F311" i="2"/>
  <c r="H310" i="2"/>
  <c r="I310" i="2" s="1"/>
  <c r="F310" i="2"/>
  <c r="H309" i="2"/>
  <c r="I309" i="2" s="1"/>
  <c r="F309" i="2"/>
  <c r="I308" i="2"/>
  <c r="H308" i="2"/>
  <c r="F308" i="2"/>
  <c r="H307" i="2"/>
  <c r="I307" i="2" s="1"/>
  <c r="F307" i="2"/>
  <c r="H306" i="2"/>
  <c r="I306" i="2" s="1"/>
  <c r="F306" i="2"/>
  <c r="H305" i="2"/>
  <c r="I305" i="2" s="1"/>
  <c r="F305" i="2"/>
  <c r="H304" i="2"/>
  <c r="I304" i="2" s="1"/>
  <c r="F304" i="2"/>
  <c r="I303" i="2"/>
  <c r="H303" i="2"/>
  <c r="F303" i="2"/>
  <c r="H302" i="2"/>
  <c r="I302" i="2" s="1"/>
  <c r="F302" i="2"/>
  <c r="H301" i="2"/>
  <c r="I301" i="2" s="1"/>
  <c r="F301" i="2"/>
  <c r="I300" i="2"/>
  <c r="H300" i="2"/>
  <c r="F300" i="2"/>
  <c r="H299" i="2"/>
  <c r="I299" i="2" s="1"/>
  <c r="F299" i="2"/>
  <c r="H298" i="2"/>
  <c r="I298" i="2" s="1"/>
  <c r="F298" i="2"/>
  <c r="H297" i="2"/>
  <c r="I297" i="2" s="1"/>
  <c r="F297" i="2"/>
  <c r="H296" i="2"/>
  <c r="I296" i="2" s="1"/>
  <c r="F296" i="2"/>
  <c r="I295" i="2"/>
  <c r="H295" i="2"/>
  <c r="F295" i="2"/>
  <c r="H294" i="2"/>
  <c r="I294" i="2" s="1"/>
  <c r="F294" i="2"/>
  <c r="I293" i="2"/>
  <c r="H293" i="2"/>
  <c r="F293" i="2"/>
  <c r="H292" i="2"/>
  <c r="I292" i="2" s="1"/>
  <c r="F292" i="2"/>
  <c r="H291" i="2"/>
  <c r="I291" i="2" s="1"/>
  <c r="F291" i="2"/>
  <c r="H290" i="2"/>
  <c r="I290" i="2" s="1"/>
  <c r="F290" i="2"/>
  <c r="H289" i="2"/>
  <c r="I289" i="2" s="1"/>
  <c r="F289" i="2"/>
  <c r="H288" i="2"/>
  <c r="I288" i="2" s="1"/>
  <c r="F288" i="2"/>
  <c r="I287" i="2"/>
  <c r="H287" i="2"/>
  <c r="F287" i="2"/>
  <c r="H286" i="2"/>
  <c r="I286" i="2" s="1"/>
  <c r="F286" i="2"/>
  <c r="H285" i="2"/>
  <c r="I285" i="2" s="1"/>
  <c r="F285" i="2"/>
  <c r="I284" i="2"/>
  <c r="H284" i="2"/>
  <c r="F284" i="2"/>
  <c r="H283" i="2"/>
  <c r="I283" i="2" s="1"/>
  <c r="F283" i="2"/>
  <c r="E283" i="2"/>
  <c r="H282" i="2"/>
  <c r="I282" i="2" s="1"/>
  <c r="F282" i="2"/>
  <c r="H281" i="2"/>
  <c r="I281" i="2" s="1"/>
  <c r="F281" i="2"/>
  <c r="H280" i="2"/>
  <c r="I280" i="2" s="1"/>
  <c r="F280" i="2"/>
  <c r="I279" i="2"/>
  <c r="H279" i="2"/>
  <c r="F279" i="2"/>
  <c r="H278" i="2"/>
  <c r="I278" i="2" s="1"/>
  <c r="F278" i="2"/>
  <c r="I277" i="2"/>
  <c r="H277" i="2"/>
  <c r="F277" i="2"/>
  <c r="H276" i="2"/>
  <c r="I276" i="2" s="1"/>
  <c r="F276" i="2"/>
  <c r="H275" i="2"/>
  <c r="I275" i="2" s="1"/>
  <c r="F275" i="2"/>
  <c r="E275" i="2"/>
  <c r="H274" i="2"/>
  <c r="I274" i="2" s="1"/>
  <c r="F274" i="2"/>
  <c r="H273" i="2"/>
  <c r="I273" i="2" s="1"/>
  <c r="F273" i="2"/>
  <c r="H272" i="2"/>
  <c r="I272" i="2" s="1"/>
  <c r="F272" i="2"/>
  <c r="H271" i="2"/>
  <c r="I271" i="2" s="1"/>
  <c r="F271" i="2"/>
  <c r="H270" i="2"/>
  <c r="I270" i="2" s="1"/>
  <c r="F270" i="2"/>
  <c r="H269" i="2"/>
  <c r="I269" i="2" s="1"/>
  <c r="F269" i="2"/>
  <c r="H268" i="2"/>
  <c r="I268" i="2" s="1"/>
  <c r="F268" i="2"/>
  <c r="H267" i="2"/>
  <c r="I267" i="2" s="1"/>
  <c r="G267" i="2"/>
  <c r="G356" i="2" s="1"/>
  <c r="G445" i="2" s="1"/>
  <c r="G534" i="2" s="1"/>
  <c r="G623" i="2" s="1"/>
  <c r="G712" i="2" s="1"/>
  <c r="G801" i="2" s="1"/>
  <c r="G890" i="2" s="1"/>
  <c r="G979" i="2" s="1"/>
  <c r="G1068" i="2" s="1"/>
  <c r="F267" i="2"/>
  <c r="H266" i="2"/>
  <c r="I266" i="2" s="1"/>
  <c r="F266" i="2"/>
  <c r="H265" i="2"/>
  <c r="I265" i="2" s="1"/>
  <c r="F265" i="2"/>
  <c r="H264" i="2"/>
  <c r="I264" i="2" s="1"/>
  <c r="F264" i="2"/>
  <c r="I263" i="2"/>
  <c r="H263" i="2"/>
  <c r="F263" i="2"/>
  <c r="H262" i="2"/>
  <c r="I262" i="2" s="1"/>
  <c r="G262" i="2"/>
  <c r="G351" i="2" s="1"/>
  <c r="G440" i="2" s="1"/>
  <c r="G529" i="2" s="1"/>
  <c r="G618" i="2" s="1"/>
  <c r="G707" i="2" s="1"/>
  <c r="G796" i="2" s="1"/>
  <c r="G885" i="2" s="1"/>
  <c r="G974" i="2" s="1"/>
  <c r="G1063" i="2" s="1"/>
  <c r="F262" i="2"/>
  <c r="I261" i="2"/>
  <c r="H261" i="2"/>
  <c r="F261" i="2"/>
  <c r="I260" i="2"/>
  <c r="H260" i="2"/>
  <c r="F260" i="2"/>
  <c r="H259" i="2"/>
  <c r="I259" i="2" s="1"/>
  <c r="F259" i="2"/>
  <c r="H258" i="2"/>
  <c r="I258" i="2" s="1"/>
  <c r="F258" i="2"/>
  <c r="H257" i="2"/>
  <c r="I257" i="2" s="1"/>
  <c r="F257" i="2"/>
  <c r="H256" i="2"/>
  <c r="I256" i="2" s="1"/>
  <c r="F256" i="2"/>
  <c r="I255" i="2"/>
  <c r="H255" i="2"/>
  <c r="F255" i="2"/>
  <c r="H254" i="2"/>
  <c r="I254" i="2" s="1"/>
  <c r="F254" i="2"/>
  <c r="I253" i="2"/>
  <c r="H253" i="2"/>
  <c r="F253" i="2"/>
  <c r="I252" i="2"/>
  <c r="H252" i="2"/>
  <c r="F252" i="2"/>
  <c r="H251" i="2"/>
  <c r="I251" i="2" s="1"/>
  <c r="F251" i="2"/>
  <c r="E251" i="2"/>
  <c r="H250" i="2"/>
  <c r="I250" i="2" s="1"/>
  <c r="F250" i="2"/>
  <c r="H249" i="2"/>
  <c r="I249" i="2" s="1"/>
  <c r="F249" i="2"/>
  <c r="H248" i="2"/>
  <c r="I248" i="2" s="1"/>
  <c r="F248" i="2"/>
  <c r="I247" i="2"/>
  <c r="H247" i="2"/>
  <c r="F247" i="2"/>
  <c r="H246" i="2"/>
  <c r="I246" i="2" s="1"/>
  <c r="F246" i="2"/>
  <c r="I245" i="2"/>
  <c r="H245" i="2"/>
  <c r="F245" i="2"/>
  <c r="H244" i="2"/>
  <c r="I244" i="2" s="1"/>
  <c r="F244" i="2"/>
  <c r="I243" i="2"/>
  <c r="H243" i="2"/>
  <c r="F243" i="2"/>
  <c r="H242" i="2"/>
  <c r="I242" i="2" s="1"/>
  <c r="F242" i="2"/>
  <c r="H241" i="2"/>
  <c r="I241" i="2" s="1"/>
  <c r="G241" i="2"/>
  <c r="G330" i="2" s="1"/>
  <c r="G419" i="2" s="1"/>
  <c r="G508" i="2" s="1"/>
  <c r="G597" i="2" s="1"/>
  <c r="G686" i="2" s="1"/>
  <c r="G775" i="2" s="1"/>
  <c r="G864" i="2" s="1"/>
  <c r="G953" i="2" s="1"/>
  <c r="G1042" i="2" s="1"/>
  <c r="F241" i="2"/>
  <c r="H240" i="2"/>
  <c r="I240" i="2" s="1"/>
  <c r="F240" i="2"/>
  <c r="I239" i="2"/>
  <c r="H239" i="2"/>
  <c r="F239" i="2"/>
  <c r="H238" i="2"/>
  <c r="I238" i="2" s="1"/>
  <c r="F238" i="2"/>
  <c r="I237" i="2"/>
  <c r="H237" i="2"/>
  <c r="F237" i="2"/>
  <c r="H236" i="2"/>
  <c r="I236" i="2" s="1"/>
  <c r="F236" i="2"/>
  <c r="I235" i="2"/>
  <c r="H235" i="2"/>
  <c r="F235" i="2"/>
  <c r="H234" i="2"/>
  <c r="I234" i="2" s="1"/>
  <c r="F234" i="2"/>
  <c r="H233" i="2"/>
  <c r="I233" i="2" s="1"/>
  <c r="F233" i="2"/>
  <c r="H232" i="2"/>
  <c r="I232" i="2" s="1"/>
  <c r="F232" i="2"/>
  <c r="I231" i="2"/>
  <c r="H231" i="2"/>
  <c r="F231" i="2"/>
  <c r="H230" i="2"/>
  <c r="I230" i="2" s="1"/>
  <c r="F230" i="2"/>
  <c r="I229" i="2"/>
  <c r="H229" i="2"/>
  <c r="F229" i="2"/>
  <c r="I228" i="2"/>
  <c r="H228" i="2"/>
  <c r="F228" i="2"/>
  <c r="I227" i="2"/>
  <c r="H227" i="2"/>
  <c r="F227" i="2"/>
  <c r="H226" i="2"/>
  <c r="I226" i="2" s="1"/>
  <c r="F226" i="2"/>
  <c r="H225" i="2"/>
  <c r="I225" i="2" s="1"/>
  <c r="F225" i="2"/>
  <c r="H224" i="2"/>
  <c r="I224" i="2" s="1"/>
  <c r="F224" i="2"/>
  <c r="E224" i="2"/>
  <c r="I223" i="2"/>
  <c r="H223" i="2"/>
  <c r="F223" i="2"/>
  <c r="H222" i="2"/>
  <c r="I222" i="2" s="1"/>
  <c r="F222" i="2"/>
  <c r="I221" i="2"/>
  <c r="H221" i="2"/>
  <c r="F221" i="2"/>
  <c r="I220" i="2"/>
  <c r="H220" i="2"/>
  <c r="F220" i="2"/>
  <c r="H219" i="2"/>
  <c r="I219" i="2" s="1"/>
  <c r="F219" i="2"/>
  <c r="H218" i="2"/>
  <c r="I218" i="2" s="1"/>
  <c r="F218" i="2"/>
  <c r="H217" i="2"/>
  <c r="I217" i="2" s="1"/>
  <c r="F217" i="2"/>
  <c r="H216" i="2"/>
  <c r="I216" i="2" s="1"/>
  <c r="F216" i="2"/>
  <c r="I215" i="2"/>
  <c r="H215" i="2"/>
  <c r="F215" i="2"/>
  <c r="H214" i="2"/>
  <c r="I214" i="2" s="1"/>
  <c r="F214" i="2"/>
  <c r="I213" i="2"/>
  <c r="H213" i="2"/>
  <c r="F213" i="2"/>
  <c r="H212" i="2"/>
  <c r="I212" i="2" s="1"/>
  <c r="F212" i="2"/>
  <c r="H211" i="2"/>
  <c r="I211" i="2" s="1"/>
  <c r="F211" i="2"/>
  <c r="H210" i="2"/>
  <c r="I210" i="2" s="1"/>
  <c r="F210" i="2"/>
  <c r="I209" i="2"/>
  <c r="H209" i="2"/>
  <c r="F209" i="2"/>
  <c r="H208" i="2"/>
  <c r="I208" i="2" s="1"/>
  <c r="F208" i="2"/>
  <c r="I207" i="2"/>
  <c r="H207" i="2"/>
  <c r="F207" i="2"/>
  <c r="H206" i="2"/>
  <c r="I206" i="2" s="1"/>
  <c r="F206" i="2"/>
  <c r="I205" i="2"/>
  <c r="H205" i="2"/>
  <c r="F205" i="2"/>
  <c r="E205" i="2"/>
  <c r="H204" i="2"/>
  <c r="I204" i="2" s="1"/>
  <c r="F204" i="2"/>
  <c r="H203" i="2"/>
  <c r="I203" i="2" s="1"/>
  <c r="F203" i="2"/>
  <c r="H202" i="2"/>
  <c r="I202" i="2" s="1"/>
  <c r="F202" i="2"/>
  <c r="I201" i="2"/>
  <c r="H201" i="2"/>
  <c r="F201" i="2"/>
  <c r="H200" i="2"/>
  <c r="I200" i="2" s="1"/>
  <c r="F200" i="2"/>
  <c r="E200" i="2"/>
  <c r="H199" i="2"/>
  <c r="I199" i="2" s="1"/>
  <c r="F199" i="2"/>
  <c r="H198" i="2"/>
  <c r="I198" i="2" s="1"/>
  <c r="F198" i="2"/>
  <c r="H197" i="2"/>
  <c r="I197" i="2" s="1"/>
  <c r="F197" i="2"/>
  <c r="E197" i="2"/>
  <c r="H196" i="2"/>
  <c r="I196" i="2" s="1"/>
  <c r="F196" i="2"/>
  <c r="H195" i="2"/>
  <c r="I195" i="2" s="1"/>
  <c r="F195" i="2"/>
  <c r="H194" i="2"/>
  <c r="I194" i="2" s="1"/>
  <c r="F194" i="2"/>
  <c r="H193" i="2"/>
  <c r="I193" i="2" s="1"/>
  <c r="F193" i="2"/>
  <c r="H192" i="2"/>
  <c r="I192" i="2" s="1"/>
  <c r="F192" i="2"/>
  <c r="E192" i="2"/>
  <c r="H191" i="2"/>
  <c r="I191" i="2" s="1"/>
  <c r="F191" i="2"/>
  <c r="H190" i="2"/>
  <c r="I190" i="2" s="1"/>
  <c r="F190" i="2"/>
  <c r="H189" i="2"/>
  <c r="I189" i="2" s="1"/>
  <c r="F189" i="2"/>
  <c r="H188" i="2"/>
  <c r="I188" i="2" s="1"/>
  <c r="F188" i="2"/>
  <c r="H187" i="2"/>
  <c r="I187" i="2" s="1"/>
  <c r="F187" i="2"/>
  <c r="H186" i="2"/>
  <c r="I186" i="2" s="1"/>
  <c r="F186" i="2"/>
  <c r="H185" i="2"/>
  <c r="I185" i="2" s="1"/>
  <c r="F185" i="2"/>
  <c r="H184" i="2"/>
  <c r="I184" i="2" s="1"/>
  <c r="F184" i="2"/>
  <c r="H183" i="2"/>
  <c r="I183" i="2" s="1"/>
  <c r="F183" i="2"/>
  <c r="H182" i="2"/>
  <c r="I182" i="2" s="1"/>
  <c r="F182" i="2"/>
  <c r="H181" i="2"/>
  <c r="I181" i="2" s="1"/>
  <c r="F181" i="2"/>
  <c r="H180" i="2"/>
  <c r="I180" i="2" s="1"/>
  <c r="F180" i="2"/>
  <c r="I179" i="2"/>
  <c r="H179" i="2"/>
  <c r="F179" i="2"/>
  <c r="H178" i="2"/>
  <c r="I178" i="2" s="1"/>
  <c r="F178" i="2"/>
  <c r="I177" i="2"/>
  <c r="H177" i="2"/>
  <c r="F177" i="2"/>
  <c r="H176" i="2"/>
  <c r="I176" i="2" s="1"/>
  <c r="F176" i="2"/>
  <c r="E176" i="2"/>
  <c r="I175" i="2"/>
  <c r="H175" i="2"/>
  <c r="F175" i="2"/>
  <c r="H174" i="2"/>
  <c r="I174" i="2" s="1"/>
  <c r="F174" i="2"/>
  <c r="I173" i="2"/>
  <c r="H173" i="2"/>
  <c r="F173" i="2"/>
  <c r="E173" i="2"/>
  <c r="H172" i="2"/>
  <c r="I172" i="2" s="1"/>
  <c r="F172" i="2"/>
  <c r="I171" i="2"/>
  <c r="H171" i="2"/>
  <c r="G171" i="2"/>
  <c r="G260" i="2" s="1"/>
  <c r="G349" i="2" s="1"/>
  <c r="G438" i="2" s="1"/>
  <c r="G527" i="2" s="1"/>
  <c r="G616" i="2" s="1"/>
  <c r="G705" i="2" s="1"/>
  <c r="G794" i="2" s="1"/>
  <c r="G883" i="2" s="1"/>
  <c r="G972" i="2" s="1"/>
  <c r="G1061" i="2" s="1"/>
  <c r="F171" i="2"/>
  <c r="E171" i="2"/>
  <c r="H170" i="2"/>
  <c r="I170" i="2" s="1"/>
  <c r="F170" i="2"/>
  <c r="H169" i="2"/>
  <c r="I169" i="2" s="1"/>
  <c r="F169" i="2"/>
  <c r="H168" i="2"/>
  <c r="I168" i="2" s="1"/>
  <c r="F168" i="2"/>
  <c r="I167" i="2"/>
  <c r="H167" i="2"/>
  <c r="F167" i="2"/>
  <c r="H166" i="2"/>
  <c r="I166" i="2" s="1"/>
  <c r="G166" i="2"/>
  <c r="G255" i="2" s="1"/>
  <c r="G344" i="2" s="1"/>
  <c r="G433" i="2" s="1"/>
  <c r="G522" i="2" s="1"/>
  <c r="G611" i="2" s="1"/>
  <c r="G700" i="2" s="1"/>
  <c r="G789" i="2" s="1"/>
  <c r="G878" i="2" s="1"/>
  <c r="G967" i="2" s="1"/>
  <c r="G1056" i="2" s="1"/>
  <c r="F166" i="2"/>
  <c r="I165" i="2"/>
  <c r="H165" i="2"/>
  <c r="F165" i="2"/>
  <c r="H164" i="2"/>
  <c r="I164" i="2" s="1"/>
  <c r="F164" i="2"/>
  <c r="I163" i="2"/>
  <c r="H163" i="2"/>
  <c r="F163" i="2"/>
  <c r="H162" i="2"/>
  <c r="I162" i="2" s="1"/>
  <c r="F162" i="2"/>
  <c r="I161" i="2"/>
  <c r="H161" i="2"/>
  <c r="F161" i="2"/>
  <c r="H160" i="2"/>
  <c r="I160" i="2" s="1"/>
  <c r="F160" i="2"/>
  <c r="I159" i="2"/>
  <c r="H159" i="2"/>
  <c r="F159" i="2"/>
  <c r="H158" i="2"/>
  <c r="I158" i="2" s="1"/>
  <c r="F158" i="2"/>
  <c r="I157" i="2"/>
  <c r="H157" i="2"/>
  <c r="F157" i="2"/>
  <c r="E157" i="2"/>
  <c r="H156" i="2"/>
  <c r="I156" i="2" s="1"/>
  <c r="F156" i="2"/>
  <c r="I155" i="2"/>
  <c r="H155" i="2"/>
  <c r="F155" i="2"/>
  <c r="E155" i="2"/>
  <c r="H154" i="2"/>
  <c r="I154" i="2" s="1"/>
  <c r="F154" i="2"/>
  <c r="H153" i="2"/>
  <c r="I153" i="2" s="1"/>
  <c r="F153" i="2"/>
  <c r="H152" i="2"/>
  <c r="I152" i="2" s="1"/>
  <c r="F152" i="2"/>
  <c r="I151" i="2"/>
  <c r="H151" i="2"/>
  <c r="F151" i="2"/>
  <c r="H150" i="2"/>
  <c r="I150" i="2" s="1"/>
  <c r="F150" i="2"/>
  <c r="H149" i="2"/>
  <c r="I149" i="2" s="1"/>
  <c r="F149" i="2"/>
  <c r="E149" i="2"/>
  <c r="H148" i="2"/>
  <c r="I148" i="2" s="1"/>
  <c r="F148" i="2"/>
  <c r="I147" i="2"/>
  <c r="H147" i="2"/>
  <c r="G147" i="2"/>
  <c r="G236" i="2" s="1"/>
  <c r="G325" i="2" s="1"/>
  <c r="G414" i="2" s="1"/>
  <c r="G503" i="2" s="1"/>
  <c r="G592" i="2" s="1"/>
  <c r="G681" i="2" s="1"/>
  <c r="G770" i="2" s="1"/>
  <c r="G859" i="2" s="1"/>
  <c r="G948" i="2" s="1"/>
  <c r="G1037" i="2" s="1"/>
  <c r="F147" i="2"/>
  <c r="E147" i="2"/>
  <c r="H146" i="2"/>
  <c r="I146" i="2" s="1"/>
  <c r="F146" i="2"/>
  <c r="H145" i="2"/>
  <c r="I145" i="2" s="1"/>
  <c r="F145" i="2"/>
  <c r="H144" i="2"/>
  <c r="I144" i="2" s="1"/>
  <c r="F144" i="2"/>
  <c r="I143" i="2"/>
  <c r="H143" i="2"/>
  <c r="F143" i="2"/>
  <c r="H142" i="2"/>
  <c r="I142" i="2" s="1"/>
  <c r="F142" i="2"/>
  <c r="H141" i="2"/>
  <c r="I141" i="2" s="1"/>
  <c r="F141" i="2"/>
  <c r="H140" i="2"/>
  <c r="I140" i="2" s="1"/>
  <c r="F140" i="2"/>
  <c r="I139" i="2"/>
  <c r="H139" i="2"/>
  <c r="F139" i="2"/>
  <c r="H138" i="2"/>
  <c r="I138" i="2" s="1"/>
  <c r="F138" i="2"/>
  <c r="I137" i="2"/>
  <c r="H137" i="2"/>
  <c r="F137" i="2"/>
  <c r="H136" i="2"/>
  <c r="I136" i="2" s="1"/>
  <c r="G136" i="2"/>
  <c r="G225" i="2" s="1"/>
  <c r="G314" i="2" s="1"/>
  <c r="G403" i="2" s="1"/>
  <c r="G492" i="2" s="1"/>
  <c r="G581" i="2" s="1"/>
  <c r="G670" i="2" s="1"/>
  <c r="G759" i="2" s="1"/>
  <c r="G848" i="2" s="1"/>
  <c r="G937" i="2" s="1"/>
  <c r="G1026" i="2" s="1"/>
  <c r="F136" i="2"/>
  <c r="E136" i="2"/>
  <c r="H135" i="2"/>
  <c r="I135" i="2" s="1"/>
  <c r="F135" i="2"/>
  <c r="I134" i="2"/>
  <c r="H134" i="2"/>
  <c r="G134" i="2"/>
  <c r="G223" i="2" s="1"/>
  <c r="G312" i="2" s="1"/>
  <c r="G401" i="2" s="1"/>
  <c r="G490" i="2" s="1"/>
  <c r="G579" i="2" s="1"/>
  <c r="G668" i="2" s="1"/>
  <c r="G757" i="2" s="1"/>
  <c r="G846" i="2" s="1"/>
  <c r="G935" i="2" s="1"/>
  <c r="G1024" i="2" s="1"/>
  <c r="F134" i="2"/>
  <c r="H133" i="2"/>
  <c r="I133" i="2" s="1"/>
  <c r="F133" i="2"/>
  <c r="I132" i="2"/>
  <c r="H132" i="2"/>
  <c r="F132" i="2"/>
  <c r="H131" i="2"/>
  <c r="I131" i="2" s="1"/>
  <c r="F131" i="2"/>
  <c r="H130" i="2"/>
  <c r="I130" i="2" s="1"/>
  <c r="F130" i="2"/>
  <c r="E130" i="2"/>
  <c r="H129" i="2"/>
  <c r="I129" i="2" s="1"/>
  <c r="F129" i="2"/>
  <c r="H128" i="2"/>
  <c r="I128" i="2" s="1"/>
  <c r="G128" i="2"/>
  <c r="G217" i="2" s="1"/>
  <c r="G306" i="2" s="1"/>
  <c r="G395" i="2" s="1"/>
  <c r="G484" i="2" s="1"/>
  <c r="G573" i="2" s="1"/>
  <c r="G662" i="2" s="1"/>
  <c r="G751" i="2" s="1"/>
  <c r="G840" i="2" s="1"/>
  <c r="G929" i="2" s="1"/>
  <c r="G1018" i="2" s="1"/>
  <c r="F128" i="2"/>
  <c r="E128" i="2"/>
  <c r="H127" i="2"/>
  <c r="I127" i="2" s="1"/>
  <c r="F127" i="2"/>
  <c r="I126" i="2"/>
  <c r="H126" i="2"/>
  <c r="G126" i="2"/>
  <c r="G215" i="2" s="1"/>
  <c r="G304" i="2" s="1"/>
  <c r="G393" i="2" s="1"/>
  <c r="G482" i="2" s="1"/>
  <c r="G571" i="2" s="1"/>
  <c r="G660" i="2" s="1"/>
  <c r="G749" i="2" s="1"/>
  <c r="G838" i="2" s="1"/>
  <c r="G927" i="2" s="1"/>
  <c r="G1016" i="2" s="1"/>
  <c r="F126" i="2"/>
  <c r="H125" i="2"/>
  <c r="I125" i="2" s="1"/>
  <c r="F125" i="2"/>
  <c r="I124" i="2"/>
  <c r="H124" i="2"/>
  <c r="F124" i="2"/>
  <c r="H123" i="2"/>
  <c r="I123" i="2" s="1"/>
  <c r="F123" i="2"/>
  <c r="H122" i="2"/>
  <c r="I122" i="2" s="1"/>
  <c r="F122" i="2"/>
  <c r="E122" i="2"/>
  <c r="H121" i="2"/>
  <c r="I121" i="2" s="1"/>
  <c r="F121" i="2"/>
  <c r="H120" i="2"/>
  <c r="I120" i="2" s="1"/>
  <c r="G120" i="2"/>
  <c r="G209" i="2" s="1"/>
  <c r="G298" i="2" s="1"/>
  <c r="G387" i="2" s="1"/>
  <c r="G476" i="2" s="1"/>
  <c r="G565" i="2" s="1"/>
  <c r="G654" i="2" s="1"/>
  <c r="G743" i="2" s="1"/>
  <c r="G832" i="2" s="1"/>
  <c r="G921" i="2" s="1"/>
  <c r="G1010" i="2" s="1"/>
  <c r="F120" i="2"/>
  <c r="E120" i="2"/>
  <c r="H119" i="2"/>
  <c r="I119" i="2" s="1"/>
  <c r="F119" i="2"/>
  <c r="I118" i="2"/>
  <c r="H118" i="2"/>
  <c r="G118" i="2"/>
  <c r="G207" i="2" s="1"/>
  <c r="G296" i="2" s="1"/>
  <c r="G385" i="2" s="1"/>
  <c r="G474" i="2" s="1"/>
  <c r="G563" i="2" s="1"/>
  <c r="G652" i="2" s="1"/>
  <c r="G741" i="2" s="1"/>
  <c r="G830" i="2" s="1"/>
  <c r="G919" i="2" s="1"/>
  <c r="G1008" i="2" s="1"/>
  <c r="F118" i="2"/>
  <c r="H117" i="2"/>
  <c r="I117" i="2" s="1"/>
  <c r="F117" i="2"/>
  <c r="H116" i="2"/>
  <c r="I116" i="2" s="1"/>
  <c r="F116" i="2"/>
  <c r="H115" i="2"/>
  <c r="I115" i="2" s="1"/>
  <c r="F115" i="2"/>
  <c r="H114" i="2"/>
  <c r="I114" i="2" s="1"/>
  <c r="F114" i="2"/>
  <c r="E114" i="2"/>
  <c r="H113" i="2"/>
  <c r="I113" i="2" s="1"/>
  <c r="F113" i="2"/>
  <c r="H112" i="2"/>
  <c r="I112" i="2" s="1"/>
  <c r="G112" i="2"/>
  <c r="G201" i="2" s="1"/>
  <c r="G290" i="2" s="1"/>
  <c r="G379" i="2" s="1"/>
  <c r="G468" i="2" s="1"/>
  <c r="G557" i="2" s="1"/>
  <c r="G646" i="2" s="1"/>
  <c r="G735" i="2" s="1"/>
  <c r="G824" i="2" s="1"/>
  <c r="G913" i="2" s="1"/>
  <c r="G1002" i="2" s="1"/>
  <c r="F112" i="2"/>
  <c r="E112" i="2"/>
  <c r="H111" i="2"/>
  <c r="I111" i="2" s="1"/>
  <c r="F111" i="2"/>
  <c r="H110" i="2"/>
  <c r="I110" i="2" s="1"/>
  <c r="G110" i="2"/>
  <c r="G199" i="2" s="1"/>
  <c r="G288" i="2" s="1"/>
  <c r="G377" i="2" s="1"/>
  <c r="G466" i="2" s="1"/>
  <c r="G555" i="2" s="1"/>
  <c r="G644" i="2" s="1"/>
  <c r="G733" i="2" s="1"/>
  <c r="G822" i="2" s="1"/>
  <c r="G911" i="2" s="1"/>
  <c r="G1000" i="2" s="1"/>
  <c r="F110" i="2"/>
  <c r="H109" i="2"/>
  <c r="I109" i="2" s="1"/>
  <c r="F109" i="2"/>
  <c r="I108" i="2"/>
  <c r="H108" i="2"/>
  <c r="F108" i="2"/>
  <c r="H107" i="2"/>
  <c r="I107" i="2" s="1"/>
  <c r="F107" i="2"/>
  <c r="H106" i="2"/>
  <c r="I106" i="2" s="1"/>
  <c r="F106" i="2"/>
  <c r="E106" i="2"/>
  <c r="H105" i="2"/>
  <c r="I105" i="2" s="1"/>
  <c r="F105" i="2"/>
  <c r="H104" i="2"/>
  <c r="I104" i="2" s="1"/>
  <c r="G104" i="2"/>
  <c r="G193" i="2" s="1"/>
  <c r="G282" i="2" s="1"/>
  <c r="G371" i="2" s="1"/>
  <c r="G460" i="2" s="1"/>
  <c r="G549" i="2" s="1"/>
  <c r="G638" i="2" s="1"/>
  <c r="G727" i="2" s="1"/>
  <c r="G816" i="2" s="1"/>
  <c r="G905" i="2" s="1"/>
  <c r="G994" i="2" s="1"/>
  <c r="F104" i="2"/>
  <c r="E104" i="2"/>
  <c r="H103" i="2"/>
  <c r="I103" i="2" s="1"/>
  <c r="F103" i="2"/>
  <c r="I102" i="2"/>
  <c r="H102" i="2"/>
  <c r="G102" i="2"/>
  <c r="G191" i="2" s="1"/>
  <c r="G280" i="2" s="1"/>
  <c r="G369" i="2" s="1"/>
  <c r="G458" i="2" s="1"/>
  <c r="G547" i="2" s="1"/>
  <c r="G636" i="2" s="1"/>
  <c r="G725" i="2" s="1"/>
  <c r="G814" i="2" s="1"/>
  <c r="G903" i="2" s="1"/>
  <c r="G992" i="2" s="1"/>
  <c r="F102" i="2"/>
  <c r="H101" i="2"/>
  <c r="I101" i="2" s="1"/>
  <c r="F101" i="2"/>
  <c r="I100" i="2"/>
  <c r="H100" i="2"/>
  <c r="F100" i="2"/>
  <c r="H99" i="2"/>
  <c r="I99" i="2" s="1"/>
  <c r="F99" i="2"/>
  <c r="H98" i="2"/>
  <c r="I98" i="2" s="1"/>
  <c r="F98" i="2"/>
  <c r="E98" i="2"/>
  <c r="H97" i="2"/>
  <c r="I97" i="2" s="1"/>
  <c r="F97" i="2"/>
  <c r="H96" i="2"/>
  <c r="I96" i="2" s="1"/>
  <c r="G96" i="2"/>
  <c r="G185" i="2" s="1"/>
  <c r="G274" i="2" s="1"/>
  <c r="G363" i="2" s="1"/>
  <c r="G452" i="2" s="1"/>
  <c r="G541" i="2" s="1"/>
  <c r="G630" i="2" s="1"/>
  <c r="G719" i="2" s="1"/>
  <c r="G808" i="2" s="1"/>
  <c r="G897" i="2" s="1"/>
  <c r="G986" i="2" s="1"/>
  <c r="F96" i="2"/>
  <c r="E96" i="2"/>
  <c r="H95" i="2"/>
  <c r="I95" i="2" s="1"/>
  <c r="F95" i="2"/>
  <c r="I94" i="2"/>
  <c r="H94" i="2"/>
  <c r="F94" i="2"/>
  <c r="H93" i="2"/>
  <c r="I93" i="2" s="1"/>
  <c r="F93" i="2"/>
  <c r="H92" i="2"/>
  <c r="I92" i="2" s="1"/>
  <c r="F92" i="2"/>
  <c r="H91" i="2"/>
  <c r="I91" i="2" s="1"/>
  <c r="F91" i="2"/>
  <c r="H90" i="2"/>
  <c r="I90" i="2" s="1"/>
  <c r="G90" i="2"/>
  <c r="G179" i="2" s="1"/>
  <c r="G268" i="2" s="1"/>
  <c r="G357" i="2" s="1"/>
  <c r="G446" i="2" s="1"/>
  <c r="G535" i="2" s="1"/>
  <c r="G624" i="2" s="1"/>
  <c r="G713" i="2" s="1"/>
  <c r="G802" i="2" s="1"/>
  <c r="G891" i="2" s="1"/>
  <c r="G980" i="2" s="1"/>
  <c r="G1069" i="2" s="1"/>
  <c r="F90" i="2"/>
  <c r="E90" i="2"/>
  <c r="H89" i="2"/>
  <c r="I89" i="2" s="1"/>
  <c r="G89" i="2"/>
  <c r="G178" i="2" s="1"/>
  <c r="F89" i="2"/>
  <c r="H88" i="2"/>
  <c r="I88" i="2" s="1"/>
  <c r="G88" i="2"/>
  <c r="G177" i="2" s="1"/>
  <c r="G266" i="2" s="1"/>
  <c r="G355" i="2" s="1"/>
  <c r="G444" i="2" s="1"/>
  <c r="G533" i="2" s="1"/>
  <c r="G622" i="2" s="1"/>
  <c r="G711" i="2" s="1"/>
  <c r="G800" i="2" s="1"/>
  <c r="G889" i="2" s="1"/>
  <c r="G978" i="2" s="1"/>
  <c r="G1067" i="2" s="1"/>
  <c r="F88" i="2"/>
  <c r="E88" i="2"/>
  <c r="H87" i="2"/>
  <c r="I87" i="2" s="1"/>
  <c r="G87" i="2"/>
  <c r="G176" i="2" s="1"/>
  <c r="G265" i="2" s="1"/>
  <c r="G354" i="2" s="1"/>
  <c r="G443" i="2" s="1"/>
  <c r="G532" i="2" s="1"/>
  <c r="G621" i="2" s="1"/>
  <c r="G710" i="2" s="1"/>
  <c r="G799" i="2" s="1"/>
  <c r="G888" i="2" s="1"/>
  <c r="G977" i="2" s="1"/>
  <c r="G1066" i="2" s="1"/>
  <c r="F87" i="2"/>
  <c r="I86" i="2"/>
  <c r="H86" i="2"/>
  <c r="G86" i="2"/>
  <c r="G175" i="2" s="1"/>
  <c r="G264" i="2" s="1"/>
  <c r="G353" i="2" s="1"/>
  <c r="G442" i="2" s="1"/>
  <c r="G531" i="2" s="1"/>
  <c r="G620" i="2" s="1"/>
  <c r="G709" i="2" s="1"/>
  <c r="G798" i="2" s="1"/>
  <c r="G887" i="2" s="1"/>
  <c r="G976" i="2" s="1"/>
  <c r="G1065" i="2" s="1"/>
  <c r="F86" i="2"/>
  <c r="I85" i="2"/>
  <c r="H85" i="2"/>
  <c r="G85" i="2"/>
  <c r="G174" i="2" s="1"/>
  <c r="G263" i="2" s="1"/>
  <c r="G352" i="2" s="1"/>
  <c r="G441" i="2" s="1"/>
  <c r="G530" i="2" s="1"/>
  <c r="G619" i="2" s="1"/>
  <c r="G708" i="2" s="1"/>
  <c r="G797" i="2" s="1"/>
  <c r="G886" i="2" s="1"/>
  <c r="G975" i="2" s="1"/>
  <c r="G1064" i="2" s="1"/>
  <c r="F85" i="2"/>
  <c r="I84" i="2"/>
  <c r="H84" i="2"/>
  <c r="G84" i="2"/>
  <c r="G173" i="2" s="1"/>
  <c r="F84" i="2"/>
  <c r="H83" i="2"/>
  <c r="I83" i="2" s="1"/>
  <c r="G83" i="2"/>
  <c r="G172" i="2" s="1"/>
  <c r="G261" i="2" s="1"/>
  <c r="G350" i="2" s="1"/>
  <c r="G439" i="2" s="1"/>
  <c r="G528" i="2" s="1"/>
  <c r="G617" i="2" s="1"/>
  <c r="G706" i="2" s="1"/>
  <c r="G795" i="2" s="1"/>
  <c r="G884" i="2" s="1"/>
  <c r="G973" i="2" s="1"/>
  <c r="G1062" i="2" s="1"/>
  <c r="F83" i="2"/>
  <c r="H82" i="2"/>
  <c r="I82" i="2" s="1"/>
  <c r="G82" i="2"/>
  <c r="F82" i="2"/>
  <c r="E82" i="2"/>
  <c r="H81" i="2"/>
  <c r="I81" i="2" s="1"/>
  <c r="G81" i="2"/>
  <c r="G170" i="2" s="1"/>
  <c r="G259" i="2" s="1"/>
  <c r="G348" i="2" s="1"/>
  <c r="G437" i="2" s="1"/>
  <c r="G526" i="2" s="1"/>
  <c r="G615" i="2" s="1"/>
  <c r="G704" i="2" s="1"/>
  <c r="G793" i="2" s="1"/>
  <c r="G882" i="2" s="1"/>
  <c r="G971" i="2" s="1"/>
  <c r="G1060" i="2" s="1"/>
  <c r="F81" i="2"/>
  <c r="H80" i="2"/>
  <c r="I80" i="2" s="1"/>
  <c r="G80" i="2"/>
  <c r="G169" i="2" s="1"/>
  <c r="G258" i="2" s="1"/>
  <c r="G347" i="2" s="1"/>
  <c r="G436" i="2" s="1"/>
  <c r="G525" i="2" s="1"/>
  <c r="G614" i="2" s="1"/>
  <c r="G703" i="2" s="1"/>
  <c r="G792" i="2" s="1"/>
  <c r="G881" i="2" s="1"/>
  <c r="G970" i="2" s="1"/>
  <c r="G1059" i="2" s="1"/>
  <c r="F80" i="2"/>
  <c r="E80" i="2"/>
  <c r="H79" i="2"/>
  <c r="I79" i="2" s="1"/>
  <c r="G79" i="2"/>
  <c r="G168" i="2" s="1"/>
  <c r="G257" i="2" s="1"/>
  <c r="G346" i="2" s="1"/>
  <c r="G435" i="2" s="1"/>
  <c r="G524" i="2" s="1"/>
  <c r="G613" i="2" s="1"/>
  <c r="G702" i="2" s="1"/>
  <c r="G791" i="2" s="1"/>
  <c r="G880" i="2" s="1"/>
  <c r="G969" i="2" s="1"/>
  <c r="G1058" i="2" s="1"/>
  <c r="F79" i="2"/>
  <c r="I78" i="2"/>
  <c r="H78" i="2"/>
  <c r="G78" i="2"/>
  <c r="G167" i="2" s="1"/>
  <c r="G256" i="2" s="1"/>
  <c r="G345" i="2" s="1"/>
  <c r="G434" i="2" s="1"/>
  <c r="G523" i="2" s="1"/>
  <c r="G612" i="2" s="1"/>
  <c r="G701" i="2" s="1"/>
  <c r="G790" i="2" s="1"/>
  <c r="G879" i="2" s="1"/>
  <c r="G968" i="2" s="1"/>
  <c r="G1057" i="2" s="1"/>
  <c r="F78" i="2"/>
  <c r="I77" i="2"/>
  <c r="H77" i="2"/>
  <c r="G77" i="2"/>
  <c r="F77" i="2"/>
  <c r="I76" i="2"/>
  <c r="H76" i="2"/>
  <c r="G76" i="2"/>
  <c r="G165" i="2" s="1"/>
  <c r="G254" i="2" s="1"/>
  <c r="G343" i="2" s="1"/>
  <c r="G432" i="2" s="1"/>
  <c r="G521" i="2" s="1"/>
  <c r="G610" i="2" s="1"/>
  <c r="G699" i="2" s="1"/>
  <c r="G788" i="2" s="1"/>
  <c r="G877" i="2" s="1"/>
  <c r="G966" i="2" s="1"/>
  <c r="G1055" i="2" s="1"/>
  <c r="F76" i="2"/>
  <c r="H75" i="2"/>
  <c r="I75" i="2" s="1"/>
  <c r="G75" i="2"/>
  <c r="G164" i="2" s="1"/>
  <c r="G253" i="2" s="1"/>
  <c r="G342" i="2" s="1"/>
  <c r="G431" i="2" s="1"/>
  <c r="G520" i="2" s="1"/>
  <c r="G609" i="2" s="1"/>
  <c r="G698" i="2" s="1"/>
  <c r="G787" i="2" s="1"/>
  <c r="G876" i="2" s="1"/>
  <c r="G965" i="2" s="1"/>
  <c r="G1054" i="2" s="1"/>
  <c r="F75" i="2"/>
  <c r="H74" i="2"/>
  <c r="I74" i="2" s="1"/>
  <c r="G74" i="2"/>
  <c r="G163" i="2" s="1"/>
  <c r="G252" i="2" s="1"/>
  <c r="G341" i="2" s="1"/>
  <c r="G430" i="2" s="1"/>
  <c r="G519" i="2" s="1"/>
  <c r="G608" i="2" s="1"/>
  <c r="G697" i="2" s="1"/>
  <c r="G786" i="2" s="1"/>
  <c r="G875" i="2" s="1"/>
  <c r="G964" i="2" s="1"/>
  <c r="G1053" i="2" s="1"/>
  <c r="F74" i="2"/>
  <c r="E74" i="2"/>
  <c r="H73" i="2"/>
  <c r="I73" i="2" s="1"/>
  <c r="G73" i="2"/>
  <c r="G162" i="2" s="1"/>
  <c r="G251" i="2" s="1"/>
  <c r="G340" i="2" s="1"/>
  <c r="G429" i="2" s="1"/>
  <c r="G518" i="2" s="1"/>
  <c r="G607" i="2" s="1"/>
  <c r="G696" i="2" s="1"/>
  <c r="G785" i="2" s="1"/>
  <c r="G874" i="2" s="1"/>
  <c r="G963" i="2" s="1"/>
  <c r="G1052" i="2" s="1"/>
  <c r="F73" i="2"/>
  <c r="H72" i="2"/>
  <c r="I72" i="2" s="1"/>
  <c r="G72" i="2"/>
  <c r="G161" i="2" s="1"/>
  <c r="G250" i="2" s="1"/>
  <c r="G339" i="2" s="1"/>
  <c r="G428" i="2" s="1"/>
  <c r="G517" i="2" s="1"/>
  <c r="G606" i="2" s="1"/>
  <c r="G695" i="2" s="1"/>
  <c r="G784" i="2" s="1"/>
  <c r="G873" i="2" s="1"/>
  <c r="G962" i="2" s="1"/>
  <c r="G1051" i="2" s="1"/>
  <c r="F72" i="2"/>
  <c r="E72" i="2"/>
  <c r="H71" i="2"/>
  <c r="I71" i="2" s="1"/>
  <c r="G71" i="2"/>
  <c r="G160" i="2" s="1"/>
  <c r="G249" i="2" s="1"/>
  <c r="G338" i="2" s="1"/>
  <c r="G427" i="2" s="1"/>
  <c r="G516" i="2" s="1"/>
  <c r="G605" i="2" s="1"/>
  <c r="G694" i="2" s="1"/>
  <c r="G783" i="2" s="1"/>
  <c r="G872" i="2" s="1"/>
  <c r="G961" i="2" s="1"/>
  <c r="G1050" i="2" s="1"/>
  <c r="F71" i="2"/>
  <c r="I70" i="2"/>
  <c r="H70" i="2"/>
  <c r="G70" i="2"/>
  <c r="G159" i="2" s="1"/>
  <c r="G248" i="2" s="1"/>
  <c r="G337" i="2" s="1"/>
  <c r="G426" i="2" s="1"/>
  <c r="G515" i="2" s="1"/>
  <c r="G604" i="2" s="1"/>
  <c r="G693" i="2" s="1"/>
  <c r="G782" i="2" s="1"/>
  <c r="G871" i="2" s="1"/>
  <c r="G960" i="2" s="1"/>
  <c r="G1049" i="2" s="1"/>
  <c r="F70" i="2"/>
  <c r="I69" i="2"/>
  <c r="H69" i="2"/>
  <c r="G69" i="2"/>
  <c r="G158" i="2" s="1"/>
  <c r="G247" i="2" s="1"/>
  <c r="G336" i="2" s="1"/>
  <c r="G425" i="2" s="1"/>
  <c r="G514" i="2" s="1"/>
  <c r="G603" i="2" s="1"/>
  <c r="G692" i="2" s="1"/>
  <c r="G781" i="2" s="1"/>
  <c r="G870" i="2" s="1"/>
  <c r="G959" i="2" s="1"/>
  <c r="G1048" i="2" s="1"/>
  <c r="F69" i="2"/>
  <c r="I68" i="2"/>
  <c r="H68" i="2"/>
  <c r="G68" i="2"/>
  <c r="G157" i="2" s="1"/>
  <c r="G246" i="2" s="1"/>
  <c r="G335" i="2" s="1"/>
  <c r="G424" i="2" s="1"/>
  <c r="G513" i="2" s="1"/>
  <c r="G602" i="2" s="1"/>
  <c r="G691" i="2" s="1"/>
  <c r="G780" i="2" s="1"/>
  <c r="G869" i="2" s="1"/>
  <c r="G958" i="2" s="1"/>
  <c r="G1047" i="2" s="1"/>
  <c r="F68" i="2"/>
  <c r="H67" i="2"/>
  <c r="I67" i="2" s="1"/>
  <c r="G67" i="2"/>
  <c r="G156" i="2" s="1"/>
  <c r="G245" i="2" s="1"/>
  <c r="G334" i="2" s="1"/>
  <c r="G423" i="2" s="1"/>
  <c r="G512" i="2" s="1"/>
  <c r="G601" i="2" s="1"/>
  <c r="G690" i="2" s="1"/>
  <c r="G779" i="2" s="1"/>
  <c r="G868" i="2" s="1"/>
  <c r="G957" i="2" s="1"/>
  <c r="G1046" i="2" s="1"/>
  <c r="F67" i="2"/>
  <c r="H66" i="2"/>
  <c r="I66" i="2" s="1"/>
  <c r="G66" i="2"/>
  <c r="G155" i="2" s="1"/>
  <c r="G244" i="2" s="1"/>
  <c r="G333" i="2" s="1"/>
  <c r="G422" i="2" s="1"/>
  <c r="G511" i="2" s="1"/>
  <c r="G600" i="2" s="1"/>
  <c r="G689" i="2" s="1"/>
  <c r="G778" i="2" s="1"/>
  <c r="G867" i="2" s="1"/>
  <c r="G956" i="2" s="1"/>
  <c r="G1045" i="2" s="1"/>
  <c r="F66" i="2"/>
  <c r="E66" i="2"/>
  <c r="H65" i="2"/>
  <c r="I65" i="2" s="1"/>
  <c r="G65" i="2"/>
  <c r="G154" i="2" s="1"/>
  <c r="G243" i="2" s="1"/>
  <c r="G332" i="2" s="1"/>
  <c r="G421" i="2" s="1"/>
  <c r="G510" i="2" s="1"/>
  <c r="G599" i="2" s="1"/>
  <c r="G688" i="2" s="1"/>
  <c r="G777" i="2" s="1"/>
  <c r="G866" i="2" s="1"/>
  <c r="G955" i="2" s="1"/>
  <c r="G1044" i="2" s="1"/>
  <c r="F65" i="2"/>
  <c r="H64" i="2"/>
  <c r="I64" i="2" s="1"/>
  <c r="G64" i="2"/>
  <c r="G153" i="2" s="1"/>
  <c r="G242" i="2" s="1"/>
  <c r="G331" i="2" s="1"/>
  <c r="G420" i="2" s="1"/>
  <c r="G509" i="2" s="1"/>
  <c r="G598" i="2" s="1"/>
  <c r="G687" i="2" s="1"/>
  <c r="G776" i="2" s="1"/>
  <c r="G865" i="2" s="1"/>
  <c r="G954" i="2" s="1"/>
  <c r="G1043" i="2" s="1"/>
  <c r="F64" i="2"/>
  <c r="E64" i="2"/>
  <c r="H63" i="2"/>
  <c r="I63" i="2" s="1"/>
  <c r="G63" i="2"/>
  <c r="G152" i="2" s="1"/>
  <c r="F63" i="2"/>
  <c r="I62" i="2"/>
  <c r="H62" i="2"/>
  <c r="G62" i="2"/>
  <c r="G151" i="2" s="1"/>
  <c r="G240" i="2" s="1"/>
  <c r="G329" i="2" s="1"/>
  <c r="G418" i="2" s="1"/>
  <c r="G507" i="2" s="1"/>
  <c r="G596" i="2" s="1"/>
  <c r="G685" i="2" s="1"/>
  <c r="G774" i="2" s="1"/>
  <c r="G863" i="2" s="1"/>
  <c r="G952" i="2" s="1"/>
  <c r="G1041" i="2" s="1"/>
  <c r="F62" i="2"/>
  <c r="I61" i="2"/>
  <c r="H61" i="2"/>
  <c r="G61" i="2"/>
  <c r="G150" i="2" s="1"/>
  <c r="G239" i="2" s="1"/>
  <c r="G328" i="2" s="1"/>
  <c r="G417" i="2" s="1"/>
  <c r="G506" i="2" s="1"/>
  <c r="G595" i="2" s="1"/>
  <c r="G684" i="2" s="1"/>
  <c r="G773" i="2" s="1"/>
  <c r="G862" i="2" s="1"/>
  <c r="G951" i="2" s="1"/>
  <c r="G1040" i="2" s="1"/>
  <c r="F61" i="2"/>
  <c r="I60" i="2"/>
  <c r="H60" i="2"/>
  <c r="G60" i="2"/>
  <c r="G149" i="2" s="1"/>
  <c r="G238" i="2" s="1"/>
  <c r="G327" i="2" s="1"/>
  <c r="G416" i="2" s="1"/>
  <c r="G505" i="2" s="1"/>
  <c r="G594" i="2" s="1"/>
  <c r="G683" i="2" s="1"/>
  <c r="G772" i="2" s="1"/>
  <c r="G861" i="2" s="1"/>
  <c r="G950" i="2" s="1"/>
  <c r="G1039" i="2" s="1"/>
  <c r="F60" i="2"/>
  <c r="H59" i="2"/>
  <c r="I59" i="2" s="1"/>
  <c r="G59" i="2"/>
  <c r="G148" i="2" s="1"/>
  <c r="G237" i="2" s="1"/>
  <c r="G326" i="2" s="1"/>
  <c r="G415" i="2" s="1"/>
  <c r="G504" i="2" s="1"/>
  <c r="G593" i="2" s="1"/>
  <c r="G682" i="2" s="1"/>
  <c r="G771" i="2" s="1"/>
  <c r="G860" i="2" s="1"/>
  <c r="G949" i="2" s="1"/>
  <c r="G1038" i="2" s="1"/>
  <c r="F59" i="2"/>
  <c r="H58" i="2"/>
  <c r="I58" i="2" s="1"/>
  <c r="G58" i="2"/>
  <c r="F58" i="2"/>
  <c r="E58" i="2"/>
  <c r="H57" i="2"/>
  <c r="I57" i="2" s="1"/>
  <c r="G57" i="2"/>
  <c r="G146" i="2" s="1"/>
  <c r="G235" i="2" s="1"/>
  <c r="G324" i="2" s="1"/>
  <c r="G413" i="2" s="1"/>
  <c r="G502" i="2" s="1"/>
  <c r="G591" i="2" s="1"/>
  <c r="G680" i="2" s="1"/>
  <c r="G769" i="2" s="1"/>
  <c r="G858" i="2" s="1"/>
  <c r="G947" i="2" s="1"/>
  <c r="G1036" i="2" s="1"/>
  <c r="F57" i="2"/>
  <c r="H56" i="2"/>
  <c r="I56" i="2" s="1"/>
  <c r="G56" i="2"/>
  <c r="G145" i="2" s="1"/>
  <c r="G234" i="2" s="1"/>
  <c r="G323" i="2" s="1"/>
  <c r="G412" i="2" s="1"/>
  <c r="G501" i="2" s="1"/>
  <c r="G590" i="2" s="1"/>
  <c r="G679" i="2" s="1"/>
  <c r="G768" i="2" s="1"/>
  <c r="G857" i="2" s="1"/>
  <c r="G946" i="2" s="1"/>
  <c r="G1035" i="2" s="1"/>
  <c r="F56" i="2"/>
  <c r="E56" i="2"/>
  <c r="H55" i="2"/>
  <c r="I55" i="2" s="1"/>
  <c r="G55" i="2"/>
  <c r="G144" i="2" s="1"/>
  <c r="G233" i="2" s="1"/>
  <c r="G322" i="2" s="1"/>
  <c r="G411" i="2" s="1"/>
  <c r="G500" i="2" s="1"/>
  <c r="G589" i="2" s="1"/>
  <c r="G678" i="2" s="1"/>
  <c r="G767" i="2" s="1"/>
  <c r="G856" i="2" s="1"/>
  <c r="G945" i="2" s="1"/>
  <c r="G1034" i="2" s="1"/>
  <c r="F55" i="2"/>
  <c r="I54" i="2"/>
  <c r="H54" i="2"/>
  <c r="G54" i="2"/>
  <c r="G143" i="2" s="1"/>
  <c r="G232" i="2" s="1"/>
  <c r="G321" i="2" s="1"/>
  <c r="G410" i="2" s="1"/>
  <c r="G499" i="2" s="1"/>
  <c r="G588" i="2" s="1"/>
  <c r="G677" i="2" s="1"/>
  <c r="G766" i="2" s="1"/>
  <c r="G855" i="2" s="1"/>
  <c r="G944" i="2" s="1"/>
  <c r="G1033" i="2" s="1"/>
  <c r="F54" i="2"/>
  <c r="I53" i="2"/>
  <c r="H53" i="2"/>
  <c r="G53" i="2"/>
  <c r="G142" i="2" s="1"/>
  <c r="G231" i="2" s="1"/>
  <c r="G320" i="2" s="1"/>
  <c r="G409" i="2" s="1"/>
  <c r="G498" i="2" s="1"/>
  <c r="G587" i="2" s="1"/>
  <c r="G676" i="2" s="1"/>
  <c r="G765" i="2" s="1"/>
  <c r="G854" i="2" s="1"/>
  <c r="G943" i="2" s="1"/>
  <c r="G1032" i="2" s="1"/>
  <c r="F53" i="2"/>
  <c r="E53" i="2"/>
  <c r="I52" i="2"/>
  <c r="H52" i="2"/>
  <c r="G52" i="2"/>
  <c r="G141" i="2" s="1"/>
  <c r="G230" i="2" s="1"/>
  <c r="G319" i="2" s="1"/>
  <c r="G408" i="2" s="1"/>
  <c r="G497" i="2" s="1"/>
  <c r="G586" i="2" s="1"/>
  <c r="G675" i="2" s="1"/>
  <c r="G764" i="2" s="1"/>
  <c r="G853" i="2" s="1"/>
  <c r="G942" i="2" s="1"/>
  <c r="G1031" i="2" s="1"/>
  <c r="F52" i="2"/>
  <c r="H51" i="2"/>
  <c r="I51" i="2" s="1"/>
  <c r="G51" i="2"/>
  <c r="G140" i="2" s="1"/>
  <c r="G229" i="2" s="1"/>
  <c r="G318" i="2" s="1"/>
  <c r="G407" i="2" s="1"/>
  <c r="G496" i="2" s="1"/>
  <c r="G585" i="2" s="1"/>
  <c r="G674" i="2" s="1"/>
  <c r="G763" i="2" s="1"/>
  <c r="G852" i="2" s="1"/>
  <c r="G941" i="2" s="1"/>
  <c r="G1030" i="2" s="1"/>
  <c r="F51" i="2"/>
  <c r="H50" i="2"/>
  <c r="I50" i="2" s="1"/>
  <c r="G50" i="2"/>
  <c r="G139" i="2" s="1"/>
  <c r="G228" i="2" s="1"/>
  <c r="G317" i="2" s="1"/>
  <c r="G406" i="2" s="1"/>
  <c r="G495" i="2" s="1"/>
  <c r="G584" i="2" s="1"/>
  <c r="G673" i="2" s="1"/>
  <c r="G762" i="2" s="1"/>
  <c r="G851" i="2" s="1"/>
  <c r="G940" i="2" s="1"/>
  <c r="G1029" i="2" s="1"/>
  <c r="F50" i="2"/>
  <c r="E50" i="2"/>
  <c r="H49" i="2"/>
  <c r="I49" i="2" s="1"/>
  <c r="G49" i="2"/>
  <c r="G138" i="2" s="1"/>
  <c r="G227" i="2" s="1"/>
  <c r="G316" i="2" s="1"/>
  <c r="G405" i="2" s="1"/>
  <c r="G494" i="2" s="1"/>
  <c r="G583" i="2" s="1"/>
  <c r="G672" i="2" s="1"/>
  <c r="G761" i="2" s="1"/>
  <c r="G850" i="2" s="1"/>
  <c r="G939" i="2" s="1"/>
  <c r="G1028" i="2" s="1"/>
  <c r="F49" i="2"/>
  <c r="H48" i="2"/>
  <c r="I48" i="2" s="1"/>
  <c r="G48" i="2"/>
  <c r="G137" i="2" s="1"/>
  <c r="G226" i="2" s="1"/>
  <c r="G315" i="2" s="1"/>
  <c r="G404" i="2" s="1"/>
  <c r="G493" i="2" s="1"/>
  <c r="G582" i="2" s="1"/>
  <c r="G671" i="2" s="1"/>
  <c r="G760" i="2" s="1"/>
  <c r="G849" i="2" s="1"/>
  <c r="G938" i="2" s="1"/>
  <c r="G1027" i="2" s="1"/>
  <c r="F48" i="2"/>
  <c r="E48" i="2"/>
  <c r="H47" i="2"/>
  <c r="I47" i="2" s="1"/>
  <c r="G47" i="2"/>
  <c r="F47" i="2"/>
  <c r="I46" i="2"/>
  <c r="H46" i="2"/>
  <c r="G46" i="2"/>
  <c r="G135" i="2" s="1"/>
  <c r="G224" i="2" s="1"/>
  <c r="G313" i="2" s="1"/>
  <c r="G402" i="2" s="1"/>
  <c r="G491" i="2" s="1"/>
  <c r="G580" i="2" s="1"/>
  <c r="G669" i="2" s="1"/>
  <c r="G758" i="2" s="1"/>
  <c r="G847" i="2" s="1"/>
  <c r="G936" i="2" s="1"/>
  <c r="G1025" i="2" s="1"/>
  <c r="F46" i="2"/>
  <c r="I45" i="2"/>
  <c r="H45" i="2"/>
  <c r="G45" i="2"/>
  <c r="F45" i="2"/>
  <c r="E45" i="2"/>
  <c r="I44" i="2"/>
  <c r="H44" i="2"/>
  <c r="G44" i="2"/>
  <c r="G133" i="2" s="1"/>
  <c r="G222" i="2" s="1"/>
  <c r="G311" i="2" s="1"/>
  <c r="G400" i="2" s="1"/>
  <c r="G489" i="2" s="1"/>
  <c r="G578" i="2" s="1"/>
  <c r="G667" i="2" s="1"/>
  <c r="G756" i="2" s="1"/>
  <c r="G845" i="2" s="1"/>
  <c r="G934" i="2" s="1"/>
  <c r="G1023" i="2" s="1"/>
  <c r="F44" i="2"/>
  <c r="H43" i="2"/>
  <c r="I43" i="2" s="1"/>
  <c r="G43" i="2"/>
  <c r="G132" i="2" s="1"/>
  <c r="G221" i="2" s="1"/>
  <c r="G310" i="2" s="1"/>
  <c r="G399" i="2" s="1"/>
  <c r="G488" i="2" s="1"/>
  <c r="G577" i="2" s="1"/>
  <c r="G666" i="2" s="1"/>
  <c r="G755" i="2" s="1"/>
  <c r="G844" i="2" s="1"/>
  <c r="G933" i="2" s="1"/>
  <c r="G1022" i="2" s="1"/>
  <c r="F43" i="2"/>
  <c r="H42" i="2"/>
  <c r="I42" i="2" s="1"/>
  <c r="G42" i="2"/>
  <c r="G131" i="2" s="1"/>
  <c r="G220" i="2" s="1"/>
  <c r="G309" i="2" s="1"/>
  <c r="G398" i="2" s="1"/>
  <c r="G487" i="2" s="1"/>
  <c r="G576" i="2" s="1"/>
  <c r="G665" i="2" s="1"/>
  <c r="G754" i="2" s="1"/>
  <c r="G843" i="2" s="1"/>
  <c r="G932" i="2" s="1"/>
  <c r="G1021" i="2" s="1"/>
  <c r="F42" i="2"/>
  <c r="E42" i="2"/>
  <c r="H41" i="2"/>
  <c r="I41" i="2" s="1"/>
  <c r="G41" i="2"/>
  <c r="G130" i="2" s="1"/>
  <c r="G219" i="2" s="1"/>
  <c r="G308" i="2" s="1"/>
  <c r="G397" i="2" s="1"/>
  <c r="G486" i="2" s="1"/>
  <c r="G575" i="2" s="1"/>
  <c r="G664" i="2" s="1"/>
  <c r="G753" i="2" s="1"/>
  <c r="G842" i="2" s="1"/>
  <c r="G931" i="2" s="1"/>
  <c r="G1020" i="2" s="1"/>
  <c r="F41" i="2"/>
  <c r="H40" i="2"/>
  <c r="I40" i="2" s="1"/>
  <c r="G40" i="2"/>
  <c r="G129" i="2" s="1"/>
  <c r="G218" i="2" s="1"/>
  <c r="G307" i="2" s="1"/>
  <c r="G396" i="2" s="1"/>
  <c r="G485" i="2" s="1"/>
  <c r="G574" i="2" s="1"/>
  <c r="G663" i="2" s="1"/>
  <c r="G752" i="2" s="1"/>
  <c r="G841" i="2" s="1"/>
  <c r="G930" i="2" s="1"/>
  <c r="G1019" i="2" s="1"/>
  <c r="F40" i="2"/>
  <c r="E40" i="2"/>
  <c r="H39" i="2"/>
  <c r="I39" i="2" s="1"/>
  <c r="G39" i="2"/>
  <c r="F39" i="2"/>
  <c r="I38" i="2"/>
  <c r="H38" i="2"/>
  <c r="G38" i="2"/>
  <c r="G127" i="2" s="1"/>
  <c r="G216" i="2" s="1"/>
  <c r="G305" i="2" s="1"/>
  <c r="G394" i="2" s="1"/>
  <c r="G483" i="2" s="1"/>
  <c r="G572" i="2" s="1"/>
  <c r="G661" i="2" s="1"/>
  <c r="G750" i="2" s="1"/>
  <c r="G839" i="2" s="1"/>
  <c r="G928" i="2" s="1"/>
  <c r="G1017" i="2" s="1"/>
  <c r="F38" i="2"/>
  <c r="I37" i="2"/>
  <c r="H37" i="2"/>
  <c r="G37" i="2"/>
  <c r="F37" i="2"/>
  <c r="E37" i="2"/>
  <c r="I36" i="2"/>
  <c r="H36" i="2"/>
  <c r="G36" i="2"/>
  <c r="G125" i="2" s="1"/>
  <c r="G214" i="2" s="1"/>
  <c r="G303" i="2" s="1"/>
  <c r="G392" i="2" s="1"/>
  <c r="G481" i="2" s="1"/>
  <c r="G570" i="2" s="1"/>
  <c r="G659" i="2" s="1"/>
  <c r="G748" i="2" s="1"/>
  <c r="G837" i="2" s="1"/>
  <c r="G926" i="2" s="1"/>
  <c r="G1015" i="2" s="1"/>
  <c r="F36" i="2"/>
  <c r="H35" i="2"/>
  <c r="I35" i="2" s="1"/>
  <c r="G35" i="2"/>
  <c r="G124" i="2" s="1"/>
  <c r="G213" i="2" s="1"/>
  <c r="G302" i="2" s="1"/>
  <c r="G391" i="2" s="1"/>
  <c r="G480" i="2" s="1"/>
  <c r="G569" i="2" s="1"/>
  <c r="G658" i="2" s="1"/>
  <c r="G747" i="2" s="1"/>
  <c r="G836" i="2" s="1"/>
  <c r="G925" i="2" s="1"/>
  <c r="G1014" i="2" s="1"/>
  <c r="F35" i="2"/>
  <c r="H34" i="2"/>
  <c r="I34" i="2" s="1"/>
  <c r="G34" i="2"/>
  <c r="G123" i="2" s="1"/>
  <c r="G212" i="2" s="1"/>
  <c r="G301" i="2" s="1"/>
  <c r="G390" i="2" s="1"/>
  <c r="G479" i="2" s="1"/>
  <c r="G568" i="2" s="1"/>
  <c r="G657" i="2" s="1"/>
  <c r="G746" i="2" s="1"/>
  <c r="G835" i="2" s="1"/>
  <c r="G924" i="2" s="1"/>
  <c r="G1013" i="2" s="1"/>
  <c r="F34" i="2"/>
  <c r="E34" i="2"/>
  <c r="H33" i="2"/>
  <c r="I33" i="2" s="1"/>
  <c r="G33" i="2"/>
  <c r="G122" i="2" s="1"/>
  <c r="G211" i="2" s="1"/>
  <c r="G300" i="2" s="1"/>
  <c r="G389" i="2" s="1"/>
  <c r="G478" i="2" s="1"/>
  <c r="G567" i="2" s="1"/>
  <c r="G656" i="2" s="1"/>
  <c r="G745" i="2" s="1"/>
  <c r="G834" i="2" s="1"/>
  <c r="G923" i="2" s="1"/>
  <c r="G1012" i="2" s="1"/>
  <c r="F33" i="2"/>
  <c r="H32" i="2"/>
  <c r="I32" i="2" s="1"/>
  <c r="G32" i="2"/>
  <c r="G121" i="2" s="1"/>
  <c r="G210" i="2" s="1"/>
  <c r="G299" i="2" s="1"/>
  <c r="G388" i="2" s="1"/>
  <c r="G477" i="2" s="1"/>
  <c r="G566" i="2" s="1"/>
  <c r="G655" i="2" s="1"/>
  <c r="G744" i="2" s="1"/>
  <c r="G833" i="2" s="1"/>
  <c r="G922" i="2" s="1"/>
  <c r="G1011" i="2" s="1"/>
  <c r="F32" i="2"/>
  <c r="E32" i="2"/>
  <c r="H31" i="2"/>
  <c r="I31" i="2" s="1"/>
  <c r="G31" i="2"/>
  <c r="F31" i="2"/>
  <c r="I30" i="2"/>
  <c r="H30" i="2"/>
  <c r="G30" i="2"/>
  <c r="G119" i="2" s="1"/>
  <c r="G208" i="2" s="1"/>
  <c r="G297" i="2" s="1"/>
  <c r="G386" i="2" s="1"/>
  <c r="G475" i="2" s="1"/>
  <c r="G564" i="2" s="1"/>
  <c r="G653" i="2" s="1"/>
  <c r="G742" i="2" s="1"/>
  <c r="G831" i="2" s="1"/>
  <c r="G920" i="2" s="1"/>
  <c r="G1009" i="2" s="1"/>
  <c r="F30" i="2"/>
  <c r="I29" i="2"/>
  <c r="H29" i="2"/>
  <c r="G29" i="2"/>
  <c r="F29" i="2"/>
  <c r="E29" i="2"/>
  <c r="I28" i="2"/>
  <c r="H28" i="2"/>
  <c r="G28" i="2"/>
  <c r="G117" i="2" s="1"/>
  <c r="G206" i="2" s="1"/>
  <c r="G295" i="2" s="1"/>
  <c r="G384" i="2" s="1"/>
  <c r="G473" i="2" s="1"/>
  <c r="G562" i="2" s="1"/>
  <c r="G651" i="2" s="1"/>
  <c r="G740" i="2" s="1"/>
  <c r="G829" i="2" s="1"/>
  <c r="G918" i="2" s="1"/>
  <c r="G1007" i="2" s="1"/>
  <c r="F28" i="2"/>
  <c r="H27" i="2"/>
  <c r="I27" i="2" s="1"/>
  <c r="G27" i="2"/>
  <c r="G116" i="2" s="1"/>
  <c r="G205" i="2" s="1"/>
  <c r="G294" i="2" s="1"/>
  <c r="G383" i="2" s="1"/>
  <c r="G472" i="2" s="1"/>
  <c r="G561" i="2" s="1"/>
  <c r="G650" i="2" s="1"/>
  <c r="G739" i="2" s="1"/>
  <c r="G828" i="2" s="1"/>
  <c r="G917" i="2" s="1"/>
  <c r="G1006" i="2" s="1"/>
  <c r="F27" i="2"/>
  <c r="H26" i="2"/>
  <c r="I26" i="2" s="1"/>
  <c r="G26" i="2"/>
  <c r="G115" i="2" s="1"/>
  <c r="G204" i="2" s="1"/>
  <c r="G293" i="2" s="1"/>
  <c r="G382" i="2" s="1"/>
  <c r="G471" i="2" s="1"/>
  <c r="G560" i="2" s="1"/>
  <c r="G649" i="2" s="1"/>
  <c r="G738" i="2" s="1"/>
  <c r="G827" i="2" s="1"/>
  <c r="G916" i="2" s="1"/>
  <c r="G1005" i="2" s="1"/>
  <c r="F26" i="2"/>
  <c r="E26" i="2"/>
  <c r="H25" i="2"/>
  <c r="I25" i="2" s="1"/>
  <c r="G25" i="2"/>
  <c r="G114" i="2" s="1"/>
  <c r="G203" i="2" s="1"/>
  <c r="G292" i="2" s="1"/>
  <c r="G381" i="2" s="1"/>
  <c r="G470" i="2" s="1"/>
  <c r="G559" i="2" s="1"/>
  <c r="G648" i="2" s="1"/>
  <c r="G737" i="2" s="1"/>
  <c r="G826" i="2" s="1"/>
  <c r="G915" i="2" s="1"/>
  <c r="G1004" i="2" s="1"/>
  <c r="F25" i="2"/>
  <c r="H24" i="2"/>
  <c r="I24" i="2" s="1"/>
  <c r="G24" i="2"/>
  <c r="G113" i="2" s="1"/>
  <c r="G202" i="2" s="1"/>
  <c r="G291" i="2" s="1"/>
  <c r="G380" i="2" s="1"/>
  <c r="G469" i="2" s="1"/>
  <c r="G558" i="2" s="1"/>
  <c r="G647" i="2" s="1"/>
  <c r="G736" i="2" s="1"/>
  <c r="G825" i="2" s="1"/>
  <c r="G914" i="2" s="1"/>
  <c r="G1003" i="2" s="1"/>
  <c r="F24" i="2"/>
  <c r="E24" i="2"/>
  <c r="H23" i="2"/>
  <c r="I23" i="2" s="1"/>
  <c r="G23" i="2"/>
  <c r="F23" i="2"/>
  <c r="H22" i="2"/>
  <c r="I22" i="2" s="1"/>
  <c r="G22" i="2"/>
  <c r="G111" i="2" s="1"/>
  <c r="G200" i="2" s="1"/>
  <c r="G289" i="2" s="1"/>
  <c r="G378" i="2" s="1"/>
  <c r="G467" i="2" s="1"/>
  <c r="G556" i="2" s="1"/>
  <c r="G645" i="2" s="1"/>
  <c r="G734" i="2" s="1"/>
  <c r="G823" i="2" s="1"/>
  <c r="G912" i="2" s="1"/>
  <c r="G1001" i="2" s="1"/>
  <c r="F22" i="2"/>
  <c r="H21" i="2"/>
  <c r="I21" i="2" s="1"/>
  <c r="G21" i="2"/>
  <c r="F21" i="2"/>
  <c r="E21" i="2"/>
  <c r="H20" i="2"/>
  <c r="I20" i="2" s="1"/>
  <c r="G20" i="2"/>
  <c r="G109" i="2" s="1"/>
  <c r="G198" i="2" s="1"/>
  <c r="G287" i="2" s="1"/>
  <c r="G376" i="2" s="1"/>
  <c r="G465" i="2" s="1"/>
  <c r="G554" i="2" s="1"/>
  <c r="G643" i="2" s="1"/>
  <c r="G732" i="2" s="1"/>
  <c r="G821" i="2" s="1"/>
  <c r="G910" i="2" s="1"/>
  <c r="G999" i="2" s="1"/>
  <c r="F20" i="2"/>
  <c r="H19" i="2"/>
  <c r="I19" i="2" s="1"/>
  <c r="G19" i="2"/>
  <c r="G108" i="2" s="1"/>
  <c r="G197" i="2" s="1"/>
  <c r="G286" i="2" s="1"/>
  <c r="G375" i="2" s="1"/>
  <c r="G464" i="2" s="1"/>
  <c r="G553" i="2" s="1"/>
  <c r="G642" i="2" s="1"/>
  <c r="G731" i="2" s="1"/>
  <c r="G820" i="2" s="1"/>
  <c r="G909" i="2" s="1"/>
  <c r="G998" i="2" s="1"/>
  <c r="F19" i="2"/>
  <c r="H18" i="2"/>
  <c r="I18" i="2" s="1"/>
  <c r="G18" i="2"/>
  <c r="G107" i="2" s="1"/>
  <c r="G196" i="2" s="1"/>
  <c r="G285" i="2" s="1"/>
  <c r="G374" i="2" s="1"/>
  <c r="G463" i="2" s="1"/>
  <c r="G552" i="2" s="1"/>
  <c r="G641" i="2" s="1"/>
  <c r="G730" i="2" s="1"/>
  <c r="G819" i="2" s="1"/>
  <c r="G908" i="2" s="1"/>
  <c r="G997" i="2" s="1"/>
  <c r="F18" i="2"/>
  <c r="E18" i="2"/>
  <c r="H17" i="2"/>
  <c r="I17" i="2" s="1"/>
  <c r="G17" i="2"/>
  <c r="G106" i="2" s="1"/>
  <c r="G195" i="2" s="1"/>
  <c r="G284" i="2" s="1"/>
  <c r="G373" i="2" s="1"/>
  <c r="G462" i="2" s="1"/>
  <c r="G551" i="2" s="1"/>
  <c r="G640" i="2" s="1"/>
  <c r="G729" i="2" s="1"/>
  <c r="G818" i="2" s="1"/>
  <c r="G907" i="2" s="1"/>
  <c r="G996" i="2" s="1"/>
  <c r="F17" i="2"/>
  <c r="H16" i="2"/>
  <c r="I16" i="2" s="1"/>
  <c r="G16" i="2"/>
  <c r="G105" i="2" s="1"/>
  <c r="G194" i="2" s="1"/>
  <c r="G283" i="2" s="1"/>
  <c r="G372" i="2" s="1"/>
  <c r="G461" i="2" s="1"/>
  <c r="G550" i="2" s="1"/>
  <c r="G639" i="2" s="1"/>
  <c r="G728" i="2" s="1"/>
  <c r="G817" i="2" s="1"/>
  <c r="G906" i="2" s="1"/>
  <c r="G995" i="2" s="1"/>
  <c r="F16" i="2"/>
  <c r="E16" i="2"/>
  <c r="H15" i="2"/>
  <c r="I15" i="2" s="1"/>
  <c r="G15" i="2"/>
  <c r="F15" i="2"/>
  <c r="H14" i="2"/>
  <c r="I14" i="2" s="1"/>
  <c r="G14" i="2"/>
  <c r="G103" i="2" s="1"/>
  <c r="G192" i="2" s="1"/>
  <c r="G281" i="2" s="1"/>
  <c r="G370" i="2" s="1"/>
  <c r="G459" i="2" s="1"/>
  <c r="G548" i="2" s="1"/>
  <c r="G637" i="2" s="1"/>
  <c r="G726" i="2" s="1"/>
  <c r="G815" i="2" s="1"/>
  <c r="G904" i="2" s="1"/>
  <c r="G993" i="2" s="1"/>
  <c r="F14" i="2"/>
  <c r="I13" i="2"/>
  <c r="H13" i="2"/>
  <c r="G13" i="2"/>
  <c r="F13" i="2"/>
  <c r="E13" i="2"/>
  <c r="I12" i="2"/>
  <c r="H12" i="2"/>
  <c r="G12" i="2"/>
  <c r="G101" i="2" s="1"/>
  <c r="G190" i="2" s="1"/>
  <c r="G279" i="2" s="1"/>
  <c r="G368" i="2" s="1"/>
  <c r="G457" i="2" s="1"/>
  <c r="G546" i="2" s="1"/>
  <c r="G635" i="2" s="1"/>
  <c r="G724" i="2" s="1"/>
  <c r="G813" i="2" s="1"/>
  <c r="G902" i="2" s="1"/>
  <c r="G991" i="2" s="1"/>
  <c r="F12" i="2"/>
  <c r="H11" i="2"/>
  <c r="I11" i="2" s="1"/>
  <c r="G11" i="2"/>
  <c r="G100" i="2" s="1"/>
  <c r="G189" i="2" s="1"/>
  <c r="G278" i="2" s="1"/>
  <c r="G367" i="2" s="1"/>
  <c r="G456" i="2" s="1"/>
  <c r="G545" i="2" s="1"/>
  <c r="G634" i="2" s="1"/>
  <c r="G723" i="2" s="1"/>
  <c r="G812" i="2" s="1"/>
  <c r="G901" i="2" s="1"/>
  <c r="G990" i="2" s="1"/>
  <c r="F11" i="2"/>
  <c r="H10" i="2"/>
  <c r="I10" i="2" s="1"/>
  <c r="G10" i="2"/>
  <c r="G99" i="2" s="1"/>
  <c r="G188" i="2" s="1"/>
  <c r="G277" i="2" s="1"/>
  <c r="G366" i="2" s="1"/>
  <c r="G455" i="2" s="1"/>
  <c r="G544" i="2" s="1"/>
  <c r="G633" i="2" s="1"/>
  <c r="G722" i="2" s="1"/>
  <c r="G811" i="2" s="1"/>
  <c r="G900" i="2" s="1"/>
  <c r="G989" i="2" s="1"/>
  <c r="F10" i="2"/>
  <c r="E10" i="2"/>
  <c r="H9" i="2"/>
  <c r="I9" i="2" s="1"/>
  <c r="G9" i="2"/>
  <c r="G98" i="2" s="1"/>
  <c r="G187" i="2" s="1"/>
  <c r="G276" i="2" s="1"/>
  <c r="G365" i="2" s="1"/>
  <c r="G454" i="2" s="1"/>
  <c r="G543" i="2" s="1"/>
  <c r="G632" i="2" s="1"/>
  <c r="G721" i="2" s="1"/>
  <c r="G810" i="2" s="1"/>
  <c r="G899" i="2" s="1"/>
  <c r="G988" i="2" s="1"/>
  <c r="F9" i="2"/>
  <c r="H8" i="2"/>
  <c r="I8" i="2" s="1"/>
  <c r="G8" i="2"/>
  <c r="G97" i="2" s="1"/>
  <c r="G186" i="2" s="1"/>
  <c r="G275" i="2" s="1"/>
  <c r="G364" i="2" s="1"/>
  <c r="G453" i="2" s="1"/>
  <c r="G542" i="2" s="1"/>
  <c r="G631" i="2" s="1"/>
  <c r="G720" i="2" s="1"/>
  <c r="G809" i="2" s="1"/>
  <c r="G898" i="2" s="1"/>
  <c r="G987" i="2" s="1"/>
  <c r="F8" i="2"/>
  <c r="E8" i="2"/>
  <c r="H7" i="2"/>
  <c r="I7" i="2" s="1"/>
  <c r="G7" i="2"/>
  <c r="F7" i="2"/>
  <c r="E7" i="2"/>
  <c r="H6" i="2"/>
  <c r="I6" i="2" s="1"/>
  <c r="G6" i="2"/>
  <c r="G95" i="2" s="1"/>
  <c r="G184" i="2" s="1"/>
  <c r="G273" i="2" s="1"/>
  <c r="G362" i="2" s="1"/>
  <c r="G451" i="2" s="1"/>
  <c r="G540" i="2" s="1"/>
  <c r="G629" i="2" s="1"/>
  <c r="G718" i="2" s="1"/>
  <c r="G807" i="2" s="1"/>
  <c r="G896" i="2" s="1"/>
  <c r="G985" i="2" s="1"/>
  <c r="F6" i="2"/>
  <c r="H5" i="2"/>
  <c r="I5" i="2" s="1"/>
  <c r="G5" i="2"/>
  <c r="G94" i="2" s="1"/>
  <c r="G183" i="2" s="1"/>
  <c r="G272" i="2" s="1"/>
  <c r="G361" i="2" s="1"/>
  <c r="G450" i="2" s="1"/>
  <c r="G539" i="2" s="1"/>
  <c r="G628" i="2" s="1"/>
  <c r="G717" i="2" s="1"/>
  <c r="G806" i="2" s="1"/>
  <c r="G895" i="2" s="1"/>
  <c r="G984" i="2" s="1"/>
  <c r="F5" i="2"/>
  <c r="E5" i="2"/>
  <c r="H4" i="2"/>
  <c r="I4" i="2" s="1"/>
  <c r="G4" i="2"/>
  <c r="G93" i="2" s="1"/>
  <c r="G182" i="2" s="1"/>
  <c r="G271" i="2" s="1"/>
  <c r="G360" i="2" s="1"/>
  <c r="G449" i="2" s="1"/>
  <c r="G538" i="2" s="1"/>
  <c r="G627" i="2" s="1"/>
  <c r="G716" i="2" s="1"/>
  <c r="G805" i="2" s="1"/>
  <c r="G894" i="2" s="1"/>
  <c r="G983" i="2" s="1"/>
  <c r="F4" i="2"/>
  <c r="I3" i="2"/>
  <c r="H3" i="2"/>
  <c r="G3" i="2"/>
  <c r="G92" i="2" s="1"/>
  <c r="G181" i="2" s="1"/>
  <c r="G270" i="2" s="1"/>
  <c r="G359" i="2" s="1"/>
  <c r="G448" i="2" s="1"/>
  <c r="G537" i="2" s="1"/>
  <c r="G626" i="2" s="1"/>
  <c r="G715" i="2" s="1"/>
  <c r="G804" i="2" s="1"/>
  <c r="G893" i="2" s="1"/>
  <c r="G982" i="2" s="1"/>
  <c r="F3" i="2"/>
  <c r="H2" i="2"/>
  <c r="G2" i="2"/>
  <c r="G91" i="2" s="1"/>
  <c r="G180" i="2" s="1"/>
  <c r="G269" i="2" s="1"/>
  <c r="G358" i="2" s="1"/>
  <c r="G447" i="2" s="1"/>
  <c r="G536" i="2" s="1"/>
  <c r="G625" i="2" s="1"/>
  <c r="G714" i="2" s="1"/>
  <c r="G803" i="2" s="1"/>
  <c r="G892" i="2" s="1"/>
  <c r="G981" i="2" s="1"/>
  <c r="F2" i="2"/>
  <c r="E2" i="2"/>
  <c r="C2" i="2"/>
  <c r="B2" i="2"/>
  <c r="A2" i="2"/>
  <c r="E371" i="2" s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61" i="2" l="1"/>
  <c r="E69" i="2"/>
  <c r="E77" i="2"/>
  <c r="E85" i="2"/>
  <c r="E93" i="2"/>
  <c r="E101" i="2"/>
  <c r="E109" i="2"/>
  <c r="E117" i="2"/>
  <c r="E125" i="2"/>
  <c r="E133" i="2"/>
  <c r="E138" i="2"/>
  <c r="E152" i="2"/>
  <c r="E195" i="2"/>
  <c r="E227" i="2"/>
  <c r="E229" i="2"/>
  <c r="E248" i="2"/>
  <c r="E253" i="2"/>
  <c r="E280" i="2"/>
  <c r="E285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79" i="2"/>
  <c r="E181" i="2"/>
  <c r="E203" i="2"/>
  <c r="E232" i="2"/>
  <c r="E256" i="2"/>
  <c r="E261" i="2"/>
  <c r="E288" i="2"/>
  <c r="E293" i="2"/>
  <c r="E312" i="2"/>
  <c r="E315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37" i="2"/>
  <c r="E139" i="2"/>
  <c r="E141" i="2"/>
  <c r="E160" i="2"/>
  <c r="E208" i="2"/>
  <c r="E213" i="2"/>
  <c r="E235" i="2"/>
  <c r="E237" i="2"/>
  <c r="E259" i="2"/>
  <c r="E291" i="2"/>
  <c r="E347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63" i="2"/>
  <c r="E165" i="2"/>
  <c r="E184" i="2"/>
  <c r="E211" i="2"/>
  <c r="E264" i="2"/>
  <c r="E269" i="2"/>
  <c r="E296" i="2"/>
  <c r="E304" i="2"/>
  <c r="E307" i="2"/>
  <c r="E342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87" i="2"/>
  <c r="E189" i="2"/>
  <c r="E216" i="2"/>
  <c r="E221" i="2"/>
  <c r="E240" i="2"/>
  <c r="E267" i="2"/>
  <c r="E299" i="2"/>
  <c r="E1068" i="2"/>
  <c r="E1060" i="2"/>
  <c r="E1052" i="2"/>
  <c r="E1044" i="2"/>
  <c r="E1036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916" i="2"/>
  <c r="E1063" i="2"/>
  <c r="E1055" i="2"/>
  <c r="E1047" i="2"/>
  <c r="E1039" i="2"/>
  <c r="E1031" i="2"/>
  <c r="E1023" i="2"/>
  <c r="E1015" i="2"/>
  <c r="E1007" i="2"/>
  <c r="E999" i="2"/>
  <c r="E991" i="2"/>
  <c r="E1066" i="2"/>
  <c r="E1058" i="2"/>
  <c r="E1050" i="2"/>
  <c r="E1042" i="2"/>
  <c r="E1034" i="2"/>
  <c r="E1026" i="2"/>
  <c r="E1018" i="2"/>
  <c r="E1010" i="2"/>
  <c r="E1002" i="2"/>
  <c r="E994" i="2"/>
  <c r="E986" i="2"/>
  <c r="E978" i="2"/>
  <c r="E970" i="2"/>
  <c r="E962" i="2"/>
  <c r="E954" i="2"/>
  <c r="E946" i="2"/>
  <c r="E938" i="2"/>
  <c r="E930" i="2"/>
  <c r="E922" i="2"/>
  <c r="E914" i="2"/>
  <c r="E906" i="2"/>
  <c r="E898" i="2"/>
  <c r="E890" i="2"/>
  <c r="E882" i="2"/>
  <c r="E874" i="2"/>
  <c r="E866" i="2"/>
  <c r="E858" i="2"/>
  <c r="E850" i="2"/>
  <c r="E842" i="2"/>
  <c r="E1069" i="2"/>
  <c r="E1064" i="2"/>
  <c r="E1056" i="2"/>
  <c r="E1048" i="2"/>
  <c r="E1040" i="2"/>
  <c r="E1032" i="2"/>
  <c r="E1024" i="2"/>
  <c r="E1016" i="2"/>
  <c r="E1008" i="2"/>
  <c r="E1000" i="2"/>
  <c r="E992" i="2"/>
  <c r="E1067" i="2"/>
  <c r="E1059" i="2"/>
  <c r="E1051" i="2"/>
  <c r="E1043" i="2"/>
  <c r="E1035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1061" i="2"/>
  <c r="E1033" i="2"/>
  <c r="E1030" i="2"/>
  <c r="E997" i="2"/>
  <c r="E975" i="2"/>
  <c r="E969" i="2"/>
  <c r="E965" i="2"/>
  <c r="E944" i="2"/>
  <c r="E942" i="2"/>
  <c r="E911" i="2"/>
  <c r="E900" i="2"/>
  <c r="E896" i="2"/>
  <c r="E894" i="2"/>
  <c r="E881" i="2"/>
  <c r="E879" i="2"/>
  <c r="E868" i="2"/>
  <c r="E864" i="2"/>
  <c r="E862" i="2"/>
  <c r="E849" i="2"/>
  <c r="E847" i="2"/>
  <c r="E840" i="2"/>
  <c r="E832" i="2"/>
  <c r="E824" i="2"/>
  <c r="E816" i="2"/>
  <c r="E808" i="2"/>
  <c r="E800" i="2"/>
  <c r="E792" i="2"/>
  <c r="E784" i="2"/>
  <c r="E776" i="2"/>
  <c r="E768" i="2"/>
  <c r="E760" i="2"/>
  <c r="E752" i="2"/>
  <c r="E744" i="2"/>
  <c r="E736" i="2"/>
  <c r="E728" i="2"/>
  <c r="E720" i="2"/>
  <c r="E1037" i="2"/>
  <c r="E1009" i="2"/>
  <c r="E1006" i="2"/>
  <c r="E983" i="2"/>
  <c r="E977" i="2"/>
  <c r="E973" i="2"/>
  <c r="E952" i="2"/>
  <c r="E950" i="2"/>
  <c r="E919" i="2"/>
  <c r="E913" i="2"/>
  <c r="E909" i="2"/>
  <c r="E877" i="2"/>
  <c r="E845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1049" i="2"/>
  <c r="E1046" i="2"/>
  <c r="E1013" i="2"/>
  <c r="E985" i="2"/>
  <c r="E981" i="2"/>
  <c r="E960" i="2"/>
  <c r="E958" i="2"/>
  <c r="E927" i="2"/>
  <c r="E921" i="2"/>
  <c r="E917" i="2"/>
  <c r="E905" i="2"/>
  <c r="E903" i="2"/>
  <c r="E892" i="2"/>
  <c r="E888" i="2"/>
  <c r="E886" i="2"/>
  <c r="E873" i="2"/>
  <c r="E871" i="2"/>
  <c r="E860" i="2"/>
  <c r="E856" i="2"/>
  <c r="E854" i="2"/>
  <c r="E838" i="2"/>
  <c r="E830" i="2"/>
  <c r="E822" i="2"/>
  <c r="E814" i="2"/>
  <c r="E806" i="2"/>
  <c r="E798" i="2"/>
  <c r="E790" i="2"/>
  <c r="E782" i="2"/>
  <c r="E774" i="2"/>
  <c r="E766" i="2"/>
  <c r="E758" i="2"/>
  <c r="E750" i="2"/>
  <c r="E742" i="2"/>
  <c r="E734" i="2"/>
  <c r="E726" i="2"/>
  <c r="E1053" i="2"/>
  <c r="E1025" i="2"/>
  <c r="E1022" i="2"/>
  <c r="E989" i="2"/>
  <c r="E968" i="2"/>
  <c r="E966" i="2"/>
  <c r="E935" i="2"/>
  <c r="E929" i="2"/>
  <c r="E925" i="2"/>
  <c r="E901" i="2"/>
  <c r="E86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1065" i="2"/>
  <c r="E1062" i="2"/>
  <c r="E1029" i="2"/>
  <c r="E1001" i="2"/>
  <c r="E998" i="2"/>
  <c r="E976" i="2"/>
  <c r="E974" i="2"/>
  <c r="E943" i="2"/>
  <c r="E937" i="2"/>
  <c r="E933" i="2"/>
  <c r="E912" i="2"/>
  <c r="E910" i="2"/>
  <c r="E897" i="2"/>
  <c r="E895" i="2"/>
  <c r="E884" i="2"/>
  <c r="E880" i="2"/>
  <c r="E878" i="2"/>
  <c r="E865" i="2"/>
  <c r="E863" i="2"/>
  <c r="E852" i="2"/>
  <c r="E848" i="2"/>
  <c r="E846" i="2"/>
  <c r="E836" i="2"/>
  <c r="E828" i="2"/>
  <c r="E820" i="2"/>
  <c r="E812" i="2"/>
  <c r="E804" i="2"/>
  <c r="E796" i="2"/>
  <c r="E788" i="2"/>
  <c r="E780" i="2"/>
  <c r="E772" i="2"/>
  <c r="E764" i="2"/>
  <c r="E756" i="2"/>
  <c r="E748" i="2"/>
  <c r="E740" i="2"/>
  <c r="E732" i="2"/>
  <c r="E724" i="2"/>
  <c r="E1041" i="2"/>
  <c r="E1038" i="2"/>
  <c r="E1005" i="2"/>
  <c r="E984" i="2"/>
  <c r="E982" i="2"/>
  <c r="E951" i="2"/>
  <c r="E945" i="2"/>
  <c r="E941" i="2"/>
  <c r="E920" i="2"/>
  <c r="E918" i="2"/>
  <c r="E893" i="2"/>
  <c r="E861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1045" i="2"/>
  <c r="E1017" i="2"/>
  <c r="E1014" i="2"/>
  <c r="E959" i="2"/>
  <c r="E953" i="2"/>
  <c r="E949" i="2"/>
  <c r="E928" i="2"/>
  <c r="E926" i="2"/>
  <c r="E908" i="2"/>
  <c r="E904" i="2"/>
  <c r="E902" i="2"/>
  <c r="E889" i="2"/>
  <c r="E887" i="2"/>
  <c r="E876" i="2"/>
  <c r="E872" i="2"/>
  <c r="E870" i="2"/>
  <c r="E857" i="2"/>
  <c r="E855" i="2"/>
  <c r="E844" i="2"/>
  <c r="E834" i="2"/>
  <c r="E1054" i="2"/>
  <c r="E961" i="2"/>
  <c r="E936" i="2"/>
  <c r="E821" i="2"/>
  <c r="E818" i="2"/>
  <c r="E710" i="2"/>
  <c r="E702" i="2"/>
  <c r="E694" i="2"/>
  <c r="E686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1057" i="2"/>
  <c r="E1021" i="2"/>
  <c r="E990" i="2"/>
  <c r="E885" i="2"/>
  <c r="E829" i="2"/>
  <c r="E826" i="2"/>
  <c r="E713" i="2"/>
  <c r="E705" i="2"/>
  <c r="E697" i="2"/>
  <c r="E689" i="2"/>
  <c r="E68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993" i="2"/>
  <c r="E957" i="2"/>
  <c r="E718" i="2"/>
  <c r="E716" i="2"/>
  <c r="E708" i="2"/>
  <c r="E700" i="2"/>
  <c r="E692" i="2"/>
  <c r="E684" i="2"/>
  <c r="E676" i="2"/>
  <c r="E668" i="2"/>
  <c r="E660" i="2"/>
  <c r="E652" i="2"/>
  <c r="E644" i="2"/>
  <c r="E636" i="2"/>
  <c r="E628" i="2"/>
  <c r="E620" i="2"/>
  <c r="E612" i="2"/>
  <c r="E604" i="2"/>
  <c r="E596" i="2"/>
  <c r="E588" i="2"/>
  <c r="E580" i="2"/>
  <c r="E572" i="2"/>
  <c r="E564" i="2"/>
  <c r="E556" i="2"/>
  <c r="E548" i="2"/>
  <c r="E540" i="2"/>
  <c r="E532" i="2"/>
  <c r="E524" i="2"/>
  <c r="E789" i="2"/>
  <c r="E781" i="2"/>
  <c r="E773" i="2"/>
  <c r="E765" i="2"/>
  <c r="E757" i="2"/>
  <c r="E749" i="2"/>
  <c r="E741" i="2"/>
  <c r="E733" i="2"/>
  <c r="E725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837" i="2"/>
  <c r="E797" i="2"/>
  <c r="E794" i="2"/>
  <c r="E786" i="2"/>
  <c r="E778" i="2"/>
  <c r="E770" i="2"/>
  <c r="E762" i="2"/>
  <c r="E754" i="2"/>
  <c r="E746" i="2"/>
  <c r="E738" i="2"/>
  <c r="E730" i="2"/>
  <c r="E722" i="2"/>
  <c r="E714" i="2"/>
  <c r="E706" i="2"/>
  <c r="E698" i="2"/>
  <c r="E690" i="2"/>
  <c r="E682" i="2"/>
  <c r="E674" i="2"/>
  <c r="E666" i="2"/>
  <c r="E658" i="2"/>
  <c r="E650" i="2"/>
  <c r="E642" i="2"/>
  <c r="E634" i="2"/>
  <c r="E626" i="2"/>
  <c r="E618" i="2"/>
  <c r="E610" i="2"/>
  <c r="E602" i="2"/>
  <c r="E594" i="2"/>
  <c r="E586" i="2"/>
  <c r="E578" i="2"/>
  <c r="E570" i="2"/>
  <c r="E562" i="2"/>
  <c r="E554" i="2"/>
  <c r="E546" i="2"/>
  <c r="E538" i="2"/>
  <c r="E530" i="2"/>
  <c r="E522" i="2"/>
  <c r="E934" i="2"/>
  <c r="E717" i="2"/>
  <c r="E709" i="2"/>
  <c r="E701" i="2"/>
  <c r="E693" i="2"/>
  <c r="E685" i="2"/>
  <c r="E677" i="2"/>
  <c r="E669" i="2"/>
  <c r="E661" i="2"/>
  <c r="E653" i="2"/>
  <c r="E645" i="2"/>
  <c r="E637" i="2"/>
  <c r="E629" i="2"/>
  <c r="E621" i="2"/>
  <c r="E613" i="2"/>
  <c r="E605" i="2"/>
  <c r="E597" i="2"/>
  <c r="E589" i="2"/>
  <c r="E581" i="2"/>
  <c r="E573" i="2"/>
  <c r="E565" i="2"/>
  <c r="E557" i="2"/>
  <c r="E549" i="2"/>
  <c r="E541" i="2"/>
  <c r="E533" i="2"/>
  <c r="E525" i="2"/>
  <c r="E967" i="2"/>
  <c r="E805" i="2"/>
  <c r="E802" i="2"/>
  <c r="E712" i="2"/>
  <c r="E704" i="2"/>
  <c r="E696" i="2"/>
  <c r="E688" i="2"/>
  <c r="E680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683" i="2"/>
  <c r="E659" i="2"/>
  <c r="E611" i="2"/>
  <c r="E571" i="2"/>
  <c r="E517" i="2"/>
  <c r="E509" i="2"/>
  <c r="E501" i="2"/>
  <c r="E493" i="2"/>
  <c r="E485" i="2"/>
  <c r="E477" i="2"/>
  <c r="E469" i="2"/>
  <c r="E461" i="2"/>
  <c r="E453" i="2"/>
  <c r="E445" i="2"/>
  <c r="E437" i="2"/>
  <c r="E429" i="2"/>
  <c r="E421" i="2"/>
  <c r="E413" i="2"/>
  <c r="E405" i="2"/>
  <c r="E397" i="2"/>
  <c r="E389" i="2"/>
  <c r="E381" i="2"/>
  <c r="E373" i="2"/>
  <c r="E365" i="2"/>
  <c r="E357" i="2"/>
  <c r="E349" i="2"/>
  <c r="E341" i="2"/>
  <c r="E333" i="2"/>
  <c r="E325" i="2"/>
  <c r="E810" i="2"/>
  <c r="E707" i="2"/>
  <c r="E635" i="2"/>
  <c r="E547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813" i="2"/>
  <c r="E667" i="2"/>
  <c r="E715" i="2"/>
  <c r="E691" i="2"/>
  <c r="E643" i="2"/>
  <c r="E619" i="2"/>
  <c r="E595" i="2"/>
  <c r="E579" i="2"/>
  <c r="E555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853" i="2"/>
  <c r="E699" i="2"/>
  <c r="E627" i="2"/>
  <c r="E603" i="2"/>
  <c r="E531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587" i="2"/>
  <c r="E539" i="2"/>
  <c r="E519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499" i="2"/>
  <c r="E468" i="2"/>
  <c r="E443" i="2"/>
  <c r="E428" i="2"/>
  <c r="E411" i="2"/>
  <c r="E395" i="2"/>
  <c r="E356" i="2"/>
  <c r="E332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523" i="2"/>
  <c r="E491" i="2"/>
  <c r="E460" i="2"/>
  <c r="E403" i="2"/>
  <c r="E390" i="2"/>
  <c r="E380" i="2"/>
  <c r="E363" i="2"/>
  <c r="E33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516" i="2"/>
  <c r="E483" i="2"/>
  <c r="E452" i="2"/>
  <c r="E435" i="2"/>
  <c r="E420" i="2"/>
  <c r="E387" i="2"/>
  <c r="E358" i="2"/>
  <c r="E334" i="2"/>
  <c r="E316" i="2"/>
  <c r="E308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508" i="2"/>
  <c r="E475" i="2"/>
  <c r="E382" i="2"/>
  <c r="E372" i="2"/>
  <c r="E348" i="2"/>
  <c r="E331" i="2"/>
  <c r="E324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675" i="2"/>
  <c r="E563" i="2"/>
  <c r="E500" i="2"/>
  <c r="E467" i="2"/>
  <c r="E444" i="2"/>
  <c r="E427" i="2"/>
  <c r="E412" i="2"/>
  <c r="E379" i="2"/>
  <c r="E355" i="2"/>
  <c r="E326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02" i="2"/>
  <c r="E194" i="2"/>
  <c r="E186" i="2"/>
  <c r="E178" i="2"/>
  <c r="E170" i="2"/>
  <c r="E162" i="2"/>
  <c r="E154" i="2"/>
  <c r="E146" i="2"/>
  <c r="E492" i="2"/>
  <c r="E459" i="2"/>
  <c r="E396" i="2"/>
  <c r="E374" i="2"/>
  <c r="E364" i="2"/>
  <c r="E350" i="2"/>
  <c r="E340" i="2"/>
  <c r="E317" i="2"/>
  <c r="E309" i="2"/>
  <c r="E301" i="2"/>
  <c r="E515" i="2"/>
  <c r="E484" i="2"/>
  <c r="E451" i="2"/>
  <c r="E436" i="2"/>
  <c r="E419" i="2"/>
  <c r="E404" i="2"/>
  <c r="E651" i="2"/>
  <c r="E507" i="2"/>
  <c r="E476" i="2"/>
  <c r="E388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44" i="2"/>
  <c r="E168" i="2"/>
  <c r="E219" i="2"/>
  <c r="E243" i="2"/>
  <c r="E245" i="2"/>
  <c r="E272" i="2"/>
  <c r="E277" i="2"/>
  <c r="E366" i="2"/>
</calcChain>
</file>

<file path=xl/sharedStrings.xml><?xml version="1.0" encoding="utf-8"?>
<sst xmlns="http://schemas.openxmlformats.org/spreadsheetml/2006/main" count="1272" uniqueCount="215">
  <si>
    <t>Budget 2025</t>
  </si>
  <si>
    <t>Code</t>
  </si>
  <si>
    <t>Nom du compte</t>
  </si>
  <si>
    <t>Solde 2024</t>
  </si>
  <si>
    <t>%</t>
  </si>
  <si>
    <t>janvier</t>
  </si>
  <si>
    <t xml:space="preserve">février 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</si>
  <si>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</si>
  <si>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</si>
  <si>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</si>
  <si>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</si>
  <si>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</si>
  <si>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</si>
  <si>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</si>
  <si>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</si>
  <si>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</si>
  <si>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</si>
  <si>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</si>
  <si>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762000</t>
  </si>
  <si>
    <t>Reprises provisions  risques &amp; charges exception</t>
  </si>
  <si>
    <t>700100</t>
  </si>
  <si>
    <t>Loyers reçus - Mandat de gestion</t>
  </si>
  <si>
    <t>700200</t>
  </si>
  <si>
    <t>Loyers reçus - Hors mandat de gestion</t>
  </si>
  <si>
    <t>700500</t>
  </si>
  <si>
    <t>Intervention dans les loyers</t>
  </si>
  <si>
    <t>701000</t>
  </si>
  <si>
    <t>Provisions versées par les locataires</t>
  </si>
  <si>
    <t>701212</t>
  </si>
  <si>
    <t>Décompte charges Tilleul 71-73</t>
  </si>
  <si>
    <t>701300</t>
  </si>
  <si>
    <t>Récuperation forfait assurance loc - HM</t>
  </si>
  <si>
    <t>701310</t>
  </si>
  <si>
    <t>Récuperation forfait assurance loc - MG</t>
  </si>
  <si>
    <t>701400</t>
  </si>
  <si>
    <t>Récupération dégâts locatifs</t>
  </si>
  <si>
    <t>704000</t>
  </si>
  <si>
    <t>Charges forfaitaires locataires</t>
  </si>
  <si>
    <t>705210</t>
  </si>
  <si>
    <t>Frais de gestion - MG</t>
  </si>
  <si>
    <t>600100</t>
  </si>
  <si>
    <t>Loyers mandat de gestion</t>
  </si>
  <si>
    <t>600200</t>
  </si>
  <si>
    <t>Location Hors mandat</t>
  </si>
  <si>
    <t>601100</t>
  </si>
  <si>
    <t>Frais liés communs - refact  loca - HM</t>
  </si>
  <si>
    <t>601112</t>
  </si>
  <si>
    <t>!!! SIT!!! - Décompte à faire</t>
  </si>
  <si>
    <t>601200</t>
  </si>
  <si>
    <t>Décomptes chrg propri - HM</t>
  </si>
  <si>
    <t>601210</t>
  </si>
  <si>
    <t>Décomptes chrg propri - MG</t>
  </si>
  <si>
    <t>601300</t>
  </si>
  <si>
    <t>Récupération forfait assurance - HM</t>
  </si>
  <si>
    <t>601500</t>
  </si>
  <si>
    <t>Frais privatif - refact  loca - HM</t>
  </si>
  <si>
    <t>601510</t>
  </si>
  <si>
    <t>Frais privatif - refact loca - MG</t>
  </si>
  <si>
    <t>601900</t>
  </si>
  <si>
    <t>Provisions, charges propriétaires et ACP</t>
  </si>
  <si>
    <t>602100</t>
  </si>
  <si>
    <t>Frais privatif - refact propri - HM</t>
  </si>
  <si>
    <t>602110</t>
  </si>
  <si>
    <t>Frais privatif - refact propri - MG</t>
  </si>
  <si>
    <t>603000</t>
  </si>
  <si>
    <t>Charges, entret, et rép à charge AIS</t>
  </si>
  <si>
    <t>603400</t>
  </si>
  <si>
    <t>Dégâts locatifs refacturés aux locataires</t>
  </si>
  <si>
    <t>606000</t>
  </si>
  <si>
    <t>Vide locatif</t>
  </si>
  <si>
    <t>609001</t>
  </si>
  <si>
    <t>Autres charges - Assurances locataires</t>
  </si>
  <si>
    <t>610101</t>
  </si>
  <si>
    <t>Loyers - siège social - immeuble</t>
  </si>
  <si>
    <t>610115</t>
  </si>
  <si>
    <t>Charges locatives - siège social</t>
  </si>
  <si>
    <t>610200</t>
  </si>
  <si>
    <t>Charges locatives installations, machines et outillage</t>
  </si>
  <si>
    <t>610201</t>
  </si>
  <si>
    <t>Charges locatives - Panneaux solaires</t>
  </si>
  <si>
    <t>610300</t>
  </si>
  <si>
    <t>Charges locatives sur voitures</t>
  </si>
  <si>
    <t>610350</t>
  </si>
  <si>
    <t>Charges locatives sur véhicules utilitaires</t>
  </si>
  <si>
    <t>610500</t>
  </si>
  <si>
    <t>Entretien constructions</t>
  </si>
  <si>
    <t>610800</t>
  </si>
  <si>
    <t>Entretien et réparations voitures</t>
  </si>
  <si>
    <t>611000</t>
  </si>
  <si>
    <t>Fournitures de bureau et impressions</t>
  </si>
  <si>
    <t>611200</t>
  </si>
  <si>
    <t>Petit matériel</t>
  </si>
  <si>
    <t>612120</t>
  </si>
  <si>
    <t>Licences programmes professionnels</t>
  </si>
  <si>
    <t>612500</t>
  </si>
  <si>
    <t>Carburants voitures</t>
  </si>
  <si>
    <t>612600</t>
  </si>
  <si>
    <t>Autres charges voitures</t>
  </si>
  <si>
    <t>613000</t>
  </si>
  <si>
    <t>Assurances incendie</t>
  </si>
  <si>
    <t>613010</t>
  </si>
  <si>
    <t>Assurance RC professionnel</t>
  </si>
  <si>
    <t>613400</t>
  </si>
  <si>
    <t>Assurances véhicules</t>
  </si>
  <si>
    <t>613450</t>
  </si>
  <si>
    <t>Assurances véhicules utilitaires</t>
  </si>
  <si>
    <t>615200</t>
  </si>
  <si>
    <t>Honoraires comptables</t>
  </si>
  <si>
    <t>615201</t>
  </si>
  <si>
    <t>Honoraires Comptables - cash collector</t>
  </si>
  <si>
    <t>615301</t>
  </si>
  <si>
    <t>Honoraires secrétariat social</t>
  </si>
  <si>
    <t>615302</t>
  </si>
  <si>
    <t>Honoraires réviseurs</t>
  </si>
  <si>
    <t>615303</t>
  </si>
  <si>
    <t>Honoraires huissiers</t>
  </si>
  <si>
    <t>615702</t>
  </si>
  <si>
    <t>Honoraires avocats</t>
  </si>
  <si>
    <t>616100</t>
  </si>
  <si>
    <t>Poste</t>
  </si>
  <si>
    <t>616200</t>
  </si>
  <si>
    <t>Téléphone et Internet</t>
  </si>
  <si>
    <t>616450</t>
  </si>
  <si>
    <t>Publicité et annonces</t>
  </si>
  <si>
    <t>616500</t>
  </si>
  <si>
    <t>Cadeaux d'affaires</t>
  </si>
  <si>
    <t>616540</t>
  </si>
  <si>
    <t>Frais de formation</t>
  </si>
  <si>
    <t>616640</t>
  </si>
  <si>
    <t>Frais d'agence de marketing</t>
  </si>
  <si>
    <t>616685</t>
  </si>
  <si>
    <t>Cotisations aux groupements professionnelles</t>
  </si>
  <si>
    <t>616740</t>
  </si>
  <si>
    <t>Transports en commun</t>
  </si>
  <si>
    <t>616800</t>
  </si>
  <si>
    <t>Vêtements de travail non-spécifiques</t>
  </si>
  <si>
    <t>616850</t>
  </si>
  <si>
    <t>Vêtements de travail spécifiques</t>
  </si>
  <si>
    <t>620200</t>
  </si>
  <si>
    <t>Employés</t>
  </si>
  <si>
    <t>620210</t>
  </si>
  <si>
    <t>Pécule de vacances - salariés</t>
  </si>
  <si>
    <t>620300</t>
  </si>
  <si>
    <t>Rémunérations ouvriers</t>
  </si>
  <si>
    <t>620310</t>
  </si>
  <si>
    <t>Pécule de vacances - ouvriers</t>
  </si>
  <si>
    <t>620480</t>
  </si>
  <si>
    <t>Rémunération imposable autres</t>
  </si>
  <si>
    <t>620700</t>
  </si>
  <si>
    <t>Chèques repas - salariés</t>
  </si>
  <si>
    <t>621000</t>
  </si>
  <si>
    <t>Cotisations patronales d’assurances sociales</t>
  </si>
  <si>
    <t>622000</t>
  </si>
  <si>
    <t>Frais de cantine</t>
  </si>
  <si>
    <t>623000</t>
  </si>
  <si>
    <t>Autres frais de personnel</t>
  </si>
  <si>
    <t>623010</t>
  </si>
  <si>
    <t>Assurance accident de travail (loi)</t>
  </si>
  <si>
    <t>623810</t>
  </si>
  <si>
    <t>Provisions pour pécules de vacances</t>
  </si>
  <si>
    <t>623819</t>
  </si>
  <si>
    <t>Reprise provisions pour pécules de vacances (-)</t>
  </si>
  <si>
    <t>630130</t>
  </si>
  <si>
    <t>Dotations aux amortissements sur logiciels</t>
  </si>
  <si>
    <t>630215</t>
  </si>
  <si>
    <t>Dotations aux amortissements sur Frais d'agencement des bâti</t>
  </si>
  <si>
    <t>630220</t>
  </si>
  <si>
    <t>Dotations aux amortissements sur installations, machines et outillage</t>
  </si>
  <si>
    <t>630230</t>
  </si>
  <si>
    <t>Dotations aux amortissements sur mobilier</t>
  </si>
  <si>
    <t>630240</t>
  </si>
  <si>
    <t>Dotations aux amortissements sur machines de bureau</t>
  </si>
  <si>
    <t>633000</t>
  </si>
  <si>
    <t>Réductions de valeur sur créances commerciales</t>
  </si>
  <si>
    <t>633100</t>
  </si>
  <si>
    <t>Rep. Réd. de valeur sur créances locativ</t>
  </si>
  <si>
    <t>642000</t>
  </si>
  <si>
    <t>Moins-values real. créances comm.</t>
  </si>
  <si>
    <t>644000</t>
  </si>
  <si>
    <t>Amendes</t>
  </si>
  <si>
    <t>750400</t>
  </si>
  <si>
    <t>Intérêts sur autres créances à long terme</t>
  </si>
  <si>
    <t>752100</t>
  </si>
  <si>
    <t>Régularisations diverses</t>
  </si>
  <si>
    <t>754000</t>
  </si>
  <si>
    <t>Différences de change (favorables)</t>
  </si>
  <si>
    <t>650510</t>
  </si>
  <si>
    <t>Intérêts crdt garant locative 080-44</t>
  </si>
  <si>
    <t>650660</t>
  </si>
  <si>
    <t>Intérêts et frais de retard</t>
  </si>
  <si>
    <t>652100</t>
  </si>
  <si>
    <t>654000</t>
  </si>
  <si>
    <t>Différences de change (défavorables)</t>
  </si>
  <si>
    <t>657000</t>
  </si>
  <si>
    <t>Charges financières diverses</t>
  </si>
  <si>
    <t>name</t>
  </si>
  <si>
    <t>id</t>
  </si>
  <si>
    <t>item_ids/id</t>
  </si>
  <si>
    <t>item_ids/date</t>
  </si>
  <si>
    <t>item_ids/account_id</t>
  </si>
  <si>
    <t>item_ids/amount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</si>
  <si>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</si>
  <si>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</si>
  <si>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</si>
  <si>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</si>
  <si>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</si>
  <si>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</si>
  <si>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</si>
  <si>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</si>
  <si>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</si>
  <si>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</si>
  <si>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</si>
  <si>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</si>
  <si>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Société</t>
  </si>
  <si>
    <t>AIS HECTOR 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</si>
</sst>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20"/>
      <color theme="1"/>
      <name val="Calibri"/>
    </font>
    <font>
      <b/>
      <sz val="12"/>
      <color theme="1"/>
      <name val="Lato"/>
    </font>
    <font>
      <b/>
      <sz val="11"/>
      <color theme="1"/>
      <name val="Calibri"/>
    </font>
    <font>
      <sz val="12"/>
      <color rgb="FF666666"/>
      <name val="Lato"/>
    </font>
    <font>
      <sz val="11"/>
      <color theme="1"/>
      <name val="Calibri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3C47D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4" fontId="5" fillId="0" borderId="0" xfId="0" applyNumberFormat="1" applyFont="1" applyAlignment="1">
      <alignment horizontal="left"/>
    </xf>
    <xf numFmtId="4" fontId="5" fillId="0" borderId="0" xfId="0" applyNumberFormat="1" applyFont="1"/>
    <xf numFmtId="9" fontId="6" fillId="0" borderId="0" xfId="0" applyNumberFormat="1" applyFont="1"/>
    <xf numFmtId="4" fontId="6" fillId="0" borderId="0" xfId="0" applyNumberFormat="1" applyFont="1"/>
    <xf numFmtId="4" fontId="7" fillId="0" borderId="0" xfId="0" applyNumberFormat="1" applyFont="1"/>
    <xf numFmtId="0" fontId="1" fillId="4" borderId="0" xfId="0" applyFont="1" applyFill="1"/>
    <xf numFmtId="4" fontId="1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0" fillId="0" borderId="0" xfId="0"/>
    <xf numFmtId="2" fontId="1" fillId="5" borderId="0" xfId="0" applyNumberFormat="1" applyFont="1" applyFill="1"/>
    <xf numFmtId="4" fontId="1" fillId="5" borderId="0" xfId="0" applyNumberFormat="1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0"/>
  <sheetViews>
    <sheetView tabSelected="1" topLeftCell="B1" workbookViewId="0">
      <selection activeCell="E3" sqref="E3:P31"/>
    </sheetView>
  </sheetViews>
  <sheetFormatPr baseColWidth="10" defaultColWidth="14.42578125" defaultRowHeight="15" customHeight="1" x14ac:dyDescent="0.25"/>
  <cols>
    <col min="1" max="1" width="13.7109375" customWidth="1"/>
    <col min="2" max="2" width="75.7109375" customWidth="1"/>
    <col min="3" max="3" width="30.5703125" customWidth="1"/>
    <col min="4" max="5" width="13.7109375" customWidth="1"/>
    <col min="6" max="16" width="10" customWidth="1"/>
    <col min="17" max="17" width="17.140625" customWidth="1"/>
    <col min="18" max="27" width="9.140625" customWidth="1"/>
  </cols>
  <sheetData>
    <row r="1" spans="1:17" ht="40.5" customHeight="1" x14ac:dyDescent="0.25">
      <c r="C1" s="1">
        <v>2025</v>
      </c>
      <c r="D1" s="2"/>
      <c r="E1" s="14" t="s">
        <v>0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19.5" x14ac:dyDescent="0.4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 t="s">
        <v>17</v>
      </c>
    </row>
    <row r="3" spans="1:17" ht="19.5" x14ac:dyDescent="0.4">
      <c r="A3" s="6" t="s">
        <v>18</v>
      </c>
      <c r="B3" s="7" t="s">
        <v>19</v>
      </c>
      <c r="C3" s="8">
        <v>10665</v>
      </c>
      <c r="D3" s="9">
        <v>1.02</v>
      </c>
      <c r="E3" s="10">
        <v>906.52499999999998</v>
      </c>
      <c r="F3" s="10">
        <v>906.52499999999998</v>
      </c>
      <c r="G3" s="10">
        <v>906.52499999999998</v>
      </c>
      <c r="H3" s="10">
        <v>906.52499999999998</v>
      </c>
      <c r="I3" s="10">
        <v>906.52499999999998</v>
      </c>
      <c r="J3" s="10">
        <v>906.52499999999998</v>
      </c>
      <c r="K3" s="10">
        <v>906.52499999999998</v>
      </c>
      <c r="L3" s="10">
        <v>906.52499999999998</v>
      </c>
      <c r="M3" s="10">
        <v>906.52499999999998</v>
      </c>
      <c r="N3" s="10">
        <v>906.52499999999998</v>
      </c>
      <c r="O3" s="10">
        <v>906.52499999999998</v>
      </c>
      <c r="P3" s="10">
        <v>906.52499999999998</v>
      </c>
      <c r="Q3" s="11">
        <f t="shared" ref="Q3:Q91" si="0">SUM(E3:P3)</f>
        <v>10878.299999999997</v>
      </c>
    </row>
    <row r="4" spans="1:17" ht="19.5" x14ac:dyDescent="0.4">
      <c r="A4" s="6" t="s">
        <v>20</v>
      </c>
      <c r="B4" s="7" t="s">
        <v>21</v>
      </c>
      <c r="C4" s="8">
        <v>1206510.26</v>
      </c>
      <c r="D4" s="9">
        <v>1.02</v>
      </c>
      <c r="E4" s="10">
        <v>102553.37</v>
      </c>
      <c r="F4" s="10">
        <v>102553.37</v>
      </c>
      <c r="G4" s="10">
        <v>102553.37</v>
      </c>
      <c r="H4" s="10">
        <v>102553.37</v>
      </c>
      <c r="I4" s="10">
        <v>102553.37</v>
      </c>
      <c r="J4" s="10">
        <v>102553.37</v>
      </c>
      <c r="K4" s="10">
        <v>102553.37</v>
      </c>
      <c r="L4" s="10">
        <v>102553.37</v>
      </c>
      <c r="M4" s="10">
        <v>102553.37</v>
      </c>
      <c r="N4" s="10">
        <v>102553.37</v>
      </c>
      <c r="O4" s="10">
        <v>102553.37</v>
      </c>
      <c r="P4" s="10">
        <v>102553.37</v>
      </c>
      <c r="Q4" s="11">
        <f t="shared" si="0"/>
        <v>1230640.44</v>
      </c>
    </row>
    <row r="5" spans="1:17" ht="19.5" x14ac:dyDescent="0.4">
      <c r="A5" s="6" t="s">
        <v>22</v>
      </c>
      <c r="B5" s="7" t="s">
        <v>23</v>
      </c>
      <c r="C5" s="8">
        <v>1710518.47</v>
      </c>
      <c r="D5" s="9">
        <v>1.02</v>
      </c>
      <c r="E5" s="10">
        <v>145394.07</v>
      </c>
      <c r="F5" s="10">
        <v>145394.07</v>
      </c>
      <c r="G5" s="10">
        <v>145394.07</v>
      </c>
      <c r="H5" s="10">
        <v>145394.07</v>
      </c>
      <c r="I5" s="10">
        <v>145394.07</v>
      </c>
      <c r="J5" s="10">
        <v>145394.07</v>
      </c>
      <c r="K5" s="10">
        <v>145394.07</v>
      </c>
      <c r="L5" s="10">
        <v>145394.07</v>
      </c>
      <c r="M5" s="10">
        <v>145394.07</v>
      </c>
      <c r="N5" s="10">
        <v>145394.07</v>
      </c>
      <c r="O5" s="10">
        <v>145394.07</v>
      </c>
      <c r="P5" s="10">
        <v>145394.07</v>
      </c>
      <c r="Q5" s="11">
        <f t="shared" si="0"/>
        <v>1744728.8400000005</v>
      </c>
    </row>
    <row r="6" spans="1:17" ht="19.5" x14ac:dyDescent="0.4">
      <c r="A6" s="6" t="s">
        <v>24</v>
      </c>
      <c r="B6" s="7" t="s">
        <v>25</v>
      </c>
      <c r="C6" s="8">
        <v>-554827.26</v>
      </c>
      <c r="D6" s="9">
        <v>1.02</v>
      </c>
      <c r="E6" s="10">
        <v>-47160.32</v>
      </c>
      <c r="F6" s="10">
        <v>-47160.32</v>
      </c>
      <c r="G6" s="10">
        <v>-47160.32</v>
      </c>
      <c r="H6" s="10">
        <v>-47160.32</v>
      </c>
      <c r="I6" s="10">
        <v>-47160.32</v>
      </c>
      <c r="J6" s="10">
        <v>-47160.32</v>
      </c>
      <c r="K6" s="10">
        <v>-47160.32</v>
      </c>
      <c r="L6" s="10">
        <v>-47160.32</v>
      </c>
      <c r="M6" s="10">
        <v>-47160.32</v>
      </c>
      <c r="N6" s="10">
        <v>-47160.32</v>
      </c>
      <c r="O6" s="10">
        <v>-47160.32</v>
      </c>
      <c r="P6" s="10">
        <v>-47160.32</v>
      </c>
      <c r="Q6" s="11">
        <f t="shared" si="0"/>
        <v>-565923.83999999997</v>
      </c>
    </row>
    <row r="7" spans="1:17" ht="19.5" x14ac:dyDescent="0.4">
      <c r="A7" s="6" t="s">
        <v>26</v>
      </c>
      <c r="B7" s="7" t="s">
        <v>27</v>
      </c>
      <c r="C7" s="8">
        <v>330701.38</v>
      </c>
      <c r="D7" s="9">
        <v>1.02</v>
      </c>
      <c r="E7" s="10">
        <v>28109.62</v>
      </c>
      <c r="F7" s="10">
        <v>28109.62</v>
      </c>
      <c r="G7" s="10">
        <v>28109.62</v>
      </c>
      <c r="H7" s="10">
        <v>28109.62</v>
      </c>
      <c r="I7" s="10">
        <v>28109.62</v>
      </c>
      <c r="J7" s="10">
        <v>28109.62</v>
      </c>
      <c r="K7" s="10">
        <v>28109.62</v>
      </c>
      <c r="L7" s="10">
        <v>28109.62</v>
      </c>
      <c r="M7" s="10">
        <v>28109.62</v>
      </c>
      <c r="N7" s="10">
        <v>28109.62</v>
      </c>
      <c r="O7" s="10">
        <v>28109.62</v>
      </c>
      <c r="P7" s="10">
        <v>28109.62</v>
      </c>
      <c r="Q7" s="11">
        <f t="shared" si="0"/>
        <v>337315.44</v>
      </c>
    </row>
    <row r="8" spans="1:17" ht="19.5" x14ac:dyDescent="0.4">
      <c r="A8" s="6" t="s">
        <v>28</v>
      </c>
      <c r="B8" s="7" t="s">
        <v>29</v>
      </c>
      <c r="C8" s="8">
        <v>521.74</v>
      </c>
      <c r="D8" s="9">
        <v>1.02</v>
      </c>
      <c r="E8" s="10">
        <v>44.35</v>
      </c>
      <c r="F8" s="10">
        <v>44.35</v>
      </c>
      <c r="G8" s="10">
        <v>44.35</v>
      </c>
      <c r="H8" s="10">
        <v>44.35</v>
      </c>
      <c r="I8" s="10">
        <v>44.35</v>
      </c>
      <c r="J8" s="10">
        <v>44.35</v>
      </c>
      <c r="K8" s="10">
        <v>44.35</v>
      </c>
      <c r="L8" s="10">
        <v>44.35</v>
      </c>
      <c r="M8" s="10">
        <v>44.35</v>
      </c>
      <c r="N8" s="10">
        <v>44.35</v>
      </c>
      <c r="O8" s="10">
        <v>44.35</v>
      </c>
      <c r="P8" s="10">
        <v>44.35</v>
      </c>
      <c r="Q8" s="11">
        <f t="shared" si="0"/>
        <v>532.20000000000016</v>
      </c>
    </row>
    <row r="9" spans="1:17" ht="19.5" x14ac:dyDescent="0.4">
      <c r="A9" s="6" t="s">
        <v>30</v>
      </c>
      <c r="B9" s="7" t="s">
        <v>31</v>
      </c>
      <c r="C9" s="8">
        <v>354</v>
      </c>
      <c r="D9" s="9">
        <v>1.02</v>
      </c>
      <c r="E9" s="10">
        <v>30.09</v>
      </c>
      <c r="F9" s="10">
        <v>30.09</v>
      </c>
      <c r="G9" s="10">
        <v>30.09</v>
      </c>
      <c r="H9" s="10">
        <v>30.09</v>
      </c>
      <c r="I9" s="10">
        <v>30.09</v>
      </c>
      <c r="J9" s="10">
        <v>30.09</v>
      </c>
      <c r="K9" s="10">
        <v>30.09</v>
      </c>
      <c r="L9" s="10">
        <v>30.09</v>
      </c>
      <c r="M9" s="10">
        <v>30.09</v>
      </c>
      <c r="N9" s="10">
        <v>30.09</v>
      </c>
      <c r="O9" s="10">
        <v>30.09</v>
      </c>
      <c r="P9" s="10">
        <v>30.09</v>
      </c>
      <c r="Q9" s="11">
        <f t="shared" si="0"/>
        <v>361.07999999999993</v>
      </c>
    </row>
    <row r="10" spans="1:17" ht="19.5" x14ac:dyDescent="0.4">
      <c r="A10" s="6" t="s">
        <v>32</v>
      </c>
      <c r="B10" s="7" t="s">
        <v>33</v>
      </c>
      <c r="C10" s="8">
        <v>1710</v>
      </c>
      <c r="D10" s="9">
        <v>1.02</v>
      </c>
      <c r="E10" s="10">
        <v>145.35</v>
      </c>
      <c r="F10" s="10">
        <v>145.35</v>
      </c>
      <c r="G10" s="10">
        <v>145.35</v>
      </c>
      <c r="H10" s="10">
        <v>145.35</v>
      </c>
      <c r="I10" s="10">
        <v>145.35</v>
      </c>
      <c r="J10" s="10">
        <v>145.35</v>
      </c>
      <c r="K10" s="10">
        <v>145.35</v>
      </c>
      <c r="L10" s="10">
        <v>145.35</v>
      </c>
      <c r="M10" s="10">
        <v>145.35</v>
      </c>
      <c r="N10" s="10">
        <v>145.35</v>
      </c>
      <c r="O10" s="10">
        <v>145.35</v>
      </c>
      <c r="P10" s="10">
        <v>145.35</v>
      </c>
      <c r="Q10" s="11">
        <f t="shared" si="0"/>
        <v>1744.1999999999996</v>
      </c>
    </row>
    <row r="11" spans="1:17" ht="19.5" x14ac:dyDescent="0.4">
      <c r="A11" s="6" t="s">
        <v>34</v>
      </c>
      <c r="B11" s="7" t="s">
        <v>35</v>
      </c>
      <c r="C11" s="8">
        <v>12294.64</v>
      </c>
      <c r="D11" s="9">
        <v>1.02</v>
      </c>
      <c r="E11" s="10">
        <v>1045.04</v>
      </c>
      <c r="F11" s="10">
        <v>1045.04</v>
      </c>
      <c r="G11" s="10">
        <v>1045.04</v>
      </c>
      <c r="H11" s="10">
        <v>1045.04</v>
      </c>
      <c r="I11" s="10">
        <v>1045.04</v>
      </c>
      <c r="J11" s="10">
        <v>1045.04</v>
      </c>
      <c r="K11" s="10">
        <v>1045.04</v>
      </c>
      <c r="L11" s="10">
        <v>1045.04</v>
      </c>
      <c r="M11" s="10">
        <v>1045.04</v>
      </c>
      <c r="N11" s="10">
        <v>1045.04</v>
      </c>
      <c r="O11" s="10">
        <v>1045.04</v>
      </c>
      <c r="P11" s="10">
        <v>1045.04</v>
      </c>
      <c r="Q11" s="11">
        <f t="shared" si="0"/>
        <v>12540.480000000003</v>
      </c>
    </row>
    <row r="12" spans="1:17" ht="19.5" x14ac:dyDescent="0.4">
      <c r="A12" s="6" t="s">
        <v>36</v>
      </c>
      <c r="B12" s="7" t="s">
        <v>37</v>
      </c>
      <c r="C12" s="8">
        <v>20165.439999999999</v>
      </c>
      <c r="D12" s="9">
        <v>1.02</v>
      </c>
      <c r="E12" s="10">
        <v>1714.06</v>
      </c>
      <c r="F12" s="10">
        <v>1714.06</v>
      </c>
      <c r="G12" s="10">
        <v>1714.06</v>
      </c>
      <c r="H12" s="10">
        <v>1714.06</v>
      </c>
      <c r="I12" s="10">
        <v>1714.06</v>
      </c>
      <c r="J12" s="10">
        <v>1714.06</v>
      </c>
      <c r="K12" s="10">
        <v>1714.06</v>
      </c>
      <c r="L12" s="10">
        <v>1714.06</v>
      </c>
      <c r="M12" s="10">
        <v>1714.06</v>
      </c>
      <c r="N12" s="10">
        <v>1714.06</v>
      </c>
      <c r="O12" s="10">
        <v>1714.06</v>
      </c>
      <c r="P12" s="10">
        <v>1714.06</v>
      </c>
      <c r="Q12" s="11">
        <f t="shared" si="0"/>
        <v>20568.72</v>
      </c>
    </row>
    <row r="13" spans="1:17" ht="19.5" x14ac:dyDescent="0.4">
      <c r="A13" s="6" t="s">
        <v>38</v>
      </c>
      <c r="B13" s="7" t="s">
        <v>39</v>
      </c>
      <c r="C13" s="8">
        <v>20799.66</v>
      </c>
      <c r="D13" s="9">
        <v>1.02</v>
      </c>
      <c r="E13" s="10">
        <v>1767.97</v>
      </c>
      <c r="F13" s="10">
        <v>1767.97</v>
      </c>
      <c r="G13" s="10">
        <v>1767.97</v>
      </c>
      <c r="H13" s="10">
        <v>1767.97</v>
      </c>
      <c r="I13" s="10">
        <v>1767.97</v>
      </c>
      <c r="J13" s="10">
        <v>1767.97</v>
      </c>
      <c r="K13" s="10">
        <v>1767.97</v>
      </c>
      <c r="L13" s="10">
        <v>1767.97</v>
      </c>
      <c r="M13" s="10">
        <v>1767.97</v>
      </c>
      <c r="N13" s="10">
        <v>1767.97</v>
      </c>
      <c r="O13" s="10">
        <v>1767.97</v>
      </c>
      <c r="P13" s="10">
        <v>1767.97</v>
      </c>
      <c r="Q13" s="11">
        <f t="shared" si="0"/>
        <v>21215.64</v>
      </c>
    </row>
    <row r="14" spans="1:17" ht="19.5" x14ac:dyDescent="0.4">
      <c r="A14" s="6" t="s">
        <v>40</v>
      </c>
      <c r="B14" s="7" t="s">
        <v>41</v>
      </c>
      <c r="C14" s="8">
        <v>1201070.0900000001</v>
      </c>
      <c r="D14" s="9">
        <v>1.02</v>
      </c>
      <c r="E14" s="10">
        <v>102090.96</v>
      </c>
      <c r="F14" s="10">
        <v>102090.96</v>
      </c>
      <c r="G14" s="10">
        <v>102090.96</v>
      </c>
      <c r="H14" s="10">
        <v>102090.96</v>
      </c>
      <c r="I14" s="10">
        <v>102090.96</v>
      </c>
      <c r="J14" s="10">
        <v>102090.96</v>
      </c>
      <c r="K14" s="10">
        <v>102090.96</v>
      </c>
      <c r="L14" s="10">
        <v>102090.96</v>
      </c>
      <c r="M14" s="10">
        <v>102090.96</v>
      </c>
      <c r="N14" s="10">
        <v>102090.96</v>
      </c>
      <c r="O14" s="10">
        <v>102090.96</v>
      </c>
      <c r="P14" s="10">
        <v>102090.96</v>
      </c>
      <c r="Q14" s="11">
        <f t="shared" si="0"/>
        <v>1225091.5199999998</v>
      </c>
    </row>
    <row r="15" spans="1:17" ht="19.5" x14ac:dyDescent="0.4">
      <c r="A15" s="6" t="s">
        <v>42</v>
      </c>
      <c r="B15" s="7" t="s">
        <v>43</v>
      </c>
      <c r="C15" s="8">
        <v>1697421.52</v>
      </c>
      <c r="D15" s="9">
        <v>1.02</v>
      </c>
      <c r="E15" s="10">
        <v>144280.82999999999</v>
      </c>
      <c r="F15" s="10">
        <v>144280.82999999999</v>
      </c>
      <c r="G15" s="10">
        <v>144280.82999999999</v>
      </c>
      <c r="H15" s="10">
        <v>144280.82999999999</v>
      </c>
      <c r="I15" s="10">
        <v>144280.82999999999</v>
      </c>
      <c r="J15" s="10">
        <v>144280.82999999999</v>
      </c>
      <c r="K15" s="10">
        <v>144280.82999999999</v>
      </c>
      <c r="L15" s="10">
        <v>144280.82999999999</v>
      </c>
      <c r="M15" s="10">
        <v>144280.82999999999</v>
      </c>
      <c r="N15" s="10">
        <v>144280.82999999999</v>
      </c>
      <c r="O15" s="10">
        <v>144280.82999999999</v>
      </c>
      <c r="P15" s="10">
        <v>144280.82999999999</v>
      </c>
      <c r="Q15" s="11">
        <f t="shared" si="0"/>
        <v>1731369.9600000002</v>
      </c>
    </row>
    <row r="16" spans="1:17" ht="19.5" x14ac:dyDescent="0.4">
      <c r="A16" s="6" t="s">
        <v>44</v>
      </c>
      <c r="B16" s="7" t="s">
        <v>45</v>
      </c>
      <c r="C16" s="8">
        <v>2945.27</v>
      </c>
      <c r="D16" s="9">
        <v>1.02</v>
      </c>
      <c r="E16" s="10">
        <v>250.35</v>
      </c>
      <c r="F16" s="10">
        <v>250.35</v>
      </c>
      <c r="G16" s="10">
        <v>250.35</v>
      </c>
      <c r="H16" s="10">
        <v>250.35</v>
      </c>
      <c r="I16" s="10">
        <v>250.35</v>
      </c>
      <c r="J16" s="10">
        <v>250.35</v>
      </c>
      <c r="K16" s="10">
        <v>250.35</v>
      </c>
      <c r="L16" s="10">
        <v>250.35</v>
      </c>
      <c r="M16" s="10">
        <v>250.35</v>
      </c>
      <c r="N16" s="10">
        <v>250.35</v>
      </c>
      <c r="O16" s="10">
        <v>250.35</v>
      </c>
      <c r="P16" s="10">
        <v>250.35</v>
      </c>
      <c r="Q16" s="11">
        <f t="shared" si="0"/>
        <v>3004.1999999999994</v>
      </c>
    </row>
    <row r="17" spans="1:17" ht="15.75" customHeight="1" x14ac:dyDescent="0.4">
      <c r="A17" s="6" t="s">
        <v>46</v>
      </c>
      <c r="B17" s="7" t="s">
        <v>47</v>
      </c>
      <c r="C17" s="8">
        <v>22876.11</v>
      </c>
      <c r="D17" s="9">
        <v>1.02</v>
      </c>
      <c r="E17" s="10">
        <v>1944.47</v>
      </c>
      <c r="F17" s="10">
        <v>1944.47</v>
      </c>
      <c r="G17" s="10">
        <v>1944.47</v>
      </c>
      <c r="H17" s="10">
        <v>1944.47</v>
      </c>
      <c r="I17" s="10">
        <v>1944.47</v>
      </c>
      <c r="J17" s="10">
        <v>1944.47</v>
      </c>
      <c r="K17" s="10">
        <v>1944.47</v>
      </c>
      <c r="L17" s="10">
        <v>1944.47</v>
      </c>
      <c r="M17" s="10">
        <v>1944.47</v>
      </c>
      <c r="N17" s="10">
        <v>1944.47</v>
      </c>
      <c r="O17" s="10">
        <v>1944.47</v>
      </c>
      <c r="P17" s="10">
        <v>1944.47</v>
      </c>
      <c r="Q17" s="11">
        <f t="shared" si="0"/>
        <v>23333.640000000003</v>
      </c>
    </row>
    <row r="18" spans="1:17" ht="15.75" customHeight="1" x14ac:dyDescent="0.4">
      <c r="A18" s="6" t="s">
        <v>48</v>
      </c>
      <c r="B18" s="7" t="s">
        <v>49</v>
      </c>
      <c r="C18" s="8">
        <v>25683.91</v>
      </c>
      <c r="D18" s="9">
        <v>1.02</v>
      </c>
      <c r="E18" s="10">
        <v>2183.1325000000002</v>
      </c>
      <c r="F18" s="10">
        <v>2183.1325000000002</v>
      </c>
      <c r="G18" s="10">
        <v>2183.1325000000002</v>
      </c>
      <c r="H18" s="10">
        <v>2183.1325000000002</v>
      </c>
      <c r="I18" s="10">
        <v>2183.1325000000002</v>
      </c>
      <c r="J18" s="10">
        <v>2183.1325000000002</v>
      </c>
      <c r="K18" s="10">
        <v>2183.1325000000002</v>
      </c>
      <c r="L18" s="10">
        <v>2183.1325000000002</v>
      </c>
      <c r="M18" s="10">
        <v>2183.1325000000002</v>
      </c>
      <c r="N18" s="10">
        <v>2183.1325000000002</v>
      </c>
      <c r="O18" s="10">
        <v>2183.1325000000002</v>
      </c>
      <c r="P18" s="10">
        <v>2183.1325000000002</v>
      </c>
      <c r="Q18" s="11">
        <f t="shared" si="0"/>
        <v>26197.59</v>
      </c>
    </row>
    <row r="19" spans="1:17" ht="15.75" customHeight="1" x14ac:dyDescent="0.4">
      <c r="A19" s="6" t="s">
        <v>50</v>
      </c>
      <c r="B19" s="7" t="s">
        <v>51</v>
      </c>
      <c r="C19" s="8">
        <v>1445</v>
      </c>
      <c r="D19" s="9">
        <v>1.02</v>
      </c>
      <c r="E19" s="10">
        <v>122.825</v>
      </c>
      <c r="F19" s="10">
        <v>122.825</v>
      </c>
      <c r="G19" s="10">
        <v>122.825</v>
      </c>
      <c r="H19" s="10">
        <v>122.825</v>
      </c>
      <c r="I19" s="10">
        <v>122.825</v>
      </c>
      <c r="J19" s="10">
        <v>122.825</v>
      </c>
      <c r="K19" s="10">
        <v>122.825</v>
      </c>
      <c r="L19" s="10">
        <v>122.825</v>
      </c>
      <c r="M19" s="10">
        <v>122.825</v>
      </c>
      <c r="N19" s="10">
        <v>122.825</v>
      </c>
      <c r="O19" s="10">
        <v>122.825</v>
      </c>
      <c r="P19" s="10">
        <v>122.825</v>
      </c>
      <c r="Q19" s="11">
        <f t="shared" si="0"/>
        <v>1473.9000000000003</v>
      </c>
    </row>
    <row r="20" spans="1:17" ht="15.75" customHeight="1" x14ac:dyDescent="0.4">
      <c r="A20" s="6" t="s">
        <v>52</v>
      </c>
      <c r="B20" s="7" t="s">
        <v>53</v>
      </c>
      <c r="C20" s="8">
        <v>230.44</v>
      </c>
      <c r="D20" s="9">
        <v>1.02</v>
      </c>
      <c r="E20" s="10">
        <v>19.59</v>
      </c>
      <c r="F20" s="10">
        <v>19.59</v>
      </c>
      <c r="G20" s="10">
        <v>19.59</v>
      </c>
      <c r="H20" s="10">
        <v>19.59</v>
      </c>
      <c r="I20" s="10">
        <v>19.59</v>
      </c>
      <c r="J20" s="10">
        <v>19.59</v>
      </c>
      <c r="K20" s="10">
        <v>19.59</v>
      </c>
      <c r="L20" s="10">
        <v>19.59</v>
      </c>
      <c r="M20" s="10">
        <v>19.59</v>
      </c>
      <c r="N20" s="10">
        <v>19.59</v>
      </c>
      <c r="O20" s="10">
        <v>19.59</v>
      </c>
      <c r="P20" s="10">
        <v>19.59</v>
      </c>
      <c r="Q20" s="11">
        <f t="shared" si="0"/>
        <v>235.08</v>
      </c>
    </row>
    <row r="21" spans="1:17" ht="15.75" customHeight="1" x14ac:dyDescent="0.4">
      <c r="A21" s="6" t="s">
        <v>54</v>
      </c>
      <c r="B21" s="7" t="s">
        <v>55</v>
      </c>
      <c r="C21" s="8">
        <v>739.28</v>
      </c>
      <c r="D21" s="9">
        <v>1.02</v>
      </c>
      <c r="E21" s="10">
        <v>62.84</v>
      </c>
      <c r="F21" s="10">
        <v>62.84</v>
      </c>
      <c r="G21" s="10">
        <v>62.84</v>
      </c>
      <c r="H21" s="10">
        <v>62.84</v>
      </c>
      <c r="I21" s="10">
        <v>62.84</v>
      </c>
      <c r="J21" s="10">
        <v>62.84</v>
      </c>
      <c r="K21" s="10">
        <v>62.84</v>
      </c>
      <c r="L21" s="10">
        <v>62.84</v>
      </c>
      <c r="M21" s="10">
        <v>62.84</v>
      </c>
      <c r="N21" s="10">
        <v>62.84</v>
      </c>
      <c r="O21" s="10">
        <v>62.84</v>
      </c>
      <c r="P21" s="10">
        <v>62.84</v>
      </c>
      <c r="Q21" s="11">
        <f t="shared" si="0"/>
        <v>754.08000000000027</v>
      </c>
    </row>
    <row r="22" spans="1:17" ht="15.75" customHeight="1" x14ac:dyDescent="0.4">
      <c r="A22" s="6" t="s">
        <v>56</v>
      </c>
      <c r="B22" s="7" t="s">
        <v>57</v>
      </c>
      <c r="C22" s="8">
        <v>-287.64</v>
      </c>
      <c r="D22" s="9">
        <v>1.02</v>
      </c>
      <c r="E22" s="10">
        <v>24.45</v>
      </c>
      <c r="F22" s="10">
        <v>24.45</v>
      </c>
      <c r="G22" s="10">
        <v>24.45</v>
      </c>
      <c r="H22" s="10">
        <v>24.45</v>
      </c>
      <c r="I22" s="10">
        <v>24.45</v>
      </c>
      <c r="J22" s="10">
        <v>24.45</v>
      </c>
      <c r="K22" s="10">
        <v>24.45</v>
      </c>
      <c r="L22" s="10">
        <v>24.45</v>
      </c>
      <c r="M22" s="10">
        <v>24.45</v>
      </c>
      <c r="N22" s="10">
        <v>24.45</v>
      </c>
      <c r="O22" s="10">
        <v>24.45</v>
      </c>
      <c r="P22" s="10">
        <v>24.45</v>
      </c>
      <c r="Q22" s="11">
        <f t="shared" si="0"/>
        <v>293.39999999999992</v>
      </c>
    </row>
    <row r="23" spans="1:17" ht="15.75" customHeight="1" x14ac:dyDescent="0.4">
      <c r="A23" s="6" t="s">
        <v>58</v>
      </c>
      <c r="B23" s="7" t="s">
        <v>59</v>
      </c>
      <c r="C23" s="8">
        <v>277751.09000000003</v>
      </c>
      <c r="D23" s="9">
        <v>1.02</v>
      </c>
      <c r="E23" s="10">
        <v>23608.84</v>
      </c>
      <c r="F23" s="10">
        <v>23608.84</v>
      </c>
      <c r="G23" s="10">
        <v>23608.84</v>
      </c>
      <c r="H23" s="10">
        <v>23608.84</v>
      </c>
      <c r="I23" s="10">
        <v>23608.84</v>
      </c>
      <c r="J23" s="10">
        <v>23608.84</v>
      </c>
      <c r="K23" s="10">
        <v>23608.84</v>
      </c>
      <c r="L23" s="10">
        <v>23608.84</v>
      </c>
      <c r="M23" s="10">
        <v>23608.84</v>
      </c>
      <c r="N23" s="10">
        <v>23608.84</v>
      </c>
      <c r="O23" s="10">
        <v>23608.84</v>
      </c>
      <c r="P23" s="10">
        <v>23608.84</v>
      </c>
      <c r="Q23" s="11">
        <f t="shared" si="0"/>
        <v>283306.08</v>
      </c>
    </row>
    <row r="24" spans="1:17" ht="15.75" customHeight="1" x14ac:dyDescent="0.4">
      <c r="A24" s="6" t="s">
        <v>60</v>
      </c>
      <c r="B24" s="7" t="s">
        <v>61</v>
      </c>
      <c r="C24" s="8">
        <v>-206.7</v>
      </c>
      <c r="D24" s="9">
        <v>1.02</v>
      </c>
      <c r="E24" s="10">
        <v>17.57</v>
      </c>
      <c r="F24" s="10">
        <v>17.57</v>
      </c>
      <c r="G24" s="10">
        <v>17.57</v>
      </c>
      <c r="H24" s="10">
        <v>17.57</v>
      </c>
      <c r="I24" s="10">
        <v>17.57</v>
      </c>
      <c r="J24" s="10">
        <v>17.57</v>
      </c>
      <c r="K24" s="10">
        <v>17.57</v>
      </c>
      <c r="L24" s="10">
        <v>17.57</v>
      </c>
      <c r="M24" s="10">
        <v>17.57</v>
      </c>
      <c r="N24" s="10">
        <v>17.57</v>
      </c>
      <c r="O24" s="10">
        <v>17.57</v>
      </c>
      <c r="P24" s="10">
        <v>17.57</v>
      </c>
      <c r="Q24" s="11">
        <f t="shared" si="0"/>
        <v>210.83999999999995</v>
      </c>
    </row>
    <row r="25" spans="1:17" ht="15.75" customHeight="1" x14ac:dyDescent="0.4">
      <c r="A25" s="6" t="s">
        <v>62</v>
      </c>
      <c r="B25" s="7" t="s">
        <v>63</v>
      </c>
      <c r="C25" s="8">
        <v>-42.41</v>
      </c>
      <c r="D25" s="9">
        <v>1.02</v>
      </c>
      <c r="E25" s="10">
        <v>3.6</v>
      </c>
      <c r="F25" s="10">
        <v>3.6</v>
      </c>
      <c r="G25" s="10">
        <v>3.6</v>
      </c>
      <c r="H25" s="10">
        <v>3.6</v>
      </c>
      <c r="I25" s="10">
        <v>3.6</v>
      </c>
      <c r="J25" s="10">
        <v>3.6</v>
      </c>
      <c r="K25" s="10">
        <v>3.6</v>
      </c>
      <c r="L25" s="10">
        <v>3.6</v>
      </c>
      <c r="M25" s="10">
        <v>3.6</v>
      </c>
      <c r="N25" s="10">
        <v>3.6</v>
      </c>
      <c r="O25" s="10">
        <v>3.6</v>
      </c>
      <c r="P25" s="10">
        <v>3.6</v>
      </c>
      <c r="Q25" s="11">
        <f t="shared" si="0"/>
        <v>43.20000000000001</v>
      </c>
    </row>
    <row r="26" spans="1:17" ht="15.75" customHeight="1" x14ac:dyDescent="0.4">
      <c r="A26" s="6" t="s">
        <v>64</v>
      </c>
      <c r="B26" s="7" t="s">
        <v>65</v>
      </c>
      <c r="C26" s="8">
        <v>10277.17</v>
      </c>
      <c r="D26" s="9">
        <v>1.02</v>
      </c>
      <c r="E26" s="10">
        <v>873.56</v>
      </c>
      <c r="F26" s="10">
        <v>873.56</v>
      </c>
      <c r="G26" s="10">
        <v>873.56</v>
      </c>
      <c r="H26" s="10">
        <v>873.56</v>
      </c>
      <c r="I26" s="10">
        <v>873.56</v>
      </c>
      <c r="J26" s="10">
        <v>873.56</v>
      </c>
      <c r="K26" s="10">
        <v>873.56</v>
      </c>
      <c r="L26" s="10">
        <v>873.56</v>
      </c>
      <c r="M26" s="10">
        <v>873.56</v>
      </c>
      <c r="N26" s="10">
        <v>873.56</v>
      </c>
      <c r="O26" s="10">
        <v>873.56</v>
      </c>
      <c r="P26" s="10">
        <v>873.56</v>
      </c>
      <c r="Q26" s="11">
        <f t="shared" si="0"/>
        <v>10482.719999999996</v>
      </c>
    </row>
    <row r="27" spans="1:17" ht="15.75" customHeight="1" x14ac:dyDescent="0.4">
      <c r="A27" s="6" t="s">
        <v>66</v>
      </c>
      <c r="B27" s="7" t="s">
        <v>67</v>
      </c>
      <c r="C27" s="8">
        <v>2162.9899999999998</v>
      </c>
      <c r="D27" s="9">
        <v>1.02</v>
      </c>
      <c r="E27" s="10">
        <v>183.85</v>
      </c>
      <c r="F27" s="10">
        <v>183.85</v>
      </c>
      <c r="G27" s="10">
        <v>183.85</v>
      </c>
      <c r="H27" s="10">
        <v>183.85</v>
      </c>
      <c r="I27" s="10">
        <v>183.85</v>
      </c>
      <c r="J27" s="10">
        <v>183.85</v>
      </c>
      <c r="K27" s="10">
        <v>183.85</v>
      </c>
      <c r="L27" s="10">
        <v>183.85</v>
      </c>
      <c r="M27" s="10">
        <v>183.85</v>
      </c>
      <c r="N27" s="10">
        <v>183.85</v>
      </c>
      <c r="O27" s="10">
        <v>183.85</v>
      </c>
      <c r="P27" s="10">
        <v>183.85</v>
      </c>
      <c r="Q27" s="11">
        <f t="shared" si="0"/>
        <v>2206.1999999999994</v>
      </c>
    </row>
    <row r="28" spans="1:17" ht="15.75" customHeight="1" x14ac:dyDescent="0.4">
      <c r="A28" s="6" t="s">
        <v>68</v>
      </c>
      <c r="B28" s="7" t="s">
        <v>69</v>
      </c>
      <c r="C28" s="8">
        <v>14190.78</v>
      </c>
      <c r="D28" s="9">
        <v>1.02</v>
      </c>
      <c r="E28" s="10">
        <v>1206.22</v>
      </c>
      <c r="F28" s="10">
        <v>1206.22</v>
      </c>
      <c r="G28" s="10">
        <v>1206.22</v>
      </c>
      <c r="H28" s="10">
        <v>1206.22</v>
      </c>
      <c r="I28" s="10">
        <v>1206.22</v>
      </c>
      <c r="J28" s="10">
        <v>1206.22</v>
      </c>
      <c r="K28" s="10">
        <v>1206.22</v>
      </c>
      <c r="L28" s="10">
        <v>1206.22</v>
      </c>
      <c r="M28" s="10">
        <v>1206.22</v>
      </c>
      <c r="N28" s="10">
        <v>1206.22</v>
      </c>
      <c r="O28" s="10">
        <v>1206.22</v>
      </c>
      <c r="P28" s="10">
        <v>1206.22</v>
      </c>
      <c r="Q28" s="11">
        <f t="shared" si="0"/>
        <v>14474.639999999998</v>
      </c>
    </row>
    <row r="29" spans="1:17" ht="15.75" customHeight="1" x14ac:dyDescent="0.4">
      <c r="A29" s="6" t="s">
        <v>70</v>
      </c>
      <c r="B29" s="7" t="s">
        <v>71</v>
      </c>
      <c r="C29" s="8">
        <v>29111.35</v>
      </c>
      <c r="D29" s="9">
        <v>1.02</v>
      </c>
      <c r="E29" s="10">
        <v>2474.46</v>
      </c>
      <c r="F29" s="10">
        <v>2474.46</v>
      </c>
      <c r="G29" s="10">
        <v>2474.46</v>
      </c>
      <c r="H29" s="10">
        <v>2474.46</v>
      </c>
      <c r="I29" s="10">
        <v>2474.46</v>
      </c>
      <c r="J29" s="10">
        <v>2474.46</v>
      </c>
      <c r="K29" s="10">
        <v>2474.46</v>
      </c>
      <c r="L29" s="10">
        <v>2474.46</v>
      </c>
      <c r="M29" s="10">
        <v>2474.46</v>
      </c>
      <c r="N29" s="10">
        <v>2474.46</v>
      </c>
      <c r="O29" s="10">
        <v>2474.46</v>
      </c>
      <c r="P29" s="10">
        <v>2474.46</v>
      </c>
      <c r="Q29" s="11">
        <f t="shared" si="0"/>
        <v>29693.519999999993</v>
      </c>
    </row>
    <row r="30" spans="1:17" ht="15.75" customHeight="1" x14ac:dyDescent="0.4">
      <c r="A30" s="6" t="s">
        <v>72</v>
      </c>
      <c r="B30" s="7" t="s">
        <v>73</v>
      </c>
      <c r="C30" s="8">
        <v>37187.629999999997</v>
      </c>
      <c r="D30" s="9">
        <v>1.02</v>
      </c>
      <c r="E30" s="10">
        <v>236.82</v>
      </c>
      <c r="F30" s="10">
        <v>236.82</v>
      </c>
      <c r="G30" s="10">
        <v>236.82</v>
      </c>
      <c r="H30" s="10">
        <v>236.82</v>
      </c>
      <c r="I30" s="10">
        <v>236.82</v>
      </c>
      <c r="J30" s="10">
        <v>236.82</v>
      </c>
      <c r="K30" s="10">
        <v>236.82</v>
      </c>
      <c r="L30" s="10">
        <v>236.82</v>
      </c>
      <c r="M30" s="10">
        <v>236.82</v>
      </c>
      <c r="N30" s="10">
        <v>236.82</v>
      </c>
      <c r="O30" s="10">
        <v>236.82</v>
      </c>
      <c r="P30" s="10">
        <v>236.82</v>
      </c>
      <c r="Q30" s="11">
        <f t="shared" si="0"/>
        <v>2841.84</v>
      </c>
    </row>
    <row r="31" spans="1:17" ht="15.75" customHeight="1" x14ac:dyDescent="0.4">
      <c r="A31" s="6" t="s">
        <v>74</v>
      </c>
      <c r="B31" s="7" t="s">
        <v>75</v>
      </c>
      <c r="C31" s="8">
        <v>-19356.87</v>
      </c>
      <c r="D31" s="9">
        <v>1.02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1">
        <f t="shared" si="0"/>
        <v>0</v>
      </c>
    </row>
    <row r="32" spans="1:17" ht="15.75" customHeight="1" x14ac:dyDescent="0.4">
      <c r="A32" s="6" t="s">
        <v>76</v>
      </c>
      <c r="B32" s="7" t="s">
        <v>77</v>
      </c>
      <c r="C32" s="8">
        <v>2035.36</v>
      </c>
      <c r="D32" s="9">
        <v>1.02</v>
      </c>
      <c r="E32" s="10">
        <v>173.01</v>
      </c>
      <c r="F32" s="10">
        <v>173.01</v>
      </c>
      <c r="G32" s="10">
        <v>173.01</v>
      </c>
      <c r="H32" s="10">
        <v>173.01</v>
      </c>
      <c r="I32" s="10">
        <v>173.01</v>
      </c>
      <c r="J32" s="10">
        <v>173.01</v>
      </c>
      <c r="K32" s="10">
        <v>173.01</v>
      </c>
      <c r="L32" s="10">
        <v>173.01</v>
      </c>
      <c r="M32" s="10">
        <v>173.01</v>
      </c>
      <c r="N32" s="10">
        <v>173.01</v>
      </c>
      <c r="O32" s="10">
        <v>173.01</v>
      </c>
      <c r="P32" s="10">
        <v>173.01</v>
      </c>
      <c r="Q32" s="11">
        <f t="shared" si="0"/>
        <v>2076.12</v>
      </c>
    </row>
    <row r="33" spans="1:17" ht="15.75" customHeight="1" x14ac:dyDescent="0.4">
      <c r="A33" s="6" t="s">
        <v>78</v>
      </c>
      <c r="B33" s="7" t="s">
        <v>79</v>
      </c>
      <c r="C33" s="8">
        <v>1200</v>
      </c>
      <c r="D33" s="9">
        <v>1.02</v>
      </c>
      <c r="E33" s="10">
        <v>200</v>
      </c>
      <c r="F33" s="10">
        <v>200</v>
      </c>
      <c r="G33" s="10">
        <v>200</v>
      </c>
      <c r="H33" s="10">
        <v>200</v>
      </c>
      <c r="I33" s="10">
        <v>200</v>
      </c>
      <c r="J33" s="10">
        <v>200</v>
      </c>
      <c r="K33" s="10">
        <v>200</v>
      </c>
      <c r="L33" s="10">
        <v>200</v>
      </c>
      <c r="M33" s="10">
        <v>200</v>
      </c>
      <c r="N33" s="10">
        <v>200</v>
      </c>
      <c r="O33" s="10">
        <v>200</v>
      </c>
      <c r="P33" s="10">
        <v>200</v>
      </c>
      <c r="Q33" s="11">
        <f t="shared" si="0"/>
        <v>2400</v>
      </c>
    </row>
    <row r="34" spans="1:17" ht="15.75" customHeight="1" x14ac:dyDescent="0.4">
      <c r="A34" s="6" t="s">
        <v>80</v>
      </c>
      <c r="B34" s="7" t="s">
        <v>81</v>
      </c>
      <c r="C34" s="8">
        <v>5258.48</v>
      </c>
      <c r="D34" s="9">
        <v>1.02</v>
      </c>
      <c r="E34" s="10">
        <v>446.97</v>
      </c>
      <c r="F34" s="10">
        <v>446.97</v>
      </c>
      <c r="G34" s="10">
        <v>446.97</v>
      </c>
      <c r="H34" s="10">
        <v>446.97</v>
      </c>
      <c r="I34" s="10">
        <v>446.97</v>
      </c>
      <c r="J34" s="10">
        <v>446.97</v>
      </c>
      <c r="K34" s="10">
        <v>446.97</v>
      </c>
      <c r="L34" s="10">
        <v>446.97</v>
      </c>
      <c r="M34" s="10">
        <v>446.97</v>
      </c>
      <c r="N34" s="10">
        <v>446.97</v>
      </c>
      <c r="O34" s="10">
        <v>446.97</v>
      </c>
      <c r="P34" s="10">
        <v>446.97</v>
      </c>
      <c r="Q34" s="11">
        <f t="shared" si="0"/>
        <v>5363.6400000000021</v>
      </c>
    </row>
    <row r="35" spans="1:17" ht="15.75" customHeight="1" x14ac:dyDescent="0.4">
      <c r="A35" s="6" t="s">
        <v>82</v>
      </c>
      <c r="B35" s="7" t="s">
        <v>83</v>
      </c>
      <c r="C35" s="8">
        <v>236.84</v>
      </c>
      <c r="D35" s="9">
        <v>1.02</v>
      </c>
      <c r="E35" s="10">
        <v>20.13</v>
      </c>
      <c r="F35" s="10">
        <v>20.13</v>
      </c>
      <c r="G35" s="10">
        <v>20.13</v>
      </c>
      <c r="H35" s="10">
        <v>20.13</v>
      </c>
      <c r="I35" s="10">
        <v>20.13</v>
      </c>
      <c r="J35" s="10">
        <v>20.13</v>
      </c>
      <c r="K35" s="10">
        <v>20.13</v>
      </c>
      <c r="L35" s="10">
        <v>20.13</v>
      </c>
      <c r="M35" s="10">
        <v>20.13</v>
      </c>
      <c r="N35" s="10">
        <v>20.13</v>
      </c>
      <c r="O35" s="10">
        <v>20.13</v>
      </c>
      <c r="P35" s="10">
        <v>20.13</v>
      </c>
      <c r="Q35" s="11">
        <f t="shared" si="0"/>
        <v>241.55999999999997</v>
      </c>
    </row>
    <row r="36" spans="1:17" ht="15.75" customHeight="1" x14ac:dyDescent="0.4">
      <c r="A36" s="6" t="s">
        <v>84</v>
      </c>
      <c r="B36" s="7" t="s">
        <v>85</v>
      </c>
      <c r="C36" s="8">
        <v>2197.81</v>
      </c>
      <c r="D36" s="9">
        <v>1.02</v>
      </c>
      <c r="E36" s="10">
        <v>186.81</v>
      </c>
      <c r="F36" s="10">
        <v>186.81</v>
      </c>
      <c r="G36" s="10">
        <v>186.81</v>
      </c>
      <c r="H36" s="10">
        <v>186.81</v>
      </c>
      <c r="I36" s="10">
        <v>186.81</v>
      </c>
      <c r="J36" s="10">
        <v>186.81</v>
      </c>
      <c r="K36" s="10">
        <v>186.81</v>
      </c>
      <c r="L36" s="10">
        <v>186.81</v>
      </c>
      <c r="M36" s="10">
        <v>186.81</v>
      </c>
      <c r="N36" s="10">
        <v>186.81</v>
      </c>
      <c r="O36" s="10">
        <v>186.81</v>
      </c>
      <c r="P36" s="10">
        <v>186.81</v>
      </c>
      <c r="Q36" s="11">
        <f t="shared" si="0"/>
        <v>2241.7199999999998</v>
      </c>
    </row>
    <row r="37" spans="1:17" ht="15.75" customHeight="1" x14ac:dyDescent="0.4">
      <c r="A37" s="6" t="s">
        <v>86</v>
      </c>
      <c r="B37" s="7" t="s">
        <v>87</v>
      </c>
      <c r="C37" s="8">
        <v>145.1</v>
      </c>
      <c r="D37" s="9">
        <v>1.02</v>
      </c>
      <c r="E37" s="10">
        <v>12.33</v>
      </c>
      <c r="F37" s="10">
        <v>12.33</v>
      </c>
      <c r="G37" s="10">
        <v>12.33</v>
      </c>
      <c r="H37" s="10">
        <v>12.33</v>
      </c>
      <c r="I37" s="10">
        <v>12.33</v>
      </c>
      <c r="J37" s="10">
        <v>12.33</v>
      </c>
      <c r="K37" s="10">
        <v>12.33</v>
      </c>
      <c r="L37" s="10">
        <v>12.33</v>
      </c>
      <c r="M37" s="10">
        <v>12.33</v>
      </c>
      <c r="N37" s="10">
        <v>12.33</v>
      </c>
      <c r="O37" s="10">
        <v>12.33</v>
      </c>
      <c r="P37" s="10">
        <v>12.33</v>
      </c>
      <c r="Q37" s="11">
        <f t="shared" si="0"/>
        <v>147.96</v>
      </c>
    </row>
    <row r="38" spans="1:17" ht="15.75" customHeight="1" x14ac:dyDescent="0.4">
      <c r="A38" s="6" t="s">
        <v>88</v>
      </c>
      <c r="B38" s="7" t="s">
        <v>89</v>
      </c>
      <c r="C38" s="8">
        <v>4033.58</v>
      </c>
      <c r="D38" s="9">
        <v>1.02</v>
      </c>
      <c r="E38" s="10">
        <v>342.85</v>
      </c>
      <c r="F38" s="10">
        <v>342.85</v>
      </c>
      <c r="G38" s="10">
        <v>342.85</v>
      </c>
      <c r="H38" s="10">
        <v>342.85</v>
      </c>
      <c r="I38" s="10">
        <v>342.85</v>
      </c>
      <c r="J38" s="10">
        <v>342.85</v>
      </c>
      <c r="K38" s="10">
        <v>342.85</v>
      </c>
      <c r="L38" s="10">
        <v>342.85</v>
      </c>
      <c r="M38" s="10">
        <v>342.85</v>
      </c>
      <c r="N38" s="10">
        <v>342.85</v>
      </c>
      <c r="O38" s="10">
        <v>342.85</v>
      </c>
      <c r="P38" s="10">
        <v>342.85</v>
      </c>
      <c r="Q38" s="11">
        <f t="shared" si="0"/>
        <v>4114.2</v>
      </c>
    </row>
    <row r="39" spans="1:17" ht="15.75" customHeight="1" x14ac:dyDescent="0.4">
      <c r="A39" s="6" t="s">
        <v>90</v>
      </c>
      <c r="B39" s="7" t="s">
        <v>91</v>
      </c>
      <c r="C39" s="8">
        <v>724.75</v>
      </c>
      <c r="D39" s="9">
        <v>1.02</v>
      </c>
      <c r="E39" s="10">
        <v>61.6</v>
      </c>
      <c r="F39" s="10">
        <v>61.6</v>
      </c>
      <c r="G39" s="10">
        <v>61.6</v>
      </c>
      <c r="H39" s="10">
        <v>61.6</v>
      </c>
      <c r="I39" s="10">
        <v>61.6</v>
      </c>
      <c r="J39" s="10">
        <v>61.6</v>
      </c>
      <c r="K39" s="10">
        <v>61.6</v>
      </c>
      <c r="L39" s="10">
        <v>61.6</v>
      </c>
      <c r="M39" s="10">
        <v>61.6</v>
      </c>
      <c r="N39" s="10">
        <v>61.6</v>
      </c>
      <c r="O39" s="10">
        <v>61.6</v>
      </c>
      <c r="P39" s="10">
        <v>61.6</v>
      </c>
      <c r="Q39" s="11">
        <f t="shared" si="0"/>
        <v>739.20000000000016</v>
      </c>
    </row>
    <row r="40" spans="1:17" ht="15.75" customHeight="1" x14ac:dyDescent="0.4">
      <c r="A40" s="6" t="s">
        <v>92</v>
      </c>
      <c r="B40" s="7" t="s">
        <v>93</v>
      </c>
      <c r="C40" s="8">
        <v>20849.98</v>
      </c>
      <c r="D40" s="9">
        <v>1.02</v>
      </c>
      <c r="E40" s="10">
        <v>1409.75</v>
      </c>
      <c r="F40" s="10">
        <v>1409.75</v>
      </c>
      <c r="G40" s="10">
        <v>1409.75</v>
      </c>
      <c r="H40" s="10">
        <v>1409.75</v>
      </c>
      <c r="I40" s="10">
        <v>1409.75</v>
      </c>
      <c r="J40" s="10">
        <v>1409.75</v>
      </c>
      <c r="K40" s="10">
        <v>1409.75</v>
      </c>
      <c r="L40" s="10">
        <v>1409.75</v>
      </c>
      <c r="M40" s="10">
        <v>1409.75</v>
      </c>
      <c r="N40" s="10">
        <v>1409.75</v>
      </c>
      <c r="O40" s="10">
        <v>1409.75</v>
      </c>
      <c r="P40" s="10">
        <v>1409.75</v>
      </c>
      <c r="Q40" s="11">
        <f t="shared" si="0"/>
        <v>16917</v>
      </c>
    </row>
    <row r="41" spans="1:17" ht="15.75" customHeight="1" x14ac:dyDescent="0.4">
      <c r="A41" s="6" t="s">
        <v>94</v>
      </c>
      <c r="B41" s="7" t="s">
        <v>95</v>
      </c>
      <c r="C41" s="8">
        <v>6869.51</v>
      </c>
      <c r="D41" s="9">
        <v>1.02</v>
      </c>
      <c r="E41" s="10">
        <v>583.91</v>
      </c>
      <c r="F41" s="10">
        <v>583.91</v>
      </c>
      <c r="G41" s="10">
        <v>583.91</v>
      </c>
      <c r="H41" s="10">
        <v>583.91</v>
      </c>
      <c r="I41" s="10">
        <v>583.91</v>
      </c>
      <c r="J41" s="10">
        <v>583.91</v>
      </c>
      <c r="K41" s="10">
        <v>583.91</v>
      </c>
      <c r="L41" s="10">
        <v>583.91</v>
      </c>
      <c r="M41" s="10">
        <v>583.91</v>
      </c>
      <c r="N41" s="10">
        <v>583.91</v>
      </c>
      <c r="O41" s="10">
        <v>583.91</v>
      </c>
      <c r="P41" s="10">
        <v>583.91</v>
      </c>
      <c r="Q41" s="11">
        <f t="shared" si="0"/>
        <v>7006.9199999999992</v>
      </c>
    </row>
    <row r="42" spans="1:17" ht="15.75" customHeight="1" x14ac:dyDescent="0.4">
      <c r="A42" s="6" t="s">
        <v>96</v>
      </c>
      <c r="B42" s="7" t="s">
        <v>97</v>
      </c>
      <c r="C42" s="8">
        <v>1270.99</v>
      </c>
      <c r="D42" s="9">
        <v>1.02</v>
      </c>
      <c r="E42" s="10">
        <v>108.03</v>
      </c>
      <c r="F42" s="10">
        <v>108.03</v>
      </c>
      <c r="G42" s="10">
        <v>108.03</v>
      </c>
      <c r="H42" s="10">
        <v>108.03</v>
      </c>
      <c r="I42" s="10">
        <v>108.03</v>
      </c>
      <c r="J42" s="10">
        <v>108.03</v>
      </c>
      <c r="K42" s="10">
        <v>108.03</v>
      </c>
      <c r="L42" s="10">
        <v>108.03</v>
      </c>
      <c r="M42" s="10">
        <v>108.03</v>
      </c>
      <c r="N42" s="10">
        <v>108.03</v>
      </c>
      <c r="O42" s="10">
        <v>108.03</v>
      </c>
      <c r="P42" s="10">
        <v>108.03</v>
      </c>
      <c r="Q42" s="11">
        <f t="shared" si="0"/>
        <v>1296.3599999999999</v>
      </c>
    </row>
    <row r="43" spans="1:17" ht="15.75" customHeight="1" x14ac:dyDescent="0.4">
      <c r="A43" s="6" t="s">
        <v>98</v>
      </c>
      <c r="B43" s="7" t="s">
        <v>99</v>
      </c>
      <c r="C43" s="8">
        <v>1019.17</v>
      </c>
      <c r="D43" s="9">
        <v>1.02</v>
      </c>
      <c r="E43" s="10">
        <v>86.63</v>
      </c>
      <c r="F43" s="10">
        <v>86.63</v>
      </c>
      <c r="G43" s="10">
        <v>86.63</v>
      </c>
      <c r="H43" s="10">
        <v>86.63</v>
      </c>
      <c r="I43" s="10">
        <v>86.63</v>
      </c>
      <c r="J43" s="10">
        <v>86.63</v>
      </c>
      <c r="K43" s="10">
        <v>86.63</v>
      </c>
      <c r="L43" s="10">
        <v>86.63</v>
      </c>
      <c r="M43" s="10">
        <v>86.63</v>
      </c>
      <c r="N43" s="10">
        <v>86.63</v>
      </c>
      <c r="O43" s="10">
        <v>86.63</v>
      </c>
      <c r="P43" s="10">
        <v>86.63</v>
      </c>
      <c r="Q43" s="11">
        <f t="shared" si="0"/>
        <v>1039.56</v>
      </c>
    </row>
    <row r="44" spans="1:17" ht="15.75" customHeight="1" x14ac:dyDescent="0.4">
      <c r="A44" s="6" t="s">
        <v>100</v>
      </c>
      <c r="B44" s="7" t="s">
        <v>101</v>
      </c>
      <c r="C44" s="8">
        <v>7725.86</v>
      </c>
      <c r="D44" s="9">
        <v>1.02</v>
      </c>
      <c r="E44" s="10">
        <v>656.7</v>
      </c>
      <c r="F44" s="10">
        <v>656.7</v>
      </c>
      <c r="G44" s="10">
        <v>656.7</v>
      </c>
      <c r="H44" s="10">
        <v>656.7</v>
      </c>
      <c r="I44" s="10">
        <v>656.7</v>
      </c>
      <c r="J44" s="10">
        <v>656.7</v>
      </c>
      <c r="K44" s="10">
        <v>656.7</v>
      </c>
      <c r="L44" s="10">
        <v>656.7</v>
      </c>
      <c r="M44" s="10">
        <v>656.7</v>
      </c>
      <c r="N44" s="10">
        <v>656.7</v>
      </c>
      <c r="O44" s="10">
        <v>656.7</v>
      </c>
      <c r="P44" s="10">
        <v>656.7</v>
      </c>
      <c r="Q44" s="11">
        <f t="shared" si="0"/>
        <v>7880.3999999999987</v>
      </c>
    </row>
    <row r="45" spans="1:17" ht="15.75" customHeight="1" x14ac:dyDescent="0.4">
      <c r="A45" s="6" t="s">
        <v>102</v>
      </c>
      <c r="B45" s="7" t="s">
        <v>103</v>
      </c>
      <c r="C45" s="8">
        <v>46.68</v>
      </c>
      <c r="D45" s="9">
        <v>1.02</v>
      </c>
      <c r="E45" s="10">
        <v>3.97</v>
      </c>
      <c r="F45" s="10">
        <v>3.97</v>
      </c>
      <c r="G45" s="10">
        <v>3.97</v>
      </c>
      <c r="H45" s="10">
        <v>3.97</v>
      </c>
      <c r="I45" s="10">
        <v>3.97</v>
      </c>
      <c r="J45" s="10">
        <v>3.97</v>
      </c>
      <c r="K45" s="10">
        <v>3.97</v>
      </c>
      <c r="L45" s="10">
        <v>3.97</v>
      </c>
      <c r="M45" s="10">
        <v>3.97</v>
      </c>
      <c r="N45" s="10">
        <v>3.97</v>
      </c>
      <c r="O45" s="10">
        <v>3.97</v>
      </c>
      <c r="P45" s="10">
        <v>3.97</v>
      </c>
      <c r="Q45" s="11">
        <f t="shared" si="0"/>
        <v>47.639999999999993</v>
      </c>
    </row>
    <row r="46" spans="1:17" ht="15.75" customHeight="1" x14ac:dyDescent="0.4">
      <c r="A46" s="6" t="s">
        <v>104</v>
      </c>
      <c r="B46" s="7" t="s">
        <v>105</v>
      </c>
      <c r="C46" s="8">
        <v>2027.73</v>
      </c>
      <c r="D46" s="9">
        <v>1.02</v>
      </c>
      <c r="E46" s="10">
        <v>172.36</v>
      </c>
      <c r="F46" s="10">
        <v>172.36</v>
      </c>
      <c r="G46" s="10">
        <v>172.36</v>
      </c>
      <c r="H46" s="10">
        <v>172.36</v>
      </c>
      <c r="I46" s="10">
        <v>172.36</v>
      </c>
      <c r="J46" s="10">
        <v>172.36</v>
      </c>
      <c r="K46" s="10">
        <v>172.36</v>
      </c>
      <c r="L46" s="10">
        <v>172.36</v>
      </c>
      <c r="M46" s="10">
        <v>172.36</v>
      </c>
      <c r="N46" s="10">
        <v>172.36</v>
      </c>
      <c r="O46" s="10">
        <v>172.36</v>
      </c>
      <c r="P46" s="10">
        <v>172.36</v>
      </c>
      <c r="Q46" s="11">
        <f t="shared" si="0"/>
        <v>2068.3200000000006</v>
      </c>
    </row>
    <row r="47" spans="1:17" ht="15.75" customHeight="1" x14ac:dyDescent="0.4">
      <c r="A47" s="6" t="s">
        <v>106</v>
      </c>
      <c r="B47" s="7" t="s">
        <v>107</v>
      </c>
      <c r="C47" s="8">
        <v>47322.21</v>
      </c>
      <c r="D47" s="9">
        <v>1.02</v>
      </c>
      <c r="E47" s="10">
        <v>4022.39</v>
      </c>
      <c r="F47" s="10">
        <v>4022.39</v>
      </c>
      <c r="G47" s="10">
        <v>4022.39</v>
      </c>
      <c r="H47" s="10">
        <v>4022.39</v>
      </c>
      <c r="I47" s="10">
        <v>4022.39</v>
      </c>
      <c r="J47" s="10">
        <v>4022.39</v>
      </c>
      <c r="K47" s="10">
        <v>4022.39</v>
      </c>
      <c r="L47" s="10">
        <v>4022.39</v>
      </c>
      <c r="M47" s="10">
        <v>4022.39</v>
      </c>
      <c r="N47" s="10">
        <v>4022.39</v>
      </c>
      <c r="O47" s="10">
        <v>4022.39</v>
      </c>
      <c r="P47" s="10">
        <v>4022.39</v>
      </c>
      <c r="Q47" s="11">
        <f t="shared" si="0"/>
        <v>48268.68</v>
      </c>
    </row>
    <row r="48" spans="1:17" ht="15.75" customHeight="1" x14ac:dyDescent="0.4">
      <c r="A48" s="6" t="s">
        <v>108</v>
      </c>
      <c r="B48" s="7" t="s">
        <v>109</v>
      </c>
      <c r="C48" s="8">
        <v>65481.63</v>
      </c>
      <c r="D48" s="9">
        <v>1.02</v>
      </c>
      <c r="E48" s="10">
        <v>5565.94</v>
      </c>
      <c r="F48" s="10">
        <v>5565.94</v>
      </c>
      <c r="G48" s="10">
        <v>5565.94</v>
      </c>
      <c r="H48" s="10">
        <v>5565.94</v>
      </c>
      <c r="I48" s="10">
        <v>5565.94</v>
      </c>
      <c r="J48" s="10">
        <v>5565.94</v>
      </c>
      <c r="K48" s="10">
        <v>5565.94</v>
      </c>
      <c r="L48" s="10">
        <v>5565.94</v>
      </c>
      <c r="M48" s="10">
        <v>5565.94</v>
      </c>
      <c r="N48" s="10">
        <v>5565.94</v>
      </c>
      <c r="O48" s="10">
        <v>5565.94</v>
      </c>
      <c r="P48" s="10">
        <v>5565.94</v>
      </c>
      <c r="Q48" s="11">
        <f t="shared" si="0"/>
        <v>66791.280000000013</v>
      </c>
    </row>
    <row r="49" spans="1:17" ht="15.75" customHeight="1" x14ac:dyDescent="0.4">
      <c r="A49" s="6" t="s">
        <v>110</v>
      </c>
      <c r="B49" s="7" t="s">
        <v>111</v>
      </c>
      <c r="C49" s="8">
        <v>14591.95</v>
      </c>
      <c r="D49" s="9">
        <v>1.02</v>
      </c>
      <c r="E49" s="10">
        <v>1240.32</v>
      </c>
      <c r="F49" s="10">
        <v>1240.32</v>
      </c>
      <c r="G49" s="10">
        <v>1240.32</v>
      </c>
      <c r="H49" s="10">
        <v>1240.32</v>
      </c>
      <c r="I49" s="10">
        <v>1240.32</v>
      </c>
      <c r="J49" s="10">
        <v>1240.32</v>
      </c>
      <c r="K49" s="10">
        <v>1240.32</v>
      </c>
      <c r="L49" s="10">
        <v>1240.32</v>
      </c>
      <c r="M49" s="10">
        <v>1240.32</v>
      </c>
      <c r="N49" s="10">
        <v>1240.32</v>
      </c>
      <c r="O49" s="10">
        <v>1240.32</v>
      </c>
      <c r="P49" s="10">
        <v>1240.32</v>
      </c>
      <c r="Q49" s="11">
        <f t="shared" si="0"/>
        <v>14883.839999999998</v>
      </c>
    </row>
    <row r="50" spans="1:17" ht="15.75" customHeight="1" x14ac:dyDescent="0.4">
      <c r="A50" s="6" t="s">
        <v>112</v>
      </c>
      <c r="B50" s="7" t="s">
        <v>113</v>
      </c>
      <c r="C50" s="8">
        <v>5266.41</v>
      </c>
      <c r="D50" s="9">
        <v>1.02</v>
      </c>
      <c r="E50" s="10">
        <v>291.67</v>
      </c>
      <c r="F50" s="10">
        <v>291.67</v>
      </c>
      <c r="G50" s="10">
        <v>291.67</v>
      </c>
      <c r="H50" s="10">
        <v>291.67</v>
      </c>
      <c r="I50" s="10">
        <v>291.67</v>
      </c>
      <c r="J50" s="10">
        <v>291.67</v>
      </c>
      <c r="K50" s="10">
        <v>291.67</v>
      </c>
      <c r="L50" s="10">
        <v>291.67</v>
      </c>
      <c r="M50" s="10">
        <v>291.67</v>
      </c>
      <c r="N50" s="10">
        <v>291.67</v>
      </c>
      <c r="O50" s="10">
        <v>291.67</v>
      </c>
      <c r="P50" s="10">
        <v>291.67</v>
      </c>
      <c r="Q50" s="11">
        <f t="shared" si="0"/>
        <v>3500.0400000000004</v>
      </c>
    </row>
    <row r="51" spans="1:17" ht="15.75" customHeight="1" x14ac:dyDescent="0.4">
      <c r="A51" s="6" t="s">
        <v>114</v>
      </c>
      <c r="B51" s="7" t="s">
        <v>115</v>
      </c>
      <c r="C51" s="8">
        <v>21312.39</v>
      </c>
      <c r="D51" s="9">
        <v>1.02</v>
      </c>
      <c r="E51" s="10">
        <v>1811.55</v>
      </c>
      <c r="F51" s="10">
        <v>1811.55</v>
      </c>
      <c r="G51" s="10">
        <v>1811.55</v>
      </c>
      <c r="H51" s="10">
        <v>1811.55</v>
      </c>
      <c r="I51" s="10">
        <v>1811.55</v>
      </c>
      <c r="J51" s="10">
        <v>1811.55</v>
      </c>
      <c r="K51" s="10">
        <v>1811.55</v>
      </c>
      <c r="L51" s="10">
        <v>1811.55</v>
      </c>
      <c r="M51" s="10">
        <v>1811.55</v>
      </c>
      <c r="N51" s="10">
        <v>1811.55</v>
      </c>
      <c r="O51" s="10">
        <v>1811.55</v>
      </c>
      <c r="P51" s="10">
        <v>1811.55</v>
      </c>
      <c r="Q51" s="11">
        <f t="shared" si="0"/>
        <v>21738.599999999995</v>
      </c>
    </row>
    <row r="52" spans="1:17" ht="15.75" customHeight="1" x14ac:dyDescent="0.4">
      <c r="A52" s="6" t="s">
        <v>116</v>
      </c>
      <c r="B52" s="7" t="s">
        <v>117</v>
      </c>
      <c r="C52" s="8">
        <v>19671.96</v>
      </c>
      <c r="D52" s="9">
        <v>1.02</v>
      </c>
      <c r="E52" s="10">
        <v>1672.12</v>
      </c>
      <c r="F52" s="10">
        <v>1672.12</v>
      </c>
      <c r="G52" s="10">
        <v>1672.12</v>
      </c>
      <c r="H52" s="10">
        <v>1672.12</v>
      </c>
      <c r="I52" s="10">
        <v>1672.12</v>
      </c>
      <c r="J52" s="10">
        <v>1672.12</v>
      </c>
      <c r="K52" s="10">
        <v>1672.12</v>
      </c>
      <c r="L52" s="10">
        <v>1672.12</v>
      </c>
      <c r="M52" s="10">
        <v>1672.12</v>
      </c>
      <c r="N52" s="10">
        <v>1672.12</v>
      </c>
      <c r="O52" s="10">
        <v>1672.12</v>
      </c>
      <c r="P52" s="10">
        <v>1672.12</v>
      </c>
      <c r="Q52" s="11">
        <f t="shared" si="0"/>
        <v>20065.439999999991</v>
      </c>
    </row>
    <row r="53" spans="1:17" ht="15.75" customHeight="1" x14ac:dyDescent="0.4">
      <c r="A53" s="6" t="s">
        <v>118</v>
      </c>
      <c r="B53" s="7" t="s">
        <v>119</v>
      </c>
      <c r="C53" s="8">
        <v>4704.13</v>
      </c>
      <c r="D53" s="9">
        <v>1.02</v>
      </c>
      <c r="E53" s="10">
        <v>399.85</v>
      </c>
      <c r="F53" s="10">
        <v>399.85</v>
      </c>
      <c r="G53" s="10">
        <v>399.85</v>
      </c>
      <c r="H53" s="10">
        <v>399.85</v>
      </c>
      <c r="I53" s="10">
        <v>399.85</v>
      </c>
      <c r="J53" s="10">
        <v>399.85</v>
      </c>
      <c r="K53" s="10">
        <v>399.85</v>
      </c>
      <c r="L53" s="10">
        <v>399.85</v>
      </c>
      <c r="M53" s="10">
        <v>399.85</v>
      </c>
      <c r="N53" s="10">
        <v>399.85</v>
      </c>
      <c r="O53" s="10">
        <v>399.85</v>
      </c>
      <c r="P53" s="10">
        <v>399.85</v>
      </c>
      <c r="Q53" s="11">
        <f t="shared" si="0"/>
        <v>4798.2</v>
      </c>
    </row>
    <row r="54" spans="1:17" ht="15.75" customHeight="1" x14ac:dyDescent="0.4">
      <c r="A54" s="6" t="s">
        <v>120</v>
      </c>
      <c r="B54" s="7" t="s">
        <v>121</v>
      </c>
      <c r="C54" s="8">
        <v>7535.94</v>
      </c>
      <c r="D54" s="9">
        <v>1.02</v>
      </c>
      <c r="E54" s="10">
        <v>640.54999999999995</v>
      </c>
      <c r="F54" s="10">
        <v>640.54999999999995</v>
      </c>
      <c r="G54" s="10">
        <v>640.54999999999995</v>
      </c>
      <c r="H54" s="10">
        <v>640.54999999999995</v>
      </c>
      <c r="I54" s="10">
        <v>640.54999999999995</v>
      </c>
      <c r="J54" s="10">
        <v>640.54999999999995</v>
      </c>
      <c r="K54" s="10">
        <v>640.54999999999995</v>
      </c>
      <c r="L54" s="10">
        <v>640.54999999999995</v>
      </c>
      <c r="M54" s="10">
        <v>640.54999999999995</v>
      </c>
      <c r="N54" s="10">
        <v>640.54999999999995</v>
      </c>
      <c r="O54" s="10">
        <v>640.54999999999995</v>
      </c>
      <c r="P54" s="10">
        <v>640.54999999999995</v>
      </c>
      <c r="Q54" s="11">
        <f t="shared" si="0"/>
        <v>7686.6000000000013</v>
      </c>
    </row>
    <row r="55" spans="1:17" ht="15.75" customHeight="1" x14ac:dyDescent="0.4">
      <c r="A55" s="6" t="s">
        <v>122</v>
      </c>
      <c r="B55" s="7" t="s">
        <v>123</v>
      </c>
      <c r="C55" s="8">
        <v>231.91</v>
      </c>
      <c r="D55" s="9">
        <v>1.02</v>
      </c>
      <c r="E55" s="10">
        <v>19.71</v>
      </c>
      <c r="F55" s="10">
        <v>19.71</v>
      </c>
      <c r="G55" s="10">
        <v>19.71</v>
      </c>
      <c r="H55" s="10">
        <v>19.71</v>
      </c>
      <c r="I55" s="10">
        <v>19.71</v>
      </c>
      <c r="J55" s="10">
        <v>19.71</v>
      </c>
      <c r="K55" s="10">
        <v>19.71</v>
      </c>
      <c r="L55" s="10">
        <v>19.71</v>
      </c>
      <c r="M55" s="10">
        <v>19.71</v>
      </c>
      <c r="N55" s="10">
        <v>19.71</v>
      </c>
      <c r="O55" s="10">
        <v>19.71</v>
      </c>
      <c r="P55" s="10">
        <v>19.71</v>
      </c>
      <c r="Q55" s="11">
        <f t="shared" si="0"/>
        <v>236.52000000000007</v>
      </c>
    </row>
    <row r="56" spans="1:17" ht="15.75" customHeight="1" x14ac:dyDescent="0.4">
      <c r="A56" s="6" t="s">
        <v>124</v>
      </c>
      <c r="B56" s="7" t="s">
        <v>125</v>
      </c>
      <c r="C56" s="8">
        <v>1210</v>
      </c>
      <c r="D56" s="9">
        <v>1.02</v>
      </c>
      <c r="E56" s="10">
        <v>102.85</v>
      </c>
      <c r="F56" s="10">
        <v>102.85</v>
      </c>
      <c r="G56" s="10">
        <v>102.85</v>
      </c>
      <c r="H56" s="10">
        <v>102.85</v>
      </c>
      <c r="I56" s="10">
        <v>102.85</v>
      </c>
      <c r="J56" s="10">
        <v>102.85</v>
      </c>
      <c r="K56" s="10">
        <v>102.85</v>
      </c>
      <c r="L56" s="10">
        <v>102.85</v>
      </c>
      <c r="M56" s="10">
        <v>102.85</v>
      </c>
      <c r="N56" s="10">
        <v>102.85</v>
      </c>
      <c r="O56" s="10">
        <v>102.85</v>
      </c>
      <c r="P56" s="10">
        <v>102.85</v>
      </c>
      <c r="Q56" s="11">
        <f t="shared" si="0"/>
        <v>1234.1999999999998</v>
      </c>
    </row>
    <row r="57" spans="1:17" ht="15.75" customHeight="1" x14ac:dyDescent="0.4">
      <c r="A57" s="6" t="s">
        <v>126</v>
      </c>
      <c r="B57" s="7" t="s">
        <v>127</v>
      </c>
      <c r="C57" s="8">
        <v>744.1</v>
      </c>
      <c r="D57" s="9">
        <v>1.02</v>
      </c>
      <c r="E57" s="10">
        <v>63.25</v>
      </c>
      <c r="F57" s="10">
        <v>63.25</v>
      </c>
      <c r="G57" s="10">
        <v>63.25</v>
      </c>
      <c r="H57" s="10">
        <v>63.25</v>
      </c>
      <c r="I57" s="10">
        <v>63.25</v>
      </c>
      <c r="J57" s="10">
        <v>63.25</v>
      </c>
      <c r="K57" s="10">
        <v>63.25</v>
      </c>
      <c r="L57" s="10">
        <v>63.25</v>
      </c>
      <c r="M57" s="10">
        <v>63.25</v>
      </c>
      <c r="N57" s="10">
        <v>63.25</v>
      </c>
      <c r="O57" s="10">
        <v>63.25</v>
      </c>
      <c r="P57" s="10">
        <v>63.25</v>
      </c>
      <c r="Q57" s="11">
        <f t="shared" si="0"/>
        <v>759</v>
      </c>
    </row>
    <row r="58" spans="1:17" ht="15.75" customHeight="1" x14ac:dyDescent="0.4">
      <c r="A58" s="6" t="s">
        <v>128</v>
      </c>
      <c r="B58" s="7" t="s">
        <v>129</v>
      </c>
      <c r="C58" s="8">
        <v>749.32</v>
      </c>
      <c r="D58" s="9">
        <v>1.02</v>
      </c>
      <c r="E58" s="10">
        <v>63.692500000000003</v>
      </c>
      <c r="F58" s="10">
        <v>63.692500000000003</v>
      </c>
      <c r="G58" s="10">
        <v>63.692500000000003</v>
      </c>
      <c r="H58" s="10">
        <v>63.692500000000003</v>
      </c>
      <c r="I58" s="10">
        <v>63.692500000000003</v>
      </c>
      <c r="J58" s="10">
        <v>63.692500000000003</v>
      </c>
      <c r="K58" s="10">
        <v>63.692500000000003</v>
      </c>
      <c r="L58" s="10">
        <v>63.692500000000003</v>
      </c>
      <c r="M58" s="10">
        <v>63.692500000000003</v>
      </c>
      <c r="N58" s="10">
        <v>63.692500000000003</v>
      </c>
      <c r="O58" s="10">
        <v>63.692500000000003</v>
      </c>
      <c r="P58" s="10">
        <v>63.692500000000003</v>
      </c>
      <c r="Q58" s="11">
        <f t="shared" si="0"/>
        <v>764.31000000000006</v>
      </c>
    </row>
    <row r="59" spans="1:17" ht="15.75" customHeight="1" x14ac:dyDescent="0.4">
      <c r="A59" s="6" t="s">
        <v>130</v>
      </c>
      <c r="B59" s="7" t="s">
        <v>131</v>
      </c>
      <c r="C59" s="8">
        <v>1256.3</v>
      </c>
      <c r="D59" s="9">
        <v>1.02</v>
      </c>
      <c r="E59" s="10">
        <v>106.79</v>
      </c>
      <c r="F59" s="10">
        <v>106.79</v>
      </c>
      <c r="G59" s="10">
        <v>106.79</v>
      </c>
      <c r="H59" s="10">
        <v>106.79</v>
      </c>
      <c r="I59" s="10">
        <v>106.79</v>
      </c>
      <c r="J59" s="10">
        <v>106.79</v>
      </c>
      <c r="K59" s="10">
        <v>106.79</v>
      </c>
      <c r="L59" s="10">
        <v>106.79</v>
      </c>
      <c r="M59" s="10">
        <v>106.79</v>
      </c>
      <c r="N59" s="10">
        <v>106.79</v>
      </c>
      <c r="O59" s="10">
        <v>106.79</v>
      </c>
      <c r="P59" s="10">
        <v>106.79</v>
      </c>
      <c r="Q59" s="11">
        <f t="shared" si="0"/>
        <v>1281.4799999999998</v>
      </c>
    </row>
    <row r="60" spans="1:17" ht="15.75" customHeight="1" x14ac:dyDescent="0.4">
      <c r="A60" s="6" t="s">
        <v>132</v>
      </c>
      <c r="B60" s="7" t="s">
        <v>133</v>
      </c>
      <c r="C60" s="8">
        <v>1850</v>
      </c>
      <c r="D60" s="9">
        <v>1.02</v>
      </c>
      <c r="E60" s="10">
        <v>157.25</v>
      </c>
      <c r="F60" s="10">
        <v>157.25</v>
      </c>
      <c r="G60" s="10">
        <v>157.25</v>
      </c>
      <c r="H60" s="10">
        <v>157.25</v>
      </c>
      <c r="I60" s="10">
        <v>157.25</v>
      </c>
      <c r="J60" s="10">
        <v>157.25</v>
      </c>
      <c r="K60" s="10">
        <v>157.25</v>
      </c>
      <c r="L60" s="10">
        <v>157.25</v>
      </c>
      <c r="M60" s="10">
        <v>157.25</v>
      </c>
      <c r="N60" s="10">
        <v>157.25</v>
      </c>
      <c r="O60" s="10">
        <v>157.25</v>
      </c>
      <c r="P60" s="10">
        <v>157.25</v>
      </c>
      <c r="Q60" s="11">
        <f t="shared" si="0"/>
        <v>1887</v>
      </c>
    </row>
    <row r="61" spans="1:17" ht="15.75" customHeight="1" x14ac:dyDescent="0.4">
      <c r="A61" s="6" t="s">
        <v>134</v>
      </c>
      <c r="B61" s="7" t="s">
        <v>135</v>
      </c>
      <c r="C61" s="8">
        <v>164.71</v>
      </c>
      <c r="D61" s="9">
        <v>1.02</v>
      </c>
      <c r="E61" s="10">
        <v>14</v>
      </c>
      <c r="F61" s="10">
        <v>14</v>
      </c>
      <c r="G61" s="10">
        <v>14</v>
      </c>
      <c r="H61" s="10">
        <v>14</v>
      </c>
      <c r="I61" s="10">
        <v>14</v>
      </c>
      <c r="J61" s="10">
        <v>14</v>
      </c>
      <c r="K61" s="10">
        <v>14</v>
      </c>
      <c r="L61" s="10">
        <v>14</v>
      </c>
      <c r="M61" s="10">
        <v>14</v>
      </c>
      <c r="N61" s="10">
        <v>14</v>
      </c>
      <c r="O61" s="10">
        <v>14</v>
      </c>
      <c r="P61" s="10">
        <v>14</v>
      </c>
      <c r="Q61" s="11">
        <f t="shared" si="0"/>
        <v>168</v>
      </c>
    </row>
    <row r="62" spans="1:17" ht="15.75" customHeight="1" x14ac:dyDescent="0.4">
      <c r="A62" s="6" t="s">
        <v>136</v>
      </c>
      <c r="B62" s="7" t="s">
        <v>137</v>
      </c>
      <c r="C62" s="8">
        <v>125.72</v>
      </c>
      <c r="D62" s="9">
        <v>1.02</v>
      </c>
      <c r="E62" s="10">
        <v>10.69</v>
      </c>
      <c r="F62" s="10">
        <v>10.69</v>
      </c>
      <c r="G62" s="10">
        <v>10.69</v>
      </c>
      <c r="H62" s="10">
        <v>10.69</v>
      </c>
      <c r="I62" s="10">
        <v>10.69</v>
      </c>
      <c r="J62" s="10">
        <v>10.69</v>
      </c>
      <c r="K62" s="10">
        <v>10.69</v>
      </c>
      <c r="L62" s="10">
        <v>10.69</v>
      </c>
      <c r="M62" s="10">
        <v>10.69</v>
      </c>
      <c r="N62" s="10">
        <v>10.69</v>
      </c>
      <c r="O62" s="10">
        <v>10.69</v>
      </c>
      <c r="P62" s="10">
        <v>10.69</v>
      </c>
      <c r="Q62" s="11">
        <f t="shared" si="0"/>
        <v>128.28</v>
      </c>
    </row>
    <row r="63" spans="1:17" ht="15.75" customHeight="1" x14ac:dyDescent="0.4">
      <c r="A63" s="6" t="s">
        <v>138</v>
      </c>
      <c r="B63" s="7" t="s">
        <v>139</v>
      </c>
      <c r="C63" s="8">
        <v>313004.65999999997</v>
      </c>
      <c r="D63" s="9">
        <v>1.02</v>
      </c>
      <c r="E63" s="10">
        <v>36835</v>
      </c>
      <c r="F63" s="10">
        <v>36835</v>
      </c>
      <c r="G63" s="10">
        <v>36835</v>
      </c>
      <c r="H63" s="10">
        <v>36835</v>
      </c>
      <c r="I63" s="10">
        <v>36835</v>
      </c>
      <c r="J63" s="10">
        <v>36835</v>
      </c>
      <c r="K63" s="10">
        <v>36835</v>
      </c>
      <c r="L63" s="10">
        <v>36835</v>
      </c>
      <c r="M63" s="10">
        <v>36835</v>
      </c>
      <c r="N63" s="10">
        <v>36835</v>
      </c>
      <c r="O63" s="10">
        <v>36835</v>
      </c>
      <c r="P63" s="10">
        <v>36835</v>
      </c>
      <c r="Q63" s="11">
        <f t="shared" si="0"/>
        <v>442020</v>
      </c>
    </row>
    <row r="64" spans="1:17" ht="15.75" customHeight="1" x14ac:dyDescent="0.4">
      <c r="A64" s="6" t="s">
        <v>140</v>
      </c>
      <c r="B64" s="7" t="s">
        <v>141</v>
      </c>
      <c r="C64" s="8">
        <v>21323.52</v>
      </c>
      <c r="D64" s="9">
        <v>1.02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1">
        <f t="shared" si="0"/>
        <v>0</v>
      </c>
    </row>
    <row r="65" spans="1:17" ht="15.75" customHeight="1" x14ac:dyDescent="0.4">
      <c r="A65" s="6" t="s">
        <v>142</v>
      </c>
      <c r="B65" s="7" t="s">
        <v>143</v>
      </c>
      <c r="C65" s="8">
        <v>72245.039999999994</v>
      </c>
      <c r="D65" s="9">
        <v>1.02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1">
        <f t="shared" si="0"/>
        <v>0</v>
      </c>
    </row>
    <row r="66" spans="1:17" ht="15.75" customHeight="1" x14ac:dyDescent="0.4">
      <c r="A66" s="6" t="s">
        <v>144</v>
      </c>
      <c r="B66" s="7" t="s">
        <v>145</v>
      </c>
      <c r="C66" s="8">
        <v>7741.03</v>
      </c>
      <c r="D66" s="9">
        <v>1.02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1">
        <f t="shared" si="0"/>
        <v>0</v>
      </c>
    </row>
    <row r="67" spans="1:17" ht="15.75" customHeight="1" x14ac:dyDescent="0.4">
      <c r="A67" s="6" t="s">
        <v>146</v>
      </c>
      <c r="B67" s="7" t="s">
        <v>147</v>
      </c>
      <c r="C67" s="8">
        <v>6660</v>
      </c>
      <c r="D67" s="9">
        <v>1.02</v>
      </c>
      <c r="E67" s="10">
        <v>1250</v>
      </c>
      <c r="F67" s="10">
        <v>1250</v>
      </c>
      <c r="G67" s="10">
        <v>1250</v>
      </c>
      <c r="H67" s="10">
        <v>1250</v>
      </c>
      <c r="I67" s="10">
        <v>1250</v>
      </c>
      <c r="J67" s="10">
        <v>1250</v>
      </c>
      <c r="K67" s="10">
        <v>1250</v>
      </c>
      <c r="L67" s="10">
        <v>1250</v>
      </c>
      <c r="M67" s="10">
        <v>1250</v>
      </c>
      <c r="N67" s="10">
        <v>1250</v>
      </c>
      <c r="O67" s="10">
        <v>1250</v>
      </c>
      <c r="P67" s="10">
        <v>1250</v>
      </c>
      <c r="Q67" s="11">
        <f t="shared" si="0"/>
        <v>15000</v>
      </c>
    </row>
    <row r="68" spans="1:17" ht="15.75" customHeight="1" x14ac:dyDescent="0.4">
      <c r="A68" s="6" t="s">
        <v>148</v>
      </c>
      <c r="B68" s="7" t="s">
        <v>149</v>
      </c>
      <c r="C68" s="8">
        <v>13228.54</v>
      </c>
      <c r="D68" s="9">
        <v>1.02</v>
      </c>
      <c r="E68" s="10">
        <v>1287.58</v>
      </c>
      <c r="F68" s="10">
        <v>1287.58</v>
      </c>
      <c r="G68" s="10">
        <v>1287.58</v>
      </c>
      <c r="H68" s="10">
        <v>1287.58</v>
      </c>
      <c r="I68" s="10">
        <v>1287.58</v>
      </c>
      <c r="J68" s="10">
        <v>1287.58</v>
      </c>
      <c r="K68" s="10">
        <v>1287.58</v>
      </c>
      <c r="L68" s="10">
        <v>1287.58</v>
      </c>
      <c r="M68" s="10">
        <v>1287.58</v>
      </c>
      <c r="N68" s="10">
        <v>1287.58</v>
      </c>
      <c r="O68" s="10">
        <v>1287.58</v>
      </c>
      <c r="P68" s="10">
        <v>1287.58</v>
      </c>
      <c r="Q68" s="11">
        <f t="shared" si="0"/>
        <v>15450.96</v>
      </c>
    </row>
    <row r="69" spans="1:17" ht="15.75" customHeight="1" x14ac:dyDescent="0.4">
      <c r="A69" s="6" t="s">
        <v>150</v>
      </c>
      <c r="B69" s="7" t="s">
        <v>151</v>
      </c>
      <c r="C69" s="8">
        <v>124535.3</v>
      </c>
      <c r="D69" s="9">
        <v>1.02</v>
      </c>
      <c r="E69" s="10">
        <v>12305.28</v>
      </c>
      <c r="F69" s="10">
        <v>12305.28</v>
      </c>
      <c r="G69" s="10">
        <v>12305.28</v>
      </c>
      <c r="H69" s="10">
        <v>12305.28</v>
      </c>
      <c r="I69" s="10">
        <v>12305.28</v>
      </c>
      <c r="J69" s="10">
        <v>12305.28</v>
      </c>
      <c r="K69" s="10">
        <v>12305.28</v>
      </c>
      <c r="L69" s="10">
        <v>12305.28</v>
      </c>
      <c r="M69" s="10">
        <v>12305.28</v>
      </c>
      <c r="N69" s="10">
        <v>12305.28</v>
      </c>
      <c r="O69" s="10">
        <v>12305.28</v>
      </c>
      <c r="P69" s="10">
        <v>12305.28</v>
      </c>
      <c r="Q69" s="11">
        <f t="shared" si="0"/>
        <v>147663.36000000002</v>
      </c>
    </row>
    <row r="70" spans="1:17" ht="15.75" customHeight="1" x14ac:dyDescent="0.4">
      <c r="A70" s="6" t="s">
        <v>152</v>
      </c>
      <c r="B70" s="7" t="s">
        <v>153</v>
      </c>
      <c r="C70" s="8">
        <v>3224.37</v>
      </c>
      <c r="D70" s="9">
        <v>1.02</v>
      </c>
      <c r="E70" s="10">
        <v>275.48</v>
      </c>
      <c r="F70" s="10">
        <v>275.48</v>
      </c>
      <c r="G70" s="10">
        <v>275.48</v>
      </c>
      <c r="H70" s="10">
        <v>275.48</v>
      </c>
      <c r="I70" s="10">
        <v>275.48</v>
      </c>
      <c r="J70" s="10">
        <v>275.48</v>
      </c>
      <c r="K70" s="10">
        <v>275.48</v>
      </c>
      <c r="L70" s="10">
        <v>275.48</v>
      </c>
      <c r="M70" s="10">
        <v>275.48</v>
      </c>
      <c r="N70" s="10">
        <v>275.48</v>
      </c>
      <c r="O70" s="10">
        <v>275.48</v>
      </c>
      <c r="P70" s="10">
        <v>275.48</v>
      </c>
      <c r="Q70" s="11">
        <f t="shared" si="0"/>
        <v>3305.76</v>
      </c>
    </row>
    <row r="71" spans="1:17" ht="15.75" customHeight="1" x14ac:dyDescent="0.4">
      <c r="A71" s="6" t="s">
        <v>154</v>
      </c>
      <c r="B71" s="7" t="s">
        <v>155</v>
      </c>
      <c r="C71" s="8">
        <v>1128</v>
      </c>
      <c r="D71" s="9">
        <v>1.02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1">
        <f t="shared" si="0"/>
        <v>0</v>
      </c>
    </row>
    <row r="72" spans="1:17" ht="15.75" customHeight="1" x14ac:dyDescent="0.4">
      <c r="A72" s="6" t="s">
        <v>156</v>
      </c>
      <c r="B72" s="7" t="s">
        <v>157</v>
      </c>
      <c r="C72" s="8">
        <v>6678.43</v>
      </c>
      <c r="D72" s="9">
        <v>1.02</v>
      </c>
      <c r="E72" s="10">
        <v>567.66999999999996</v>
      </c>
      <c r="F72" s="10">
        <v>567.66999999999996</v>
      </c>
      <c r="G72" s="10">
        <v>567.66999999999996</v>
      </c>
      <c r="H72" s="10">
        <v>567.66999999999996</v>
      </c>
      <c r="I72" s="10">
        <v>567.66999999999996</v>
      </c>
      <c r="J72" s="10">
        <v>567.66999999999996</v>
      </c>
      <c r="K72" s="10">
        <v>567.66999999999996</v>
      </c>
      <c r="L72" s="10">
        <v>567.66999999999996</v>
      </c>
      <c r="M72" s="10">
        <v>567.66999999999996</v>
      </c>
      <c r="N72" s="10">
        <v>567.66999999999996</v>
      </c>
      <c r="O72" s="10">
        <v>567.66999999999996</v>
      </c>
      <c r="P72" s="10">
        <v>567.66999999999996</v>
      </c>
      <c r="Q72" s="11">
        <f t="shared" si="0"/>
        <v>6812.04</v>
      </c>
    </row>
    <row r="73" spans="1:17" ht="15.75" customHeight="1" x14ac:dyDescent="0.4">
      <c r="A73" s="6" t="s">
        <v>158</v>
      </c>
      <c r="B73" s="7" t="s">
        <v>159</v>
      </c>
      <c r="C73" s="8">
        <v>58377.8</v>
      </c>
      <c r="D73" s="9">
        <v>1.02</v>
      </c>
      <c r="E73" s="10">
        <v>5032.2120000000004</v>
      </c>
      <c r="F73" s="10">
        <v>5032.2120000000004</v>
      </c>
      <c r="G73" s="10">
        <v>5032.2120000000004</v>
      </c>
      <c r="H73" s="10">
        <v>5032.2120000000004</v>
      </c>
      <c r="I73" s="10">
        <v>5032.2120000000004</v>
      </c>
      <c r="J73" s="10">
        <v>5032.2120000000004</v>
      </c>
      <c r="K73" s="10">
        <v>5032.2120000000004</v>
      </c>
      <c r="L73" s="10">
        <v>5032.2120000000004</v>
      </c>
      <c r="M73" s="10">
        <v>5032.2120000000004</v>
      </c>
      <c r="N73" s="10">
        <v>5032.2120000000004</v>
      </c>
      <c r="O73" s="10">
        <v>5032.2120000000004</v>
      </c>
      <c r="P73" s="10">
        <v>5032.2120000000004</v>
      </c>
      <c r="Q73" s="11">
        <f t="shared" si="0"/>
        <v>60386.544000000002</v>
      </c>
    </row>
    <row r="74" spans="1:17" ht="15.75" customHeight="1" x14ac:dyDescent="0.4">
      <c r="A74" s="6" t="s">
        <v>160</v>
      </c>
      <c r="B74" s="7" t="s">
        <v>161</v>
      </c>
      <c r="C74" s="8">
        <v>-53717.36</v>
      </c>
      <c r="D74" s="9">
        <v>1.02</v>
      </c>
      <c r="E74" s="10">
        <v>-4933.54</v>
      </c>
      <c r="F74" s="10">
        <v>-4933.54</v>
      </c>
      <c r="G74" s="10">
        <v>-4933.54</v>
      </c>
      <c r="H74" s="10">
        <v>-4933.54</v>
      </c>
      <c r="I74" s="10">
        <v>-4933.54</v>
      </c>
      <c r="J74" s="10">
        <v>-4933.54</v>
      </c>
      <c r="K74" s="10">
        <v>-4933.54</v>
      </c>
      <c r="L74" s="10">
        <v>-4933.54</v>
      </c>
      <c r="M74" s="10">
        <v>-4933.54</v>
      </c>
      <c r="N74" s="10">
        <v>-4933.54</v>
      </c>
      <c r="O74" s="10">
        <v>-4933.54</v>
      </c>
      <c r="P74" s="10">
        <v>-4933.54</v>
      </c>
      <c r="Q74" s="11">
        <f t="shared" si="0"/>
        <v>-59202.48</v>
      </c>
    </row>
    <row r="75" spans="1:17" ht="15.75" customHeight="1" x14ac:dyDescent="0.4">
      <c r="A75" s="6" t="s">
        <v>162</v>
      </c>
      <c r="B75" s="7" t="s">
        <v>163</v>
      </c>
      <c r="C75" s="8">
        <v>3042.56</v>
      </c>
      <c r="D75" s="9">
        <v>1.02</v>
      </c>
      <c r="E75" s="10">
        <v>366.36</v>
      </c>
      <c r="F75" s="10">
        <v>366.36</v>
      </c>
      <c r="G75" s="10">
        <v>366.36</v>
      </c>
      <c r="H75" s="10">
        <v>366.36</v>
      </c>
      <c r="I75" s="10">
        <v>366.36</v>
      </c>
      <c r="J75" s="10">
        <v>366.36</v>
      </c>
      <c r="K75" s="10">
        <v>366.36</v>
      </c>
      <c r="L75" s="10">
        <v>366.36</v>
      </c>
      <c r="M75" s="10">
        <v>366.36</v>
      </c>
      <c r="N75" s="10">
        <v>366.36</v>
      </c>
      <c r="O75" s="10">
        <v>366.36</v>
      </c>
      <c r="P75" s="10">
        <v>366.36</v>
      </c>
      <c r="Q75" s="11">
        <f t="shared" si="0"/>
        <v>4396.3200000000006</v>
      </c>
    </row>
    <row r="76" spans="1:17" ht="15.75" customHeight="1" x14ac:dyDescent="0.4">
      <c r="A76" s="6" t="s">
        <v>164</v>
      </c>
      <c r="B76" s="7" t="s">
        <v>165</v>
      </c>
      <c r="C76" s="8">
        <v>8344.26</v>
      </c>
      <c r="D76" s="9">
        <v>1.02</v>
      </c>
      <c r="E76" s="10">
        <v>632.28</v>
      </c>
      <c r="F76" s="10">
        <v>632.28</v>
      </c>
      <c r="G76" s="10">
        <v>632.28</v>
      </c>
      <c r="H76" s="10">
        <v>632.28</v>
      </c>
      <c r="I76" s="10">
        <v>632.28</v>
      </c>
      <c r="J76" s="10">
        <v>632.28</v>
      </c>
      <c r="K76" s="10">
        <v>632.28</v>
      </c>
      <c r="L76" s="10">
        <v>632.28</v>
      </c>
      <c r="M76" s="10">
        <v>632.28</v>
      </c>
      <c r="N76" s="10">
        <v>632.28</v>
      </c>
      <c r="O76" s="10">
        <v>632.28</v>
      </c>
      <c r="P76" s="10">
        <v>632.28</v>
      </c>
      <c r="Q76" s="11">
        <f t="shared" si="0"/>
        <v>7587.3599999999979</v>
      </c>
    </row>
    <row r="77" spans="1:17" ht="15.75" customHeight="1" x14ac:dyDescent="0.4">
      <c r="A77" s="6" t="s">
        <v>166</v>
      </c>
      <c r="B77" s="7" t="s">
        <v>167</v>
      </c>
      <c r="C77" s="8">
        <v>1256.33</v>
      </c>
      <c r="D77" s="9">
        <v>1.02</v>
      </c>
      <c r="E77" s="10">
        <v>104.69</v>
      </c>
      <c r="F77" s="10">
        <v>104.69</v>
      </c>
      <c r="G77" s="10">
        <v>104.69</v>
      </c>
      <c r="H77" s="10">
        <v>104.69</v>
      </c>
      <c r="I77" s="10">
        <v>104.69</v>
      </c>
      <c r="J77" s="10">
        <v>104.69</v>
      </c>
      <c r="K77" s="10">
        <v>104.69</v>
      </c>
      <c r="L77" s="10">
        <v>104.69</v>
      </c>
      <c r="M77" s="10">
        <v>104.69</v>
      </c>
      <c r="N77" s="10">
        <v>104.69</v>
      </c>
      <c r="O77" s="10">
        <v>104.69</v>
      </c>
      <c r="P77" s="10">
        <v>104.69</v>
      </c>
      <c r="Q77" s="11">
        <f t="shared" si="0"/>
        <v>1256.2800000000004</v>
      </c>
    </row>
    <row r="78" spans="1:17" ht="15.75" customHeight="1" x14ac:dyDescent="0.4">
      <c r="A78" s="6" t="s">
        <v>168</v>
      </c>
      <c r="B78" s="7" t="s">
        <v>169</v>
      </c>
      <c r="C78" s="8">
        <v>482.8</v>
      </c>
      <c r="D78" s="9">
        <v>1.02</v>
      </c>
      <c r="E78" s="10">
        <v>40.229999999999997</v>
      </c>
      <c r="F78" s="10">
        <v>40.229999999999997</v>
      </c>
      <c r="G78" s="10">
        <v>40.229999999999997</v>
      </c>
      <c r="H78" s="10">
        <v>40.229999999999997</v>
      </c>
      <c r="I78" s="10">
        <v>40.229999999999997</v>
      </c>
      <c r="J78" s="10">
        <v>40.229999999999997</v>
      </c>
      <c r="K78" s="10">
        <v>40.229999999999997</v>
      </c>
      <c r="L78" s="10">
        <v>40.229999999999997</v>
      </c>
      <c r="M78" s="10">
        <v>40.229999999999997</v>
      </c>
      <c r="N78" s="10">
        <v>40.229999999999997</v>
      </c>
      <c r="O78" s="10">
        <v>40.229999999999997</v>
      </c>
      <c r="P78" s="10">
        <v>40.229999999999997</v>
      </c>
      <c r="Q78" s="11">
        <f t="shared" si="0"/>
        <v>482.76000000000005</v>
      </c>
    </row>
    <row r="79" spans="1:17" ht="15.75" customHeight="1" x14ac:dyDescent="0.4">
      <c r="A79" s="6" t="s">
        <v>170</v>
      </c>
      <c r="B79" s="7" t="s">
        <v>171</v>
      </c>
      <c r="C79" s="8">
        <v>3251.87</v>
      </c>
      <c r="D79" s="9">
        <v>1.02</v>
      </c>
      <c r="E79" s="10">
        <v>270.99</v>
      </c>
      <c r="F79" s="10">
        <v>270.99</v>
      </c>
      <c r="G79" s="10">
        <v>270.99</v>
      </c>
      <c r="H79" s="10">
        <v>270.99</v>
      </c>
      <c r="I79" s="10">
        <v>270.99</v>
      </c>
      <c r="J79" s="10">
        <v>270.99</v>
      </c>
      <c r="K79" s="10">
        <v>270.99</v>
      </c>
      <c r="L79" s="10">
        <v>270.99</v>
      </c>
      <c r="M79" s="10">
        <v>270.99</v>
      </c>
      <c r="N79" s="10">
        <v>270.99</v>
      </c>
      <c r="O79" s="10">
        <v>270.99</v>
      </c>
      <c r="P79" s="10">
        <v>270.99</v>
      </c>
      <c r="Q79" s="11">
        <f t="shared" si="0"/>
        <v>3251.8799999999992</v>
      </c>
    </row>
    <row r="80" spans="1:17" ht="15.75" customHeight="1" x14ac:dyDescent="0.4">
      <c r="A80" s="6" t="s">
        <v>172</v>
      </c>
      <c r="B80" s="7" t="s">
        <v>173</v>
      </c>
      <c r="C80" s="8">
        <v>33583.9</v>
      </c>
      <c r="D80" s="9">
        <v>1.02</v>
      </c>
      <c r="E80" s="10">
        <v>2854.63</v>
      </c>
      <c r="F80" s="10">
        <v>2854.63</v>
      </c>
      <c r="G80" s="10">
        <v>2854.63</v>
      </c>
      <c r="H80" s="10">
        <v>2854.63</v>
      </c>
      <c r="I80" s="10">
        <v>2854.63</v>
      </c>
      <c r="J80" s="10">
        <v>2854.63</v>
      </c>
      <c r="K80" s="10">
        <v>2854.63</v>
      </c>
      <c r="L80" s="10">
        <v>2854.63</v>
      </c>
      <c r="M80" s="10">
        <v>2854.63</v>
      </c>
      <c r="N80" s="10">
        <v>2854.63</v>
      </c>
      <c r="O80" s="10">
        <v>2854.63</v>
      </c>
      <c r="P80" s="10">
        <v>2854.63</v>
      </c>
      <c r="Q80" s="11">
        <f t="shared" si="0"/>
        <v>34255.560000000005</v>
      </c>
    </row>
    <row r="81" spans="1:17" ht="15.75" customHeight="1" x14ac:dyDescent="0.4">
      <c r="A81" s="6" t="s">
        <v>174</v>
      </c>
      <c r="B81" s="7" t="s">
        <v>175</v>
      </c>
      <c r="C81" s="8">
        <v>-14081.33</v>
      </c>
      <c r="D81" s="9">
        <v>1.02</v>
      </c>
      <c r="E81" s="10">
        <v>-1196.9100000000001</v>
      </c>
      <c r="F81" s="10">
        <v>-1196.9100000000001</v>
      </c>
      <c r="G81" s="10">
        <v>-1196.9100000000001</v>
      </c>
      <c r="H81" s="10">
        <v>-1196.9100000000001</v>
      </c>
      <c r="I81" s="10">
        <v>-1196.9100000000001</v>
      </c>
      <c r="J81" s="10">
        <v>-1196.9100000000001</v>
      </c>
      <c r="K81" s="10">
        <v>-1196.9100000000001</v>
      </c>
      <c r="L81" s="10">
        <v>-1196.9100000000001</v>
      </c>
      <c r="M81" s="10">
        <v>-1196.9100000000001</v>
      </c>
      <c r="N81" s="10">
        <v>-1196.9100000000001</v>
      </c>
      <c r="O81" s="10">
        <v>-1196.9100000000001</v>
      </c>
      <c r="P81" s="10">
        <v>-1196.9100000000001</v>
      </c>
      <c r="Q81" s="11">
        <f t="shared" si="0"/>
        <v>-14362.92</v>
      </c>
    </row>
    <row r="82" spans="1:17" ht="15.75" customHeight="1" x14ac:dyDescent="0.4">
      <c r="A82" s="6" t="s">
        <v>176</v>
      </c>
      <c r="B82" s="7" t="s">
        <v>177</v>
      </c>
      <c r="C82" s="8">
        <v>31543.37</v>
      </c>
      <c r="D82" s="9">
        <v>1.02</v>
      </c>
      <c r="E82" s="10">
        <v>4166.67</v>
      </c>
      <c r="F82" s="10">
        <v>4166.67</v>
      </c>
      <c r="G82" s="10">
        <v>4166.67</v>
      </c>
      <c r="H82" s="10">
        <v>4166.67</v>
      </c>
      <c r="I82" s="10">
        <v>4166.67</v>
      </c>
      <c r="J82" s="10">
        <v>4166.67</v>
      </c>
      <c r="K82" s="10">
        <v>4166.67</v>
      </c>
      <c r="L82" s="10">
        <v>4166.67</v>
      </c>
      <c r="M82" s="10">
        <v>4166.67</v>
      </c>
      <c r="N82" s="10">
        <v>4166.67</v>
      </c>
      <c r="O82" s="10">
        <v>4166.67</v>
      </c>
      <c r="P82" s="10">
        <v>4166.67</v>
      </c>
      <c r="Q82" s="11">
        <f t="shared" si="0"/>
        <v>50000.039999999986</v>
      </c>
    </row>
    <row r="83" spans="1:17" ht="15.75" customHeight="1" x14ac:dyDescent="0.4">
      <c r="A83" s="6" t="s">
        <v>178</v>
      </c>
      <c r="B83" s="7" t="s">
        <v>179</v>
      </c>
      <c r="C83" s="8">
        <v>265</v>
      </c>
      <c r="D83" s="9">
        <v>1.02</v>
      </c>
      <c r="E83" s="10">
        <v>22.53</v>
      </c>
      <c r="F83" s="10">
        <v>22.53</v>
      </c>
      <c r="G83" s="10">
        <v>22.53</v>
      </c>
      <c r="H83" s="10">
        <v>22.53</v>
      </c>
      <c r="I83" s="10">
        <v>22.53</v>
      </c>
      <c r="J83" s="10">
        <v>22.53</v>
      </c>
      <c r="K83" s="10">
        <v>22.53</v>
      </c>
      <c r="L83" s="10">
        <v>22.53</v>
      </c>
      <c r="M83" s="10">
        <v>22.53</v>
      </c>
      <c r="N83" s="10">
        <v>22.53</v>
      </c>
      <c r="O83" s="10">
        <v>22.53</v>
      </c>
      <c r="P83" s="10">
        <v>22.53</v>
      </c>
      <c r="Q83" s="11">
        <f t="shared" si="0"/>
        <v>270.36</v>
      </c>
    </row>
    <row r="84" spans="1:17" ht="15.75" customHeight="1" x14ac:dyDescent="0.4">
      <c r="A84" s="6" t="s">
        <v>180</v>
      </c>
      <c r="B84" s="7" t="s">
        <v>181</v>
      </c>
      <c r="C84" s="8">
        <v>1545.15</v>
      </c>
      <c r="D84" s="9">
        <v>1.02</v>
      </c>
      <c r="E84" s="10">
        <v>131.34</v>
      </c>
      <c r="F84" s="10">
        <v>131.34</v>
      </c>
      <c r="G84" s="10">
        <v>131.34</v>
      </c>
      <c r="H84" s="10">
        <v>131.34</v>
      </c>
      <c r="I84" s="10">
        <v>131.34</v>
      </c>
      <c r="J84" s="10">
        <v>131.34</v>
      </c>
      <c r="K84" s="10">
        <v>131.34</v>
      </c>
      <c r="L84" s="10">
        <v>131.34</v>
      </c>
      <c r="M84" s="10">
        <v>131.34</v>
      </c>
      <c r="N84" s="10">
        <v>131.34</v>
      </c>
      <c r="O84" s="10">
        <v>131.34</v>
      </c>
      <c r="P84" s="10">
        <v>131.34</v>
      </c>
      <c r="Q84" s="11">
        <f t="shared" si="0"/>
        <v>1576.0799999999997</v>
      </c>
    </row>
    <row r="85" spans="1:17" ht="15.75" customHeight="1" x14ac:dyDescent="0.4">
      <c r="A85" s="6" t="s">
        <v>182</v>
      </c>
      <c r="B85" s="7" t="s">
        <v>183</v>
      </c>
      <c r="C85" s="8">
        <v>8.07</v>
      </c>
      <c r="D85" s="9">
        <v>1.02</v>
      </c>
      <c r="E85" s="10">
        <v>0.69</v>
      </c>
      <c r="F85" s="10">
        <v>0.69</v>
      </c>
      <c r="G85" s="10">
        <v>0.69</v>
      </c>
      <c r="H85" s="10">
        <v>0.69</v>
      </c>
      <c r="I85" s="10">
        <v>0.69</v>
      </c>
      <c r="J85" s="10">
        <v>0.69</v>
      </c>
      <c r="K85" s="10">
        <v>0.69</v>
      </c>
      <c r="L85" s="10">
        <v>0.69</v>
      </c>
      <c r="M85" s="10">
        <v>0.69</v>
      </c>
      <c r="N85" s="10">
        <v>0.69</v>
      </c>
      <c r="O85" s="10">
        <v>0.69</v>
      </c>
      <c r="P85" s="10">
        <v>0.69</v>
      </c>
      <c r="Q85" s="11">
        <f t="shared" si="0"/>
        <v>8.2799999999999976</v>
      </c>
    </row>
    <row r="86" spans="1:17" ht="15.75" customHeight="1" x14ac:dyDescent="0.4">
      <c r="A86" s="6" t="s">
        <v>184</v>
      </c>
      <c r="B86" s="7" t="s">
        <v>185</v>
      </c>
      <c r="C86" s="8">
        <v>3416.05</v>
      </c>
      <c r="D86" s="9">
        <v>1.02</v>
      </c>
      <c r="E86" s="10">
        <v>290.36</v>
      </c>
      <c r="F86" s="10">
        <v>290.36</v>
      </c>
      <c r="G86" s="10">
        <v>290.36</v>
      </c>
      <c r="H86" s="10">
        <v>290.36</v>
      </c>
      <c r="I86" s="10">
        <v>290.36</v>
      </c>
      <c r="J86" s="10">
        <v>290.36</v>
      </c>
      <c r="K86" s="10">
        <v>290.36</v>
      </c>
      <c r="L86" s="10">
        <v>290.36</v>
      </c>
      <c r="M86" s="10">
        <v>290.36</v>
      </c>
      <c r="N86" s="10">
        <v>290.36</v>
      </c>
      <c r="O86" s="10">
        <v>290.36</v>
      </c>
      <c r="P86" s="10">
        <v>290.36</v>
      </c>
      <c r="Q86" s="11">
        <f t="shared" si="0"/>
        <v>3484.3200000000011</v>
      </c>
    </row>
    <row r="87" spans="1:17" ht="15.75" customHeight="1" x14ac:dyDescent="0.4">
      <c r="A87" s="6" t="s">
        <v>186</v>
      </c>
      <c r="B87" s="7" t="s">
        <v>187</v>
      </c>
      <c r="C87" s="8">
        <v>6727.39</v>
      </c>
      <c r="D87" s="9">
        <v>1.02</v>
      </c>
      <c r="E87" s="10">
        <v>571.83000000000004</v>
      </c>
      <c r="F87" s="10">
        <v>571.83000000000004</v>
      </c>
      <c r="G87" s="10">
        <v>571.83000000000004</v>
      </c>
      <c r="H87" s="10">
        <v>571.83000000000004</v>
      </c>
      <c r="I87" s="10">
        <v>571.83000000000004</v>
      </c>
      <c r="J87" s="10">
        <v>571.83000000000004</v>
      </c>
      <c r="K87" s="10">
        <v>571.83000000000004</v>
      </c>
      <c r="L87" s="10">
        <v>571.83000000000004</v>
      </c>
      <c r="M87" s="10">
        <v>571.83000000000004</v>
      </c>
      <c r="N87" s="10">
        <v>571.83000000000004</v>
      </c>
      <c r="O87" s="10">
        <v>571.83000000000004</v>
      </c>
      <c r="P87" s="10">
        <v>571.83000000000004</v>
      </c>
      <c r="Q87" s="11">
        <f t="shared" si="0"/>
        <v>6861.96</v>
      </c>
    </row>
    <row r="88" spans="1:17" ht="15.75" customHeight="1" x14ac:dyDescent="0.4">
      <c r="A88" s="6" t="s">
        <v>188</v>
      </c>
      <c r="B88" s="7" t="s">
        <v>189</v>
      </c>
      <c r="C88" s="8">
        <v>7221.05</v>
      </c>
      <c r="D88" s="9">
        <v>1.02</v>
      </c>
      <c r="E88" s="10">
        <v>613.79</v>
      </c>
      <c r="F88" s="10">
        <v>613.79</v>
      </c>
      <c r="G88" s="10">
        <v>613.79</v>
      </c>
      <c r="H88" s="10">
        <v>613.79</v>
      </c>
      <c r="I88" s="10">
        <v>613.79</v>
      </c>
      <c r="J88" s="10">
        <v>613.79</v>
      </c>
      <c r="K88" s="10">
        <v>613.79</v>
      </c>
      <c r="L88" s="10">
        <v>613.79</v>
      </c>
      <c r="M88" s="10">
        <v>613.79</v>
      </c>
      <c r="N88" s="10">
        <v>613.79</v>
      </c>
      <c r="O88" s="10">
        <v>613.79</v>
      </c>
      <c r="P88" s="10">
        <v>613.79</v>
      </c>
      <c r="Q88" s="11">
        <f t="shared" si="0"/>
        <v>7365.48</v>
      </c>
    </row>
    <row r="89" spans="1:17" ht="15.75" customHeight="1" x14ac:dyDescent="0.4">
      <c r="A89" s="6" t="s">
        <v>190</v>
      </c>
      <c r="B89" s="7" t="s">
        <v>183</v>
      </c>
      <c r="C89" s="8">
        <v>435.58</v>
      </c>
      <c r="D89" s="9">
        <v>1.02</v>
      </c>
      <c r="E89" s="10">
        <v>37.020000000000003</v>
      </c>
      <c r="F89" s="10">
        <v>37.020000000000003</v>
      </c>
      <c r="G89" s="10">
        <v>37.020000000000003</v>
      </c>
      <c r="H89" s="10">
        <v>37.020000000000003</v>
      </c>
      <c r="I89" s="10">
        <v>37.020000000000003</v>
      </c>
      <c r="J89" s="10">
        <v>37.020000000000003</v>
      </c>
      <c r="K89" s="10">
        <v>37.020000000000003</v>
      </c>
      <c r="L89" s="10">
        <v>37.020000000000003</v>
      </c>
      <c r="M89" s="10">
        <v>37.020000000000003</v>
      </c>
      <c r="N89" s="10">
        <v>37.020000000000003</v>
      </c>
      <c r="O89" s="10">
        <v>37.020000000000003</v>
      </c>
      <c r="P89" s="10">
        <v>37.020000000000003</v>
      </c>
      <c r="Q89" s="11">
        <f t="shared" si="0"/>
        <v>444.23999999999995</v>
      </c>
    </row>
    <row r="90" spans="1:17" ht="15.75" customHeight="1" x14ac:dyDescent="0.4">
      <c r="A90" s="6" t="s">
        <v>191</v>
      </c>
      <c r="B90" s="7" t="s">
        <v>192</v>
      </c>
      <c r="C90" s="8">
        <v>364.7</v>
      </c>
      <c r="D90" s="9">
        <v>1.02</v>
      </c>
      <c r="E90" s="10">
        <v>31</v>
      </c>
      <c r="F90" s="10">
        <v>31</v>
      </c>
      <c r="G90" s="10">
        <v>31</v>
      </c>
      <c r="H90" s="10">
        <v>31</v>
      </c>
      <c r="I90" s="10">
        <v>31</v>
      </c>
      <c r="J90" s="10">
        <v>31</v>
      </c>
      <c r="K90" s="10">
        <v>31</v>
      </c>
      <c r="L90" s="10">
        <v>31</v>
      </c>
      <c r="M90" s="10">
        <v>31</v>
      </c>
      <c r="N90" s="10">
        <v>31</v>
      </c>
      <c r="O90" s="10">
        <v>31</v>
      </c>
      <c r="P90" s="10">
        <v>31</v>
      </c>
      <c r="Q90" s="11">
        <f t="shared" si="0"/>
        <v>372</v>
      </c>
    </row>
    <row r="91" spans="1:17" ht="15.75" customHeight="1" x14ac:dyDescent="0.4">
      <c r="A91" s="6" t="s">
        <v>193</v>
      </c>
      <c r="B91" s="7" t="s">
        <v>194</v>
      </c>
      <c r="C91" s="8">
        <v>1230.7</v>
      </c>
      <c r="D91" s="9">
        <v>1.02</v>
      </c>
      <c r="E91" s="10">
        <v>104.61</v>
      </c>
      <c r="F91" s="10">
        <v>104.61</v>
      </c>
      <c r="G91" s="10">
        <v>104.61</v>
      </c>
      <c r="H91" s="10">
        <v>104.61</v>
      </c>
      <c r="I91" s="10">
        <v>104.61</v>
      </c>
      <c r="J91" s="10">
        <v>104.61</v>
      </c>
      <c r="K91" s="10">
        <v>104.61</v>
      </c>
      <c r="L91" s="10">
        <v>104.61</v>
      </c>
      <c r="M91" s="10">
        <v>104.61</v>
      </c>
      <c r="N91" s="10">
        <v>104.61</v>
      </c>
      <c r="O91" s="10">
        <v>104.61</v>
      </c>
      <c r="P91" s="10">
        <v>104.61</v>
      </c>
      <c r="Q91" s="11">
        <f t="shared" si="0"/>
        <v>1255.3199999999997</v>
      </c>
    </row>
    <row r="92" spans="1:17" ht="15.75" customHeight="1" x14ac:dyDescent="0.25"/>
    <row r="93" spans="1:17" ht="15.75" customHeight="1" x14ac:dyDescent="0.25"/>
    <row r="94" spans="1:17" ht="15.75" customHeight="1" x14ac:dyDescent="0.25"/>
    <row r="95" spans="1:17" ht="15.75" customHeight="1" x14ac:dyDescent="0.25"/>
    <row r="96" spans="1:1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autoFilter ref="A1:AA990" xr:uid="{00000000-0009-0000-0000-000000000000}"/>
  <mergeCells count="1">
    <mergeCell ref="E1:P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00"/>
  <sheetViews>
    <sheetView workbookViewId="0">
      <selection activeCell="E2" sqref="E2"/>
    </sheetView>
  </sheetViews>
  <sheetFormatPr baseColWidth="10" defaultColWidth="14.42578125" defaultRowHeight="15" customHeight="1" x14ac:dyDescent="0.25"/>
  <cols>
    <col min="2" max="2" width="14.42578125" style="18"/>
    <col min="3" max="3" width="25.28515625" style="18" customWidth="1"/>
    <col min="4" max="4" width="5.42578125" customWidth="1"/>
    <col min="5" max="5" width="29.140625" style="18" customWidth="1"/>
    <col min="6" max="6" width="13.140625" style="18" customWidth="1"/>
    <col min="7" max="7" width="18.5703125" style="18" customWidth="1"/>
    <col min="8" max="8" width="15.85546875" customWidth="1"/>
    <col min="9" max="9" width="19.140625" style="18" customWidth="1"/>
  </cols>
  <sheetData>
    <row r="1" spans="1:10" x14ac:dyDescent="0.25">
      <c r="A1" s="5"/>
      <c r="B1" s="19" t="s">
        <v>195</v>
      </c>
      <c r="C1" s="19" t="s">
        <v>196</v>
      </c>
      <c r="D1" s="5"/>
      <c r="E1" s="19" t="s">
        <v>197</v>
      </c>
      <c r="F1" s="19" t="s">
        <v>198</v>
      </c>
      <c r="G1" s="19" t="s">
        <v>199</v>
      </c>
      <c r="H1" s="5"/>
      <c r="I1" s="16" t="s">
        <v>200</v>
      </c>
    </row>
    <row r="2" spans="1:10" x14ac:dyDescent="0.25">
      <c r="A2" s="12">
        <f>'Compte de résultats (AM)'!C1</f>
        <v>2025</v>
      </c>
      <c r="B2" s="20" t="str">
        <f>'Compte de résultats (AM)'!E1</f>
        <v>Budget 2025</v>
      </c>
      <c r="C2" s="19" t="str">
        <f>CONCATENATE("budget_",A2,"_00001")</f>
        <v>budget_2025_00001</v>
      </c>
      <c r="D2" s="5">
        <v>1</v>
      </c>
      <c r="E2" s="19" t="str">
        <f t="shared" ref="E2:E256" si="0">CONCATENATE("lignes_budget_",$A$2,D2)</f>
        <v>lignes_budget_20251</v>
      </c>
      <c r="F2" s="21" t="str">
        <f>CONCATENATE("01/01/",'Compte de résultats (AM)'!$C$1)</f>
        <v>01/01/2025</v>
      </c>
      <c r="G2" s="19" t="str">
        <f>'Compte de résultats (AM)'!A3</f>
        <v>762000</v>
      </c>
      <c r="H2" s="13">
        <f>'Compte de résultats (AM)'!E3</f>
        <v>906.52499999999998</v>
      </c>
      <c r="I2" s="16">
        <f>H2*-1</f>
        <v>-906.52499999999998</v>
      </c>
      <c r="J2" s="12" t="s">
        <v>201</v>
      </c>
    </row>
    <row r="3" spans="1:10" x14ac:dyDescent="0.25">
      <c r="D3" s="5">
        <v>2</v>
      </c>
      <c r="E3" s="19" t="str">
        <f t="shared" si="0"/>
        <v>lignes_budget_20252</v>
      </c>
      <c r="F3" s="21" t="str">
        <f>CONCATENATE("01/01/",'Compte de résultats (AM)'!$C$1)</f>
        <v>01/01/2025</v>
      </c>
      <c r="G3" s="19" t="str">
        <f>'Compte de résultats (AM)'!A4</f>
        <v>700100</v>
      </c>
      <c r="H3" s="13">
        <f>'Compte de résultats (AM)'!E4</f>
        <v>102553.37</v>
      </c>
      <c r="I3" s="16">
        <f t="shared" ref="I2:I12" si="1">H3*-1</f>
        <v>-102553.37</v>
      </c>
      <c r="J3" s="12" t="s">
        <v>201</v>
      </c>
    </row>
    <row r="4" spans="1:10" x14ac:dyDescent="0.25">
      <c r="D4" s="5">
        <v>3</v>
      </c>
      <c r="E4" s="19" t="str">
        <f t="shared" si="0"/>
        <v>lignes_budget_20253</v>
      </c>
      <c r="F4" s="21" t="str">
        <f>CONCATENATE("01/01/",'Compte de résultats (AM)'!$C$1)</f>
        <v>01/01/2025</v>
      </c>
      <c r="G4" s="19" t="str">
        <f>'Compte de résultats (AM)'!A5</f>
        <v>700200</v>
      </c>
      <c r="H4" s="13">
        <f>'Compte de résultats (AM)'!E5</f>
        <v>145394.07</v>
      </c>
      <c r="I4" s="16">
        <f t="shared" si="1"/>
        <v>-145394.07</v>
      </c>
      <c r="J4" s="12" t="s">
        <v>201</v>
      </c>
    </row>
    <row r="5" spans="1:10" x14ac:dyDescent="0.25">
      <c r="D5" s="5">
        <v>4</v>
      </c>
      <c r="E5" s="19" t="str">
        <f t="shared" si="0"/>
        <v>lignes_budget_20254</v>
      </c>
      <c r="F5" s="21" t="str">
        <f>CONCATENATE("01/01/",'Compte de résultats (AM)'!$C$1)</f>
        <v>01/01/2025</v>
      </c>
      <c r="G5" s="19" t="str">
        <f>'Compte de résultats (AM)'!A6</f>
        <v>700500</v>
      </c>
      <c r="H5" s="13">
        <f>'Compte de résultats (AM)'!E6</f>
        <v>-47160.32</v>
      </c>
      <c r="I5" s="16">
        <f t="shared" si="1"/>
        <v>47160.32</v>
      </c>
      <c r="J5" s="12" t="s">
        <v>201</v>
      </c>
    </row>
    <row r="6" spans="1:10" x14ac:dyDescent="0.25">
      <c r="D6" s="5">
        <v>5</v>
      </c>
      <c r="E6" s="19" t="str">
        <f t="shared" si="0"/>
        <v>lignes_budget_20255</v>
      </c>
      <c r="F6" s="21" t="str">
        <f>CONCATENATE("01/01/",'Compte de résultats (AM)'!$C$1)</f>
        <v>01/01/2025</v>
      </c>
      <c r="G6" s="19" t="str">
        <f>'Compte de résultats (AM)'!A7</f>
        <v>701000</v>
      </c>
      <c r="H6" s="13">
        <f>'Compte de résultats (AM)'!E7</f>
        <v>28109.62</v>
      </c>
      <c r="I6" s="16">
        <f t="shared" si="1"/>
        <v>-28109.62</v>
      </c>
      <c r="J6" s="12" t="s">
        <v>201</v>
      </c>
    </row>
    <row r="7" spans="1:10" x14ac:dyDescent="0.25">
      <c r="D7" s="5">
        <v>6</v>
      </c>
      <c r="E7" s="19" t="str">
        <f t="shared" si="0"/>
        <v>lignes_budget_20256</v>
      </c>
      <c r="F7" s="21" t="str">
        <f>CONCATENATE("01/01/",'Compte de résultats (AM)'!$C$1)</f>
        <v>01/01/2025</v>
      </c>
      <c r="G7" s="19" t="str">
        <f>'Compte de résultats (AM)'!A8</f>
        <v>701212</v>
      </c>
      <c r="H7" s="13">
        <f>'Compte de résultats (AM)'!E8</f>
        <v>44.35</v>
      </c>
      <c r="I7" s="16">
        <f t="shared" si="1"/>
        <v>-44.35</v>
      </c>
      <c r="J7" s="12" t="s">
        <v>201</v>
      </c>
    </row>
    <row r="8" spans="1:10" x14ac:dyDescent="0.25">
      <c r="D8" s="5">
        <v>7</v>
      </c>
      <c r="E8" s="19" t="str">
        <f t="shared" si="0"/>
        <v>lignes_budget_20257</v>
      </c>
      <c r="F8" s="21" t="str">
        <f>CONCATENATE("01/01/",'Compte de résultats (AM)'!$C$1)</f>
        <v>01/01/2025</v>
      </c>
      <c r="G8" s="19" t="str">
        <f>'Compte de résultats (AM)'!A9</f>
        <v>701300</v>
      </c>
      <c r="H8" s="13">
        <f>'Compte de résultats (AM)'!E9</f>
        <v>30.09</v>
      </c>
      <c r="I8" s="16">
        <f t="shared" si="1"/>
        <v>-30.09</v>
      </c>
      <c r="J8" s="12" t="s">
        <v>201</v>
      </c>
    </row>
    <row r="9" spans="1:10" x14ac:dyDescent="0.25">
      <c r="D9" s="5">
        <v>8</v>
      </c>
      <c r="E9" s="19" t="str">
        <f t="shared" si="0"/>
        <v>lignes_budget_20258</v>
      </c>
      <c r="F9" s="21" t="str">
        <f>CONCATENATE("01/01/",'Compte de résultats (AM)'!$C$1)</f>
        <v>01/01/2025</v>
      </c>
      <c r="G9" s="19" t="str">
        <f>'Compte de résultats (AM)'!A10</f>
        <v>701310</v>
      </c>
      <c r="H9" s="13">
        <f>'Compte de résultats (AM)'!E10</f>
        <v>145.35</v>
      </c>
      <c r="I9" s="16">
        <f t="shared" si="1"/>
        <v>-145.35</v>
      </c>
      <c r="J9" s="12" t="s">
        <v>201</v>
      </c>
    </row>
    <row r="10" spans="1:10" x14ac:dyDescent="0.25">
      <c r="D10" s="5">
        <v>9</v>
      </c>
      <c r="E10" s="19" t="str">
        <f t="shared" si="0"/>
        <v>lignes_budget_20259</v>
      </c>
      <c r="F10" s="21" t="str">
        <f>CONCATENATE("01/01/",'Compte de résultats (AM)'!$C$1)</f>
        <v>01/01/2025</v>
      </c>
      <c r="G10" s="19" t="str">
        <f>'Compte de résultats (AM)'!A11</f>
        <v>701400</v>
      </c>
      <c r="H10" s="13">
        <f>'Compte de résultats (AM)'!E11</f>
        <v>1045.04</v>
      </c>
      <c r="I10" s="16">
        <f t="shared" si="1"/>
        <v>-1045.04</v>
      </c>
      <c r="J10" s="12" t="s">
        <v>201</v>
      </c>
    </row>
    <row r="11" spans="1:10" x14ac:dyDescent="0.25">
      <c r="D11" s="5">
        <v>10</v>
      </c>
      <c r="E11" s="19" t="str">
        <f t="shared" si="0"/>
        <v>lignes_budget_202510</v>
      </c>
      <c r="F11" s="21" t="str">
        <f>CONCATENATE("01/01/",'Compte de résultats (AM)'!$C$1)</f>
        <v>01/01/2025</v>
      </c>
      <c r="G11" s="19" t="str">
        <f>'Compte de résultats (AM)'!A12</f>
        <v>704000</v>
      </c>
      <c r="H11" s="13">
        <f>'Compte de résultats (AM)'!E12</f>
        <v>1714.06</v>
      </c>
      <c r="I11" s="16">
        <f t="shared" si="1"/>
        <v>-1714.06</v>
      </c>
      <c r="J11" s="12" t="s">
        <v>201</v>
      </c>
    </row>
    <row r="12" spans="1:10" x14ac:dyDescent="0.25">
      <c r="D12" s="5">
        <v>11</v>
      </c>
      <c r="E12" s="19" t="str">
        <f t="shared" si="0"/>
        <v>lignes_budget_202511</v>
      </c>
      <c r="F12" s="21" t="str">
        <f>CONCATENATE("01/01/",'Compte de résultats (AM)'!$C$1)</f>
        <v>01/01/2025</v>
      </c>
      <c r="G12" s="19" t="str">
        <f>'Compte de résultats (AM)'!A13</f>
        <v>705210</v>
      </c>
      <c r="H12" s="13">
        <f>'Compte de résultats (AM)'!E13</f>
        <v>1767.97</v>
      </c>
      <c r="I12" s="16">
        <f t="shared" si="1"/>
        <v>-1767.97</v>
      </c>
      <c r="J12" s="12" t="s">
        <v>201</v>
      </c>
    </row>
    <row r="13" spans="1:10" x14ac:dyDescent="0.25">
      <c r="D13" s="5">
        <v>12</v>
      </c>
      <c r="E13" s="19" t="str">
        <f t="shared" si="0"/>
        <v>lignes_budget_202512</v>
      </c>
      <c r="F13" s="21" t="str">
        <f>CONCATENATE("01/01/",'Compte de résultats (AM)'!$C$1)</f>
        <v>01/01/2025</v>
      </c>
      <c r="G13" s="19" t="str">
        <f>'Compte de résultats (AM)'!A14</f>
        <v>600100</v>
      </c>
      <c r="H13" s="13">
        <f>'Compte de résultats (AM)'!E14</f>
        <v>102090.96</v>
      </c>
      <c r="I13" s="17">
        <f t="shared" ref="I13:I82" si="2">H13</f>
        <v>102090.96</v>
      </c>
      <c r="J13" s="12" t="s">
        <v>201</v>
      </c>
    </row>
    <row r="14" spans="1:10" x14ac:dyDescent="0.25">
      <c r="D14" s="5">
        <v>13</v>
      </c>
      <c r="E14" s="19" t="str">
        <f t="shared" si="0"/>
        <v>lignes_budget_202513</v>
      </c>
      <c r="F14" s="21" t="str">
        <f>CONCATENATE("01/01/",'Compte de résultats (AM)'!$C$1)</f>
        <v>01/01/2025</v>
      </c>
      <c r="G14" s="19" t="str">
        <f>'Compte de résultats (AM)'!A15</f>
        <v>600200</v>
      </c>
      <c r="H14" s="13">
        <f>'Compte de résultats (AM)'!E15</f>
        <v>144280.82999999999</v>
      </c>
      <c r="I14" s="17">
        <f t="shared" si="2"/>
        <v>144280.82999999999</v>
      </c>
      <c r="J14" s="12" t="s">
        <v>201</v>
      </c>
    </row>
    <row r="15" spans="1:10" x14ac:dyDescent="0.25">
      <c r="D15" s="5">
        <v>14</v>
      </c>
      <c r="E15" s="19" t="str">
        <f t="shared" si="0"/>
        <v>lignes_budget_202514</v>
      </c>
      <c r="F15" s="21" t="str">
        <f>CONCATENATE("01/01/",'Compte de résultats (AM)'!$C$1)</f>
        <v>01/01/2025</v>
      </c>
      <c r="G15" s="19" t="str">
        <f>'Compte de résultats (AM)'!A16</f>
        <v>601100</v>
      </c>
      <c r="H15" s="13">
        <f>'Compte de résultats (AM)'!E16</f>
        <v>250.35</v>
      </c>
      <c r="I15" s="17">
        <f t="shared" si="2"/>
        <v>250.35</v>
      </c>
      <c r="J15" s="12" t="s">
        <v>201</v>
      </c>
    </row>
    <row r="16" spans="1:10" x14ac:dyDescent="0.25">
      <c r="D16" s="5">
        <v>15</v>
      </c>
      <c r="E16" s="19" t="str">
        <f t="shared" si="0"/>
        <v>lignes_budget_202515</v>
      </c>
      <c r="F16" s="21" t="str">
        <f>CONCATENATE("01/01/",'Compte de résultats (AM)'!$C$1)</f>
        <v>01/01/2025</v>
      </c>
      <c r="G16" s="19" t="str">
        <f>'Compte de résultats (AM)'!A17</f>
        <v>601112</v>
      </c>
      <c r="H16" s="13">
        <f>'Compte de résultats (AM)'!E17</f>
        <v>1944.47</v>
      </c>
      <c r="I16" s="17">
        <f t="shared" si="2"/>
        <v>1944.47</v>
      </c>
      <c r="J16" s="12" t="s">
        <v>201</v>
      </c>
    </row>
    <row r="17" spans="4:10" x14ac:dyDescent="0.25">
      <c r="D17" s="5">
        <v>16</v>
      </c>
      <c r="E17" s="19" t="str">
        <f t="shared" si="0"/>
        <v>lignes_budget_202516</v>
      </c>
      <c r="F17" s="21" t="str">
        <f>CONCATENATE("01/01/",'Compte de résultats (AM)'!$C$1)</f>
        <v>01/01/2025</v>
      </c>
      <c r="G17" s="19" t="str">
        <f>'Compte de résultats (AM)'!A18</f>
        <v>601200</v>
      </c>
      <c r="H17" s="13">
        <f>'Compte de résultats (AM)'!E18</f>
        <v>2183.1325000000002</v>
      </c>
      <c r="I17" s="17">
        <f t="shared" si="2"/>
        <v>2183.1325000000002</v>
      </c>
      <c r="J17" s="12" t="s">
        <v>201</v>
      </c>
    </row>
    <row r="18" spans="4:10" x14ac:dyDescent="0.25">
      <c r="D18" s="5">
        <v>17</v>
      </c>
      <c r="E18" s="19" t="str">
        <f t="shared" si="0"/>
        <v>lignes_budget_202517</v>
      </c>
      <c r="F18" s="21" t="str">
        <f>CONCATENATE("01/01/",'Compte de résultats (AM)'!$C$1)</f>
        <v>01/01/2025</v>
      </c>
      <c r="G18" s="19" t="str">
        <f>'Compte de résultats (AM)'!A19</f>
        <v>601210</v>
      </c>
      <c r="H18" s="13">
        <f>'Compte de résultats (AM)'!E19</f>
        <v>122.825</v>
      </c>
      <c r="I18" s="17">
        <f t="shared" si="2"/>
        <v>122.825</v>
      </c>
      <c r="J18" s="12" t="s">
        <v>201</v>
      </c>
    </row>
    <row r="19" spans="4:10" x14ac:dyDescent="0.25">
      <c r="D19" s="5">
        <v>18</v>
      </c>
      <c r="E19" s="19" t="str">
        <f t="shared" si="0"/>
        <v>lignes_budget_202518</v>
      </c>
      <c r="F19" s="21" t="str">
        <f>CONCATENATE("01/01/",'Compte de résultats (AM)'!$C$1)</f>
        <v>01/01/2025</v>
      </c>
      <c r="G19" s="19" t="str">
        <f>'Compte de résultats (AM)'!A20</f>
        <v>601300</v>
      </c>
      <c r="H19" s="13">
        <f>'Compte de résultats (AM)'!E20</f>
        <v>19.59</v>
      </c>
      <c r="I19" s="17">
        <f t="shared" si="2"/>
        <v>19.59</v>
      </c>
      <c r="J19" s="12" t="s">
        <v>201</v>
      </c>
    </row>
    <row r="20" spans="4:10" x14ac:dyDescent="0.25">
      <c r="D20" s="5">
        <v>19</v>
      </c>
      <c r="E20" s="19" t="str">
        <f t="shared" si="0"/>
        <v>lignes_budget_202519</v>
      </c>
      <c r="F20" s="21" t="str">
        <f>CONCATENATE("01/01/",'Compte de résultats (AM)'!$C$1)</f>
        <v>01/01/2025</v>
      </c>
      <c r="G20" s="19" t="str">
        <f>'Compte de résultats (AM)'!A21</f>
        <v>601500</v>
      </c>
      <c r="H20" s="13">
        <f>'Compte de résultats (AM)'!E21</f>
        <v>62.84</v>
      </c>
      <c r="I20" s="17">
        <f t="shared" si="2"/>
        <v>62.84</v>
      </c>
      <c r="J20" s="12" t="s">
        <v>201</v>
      </c>
    </row>
    <row r="21" spans="4:10" x14ac:dyDescent="0.25">
      <c r="D21" s="5">
        <v>20</v>
      </c>
      <c r="E21" s="19" t="str">
        <f t="shared" si="0"/>
        <v>lignes_budget_202520</v>
      </c>
      <c r="F21" s="21" t="str">
        <f>CONCATENATE("01/01/",'Compte de résultats (AM)'!$C$1)</f>
        <v>01/01/2025</v>
      </c>
      <c r="G21" s="19" t="str">
        <f>'Compte de résultats (AM)'!A22</f>
        <v>601510</v>
      </c>
      <c r="H21" s="13">
        <f>'Compte de résultats (AM)'!E22</f>
        <v>24.45</v>
      </c>
      <c r="I21" s="17">
        <f t="shared" si="2"/>
        <v>24.45</v>
      </c>
      <c r="J21" s="12" t="s">
        <v>201</v>
      </c>
    </row>
    <row r="22" spans="4:10" x14ac:dyDescent="0.25">
      <c r="D22" s="5">
        <v>21</v>
      </c>
      <c r="E22" s="19" t="str">
        <f t="shared" si="0"/>
        <v>lignes_budget_202521</v>
      </c>
      <c r="F22" s="21" t="str">
        <f>CONCATENATE("01/01/",'Compte de résultats (AM)'!$C$1)</f>
        <v>01/01/2025</v>
      </c>
      <c r="G22" s="19" t="str">
        <f>'Compte de résultats (AM)'!A23</f>
        <v>601900</v>
      </c>
      <c r="H22" s="13">
        <f>'Compte de résultats (AM)'!E23</f>
        <v>23608.84</v>
      </c>
      <c r="I22" s="17">
        <f t="shared" si="2"/>
        <v>23608.84</v>
      </c>
      <c r="J22" s="12" t="s">
        <v>201</v>
      </c>
    </row>
    <row r="23" spans="4:10" x14ac:dyDescent="0.25">
      <c r="D23" s="5">
        <v>22</v>
      </c>
      <c r="E23" s="19" t="str">
        <f t="shared" si="0"/>
        <v>lignes_budget_202522</v>
      </c>
      <c r="F23" s="21" t="str">
        <f>CONCATENATE("01/01/",'Compte de résultats (AM)'!$C$1)</f>
        <v>01/01/2025</v>
      </c>
      <c r="G23" s="19" t="str">
        <f>'Compte de résultats (AM)'!A24</f>
        <v>602100</v>
      </c>
      <c r="H23" s="13">
        <f>'Compte de résultats (AM)'!E24</f>
        <v>17.57</v>
      </c>
      <c r="I23" s="17">
        <f t="shared" si="2"/>
        <v>17.57</v>
      </c>
      <c r="J23" s="12" t="s">
        <v>201</v>
      </c>
    </row>
    <row r="24" spans="4:10" x14ac:dyDescent="0.25">
      <c r="D24" s="5">
        <v>23</v>
      </c>
      <c r="E24" s="19" t="str">
        <f t="shared" si="0"/>
        <v>lignes_budget_202523</v>
      </c>
      <c r="F24" s="21" t="str">
        <f>CONCATENATE("01/01/",'Compte de résultats (AM)'!$C$1)</f>
        <v>01/01/2025</v>
      </c>
      <c r="G24" s="19" t="str">
        <f>'Compte de résultats (AM)'!A25</f>
        <v>602110</v>
      </c>
      <c r="H24" s="13">
        <f>'Compte de résultats (AM)'!E25</f>
        <v>3.6</v>
      </c>
      <c r="I24" s="17">
        <f t="shared" si="2"/>
        <v>3.6</v>
      </c>
      <c r="J24" s="12" t="s">
        <v>201</v>
      </c>
    </row>
    <row r="25" spans="4:10" x14ac:dyDescent="0.25">
      <c r="D25" s="5">
        <v>24</v>
      </c>
      <c r="E25" s="19" t="str">
        <f t="shared" si="0"/>
        <v>lignes_budget_202524</v>
      </c>
      <c r="F25" s="21" t="str">
        <f>CONCATENATE("01/01/",'Compte de résultats (AM)'!$C$1)</f>
        <v>01/01/2025</v>
      </c>
      <c r="G25" s="19" t="str">
        <f>'Compte de résultats (AM)'!A26</f>
        <v>603000</v>
      </c>
      <c r="H25" s="13">
        <f>'Compte de résultats (AM)'!E26</f>
        <v>873.56</v>
      </c>
      <c r="I25" s="17">
        <f t="shared" si="2"/>
        <v>873.56</v>
      </c>
      <c r="J25" s="12" t="s">
        <v>201</v>
      </c>
    </row>
    <row r="26" spans="4:10" x14ac:dyDescent="0.25">
      <c r="D26" s="5">
        <v>25</v>
      </c>
      <c r="E26" s="19" t="str">
        <f t="shared" si="0"/>
        <v>lignes_budget_202525</v>
      </c>
      <c r="F26" s="21" t="str">
        <f>CONCATENATE("01/01/",'Compte de résultats (AM)'!$C$1)</f>
        <v>01/01/2025</v>
      </c>
      <c r="G26" s="19" t="str">
        <f>'Compte de résultats (AM)'!A27</f>
        <v>603400</v>
      </c>
      <c r="H26" s="13">
        <f>'Compte de résultats (AM)'!E27</f>
        <v>183.85</v>
      </c>
      <c r="I26" s="17">
        <f t="shared" si="2"/>
        <v>183.85</v>
      </c>
      <c r="J26" s="12" t="s">
        <v>201</v>
      </c>
    </row>
    <row r="27" spans="4:10" x14ac:dyDescent="0.25">
      <c r="D27" s="5">
        <v>26</v>
      </c>
      <c r="E27" s="19" t="str">
        <f t="shared" si="0"/>
        <v>lignes_budget_202526</v>
      </c>
      <c r="F27" s="21" t="str">
        <f>CONCATENATE("01/01/",'Compte de résultats (AM)'!$C$1)</f>
        <v>01/01/2025</v>
      </c>
      <c r="G27" s="19" t="str">
        <f>'Compte de résultats (AM)'!A28</f>
        <v>606000</v>
      </c>
      <c r="H27" s="13">
        <f>'Compte de résultats (AM)'!E28</f>
        <v>1206.22</v>
      </c>
      <c r="I27" s="17">
        <f t="shared" si="2"/>
        <v>1206.22</v>
      </c>
      <c r="J27" s="12" t="s">
        <v>201</v>
      </c>
    </row>
    <row r="28" spans="4:10" x14ac:dyDescent="0.25">
      <c r="D28" s="5">
        <v>27</v>
      </c>
      <c r="E28" s="19" t="str">
        <f t="shared" si="0"/>
        <v>lignes_budget_202527</v>
      </c>
      <c r="F28" s="21" t="str">
        <f>CONCATENATE("01/01/",'Compte de résultats (AM)'!$C$1)</f>
        <v>01/01/2025</v>
      </c>
      <c r="G28" s="19" t="str">
        <f>'Compte de résultats (AM)'!A29</f>
        <v>609001</v>
      </c>
      <c r="H28" s="13">
        <f>'Compte de résultats (AM)'!E29</f>
        <v>2474.46</v>
      </c>
      <c r="I28" s="17">
        <f t="shared" si="2"/>
        <v>2474.46</v>
      </c>
      <c r="J28" s="12" t="s">
        <v>201</v>
      </c>
    </row>
    <row r="29" spans="4:10" x14ac:dyDescent="0.25">
      <c r="D29" s="5">
        <v>28</v>
      </c>
      <c r="E29" s="19" t="str">
        <f t="shared" si="0"/>
        <v>lignes_budget_202528</v>
      </c>
      <c r="F29" s="21" t="str">
        <f>CONCATENATE("01/01/",'Compte de résultats (AM)'!$C$1)</f>
        <v>01/01/2025</v>
      </c>
      <c r="G29" s="19" t="str">
        <f>'Compte de résultats (AM)'!A30</f>
        <v>610101</v>
      </c>
      <c r="H29" s="13">
        <f>'Compte de résultats (AM)'!E30</f>
        <v>236.82</v>
      </c>
      <c r="I29" s="17">
        <f t="shared" si="2"/>
        <v>236.82</v>
      </c>
      <c r="J29" s="12" t="s">
        <v>201</v>
      </c>
    </row>
    <row r="30" spans="4:10" x14ac:dyDescent="0.25">
      <c r="D30" s="5">
        <v>29</v>
      </c>
      <c r="E30" s="19" t="str">
        <f t="shared" si="0"/>
        <v>lignes_budget_202529</v>
      </c>
      <c r="F30" s="21" t="str">
        <f>CONCATENATE("01/01/",'Compte de résultats (AM)'!$C$1)</f>
        <v>01/01/2025</v>
      </c>
      <c r="G30" s="19" t="str">
        <f>'Compte de résultats (AM)'!A31</f>
        <v>610115</v>
      </c>
      <c r="H30" s="13">
        <f>'Compte de résultats (AM)'!E31</f>
        <v>0</v>
      </c>
      <c r="I30" s="17">
        <f t="shared" si="2"/>
        <v>0</v>
      </c>
      <c r="J30" s="12" t="s">
        <v>201</v>
      </c>
    </row>
    <row r="31" spans="4:10" x14ac:dyDescent="0.25">
      <c r="D31" s="5">
        <v>30</v>
      </c>
      <c r="E31" s="19" t="str">
        <f t="shared" si="0"/>
        <v>lignes_budget_202530</v>
      </c>
      <c r="F31" s="21" t="str">
        <f>CONCATENATE("01/01/",'Compte de résultats (AM)'!$C$1)</f>
        <v>01/01/2025</v>
      </c>
      <c r="G31" s="19" t="str">
        <f>'Compte de résultats (AM)'!A32</f>
        <v>610200</v>
      </c>
      <c r="H31" s="13">
        <f>'Compte de résultats (AM)'!E32</f>
        <v>173.01</v>
      </c>
      <c r="I31" s="17">
        <f t="shared" si="2"/>
        <v>173.01</v>
      </c>
      <c r="J31" s="12" t="s">
        <v>201</v>
      </c>
    </row>
    <row r="32" spans="4:10" x14ac:dyDescent="0.25">
      <c r="D32" s="5">
        <v>31</v>
      </c>
      <c r="E32" s="19" t="str">
        <f t="shared" si="0"/>
        <v>lignes_budget_202531</v>
      </c>
      <c r="F32" s="21" t="str">
        <f>CONCATENATE("01/01/",'Compte de résultats (AM)'!$C$1)</f>
        <v>01/01/2025</v>
      </c>
      <c r="G32" s="19" t="str">
        <f>'Compte de résultats (AM)'!A33</f>
        <v>610201</v>
      </c>
      <c r="H32" s="13">
        <f>'Compte de résultats (AM)'!E33</f>
        <v>200</v>
      </c>
      <c r="I32" s="17">
        <f t="shared" si="2"/>
        <v>200</v>
      </c>
      <c r="J32" s="12" t="s">
        <v>201</v>
      </c>
    </row>
    <row r="33" spans="4:10" x14ac:dyDescent="0.25">
      <c r="D33" s="5">
        <v>32</v>
      </c>
      <c r="E33" s="19" t="str">
        <f t="shared" si="0"/>
        <v>lignes_budget_202532</v>
      </c>
      <c r="F33" s="21" t="str">
        <f>CONCATENATE("01/01/",'Compte de résultats (AM)'!$C$1)</f>
        <v>01/01/2025</v>
      </c>
      <c r="G33" s="19" t="str">
        <f>'Compte de résultats (AM)'!A34</f>
        <v>610300</v>
      </c>
      <c r="H33" s="13">
        <f>'Compte de résultats (AM)'!E34</f>
        <v>446.97</v>
      </c>
      <c r="I33" s="17">
        <f t="shared" si="2"/>
        <v>446.97</v>
      </c>
      <c r="J33" s="12" t="s">
        <v>201</v>
      </c>
    </row>
    <row r="34" spans="4:10" x14ac:dyDescent="0.25">
      <c r="D34" s="5">
        <v>33</v>
      </c>
      <c r="E34" s="19" t="str">
        <f t="shared" si="0"/>
        <v>lignes_budget_202533</v>
      </c>
      <c r="F34" s="21" t="str">
        <f>CONCATENATE("01/01/",'Compte de résultats (AM)'!$C$1)</f>
        <v>01/01/2025</v>
      </c>
      <c r="G34" s="19" t="str">
        <f>'Compte de résultats (AM)'!A35</f>
        <v>610350</v>
      </c>
      <c r="H34" s="13">
        <f>'Compte de résultats (AM)'!E35</f>
        <v>20.13</v>
      </c>
      <c r="I34" s="17">
        <f t="shared" si="2"/>
        <v>20.13</v>
      </c>
      <c r="J34" s="12" t="s">
        <v>201</v>
      </c>
    </row>
    <row r="35" spans="4:10" x14ac:dyDescent="0.25">
      <c r="D35" s="5">
        <v>34</v>
      </c>
      <c r="E35" s="19" t="str">
        <f t="shared" si="0"/>
        <v>lignes_budget_202534</v>
      </c>
      <c r="F35" s="21" t="str">
        <f>CONCATENATE("01/01/",'Compte de résultats (AM)'!$C$1)</f>
        <v>01/01/2025</v>
      </c>
      <c r="G35" s="19" t="str">
        <f>'Compte de résultats (AM)'!A36</f>
        <v>610500</v>
      </c>
      <c r="H35" s="13">
        <f>'Compte de résultats (AM)'!E36</f>
        <v>186.81</v>
      </c>
      <c r="I35" s="17">
        <f t="shared" si="2"/>
        <v>186.81</v>
      </c>
      <c r="J35" s="12" t="s">
        <v>201</v>
      </c>
    </row>
    <row r="36" spans="4:10" x14ac:dyDescent="0.25">
      <c r="D36" s="5">
        <v>35</v>
      </c>
      <c r="E36" s="19" t="str">
        <f t="shared" si="0"/>
        <v>lignes_budget_202535</v>
      </c>
      <c r="F36" s="21" t="str">
        <f>CONCATENATE("01/01/",'Compte de résultats (AM)'!$C$1)</f>
        <v>01/01/2025</v>
      </c>
      <c r="G36" s="19" t="str">
        <f>'Compte de résultats (AM)'!A37</f>
        <v>610800</v>
      </c>
      <c r="H36" s="13">
        <f>'Compte de résultats (AM)'!E37</f>
        <v>12.33</v>
      </c>
      <c r="I36" s="17">
        <f t="shared" si="2"/>
        <v>12.33</v>
      </c>
      <c r="J36" s="12" t="s">
        <v>201</v>
      </c>
    </row>
    <row r="37" spans="4:10" x14ac:dyDescent="0.25">
      <c r="D37" s="5">
        <v>36</v>
      </c>
      <c r="E37" s="19" t="str">
        <f t="shared" si="0"/>
        <v>lignes_budget_202536</v>
      </c>
      <c r="F37" s="21" t="str">
        <f>CONCATENATE("01/01/",'Compte de résultats (AM)'!$C$1)</f>
        <v>01/01/2025</v>
      </c>
      <c r="G37" s="19" t="str">
        <f>'Compte de résultats (AM)'!A38</f>
        <v>611000</v>
      </c>
      <c r="H37" s="13">
        <f>'Compte de résultats (AM)'!E38</f>
        <v>342.85</v>
      </c>
      <c r="I37" s="17">
        <f t="shared" si="2"/>
        <v>342.85</v>
      </c>
      <c r="J37" s="12" t="s">
        <v>201</v>
      </c>
    </row>
    <row r="38" spans="4:10" x14ac:dyDescent="0.25">
      <c r="D38" s="5">
        <v>37</v>
      </c>
      <c r="E38" s="19" t="str">
        <f t="shared" si="0"/>
        <v>lignes_budget_202537</v>
      </c>
      <c r="F38" s="21" t="str">
        <f>CONCATENATE("01/01/",'Compte de résultats (AM)'!$C$1)</f>
        <v>01/01/2025</v>
      </c>
      <c r="G38" s="19" t="str">
        <f>'Compte de résultats (AM)'!A39</f>
        <v>611200</v>
      </c>
      <c r="H38" s="13">
        <f>'Compte de résultats (AM)'!E39</f>
        <v>61.6</v>
      </c>
      <c r="I38" s="17">
        <f t="shared" si="2"/>
        <v>61.6</v>
      </c>
      <c r="J38" s="12" t="s">
        <v>201</v>
      </c>
    </row>
    <row r="39" spans="4:10" x14ac:dyDescent="0.25">
      <c r="D39" s="5">
        <v>38</v>
      </c>
      <c r="E39" s="19" t="str">
        <f t="shared" si="0"/>
        <v>lignes_budget_202538</v>
      </c>
      <c r="F39" s="21" t="str">
        <f>CONCATENATE("01/01/",'Compte de résultats (AM)'!$C$1)</f>
        <v>01/01/2025</v>
      </c>
      <c r="G39" s="19" t="str">
        <f>'Compte de résultats (AM)'!A40</f>
        <v>612120</v>
      </c>
      <c r="H39" s="13">
        <f>'Compte de résultats (AM)'!E40</f>
        <v>1409.75</v>
      </c>
      <c r="I39" s="17">
        <f t="shared" si="2"/>
        <v>1409.75</v>
      </c>
      <c r="J39" s="12" t="s">
        <v>201</v>
      </c>
    </row>
    <row r="40" spans="4:10" x14ac:dyDescent="0.25">
      <c r="D40" s="5">
        <v>39</v>
      </c>
      <c r="E40" s="19" t="str">
        <f t="shared" si="0"/>
        <v>lignes_budget_202539</v>
      </c>
      <c r="F40" s="21" t="str">
        <f>CONCATENATE("01/01/",'Compte de résultats (AM)'!$C$1)</f>
        <v>01/01/2025</v>
      </c>
      <c r="G40" s="19" t="str">
        <f>'Compte de résultats (AM)'!A41</f>
        <v>612500</v>
      </c>
      <c r="H40" s="13">
        <f>'Compte de résultats (AM)'!E41</f>
        <v>583.91</v>
      </c>
      <c r="I40" s="17">
        <f t="shared" si="2"/>
        <v>583.91</v>
      </c>
      <c r="J40" s="12" t="s">
        <v>201</v>
      </c>
    </row>
    <row r="41" spans="4:10" x14ac:dyDescent="0.25">
      <c r="D41" s="5">
        <v>40</v>
      </c>
      <c r="E41" s="19" t="str">
        <f t="shared" si="0"/>
        <v>lignes_budget_202540</v>
      </c>
      <c r="F41" s="21" t="str">
        <f>CONCATENATE("01/01/",'Compte de résultats (AM)'!$C$1)</f>
        <v>01/01/2025</v>
      </c>
      <c r="G41" s="19" t="str">
        <f>'Compte de résultats (AM)'!A42</f>
        <v>612600</v>
      </c>
      <c r="H41" s="13">
        <f>'Compte de résultats (AM)'!E42</f>
        <v>108.03</v>
      </c>
      <c r="I41" s="17">
        <f t="shared" si="2"/>
        <v>108.03</v>
      </c>
      <c r="J41" s="12" t="s">
        <v>201</v>
      </c>
    </row>
    <row r="42" spans="4:10" x14ac:dyDescent="0.25">
      <c r="D42" s="5">
        <v>41</v>
      </c>
      <c r="E42" s="19" t="str">
        <f t="shared" si="0"/>
        <v>lignes_budget_202541</v>
      </c>
      <c r="F42" s="21" t="str">
        <f>CONCATENATE("01/01/",'Compte de résultats (AM)'!$C$1)</f>
        <v>01/01/2025</v>
      </c>
      <c r="G42" s="19" t="str">
        <f>'Compte de résultats (AM)'!A43</f>
        <v>613000</v>
      </c>
      <c r="H42" s="13">
        <f>'Compte de résultats (AM)'!E43</f>
        <v>86.63</v>
      </c>
      <c r="I42" s="17">
        <f t="shared" si="2"/>
        <v>86.63</v>
      </c>
      <c r="J42" s="12" t="s">
        <v>201</v>
      </c>
    </row>
    <row r="43" spans="4:10" x14ac:dyDescent="0.25">
      <c r="D43" s="5">
        <v>42</v>
      </c>
      <c r="E43" s="19" t="str">
        <f t="shared" si="0"/>
        <v>lignes_budget_202542</v>
      </c>
      <c r="F43" s="21" t="str">
        <f>CONCATENATE("01/01/",'Compte de résultats (AM)'!$C$1)</f>
        <v>01/01/2025</v>
      </c>
      <c r="G43" s="19" t="str">
        <f>'Compte de résultats (AM)'!A44</f>
        <v>613010</v>
      </c>
      <c r="H43" s="13">
        <f>'Compte de résultats (AM)'!E44</f>
        <v>656.7</v>
      </c>
      <c r="I43" s="17">
        <f t="shared" si="2"/>
        <v>656.7</v>
      </c>
      <c r="J43" s="12" t="s">
        <v>201</v>
      </c>
    </row>
    <row r="44" spans="4:10" x14ac:dyDescent="0.25">
      <c r="D44" s="5">
        <v>43</v>
      </c>
      <c r="E44" s="19" t="str">
        <f t="shared" si="0"/>
        <v>lignes_budget_202543</v>
      </c>
      <c r="F44" s="21" t="str">
        <f>CONCATENATE("01/01/",'Compte de résultats (AM)'!$C$1)</f>
        <v>01/01/2025</v>
      </c>
      <c r="G44" s="19" t="str">
        <f>'Compte de résultats (AM)'!A45</f>
        <v>613400</v>
      </c>
      <c r="H44" s="13">
        <f>'Compte de résultats (AM)'!E45</f>
        <v>3.97</v>
      </c>
      <c r="I44" s="17">
        <f t="shared" si="2"/>
        <v>3.97</v>
      </c>
      <c r="J44" s="12" t="s">
        <v>201</v>
      </c>
    </row>
    <row r="45" spans="4:10" x14ac:dyDescent="0.25">
      <c r="D45" s="5">
        <v>44</v>
      </c>
      <c r="E45" s="19" t="str">
        <f t="shared" si="0"/>
        <v>lignes_budget_202544</v>
      </c>
      <c r="F45" s="21" t="str">
        <f>CONCATENATE("01/01/",'Compte de résultats (AM)'!$C$1)</f>
        <v>01/01/2025</v>
      </c>
      <c r="G45" s="19" t="str">
        <f>'Compte de résultats (AM)'!A46</f>
        <v>613450</v>
      </c>
      <c r="H45" s="13">
        <f>'Compte de résultats (AM)'!E46</f>
        <v>172.36</v>
      </c>
      <c r="I45" s="17">
        <f t="shared" si="2"/>
        <v>172.36</v>
      </c>
      <c r="J45" s="12" t="s">
        <v>201</v>
      </c>
    </row>
    <row r="46" spans="4:10" x14ac:dyDescent="0.25">
      <c r="D46" s="5">
        <v>45</v>
      </c>
      <c r="E46" s="19" t="str">
        <f t="shared" si="0"/>
        <v>lignes_budget_202545</v>
      </c>
      <c r="F46" s="21" t="str">
        <f>CONCATENATE("01/01/",'Compte de résultats (AM)'!$C$1)</f>
        <v>01/01/2025</v>
      </c>
      <c r="G46" s="19" t="str">
        <f>'Compte de résultats (AM)'!A47</f>
        <v>615200</v>
      </c>
      <c r="H46" s="13">
        <f>'Compte de résultats (AM)'!E47</f>
        <v>4022.39</v>
      </c>
      <c r="I46" s="17">
        <f t="shared" si="2"/>
        <v>4022.39</v>
      </c>
      <c r="J46" s="12" t="s">
        <v>201</v>
      </c>
    </row>
    <row r="47" spans="4:10" x14ac:dyDescent="0.25">
      <c r="D47" s="5">
        <v>46</v>
      </c>
      <c r="E47" s="19" t="str">
        <f t="shared" si="0"/>
        <v>lignes_budget_202546</v>
      </c>
      <c r="F47" s="21" t="str">
        <f>CONCATENATE("01/01/",'Compte de résultats (AM)'!$C$1)</f>
        <v>01/01/2025</v>
      </c>
      <c r="G47" s="19" t="str">
        <f>'Compte de résultats (AM)'!A48</f>
        <v>615201</v>
      </c>
      <c r="H47" s="13">
        <f>'Compte de résultats (AM)'!E48</f>
        <v>5565.94</v>
      </c>
      <c r="I47" s="17">
        <f t="shared" si="2"/>
        <v>5565.94</v>
      </c>
      <c r="J47" s="12" t="s">
        <v>201</v>
      </c>
    </row>
    <row r="48" spans="4:10" x14ac:dyDescent="0.25">
      <c r="D48" s="5">
        <v>47</v>
      </c>
      <c r="E48" s="19" t="str">
        <f t="shared" si="0"/>
        <v>lignes_budget_202547</v>
      </c>
      <c r="F48" s="21" t="str">
        <f>CONCATENATE("01/01/",'Compte de résultats (AM)'!$C$1)</f>
        <v>01/01/2025</v>
      </c>
      <c r="G48" s="19" t="str">
        <f>'Compte de résultats (AM)'!A49</f>
        <v>615301</v>
      </c>
      <c r="H48" s="13">
        <f>'Compte de résultats (AM)'!E49</f>
        <v>1240.32</v>
      </c>
      <c r="I48" s="17">
        <f t="shared" si="2"/>
        <v>1240.32</v>
      </c>
      <c r="J48" s="12" t="s">
        <v>201</v>
      </c>
    </row>
    <row r="49" spans="4:10" x14ac:dyDescent="0.25">
      <c r="D49" s="5">
        <v>48</v>
      </c>
      <c r="E49" s="19" t="str">
        <f t="shared" si="0"/>
        <v>lignes_budget_202548</v>
      </c>
      <c r="F49" s="21" t="str">
        <f>CONCATENATE("01/01/",'Compte de résultats (AM)'!$C$1)</f>
        <v>01/01/2025</v>
      </c>
      <c r="G49" s="19" t="str">
        <f>'Compte de résultats (AM)'!A50</f>
        <v>615302</v>
      </c>
      <c r="H49" s="13">
        <f>'Compte de résultats (AM)'!E50</f>
        <v>291.67</v>
      </c>
      <c r="I49" s="17">
        <f t="shared" si="2"/>
        <v>291.67</v>
      </c>
      <c r="J49" s="12" t="s">
        <v>201</v>
      </c>
    </row>
    <row r="50" spans="4:10" x14ac:dyDescent="0.25">
      <c r="D50" s="5">
        <v>49</v>
      </c>
      <c r="E50" s="19" t="str">
        <f t="shared" si="0"/>
        <v>lignes_budget_202549</v>
      </c>
      <c r="F50" s="21" t="str">
        <f>CONCATENATE("01/01/",'Compte de résultats (AM)'!$C$1)</f>
        <v>01/01/2025</v>
      </c>
      <c r="G50" s="19" t="str">
        <f>'Compte de résultats (AM)'!A51</f>
        <v>615303</v>
      </c>
      <c r="H50" s="13">
        <f>'Compte de résultats (AM)'!E51</f>
        <v>1811.55</v>
      </c>
      <c r="I50" s="17">
        <f t="shared" si="2"/>
        <v>1811.55</v>
      </c>
      <c r="J50" s="12" t="s">
        <v>201</v>
      </c>
    </row>
    <row r="51" spans="4:10" x14ac:dyDescent="0.25">
      <c r="D51" s="5">
        <v>50</v>
      </c>
      <c r="E51" s="19" t="str">
        <f t="shared" si="0"/>
        <v>lignes_budget_202550</v>
      </c>
      <c r="F51" s="21" t="str">
        <f>CONCATENATE("01/01/",'Compte de résultats (AM)'!$C$1)</f>
        <v>01/01/2025</v>
      </c>
      <c r="G51" s="19" t="str">
        <f>'Compte de résultats (AM)'!A52</f>
        <v>615702</v>
      </c>
      <c r="H51" s="13">
        <f>'Compte de résultats (AM)'!E52</f>
        <v>1672.12</v>
      </c>
      <c r="I51" s="17">
        <f t="shared" si="2"/>
        <v>1672.12</v>
      </c>
      <c r="J51" s="12" t="s">
        <v>201</v>
      </c>
    </row>
    <row r="52" spans="4:10" x14ac:dyDescent="0.25">
      <c r="D52" s="5">
        <v>51</v>
      </c>
      <c r="E52" s="19" t="str">
        <f t="shared" si="0"/>
        <v>lignes_budget_202551</v>
      </c>
      <c r="F52" s="21" t="str">
        <f>CONCATENATE("01/01/",'Compte de résultats (AM)'!$C$1)</f>
        <v>01/01/2025</v>
      </c>
      <c r="G52" s="19" t="str">
        <f>'Compte de résultats (AM)'!A53</f>
        <v>616100</v>
      </c>
      <c r="H52" s="13">
        <f>'Compte de résultats (AM)'!E53</f>
        <v>399.85</v>
      </c>
      <c r="I52" s="17">
        <f t="shared" si="2"/>
        <v>399.85</v>
      </c>
      <c r="J52" s="12" t="s">
        <v>201</v>
      </c>
    </row>
    <row r="53" spans="4:10" x14ac:dyDescent="0.25">
      <c r="D53" s="5">
        <v>52</v>
      </c>
      <c r="E53" s="19" t="str">
        <f t="shared" si="0"/>
        <v>lignes_budget_202552</v>
      </c>
      <c r="F53" s="21" t="str">
        <f>CONCATENATE("01/01/",'Compte de résultats (AM)'!$C$1)</f>
        <v>01/01/2025</v>
      </c>
      <c r="G53" s="19" t="str">
        <f>'Compte de résultats (AM)'!A54</f>
        <v>616200</v>
      </c>
      <c r="H53" s="13">
        <f>'Compte de résultats (AM)'!E54</f>
        <v>640.54999999999995</v>
      </c>
      <c r="I53" s="17">
        <f t="shared" si="2"/>
        <v>640.54999999999995</v>
      </c>
      <c r="J53" s="12" t="s">
        <v>201</v>
      </c>
    </row>
    <row r="54" spans="4:10" x14ac:dyDescent="0.25">
      <c r="D54" s="5">
        <v>53</v>
      </c>
      <c r="E54" s="19" t="str">
        <f t="shared" si="0"/>
        <v>lignes_budget_202553</v>
      </c>
      <c r="F54" s="21" t="str">
        <f>CONCATENATE("01/01/",'Compte de résultats (AM)'!$C$1)</f>
        <v>01/01/2025</v>
      </c>
      <c r="G54" s="19" t="str">
        <f>'Compte de résultats (AM)'!A55</f>
        <v>616450</v>
      </c>
      <c r="H54" s="13">
        <f>'Compte de résultats (AM)'!E55</f>
        <v>19.71</v>
      </c>
      <c r="I54" s="17">
        <f t="shared" si="2"/>
        <v>19.71</v>
      </c>
      <c r="J54" s="12" t="s">
        <v>201</v>
      </c>
    </row>
    <row r="55" spans="4:10" x14ac:dyDescent="0.25">
      <c r="D55" s="5">
        <v>54</v>
      </c>
      <c r="E55" s="19" t="str">
        <f t="shared" si="0"/>
        <v>lignes_budget_202554</v>
      </c>
      <c r="F55" s="21" t="str">
        <f>CONCATENATE("01/01/",'Compte de résultats (AM)'!$C$1)</f>
        <v>01/01/2025</v>
      </c>
      <c r="G55" s="19" t="str">
        <f>'Compte de résultats (AM)'!A56</f>
        <v>616500</v>
      </c>
      <c r="H55" s="13">
        <f>'Compte de résultats (AM)'!E56</f>
        <v>102.85</v>
      </c>
      <c r="I55" s="17">
        <f t="shared" si="2"/>
        <v>102.85</v>
      </c>
      <c r="J55" s="12" t="s">
        <v>201</v>
      </c>
    </row>
    <row r="56" spans="4:10" x14ac:dyDescent="0.25">
      <c r="D56" s="5">
        <v>55</v>
      </c>
      <c r="E56" s="19" t="str">
        <f t="shared" si="0"/>
        <v>lignes_budget_202555</v>
      </c>
      <c r="F56" s="21" t="str">
        <f>CONCATENATE("01/01/",'Compte de résultats (AM)'!$C$1)</f>
        <v>01/01/2025</v>
      </c>
      <c r="G56" s="19" t="str">
        <f>'Compte de résultats (AM)'!A57</f>
        <v>616540</v>
      </c>
      <c r="H56" s="13">
        <f>'Compte de résultats (AM)'!E57</f>
        <v>63.25</v>
      </c>
      <c r="I56" s="17">
        <f t="shared" si="2"/>
        <v>63.25</v>
      </c>
      <c r="J56" s="12" t="s">
        <v>201</v>
      </c>
    </row>
    <row r="57" spans="4:10" x14ac:dyDescent="0.25">
      <c r="D57" s="5">
        <v>56</v>
      </c>
      <c r="E57" s="19" t="str">
        <f t="shared" si="0"/>
        <v>lignes_budget_202556</v>
      </c>
      <c r="F57" s="21" t="str">
        <f>CONCATENATE("01/01/",'Compte de résultats (AM)'!$C$1)</f>
        <v>01/01/2025</v>
      </c>
      <c r="G57" s="19" t="str">
        <f>'Compte de résultats (AM)'!A58</f>
        <v>616640</v>
      </c>
      <c r="H57" s="13">
        <f>'Compte de résultats (AM)'!E58</f>
        <v>63.692500000000003</v>
      </c>
      <c r="I57" s="17">
        <f t="shared" si="2"/>
        <v>63.692500000000003</v>
      </c>
      <c r="J57" s="12" t="s">
        <v>201</v>
      </c>
    </row>
    <row r="58" spans="4:10" x14ac:dyDescent="0.25">
      <c r="D58" s="5">
        <v>57</v>
      </c>
      <c r="E58" s="19" t="str">
        <f t="shared" si="0"/>
        <v>lignes_budget_202557</v>
      </c>
      <c r="F58" s="21" t="str">
        <f>CONCATENATE("01/01/",'Compte de résultats (AM)'!$C$1)</f>
        <v>01/01/2025</v>
      </c>
      <c r="G58" s="19" t="str">
        <f>'Compte de résultats (AM)'!A59</f>
        <v>616685</v>
      </c>
      <c r="H58" s="13">
        <f>'Compte de résultats (AM)'!E59</f>
        <v>106.79</v>
      </c>
      <c r="I58" s="17">
        <f t="shared" si="2"/>
        <v>106.79</v>
      </c>
      <c r="J58" s="12" t="s">
        <v>201</v>
      </c>
    </row>
    <row r="59" spans="4:10" x14ac:dyDescent="0.25">
      <c r="D59" s="5">
        <v>58</v>
      </c>
      <c r="E59" s="19" t="str">
        <f t="shared" si="0"/>
        <v>lignes_budget_202558</v>
      </c>
      <c r="F59" s="21" t="str">
        <f>CONCATENATE("01/01/",'Compte de résultats (AM)'!$C$1)</f>
        <v>01/01/2025</v>
      </c>
      <c r="G59" s="19" t="str">
        <f>'Compte de résultats (AM)'!A60</f>
        <v>616740</v>
      </c>
      <c r="H59" s="13">
        <f>'Compte de résultats (AM)'!E60</f>
        <v>157.25</v>
      </c>
      <c r="I59" s="17">
        <f t="shared" si="2"/>
        <v>157.25</v>
      </c>
      <c r="J59" s="12" t="s">
        <v>201</v>
      </c>
    </row>
    <row r="60" spans="4:10" x14ac:dyDescent="0.25">
      <c r="D60" s="5">
        <v>59</v>
      </c>
      <c r="E60" s="19" t="str">
        <f t="shared" si="0"/>
        <v>lignes_budget_202559</v>
      </c>
      <c r="F60" s="21" t="str">
        <f>CONCATENATE("01/01/",'Compte de résultats (AM)'!$C$1)</f>
        <v>01/01/2025</v>
      </c>
      <c r="G60" s="19" t="str">
        <f>'Compte de résultats (AM)'!A61</f>
        <v>616800</v>
      </c>
      <c r="H60" s="13">
        <f>'Compte de résultats (AM)'!E61</f>
        <v>14</v>
      </c>
      <c r="I60" s="17">
        <f t="shared" si="2"/>
        <v>14</v>
      </c>
      <c r="J60" s="12" t="s">
        <v>201</v>
      </c>
    </row>
    <row r="61" spans="4:10" x14ac:dyDescent="0.25">
      <c r="D61" s="5">
        <v>60</v>
      </c>
      <c r="E61" s="19" t="str">
        <f t="shared" si="0"/>
        <v>lignes_budget_202560</v>
      </c>
      <c r="F61" s="21" t="str">
        <f>CONCATENATE("01/01/",'Compte de résultats (AM)'!$C$1)</f>
        <v>01/01/2025</v>
      </c>
      <c r="G61" s="19" t="str">
        <f>'Compte de résultats (AM)'!A62</f>
        <v>616850</v>
      </c>
      <c r="H61" s="13">
        <f>'Compte de résultats (AM)'!E62</f>
        <v>10.69</v>
      </c>
      <c r="I61" s="17">
        <f t="shared" si="2"/>
        <v>10.69</v>
      </c>
      <c r="J61" s="12" t="s">
        <v>201</v>
      </c>
    </row>
    <row r="62" spans="4:10" x14ac:dyDescent="0.25">
      <c r="D62" s="5">
        <v>61</v>
      </c>
      <c r="E62" s="19" t="str">
        <f t="shared" si="0"/>
        <v>lignes_budget_202561</v>
      </c>
      <c r="F62" s="21" t="str">
        <f>CONCATENATE("01/01/",'Compte de résultats (AM)'!$C$1)</f>
        <v>01/01/2025</v>
      </c>
      <c r="G62" s="19" t="str">
        <f>'Compte de résultats (AM)'!A63</f>
        <v>620200</v>
      </c>
      <c r="H62" s="13">
        <f>'Compte de résultats (AM)'!E63</f>
        <v>36835</v>
      </c>
      <c r="I62" s="17">
        <f t="shared" si="2"/>
        <v>36835</v>
      </c>
      <c r="J62" s="12" t="s">
        <v>201</v>
      </c>
    </row>
    <row r="63" spans="4:10" x14ac:dyDescent="0.25">
      <c r="D63" s="5">
        <v>62</v>
      </c>
      <c r="E63" s="19" t="str">
        <f t="shared" si="0"/>
        <v>lignes_budget_202562</v>
      </c>
      <c r="F63" s="21" t="str">
        <f>CONCATENATE("01/01/",'Compte de résultats (AM)'!$C$1)</f>
        <v>01/01/2025</v>
      </c>
      <c r="G63" s="19" t="str">
        <f>'Compte de résultats (AM)'!A64</f>
        <v>620210</v>
      </c>
      <c r="H63" s="13">
        <f>'Compte de résultats (AM)'!E64</f>
        <v>0</v>
      </c>
      <c r="I63" s="17">
        <f t="shared" si="2"/>
        <v>0</v>
      </c>
      <c r="J63" s="12" t="s">
        <v>201</v>
      </c>
    </row>
    <row r="64" spans="4:10" x14ac:dyDescent="0.25">
      <c r="D64" s="5">
        <v>63</v>
      </c>
      <c r="E64" s="19" t="str">
        <f t="shared" si="0"/>
        <v>lignes_budget_202563</v>
      </c>
      <c r="F64" s="21" t="str">
        <f>CONCATENATE("01/01/",'Compte de résultats (AM)'!$C$1)</f>
        <v>01/01/2025</v>
      </c>
      <c r="G64" s="19" t="str">
        <f>'Compte de résultats (AM)'!A65</f>
        <v>620300</v>
      </c>
      <c r="H64" s="13">
        <f>'Compte de résultats (AM)'!E65</f>
        <v>0</v>
      </c>
      <c r="I64" s="17">
        <f t="shared" si="2"/>
        <v>0</v>
      </c>
      <c r="J64" s="12" t="s">
        <v>201</v>
      </c>
    </row>
    <row r="65" spans="4:10" x14ac:dyDescent="0.25">
      <c r="D65" s="5">
        <v>64</v>
      </c>
      <c r="E65" s="19" t="str">
        <f t="shared" si="0"/>
        <v>lignes_budget_202564</v>
      </c>
      <c r="F65" s="21" t="str">
        <f>CONCATENATE("01/01/",'Compte de résultats (AM)'!$C$1)</f>
        <v>01/01/2025</v>
      </c>
      <c r="G65" s="19" t="str">
        <f>'Compte de résultats (AM)'!A66</f>
        <v>620310</v>
      </c>
      <c r="H65" s="13">
        <f>'Compte de résultats (AM)'!E66</f>
        <v>0</v>
      </c>
      <c r="I65" s="17">
        <f t="shared" si="2"/>
        <v>0</v>
      </c>
      <c r="J65" s="12" t="s">
        <v>201</v>
      </c>
    </row>
    <row r="66" spans="4:10" x14ac:dyDescent="0.25">
      <c r="D66" s="5">
        <v>65</v>
      </c>
      <c r="E66" s="19" t="str">
        <f t="shared" si="0"/>
        <v>lignes_budget_202565</v>
      </c>
      <c r="F66" s="21" t="str">
        <f>CONCATENATE("01/01/",'Compte de résultats (AM)'!$C$1)</f>
        <v>01/01/2025</v>
      </c>
      <c r="G66" s="19" t="str">
        <f>'Compte de résultats (AM)'!A67</f>
        <v>620480</v>
      </c>
      <c r="H66" s="13">
        <f>'Compte de résultats (AM)'!E67</f>
        <v>1250</v>
      </c>
      <c r="I66" s="17">
        <f t="shared" si="2"/>
        <v>1250</v>
      </c>
      <c r="J66" s="12" t="s">
        <v>201</v>
      </c>
    </row>
    <row r="67" spans="4:10" x14ac:dyDescent="0.25">
      <c r="D67" s="5">
        <v>66</v>
      </c>
      <c r="E67" s="19" t="str">
        <f t="shared" si="0"/>
        <v>lignes_budget_202566</v>
      </c>
      <c r="F67" s="21" t="str">
        <f>CONCATENATE("01/01/",'Compte de résultats (AM)'!$C$1)</f>
        <v>01/01/2025</v>
      </c>
      <c r="G67" s="19" t="str">
        <f>'Compte de résultats (AM)'!A68</f>
        <v>620700</v>
      </c>
      <c r="H67" s="13">
        <f>'Compte de résultats (AM)'!E68</f>
        <v>1287.58</v>
      </c>
      <c r="I67" s="17">
        <f t="shared" si="2"/>
        <v>1287.58</v>
      </c>
      <c r="J67" s="12" t="s">
        <v>201</v>
      </c>
    </row>
    <row r="68" spans="4:10" x14ac:dyDescent="0.25">
      <c r="D68" s="5">
        <v>67</v>
      </c>
      <c r="E68" s="19" t="str">
        <f t="shared" si="0"/>
        <v>lignes_budget_202567</v>
      </c>
      <c r="F68" s="21" t="str">
        <f>CONCATENATE("01/01/",'Compte de résultats (AM)'!$C$1)</f>
        <v>01/01/2025</v>
      </c>
      <c r="G68" s="19" t="str">
        <f>'Compte de résultats (AM)'!A69</f>
        <v>621000</v>
      </c>
      <c r="H68" s="13">
        <f>'Compte de résultats (AM)'!E69</f>
        <v>12305.28</v>
      </c>
      <c r="I68" s="17">
        <f t="shared" si="2"/>
        <v>12305.28</v>
      </c>
      <c r="J68" s="12" t="s">
        <v>201</v>
      </c>
    </row>
    <row r="69" spans="4:10" x14ac:dyDescent="0.25">
      <c r="D69" s="5">
        <v>68</v>
      </c>
      <c r="E69" s="19" t="str">
        <f t="shared" si="0"/>
        <v>lignes_budget_202568</v>
      </c>
      <c r="F69" s="21" t="str">
        <f>CONCATENATE("01/01/",'Compte de résultats (AM)'!$C$1)</f>
        <v>01/01/2025</v>
      </c>
      <c r="G69" s="19" t="str">
        <f>'Compte de résultats (AM)'!A70</f>
        <v>622000</v>
      </c>
      <c r="H69" s="13">
        <f>'Compte de résultats (AM)'!E70</f>
        <v>275.48</v>
      </c>
      <c r="I69" s="17">
        <f t="shared" si="2"/>
        <v>275.48</v>
      </c>
      <c r="J69" s="12" t="s">
        <v>201</v>
      </c>
    </row>
    <row r="70" spans="4:10" x14ac:dyDescent="0.25">
      <c r="D70" s="5">
        <v>69</v>
      </c>
      <c r="E70" s="19" t="str">
        <f t="shared" si="0"/>
        <v>lignes_budget_202569</v>
      </c>
      <c r="F70" s="21" t="str">
        <f>CONCATENATE("01/01/",'Compte de résultats (AM)'!$C$1)</f>
        <v>01/01/2025</v>
      </c>
      <c r="G70" s="19" t="str">
        <f>'Compte de résultats (AM)'!A71</f>
        <v>623000</v>
      </c>
      <c r="H70" s="13">
        <f>'Compte de résultats (AM)'!E71</f>
        <v>0</v>
      </c>
      <c r="I70" s="17">
        <f t="shared" si="2"/>
        <v>0</v>
      </c>
      <c r="J70" s="12" t="s">
        <v>201</v>
      </c>
    </row>
    <row r="71" spans="4:10" x14ac:dyDescent="0.25">
      <c r="D71" s="5">
        <v>70</v>
      </c>
      <c r="E71" s="19" t="str">
        <f t="shared" si="0"/>
        <v>lignes_budget_202570</v>
      </c>
      <c r="F71" s="21" t="str">
        <f>CONCATENATE("01/01/",'Compte de résultats (AM)'!$C$1)</f>
        <v>01/01/2025</v>
      </c>
      <c r="G71" s="19" t="str">
        <f>'Compte de résultats (AM)'!A72</f>
        <v>623010</v>
      </c>
      <c r="H71" s="13">
        <f>'Compte de résultats (AM)'!E72</f>
        <v>567.66999999999996</v>
      </c>
      <c r="I71" s="17">
        <f t="shared" si="2"/>
        <v>567.66999999999996</v>
      </c>
      <c r="J71" s="12" t="s">
        <v>201</v>
      </c>
    </row>
    <row r="72" spans="4:10" x14ac:dyDescent="0.25">
      <c r="D72" s="5">
        <v>71</v>
      </c>
      <c r="E72" s="19" t="str">
        <f t="shared" si="0"/>
        <v>lignes_budget_202571</v>
      </c>
      <c r="F72" s="21" t="str">
        <f>CONCATENATE("01/01/",'Compte de résultats (AM)'!$C$1)</f>
        <v>01/01/2025</v>
      </c>
      <c r="G72" s="19" t="str">
        <f>'Compte de résultats (AM)'!A73</f>
        <v>623810</v>
      </c>
      <c r="H72" s="13">
        <f>'Compte de résultats (AM)'!E73</f>
        <v>5032.2120000000004</v>
      </c>
      <c r="I72" s="17">
        <f t="shared" si="2"/>
        <v>5032.2120000000004</v>
      </c>
      <c r="J72" s="12" t="s">
        <v>201</v>
      </c>
    </row>
    <row r="73" spans="4:10" x14ac:dyDescent="0.25">
      <c r="D73" s="5">
        <v>72</v>
      </c>
      <c r="E73" s="19" t="str">
        <f t="shared" si="0"/>
        <v>lignes_budget_202572</v>
      </c>
      <c r="F73" s="21" t="str">
        <f>CONCATENATE("01/01/",'Compte de résultats (AM)'!$C$1)</f>
        <v>01/01/2025</v>
      </c>
      <c r="G73" s="19" t="str">
        <f>'Compte de résultats (AM)'!A74</f>
        <v>623819</v>
      </c>
      <c r="H73" s="13">
        <f>'Compte de résultats (AM)'!E74</f>
        <v>-4933.54</v>
      </c>
      <c r="I73" s="17">
        <f t="shared" si="2"/>
        <v>-4933.54</v>
      </c>
      <c r="J73" s="12" t="s">
        <v>201</v>
      </c>
    </row>
    <row r="74" spans="4:10" x14ac:dyDescent="0.25">
      <c r="D74" s="5">
        <v>73</v>
      </c>
      <c r="E74" s="19" t="str">
        <f t="shared" si="0"/>
        <v>lignes_budget_202573</v>
      </c>
      <c r="F74" s="21" t="str">
        <f>CONCATENATE("01/01/",'Compte de résultats (AM)'!$C$1)</f>
        <v>01/01/2025</v>
      </c>
      <c r="G74" s="19" t="str">
        <f>'Compte de résultats (AM)'!A75</f>
        <v>630130</v>
      </c>
      <c r="H74" s="13">
        <f>'Compte de résultats (AM)'!E75</f>
        <v>366.36</v>
      </c>
      <c r="I74" s="17">
        <f t="shared" si="2"/>
        <v>366.36</v>
      </c>
      <c r="J74" s="12" t="s">
        <v>201</v>
      </c>
    </row>
    <row r="75" spans="4:10" x14ac:dyDescent="0.25">
      <c r="D75" s="5">
        <v>74</v>
      </c>
      <c r="E75" s="19" t="str">
        <f t="shared" si="0"/>
        <v>lignes_budget_202574</v>
      </c>
      <c r="F75" s="21" t="str">
        <f>CONCATENATE("01/01/",'Compte de résultats (AM)'!$C$1)</f>
        <v>01/01/2025</v>
      </c>
      <c r="G75" s="19" t="str">
        <f>'Compte de résultats (AM)'!A76</f>
        <v>630215</v>
      </c>
      <c r="H75" s="13">
        <f>'Compte de résultats (AM)'!E76</f>
        <v>632.28</v>
      </c>
      <c r="I75" s="17">
        <f t="shared" si="2"/>
        <v>632.28</v>
      </c>
      <c r="J75" s="12" t="s">
        <v>201</v>
      </c>
    </row>
    <row r="76" spans="4:10" x14ac:dyDescent="0.25">
      <c r="D76" s="5">
        <v>75</v>
      </c>
      <c r="E76" s="19" t="str">
        <f t="shared" si="0"/>
        <v>lignes_budget_202575</v>
      </c>
      <c r="F76" s="21" t="str">
        <f>CONCATENATE("01/01/",'Compte de résultats (AM)'!$C$1)</f>
        <v>01/01/2025</v>
      </c>
      <c r="G76" s="19" t="str">
        <f>'Compte de résultats (AM)'!A77</f>
        <v>630220</v>
      </c>
      <c r="H76" s="13">
        <f>'Compte de résultats (AM)'!E77</f>
        <v>104.69</v>
      </c>
      <c r="I76" s="17">
        <f t="shared" si="2"/>
        <v>104.69</v>
      </c>
      <c r="J76" s="12" t="s">
        <v>201</v>
      </c>
    </row>
    <row r="77" spans="4:10" x14ac:dyDescent="0.25">
      <c r="D77" s="5">
        <v>76</v>
      </c>
      <c r="E77" s="19" t="str">
        <f t="shared" si="0"/>
        <v>lignes_budget_202576</v>
      </c>
      <c r="F77" s="21" t="str">
        <f>CONCATENATE("01/01/",'Compte de résultats (AM)'!$C$1)</f>
        <v>01/01/2025</v>
      </c>
      <c r="G77" s="19" t="str">
        <f>'Compte de résultats (AM)'!A78</f>
        <v>630230</v>
      </c>
      <c r="H77" s="13">
        <f>'Compte de résultats (AM)'!E78</f>
        <v>40.229999999999997</v>
      </c>
      <c r="I77" s="17">
        <f t="shared" si="2"/>
        <v>40.229999999999997</v>
      </c>
      <c r="J77" s="12" t="s">
        <v>201</v>
      </c>
    </row>
    <row r="78" spans="4:10" x14ac:dyDescent="0.25">
      <c r="D78" s="5">
        <v>77</v>
      </c>
      <c r="E78" s="19" t="str">
        <f t="shared" si="0"/>
        <v>lignes_budget_202577</v>
      </c>
      <c r="F78" s="21" t="str">
        <f>CONCATENATE("01/01/",'Compte de résultats (AM)'!$C$1)</f>
        <v>01/01/2025</v>
      </c>
      <c r="G78" s="19" t="str">
        <f>'Compte de résultats (AM)'!A79</f>
        <v>630240</v>
      </c>
      <c r="H78" s="13">
        <f>'Compte de résultats (AM)'!E79</f>
        <v>270.99</v>
      </c>
      <c r="I78" s="17">
        <f t="shared" si="2"/>
        <v>270.99</v>
      </c>
      <c r="J78" s="12" t="s">
        <v>201</v>
      </c>
    </row>
    <row r="79" spans="4:10" x14ac:dyDescent="0.25">
      <c r="D79" s="5">
        <v>78</v>
      </c>
      <c r="E79" s="19" t="str">
        <f t="shared" si="0"/>
        <v>lignes_budget_202578</v>
      </c>
      <c r="F79" s="21" t="str">
        <f>CONCATENATE("01/01/",'Compte de résultats (AM)'!$C$1)</f>
        <v>01/01/2025</v>
      </c>
      <c r="G79" s="19" t="str">
        <f>'Compte de résultats (AM)'!A80</f>
        <v>633000</v>
      </c>
      <c r="H79" s="13">
        <f>'Compte de résultats (AM)'!E80</f>
        <v>2854.63</v>
      </c>
      <c r="I79" s="17">
        <f t="shared" si="2"/>
        <v>2854.63</v>
      </c>
      <c r="J79" s="12" t="s">
        <v>201</v>
      </c>
    </row>
    <row r="80" spans="4:10" x14ac:dyDescent="0.25">
      <c r="D80" s="5">
        <v>79</v>
      </c>
      <c r="E80" s="19" t="str">
        <f t="shared" si="0"/>
        <v>lignes_budget_202579</v>
      </c>
      <c r="F80" s="21" t="str">
        <f>CONCATENATE("01/01/",'Compte de résultats (AM)'!$C$1)</f>
        <v>01/01/2025</v>
      </c>
      <c r="G80" s="19" t="str">
        <f>'Compte de résultats (AM)'!A81</f>
        <v>633100</v>
      </c>
      <c r="H80" s="13">
        <f>'Compte de résultats (AM)'!E81</f>
        <v>-1196.9100000000001</v>
      </c>
      <c r="I80" s="17">
        <f t="shared" si="2"/>
        <v>-1196.9100000000001</v>
      </c>
      <c r="J80" s="12" t="s">
        <v>201</v>
      </c>
    </row>
    <row r="81" spans="4:10" x14ac:dyDescent="0.25">
      <c r="D81" s="5">
        <v>80</v>
      </c>
      <c r="E81" s="19" t="str">
        <f t="shared" si="0"/>
        <v>lignes_budget_202580</v>
      </c>
      <c r="F81" s="21" t="str">
        <f>CONCATENATE("01/01/",'Compte de résultats (AM)'!$C$1)</f>
        <v>01/01/2025</v>
      </c>
      <c r="G81" s="19" t="str">
        <f>'Compte de résultats (AM)'!A82</f>
        <v>642000</v>
      </c>
      <c r="H81" s="13">
        <f>'Compte de résultats (AM)'!E82</f>
        <v>4166.67</v>
      </c>
      <c r="I81" s="17">
        <f t="shared" si="2"/>
        <v>4166.67</v>
      </c>
      <c r="J81" s="12" t="s">
        <v>201</v>
      </c>
    </row>
    <row r="82" spans="4:10" x14ac:dyDescent="0.25">
      <c r="D82" s="5">
        <v>81</v>
      </c>
      <c r="E82" s="19" t="str">
        <f t="shared" si="0"/>
        <v>lignes_budget_202581</v>
      </c>
      <c r="F82" s="21" t="str">
        <f>CONCATENATE("01/01/",'Compte de résultats (AM)'!$C$1)</f>
        <v>01/01/2025</v>
      </c>
      <c r="G82" s="19" t="str">
        <f>'Compte de résultats (AM)'!A83</f>
        <v>644000</v>
      </c>
      <c r="H82" s="13">
        <f>'Compte de résultats (AM)'!E83</f>
        <v>22.53</v>
      </c>
      <c r="I82" s="17">
        <f t="shared" si="2"/>
        <v>22.53</v>
      </c>
      <c r="J82" s="12" t="s">
        <v>201</v>
      </c>
    </row>
    <row r="83" spans="4:10" x14ac:dyDescent="0.25">
      <c r="D83" s="5">
        <v>82</v>
      </c>
      <c r="E83" s="19" t="str">
        <f t="shared" si="0"/>
        <v>lignes_budget_202582</v>
      </c>
      <c r="F83" s="21" t="str">
        <f>CONCATENATE("01/01/",'Compte de résultats (AM)'!$C$1)</f>
        <v>01/01/2025</v>
      </c>
      <c r="G83" s="19" t="str">
        <f>'Compte de résultats (AM)'!A84</f>
        <v>750400</v>
      </c>
      <c r="H83" s="13">
        <f>'Compte de résultats (AM)'!E84</f>
        <v>131.34</v>
      </c>
      <c r="I83" s="16">
        <f t="shared" ref="I83:I85" si="3">H83*-1</f>
        <v>-131.34</v>
      </c>
      <c r="J83" s="12" t="s">
        <v>201</v>
      </c>
    </row>
    <row r="84" spans="4:10" x14ac:dyDescent="0.25">
      <c r="D84" s="5">
        <v>83</v>
      </c>
      <c r="E84" s="19" t="str">
        <f t="shared" si="0"/>
        <v>lignes_budget_202583</v>
      </c>
      <c r="F84" s="21" t="str">
        <f>CONCATENATE("01/01/",'Compte de résultats (AM)'!$C$1)</f>
        <v>01/01/2025</v>
      </c>
      <c r="G84" s="19" t="str">
        <f>'Compte de résultats (AM)'!A85</f>
        <v>752100</v>
      </c>
      <c r="H84" s="13">
        <f>'Compte de résultats (AM)'!E85</f>
        <v>0.69</v>
      </c>
      <c r="I84" s="16">
        <f t="shared" si="3"/>
        <v>-0.69</v>
      </c>
      <c r="J84" s="12" t="s">
        <v>201</v>
      </c>
    </row>
    <row r="85" spans="4:10" x14ac:dyDescent="0.25">
      <c r="D85" s="5">
        <v>84</v>
      </c>
      <c r="E85" s="19" t="str">
        <f t="shared" si="0"/>
        <v>lignes_budget_202584</v>
      </c>
      <c r="F85" s="21" t="str">
        <f>CONCATENATE("01/01/",'Compte de résultats (AM)'!$C$1)</f>
        <v>01/01/2025</v>
      </c>
      <c r="G85" s="19" t="str">
        <f>'Compte de résultats (AM)'!A86</f>
        <v>754000</v>
      </c>
      <c r="H85" s="13">
        <f>'Compte de résultats (AM)'!E86</f>
        <v>290.36</v>
      </c>
      <c r="I85" s="16">
        <f t="shared" si="3"/>
        <v>-290.36</v>
      </c>
      <c r="J85" s="12" t="s">
        <v>201</v>
      </c>
    </row>
    <row r="86" spans="4:10" x14ac:dyDescent="0.25">
      <c r="D86" s="5">
        <v>85</v>
      </c>
      <c r="E86" s="19" t="str">
        <f t="shared" si="0"/>
        <v>lignes_budget_202585</v>
      </c>
      <c r="F86" s="21" t="str">
        <f>CONCATENATE("01/01/",'Compte de résultats (AM)'!$C$1)</f>
        <v>01/01/2025</v>
      </c>
      <c r="G86" s="19" t="str">
        <f>'Compte de résultats (AM)'!A87</f>
        <v>650510</v>
      </c>
      <c r="H86" s="13">
        <f>'Compte de résultats (AM)'!E87</f>
        <v>571.83000000000004</v>
      </c>
      <c r="I86" s="17">
        <f t="shared" ref="I86:I90" si="4">H86</f>
        <v>571.83000000000004</v>
      </c>
      <c r="J86" s="12" t="s">
        <v>201</v>
      </c>
    </row>
    <row r="87" spans="4:10" x14ac:dyDescent="0.25">
      <c r="D87" s="5">
        <v>86</v>
      </c>
      <c r="E87" s="19" t="str">
        <f t="shared" si="0"/>
        <v>lignes_budget_202586</v>
      </c>
      <c r="F87" s="21" t="str">
        <f>CONCATENATE("01/01/",'Compte de résultats (AM)'!$C$1)</f>
        <v>01/01/2025</v>
      </c>
      <c r="G87" s="19" t="str">
        <f>'Compte de résultats (AM)'!A88</f>
        <v>650660</v>
      </c>
      <c r="H87" s="13">
        <f>'Compte de résultats (AM)'!E88</f>
        <v>613.79</v>
      </c>
      <c r="I87" s="17">
        <f t="shared" si="4"/>
        <v>613.79</v>
      </c>
      <c r="J87" s="12" t="s">
        <v>201</v>
      </c>
    </row>
    <row r="88" spans="4:10" x14ac:dyDescent="0.25">
      <c r="D88" s="5">
        <v>87</v>
      </c>
      <c r="E88" s="19" t="str">
        <f t="shared" si="0"/>
        <v>lignes_budget_202587</v>
      </c>
      <c r="F88" s="21" t="str">
        <f>CONCATENATE("01/01/",'Compte de résultats (AM)'!$C$1)</f>
        <v>01/01/2025</v>
      </c>
      <c r="G88" s="19" t="str">
        <f>'Compte de résultats (AM)'!A89</f>
        <v>652100</v>
      </c>
      <c r="H88" s="13">
        <f>'Compte de résultats (AM)'!E89</f>
        <v>37.020000000000003</v>
      </c>
      <c r="I88" s="17">
        <f t="shared" si="4"/>
        <v>37.020000000000003</v>
      </c>
      <c r="J88" s="12" t="s">
        <v>201</v>
      </c>
    </row>
    <row r="89" spans="4:10" x14ac:dyDescent="0.25">
      <c r="D89" s="5">
        <v>88</v>
      </c>
      <c r="E89" s="19" t="str">
        <f t="shared" si="0"/>
        <v>lignes_budget_202588</v>
      </c>
      <c r="F89" s="21" t="str">
        <f>CONCATENATE("01/01/",'Compte de résultats (AM)'!$C$1)</f>
        <v>01/01/2025</v>
      </c>
      <c r="G89" s="19" t="str">
        <f>'Compte de résultats (AM)'!A90</f>
        <v>654000</v>
      </c>
      <c r="H89" s="13">
        <f>'Compte de résultats (AM)'!E90</f>
        <v>31</v>
      </c>
      <c r="I89" s="17">
        <f t="shared" si="4"/>
        <v>31</v>
      </c>
      <c r="J89" s="12" t="s">
        <v>201</v>
      </c>
    </row>
    <row r="90" spans="4:10" x14ac:dyDescent="0.25">
      <c r="D90" s="5">
        <v>89</v>
      </c>
      <c r="E90" s="19" t="str">
        <f t="shared" si="0"/>
        <v>lignes_budget_202589</v>
      </c>
      <c r="F90" s="21" t="str">
        <f>CONCATENATE("01/01/",'Compte de résultats (AM)'!$C$1)</f>
        <v>01/01/2025</v>
      </c>
      <c r="G90" s="19" t="str">
        <f>'Compte de résultats (AM)'!A91</f>
        <v>657000</v>
      </c>
      <c r="H90" s="13">
        <f>'Compte de résultats (AM)'!E91</f>
        <v>104.61</v>
      </c>
      <c r="I90" s="17">
        <f t="shared" si="4"/>
        <v>104.61</v>
      </c>
      <c r="J90" s="12" t="s">
        <v>201</v>
      </c>
    </row>
    <row r="91" spans="4:10" x14ac:dyDescent="0.25">
      <c r="D91" s="5">
        <v>90</v>
      </c>
      <c r="E91" s="19" t="str">
        <f t="shared" si="0"/>
        <v>lignes_budget_202590</v>
      </c>
      <c r="F91" s="21" t="str">
        <f>CONCATENATE("01/02/",'Compte de résultats (AM)'!$C$1)</f>
        <v>01/02/2025</v>
      </c>
      <c r="G91" s="19" t="str">
        <f t="shared" ref="G91:G345" si="5">G2</f>
        <v>762000</v>
      </c>
      <c r="H91" s="13">
        <f>'Compte de résultats (AM)'!F3</f>
        <v>906.52499999999998</v>
      </c>
      <c r="I91" s="16">
        <f t="shared" ref="I91:I101" si="6">H91*-1</f>
        <v>-906.52499999999998</v>
      </c>
      <c r="J91" s="12" t="s">
        <v>202</v>
      </c>
    </row>
    <row r="92" spans="4:10" x14ac:dyDescent="0.25">
      <c r="D92" s="5">
        <v>91</v>
      </c>
      <c r="E92" s="19" t="str">
        <f t="shared" si="0"/>
        <v>lignes_budget_202591</v>
      </c>
      <c r="F92" s="21" t="str">
        <f>CONCATENATE("01/02/",'Compte de résultats (AM)'!$C$1)</f>
        <v>01/02/2025</v>
      </c>
      <c r="G92" s="19" t="str">
        <f t="shared" si="5"/>
        <v>700100</v>
      </c>
      <c r="H92" s="13">
        <f>'Compte de résultats (AM)'!F4</f>
        <v>102553.37</v>
      </c>
      <c r="I92" s="16">
        <f t="shared" si="6"/>
        <v>-102553.37</v>
      </c>
      <c r="J92" s="12" t="s">
        <v>202</v>
      </c>
    </row>
    <row r="93" spans="4:10" x14ac:dyDescent="0.25">
      <c r="D93" s="5">
        <v>92</v>
      </c>
      <c r="E93" s="19" t="str">
        <f t="shared" si="0"/>
        <v>lignes_budget_202592</v>
      </c>
      <c r="F93" s="21" t="str">
        <f>CONCATENATE("01/02/",'Compte de résultats (AM)'!$C$1)</f>
        <v>01/02/2025</v>
      </c>
      <c r="G93" s="19" t="str">
        <f t="shared" si="5"/>
        <v>700200</v>
      </c>
      <c r="H93" s="13">
        <f>'Compte de résultats (AM)'!F5</f>
        <v>145394.07</v>
      </c>
      <c r="I93" s="16">
        <f t="shared" si="6"/>
        <v>-145394.07</v>
      </c>
      <c r="J93" s="12" t="s">
        <v>202</v>
      </c>
    </row>
    <row r="94" spans="4:10" x14ac:dyDescent="0.25">
      <c r="D94" s="5">
        <v>93</v>
      </c>
      <c r="E94" s="19" t="str">
        <f t="shared" si="0"/>
        <v>lignes_budget_202593</v>
      </c>
      <c r="F94" s="21" t="str">
        <f>CONCATENATE("01/02/",'Compte de résultats (AM)'!$C$1)</f>
        <v>01/02/2025</v>
      </c>
      <c r="G94" s="19" t="str">
        <f t="shared" si="5"/>
        <v>700500</v>
      </c>
      <c r="H94" s="13">
        <f>'Compte de résultats (AM)'!F6</f>
        <v>-47160.32</v>
      </c>
      <c r="I94" s="16">
        <f t="shared" si="6"/>
        <v>47160.32</v>
      </c>
      <c r="J94" s="12" t="s">
        <v>202</v>
      </c>
    </row>
    <row r="95" spans="4:10" x14ac:dyDescent="0.25">
      <c r="D95" s="5">
        <v>94</v>
      </c>
      <c r="E95" s="19" t="str">
        <f t="shared" si="0"/>
        <v>lignes_budget_202594</v>
      </c>
      <c r="F95" s="21" t="str">
        <f>CONCATENATE("01/02/",'Compte de résultats (AM)'!$C$1)</f>
        <v>01/02/2025</v>
      </c>
      <c r="G95" s="19" t="str">
        <f t="shared" si="5"/>
        <v>701000</v>
      </c>
      <c r="H95" s="13">
        <f>'Compte de résultats (AM)'!F7</f>
        <v>28109.62</v>
      </c>
      <c r="I95" s="16">
        <f t="shared" si="6"/>
        <v>-28109.62</v>
      </c>
      <c r="J95" s="12" t="s">
        <v>202</v>
      </c>
    </row>
    <row r="96" spans="4:10" x14ac:dyDescent="0.25">
      <c r="D96" s="5">
        <v>95</v>
      </c>
      <c r="E96" s="19" t="str">
        <f t="shared" si="0"/>
        <v>lignes_budget_202595</v>
      </c>
      <c r="F96" s="21" t="str">
        <f>CONCATENATE("01/02/",'Compte de résultats (AM)'!$C$1)</f>
        <v>01/02/2025</v>
      </c>
      <c r="G96" s="19" t="str">
        <f t="shared" si="5"/>
        <v>701212</v>
      </c>
      <c r="H96" s="13">
        <f>'Compte de résultats (AM)'!F8</f>
        <v>44.35</v>
      </c>
      <c r="I96" s="16">
        <f t="shared" si="6"/>
        <v>-44.35</v>
      </c>
      <c r="J96" s="12" t="s">
        <v>202</v>
      </c>
    </row>
    <row r="97" spans="4:10" x14ac:dyDescent="0.25">
      <c r="D97" s="5">
        <v>96</v>
      </c>
      <c r="E97" s="19" t="str">
        <f t="shared" si="0"/>
        <v>lignes_budget_202596</v>
      </c>
      <c r="F97" s="21" t="str">
        <f>CONCATENATE("01/02/",'Compte de résultats (AM)'!$C$1)</f>
        <v>01/02/2025</v>
      </c>
      <c r="G97" s="19" t="str">
        <f t="shared" si="5"/>
        <v>701300</v>
      </c>
      <c r="H97" s="13">
        <f>'Compte de résultats (AM)'!F9</f>
        <v>30.09</v>
      </c>
      <c r="I97" s="16">
        <f t="shared" si="6"/>
        <v>-30.09</v>
      </c>
      <c r="J97" s="12" t="s">
        <v>202</v>
      </c>
    </row>
    <row r="98" spans="4:10" x14ac:dyDescent="0.25">
      <c r="D98" s="5">
        <v>97</v>
      </c>
      <c r="E98" s="19" t="str">
        <f t="shared" si="0"/>
        <v>lignes_budget_202597</v>
      </c>
      <c r="F98" s="21" t="str">
        <f>CONCATENATE("01/02/",'Compte de résultats (AM)'!$C$1)</f>
        <v>01/02/2025</v>
      </c>
      <c r="G98" s="19" t="str">
        <f t="shared" si="5"/>
        <v>701310</v>
      </c>
      <c r="H98" s="13">
        <f>'Compte de résultats (AM)'!F10</f>
        <v>145.35</v>
      </c>
      <c r="I98" s="16">
        <f t="shared" si="6"/>
        <v>-145.35</v>
      </c>
      <c r="J98" s="12" t="s">
        <v>202</v>
      </c>
    </row>
    <row r="99" spans="4:10" x14ac:dyDescent="0.25">
      <c r="D99" s="5">
        <v>98</v>
      </c>
      <c r="E99" s="19" t="str">
        <f t="shared" si="0"/>
        <v>lignes_budget_202598</v>
      </c>
      <c r="F99" s="21" t="str">
        <f>CONCATENATE("01/02/",'Compte de résultats (AM)'!$C$1)</f>
        <v>01/02/2025</v>
      </c>
      <c r="G99" s="19" t="str">
        <f t="shared" si="5"/>
        <v>701400</v>
      </c>
      <c r="H99" s="13">
        <f>'Compte de résultats (AM)'!F11</f>
        <v>1045.04</v>
      </c>
      <c r="I99" s="16">
        <f t="shared" si="6"/>
        <v>-1045.04</v>
      </c>
      <c r="J99" s="12" t="s">
        <v>202</v>
      </c>
    </row>
    <row r="100" spans="4:10" x14ac:dyDescent="0.25">
      <c r="D100" s="5">
        <v>99</v>
      </c>
      <c r="E100" s="19" t="str">
        <f t="shared" si="0"/>
        <v>lignes_budget_202599</v>
      </c>
      <c r="F100" s="21" t="str">
        <f>CONCATENATE("01/02/",'Compte de résultats (AM)'!$C$1)</f>
        <v>01/02/2025</v>
      </c>
      <c r="G100" s="19" t="str">
        <f t="shared" si="5"/>
        <v>704000</v>
      </c>
      <c r="H100" s="13">
        <f>'Compte de résultats (AM)'!F12</f>
        <v>1714.06</v>
      </c>
      <c r="I100" s="16">
        <f t="shared" si="6"/>
        <v>-1714.06</v>
      </c>
      <c r="J100" s="12" t="s">
        <v>202</v>
      </c>
    </row>
    <row r="101" spans="4:10" x14ac:dyDescent="0.25">
      <c r="D101" s="5">
        <v>100</v>
      </c>
      <c r="E101" s="19" t="str">
        <f t="shared" si="0"/>
        <v>lignes_budget_2025100</v>
      </c>
      <c r="F101" s="21" t="str">
        <f>CONCATENATE("01/02/",'Compte de résultats (AM)'!$C$1)</f>
        <v>01/02/2025</v>
      </c>
      <c r="G101" s="19" t="str">
        <f t="shared" si="5"/>
        <v>705210</v>
      </c>
      <c r="H101" s="13">
        <f>'Compte de résultats (AM)'!F13</f>
        <v>1767.97</v>
      </c>
      <c r="I101" s="16">
        <f t="shared" si="6"/>
        <v>-1767.97</v>
      </c>
      <c r="J101" s="12" t="s">
        <v>202</v>
      </c>
    </row>
    <row r="102" spans="4:10" x14ac:dyDescent="0.25">
      <c r="D102" s="5">
        <v>101</v>
      </c>
      <c r="E102" s="19" t="str">
        <f t="shared" si="0"/>
        <v>lignes_budget_2025101</v>
      </c>
      <c r="F102" s="21" t="str">
        <f>CONCATENATE("01/02/",'Compte de résultats (AM)'!$C$1)</f>
        <v>01/02/2025</v>
      </c>
      <c r="G102" s="19" t="str">
        <f t="shared" si="5"/>
        <v>600100</v>
      </c>
      <c r="H102" s="13">
        <f>'Compte de résultats (AM)'!F14</f>
        <v>102090.96</v>
      </c>
      <c r="I102" s="17">
        <f t="shared" ref="I102:I171" si="7">H102</f>
        <v>102090.96</v>
      </c>
      <c r="J102" s="12" t="s">
        <v>202</v>
      </c>
    </row>
    <row r="103" spans="4:10" x14ac:dyDescent="0.25">
      <c r="D103" s="5">
        <v>102</v>
      </c>
      <c r="E103" s="19" t="str">
        <f t="shared" si="0"/>
        <v>lignes_budget_2025102</v>
      </c>
      <c r="F103" s="21" t="str">
        <f>CONCATENATE("01/02/",'Compte de résultats (AM)'!$C$1)</f>
        <v>01/02/2025</v>
      </c>
      <c r="G103" s="19" t="str">
        <f t="shared" si="5"/>
        <v>600200</v>
      </c>
      <c r="H103" s="13">
        <f>'Compte de résultats (AM)'!F15</f>
        <v>144280.82999999999</v>
      </c>
      <c r="I103" s="17">
        <f t="shared" si="7"/>
        <v>144280.82999999999</v>
      </c>
      <c r="J103" s="12" t="s">
        <v>202</v>
      </c>
    </row>
    <row r="104" spans="4:10" x14ac:dyDescent="0.25">
      <c r="D104" s="5">
        <v>103</v>
      </c>
      <c r="E104" s="19" t="str">
        <f t="shared" si="0"/>
        <v>lignes_budget_2025103</v>
      </c>
      <c r="F104" s="21" t="str">
        <f>CONCATENATE("01/02/",'Compte de résultats (AM)'!$C$1)</f>
        <v>01/02/2025</v>
      </c>
      <c r="G104" s="19" t="str">
        <f t="shared" si="5"/>
        <v>601100</v>
      </c>
      <c r="H104" s="13">
        <f>'Compte de résultats (AM)'!F16</f>
        <v>250.35</v>
      </c>
      <c r="I104" s="17">
        <f t="shared" si="7"/>
        <v>250.35</v>
      </c>
      <c r="J104" s="12" t="s">
        <v>202</v>
      </c>
    </row>
    <row r="105" spans="4:10" x14ac:dyDescent="0.25">
      <c r="D105" s="5">
        <v>104</v>
      </c>
      <c r="E105" s="19" t="str">
        <f t="shared" si="0"/>
        <v>lignes_budget_2025104</v>
      </c>
      <c r="F105" s="21" t="str">
        <f>CONCATENATE("01/02/",'Compte de résultats (AM)'!$C$1)</f>
        <v>01/02/2025</v>
      </c>
      <c r="G105" s="19" t="str">
        <f t="shared" si="5"/>
        <v>601112</v>
      </c>
      <c r="H105" s="13">
        <f>'Compte de résultats (AM)'!F17</f>
        <v>1944.47</v>
      </c>
      <c r="I105" s="17">
        <f t="shared" si="7"/>
        <v>1944.47</v>
      </c>
      <c r="J105" s="12" t="s">
        <v>202</v>
      </c>
    </row>
    <row r="106" spans="4:10" x14ac:dyDescent="0.25">
      <c r="D106" s="5">
        <v>105</v>
      </c>
      <c r="E106" s="19" t="str">
        <f t="shared" si="0"/>
        <v>lignes_budget_2025105</v>
      </c>
      <c r="F106" s="21" t="str">
        <f>CONCATENATE("01/02/",'Compte de résultats (AM)'!$C$1)</f>
        <v>01/02/2025</v>
      </c>
      <c r="G106" s="19" t="str">
        <f t="shared" si="5"/>
        <v>601200</v>
      </c>
      <c r="H106" s="13">
        <f>'Compte de résultats (AM)'!F18</f>
        <v>2183.1325000000002</v>
      </c>
      <c r="I106" s="17">
        <f t="shared" si="7"/>
        <v>2183.1325000000002</v>
      </c>
      <c r="J106" s="12" t="s">
        <v>202</v>
      </c>
    </row>
    <row r="107" spans="4:10" x14ac:dyDescent="0.25">
      <c r="D107" s="5">
        <v>106</v>
      </c>
      <c r="E107" s="19" t="str">
        <f t="shared" si="0"/>
        <v>lignes_budget_2025106</v>
      </c>
      <c r="F107" s="21" t="str">
        <f>CONCATENATE("01/02/",'Compte de résultats (AM)'!$C$1)</f>
        <v>01/02/2025</v>
      </c>
      <c r="G107" s="19" t="str">
        <f t="shared" si="5"/>
        <v>601210</v>
      </c>
      <c r="H107" s="13">
        <f>'Compte de résultats (AM)'!F19</f>
        <v>122.825</v>
      </c>
      <c r="I107" s="17">
        <f t="shared" si="7"/>
        <v>122.825</v>
      </c>
      <c r="J107" s="12" t="s">
        <v>202</v>
      </c>
    </row>
    <row r="108" spans="4:10" x14ac:dyDescent="0.25">
      <c r="D108" s="5">
        <v>107</v>
      </c>
      <c r="E108" s="19" t="str">
        <f t="shared" si="0"/>
        <v>lignes_budget_2025107</v>
      </c>
      <c r="F108" s="21" t="str">
        <f>CONCATENATE("01/02/",'Compte de résultats (AM)'!$C$1)</f>
        <v>01/02/2025</v>
      </c>
      <c r="G108" s="19" t="str">
        <f t="shared" si="5"/>
        <v>601300</v>
      </c>
      <c r="H108" s="13">
        <f>'Compte de résultats (AM)'!F20</f>
        <v>19.59</v>
      </c>
      <c r="I108" s="17">
        <f t="shared" si="7"/>
        <v>19.59</v>
      </c>
      <c r="J108" s="12" t="s">
        <v>202</v>
      </c>
    </row>
    <row r="109" spans="4:10" x14ac:dyDescent="0.25">
      <c r="D109" s="5">
        <v>108</v>
      </c>
      <c r="E109" s="19" t="str">
        <f t="shared" si="0"/>
        <v>lignes_budget_2025108</v>
      </c>
      <c r="F109" s="21" t="str">
        <f>CONCATENATE("01/02/",'Compte de résultats (AM)'!$C$1)</f>
        <v>01/02/2025</v>
      </c>
      <c r="G109" s="19" t="str">
        <f t="shared" si="5"/>
        <v>601500</v>
      </c>
      <c r="H109" s="13">
        <f>'Compte de résultats (AM)'!F21</f>
        <v>62.84</v>
      </c>
      <c r="I109" s="17">
        <f t="shared" si="7"/>
        <v>62.84</v>
      </c>
      <c r="J109" s="12" t="s">
        <v>202</v>
      </c>
    </row>
    <row r="110" spans="4:10" x14ac:dyDescent="0.25">
      <c r="D110" s="5">
        <v>109</v>
      </c>
      <c r="E110" s="19" t="str">
        <f t="shared" si="0"/>
        <v>lignes_budget_2025109</v>
      </c>
      <c r="F110" s="21" t="str">
        <f>CONCATENATE("01/02/",'Compte de résultats (AM)'!$C$1)</f>
        <v>01/02/2025</v>
      </c>
      <c r="G110" s="19" t="str">
        <f t="shared" si="5"/>
        <v>601510</v>
      </c>
      <c r="H110" s="13">
        <f>'Compte de résultats (AM)'!F22</f>
        <v>24.45</v>
      </c>
      <c r="I110" s="17">
        <f t="shared" si="7"/>
        <v>24.45</v>
      </c>
      <c r="J110" s="12" t="s">
        <v>202</v>
      </c>
    </row>
    <row r="111" spans="4:10" x14ac:dyDescent="0.25">
      <c r="D111" s="5">
        <v>110</v>
      </c>
      <c r="E111" s="19" t="str">
        <f t="shared" si="0"/>
        <v>lignes_budget_2025110</v>
      </c>
      <c r="F111" s="21" t="str">
        <f>CONCATENATE("01/02/",'Compte de résultats (AM)'!$C$1)</f>
        <v>01/02/2025</v>
      </c>
      <c r="G111" s="19" t="str">
        <f t="shared" si="5"/>
        <v>601900</v>
      </c>
      <c r="H111" s="13">
        <f>'Compte de résultats (AM)'!F23</f>
        <v>23608.84</v>
      </c>
      <c r="I111" s="17">
        <f t="shared" si="7"/>
        <v>23608.84</v>
      </c>
      <c r="J111" s="12" t="s">
        <v>202</v>
      </c>
    </row>
    <row r="112" spans="4:10" x14ac:dyDescent="0.25">
      <c r="D112" s="5">
        <v>111</v>
      </c>
      <c r="E112" s="19" t="str">
        <f t="shared" si="0"/>
        <v>lignes_budget_2025111</v>
      </c>
      <c r="F112" s="21" t="str">
        <f>CONCATENATE("01/02/",'Compte de résultats (AM)'!$C$1)</f>
        <v>01/02/2025</v>
      </c>
      <c r="G112" s="19" t="str">
        <f t="shared" si="5"/>
        <v>602100</v>
      </c>
      <c r="H112" s="13">
        <f>'Compte de résultats (AM)'!F24</f>
        <v>17.57</v>
      </c>
      <c r="I112" s="17">
        <f t="shared" si="7"/>
        <v>17.57</v>
      </c>
      <c r="J112" s="12" t="s">
        <v>202</v>
      </c>
    </row>
    <row r="113" spans="4:10" x14ac:dyDescent="0.25">
      <c r="D113" s="5">
        <v>112</v>
      </c>
      <c r="E113" s="19" t="str">
        <f t="shared" si="0"/>
        <v>lignes_budget_2025112</v>
      </c>
      <c r="F113" s="21" t="str">
        <f>CONCATENATE("01/02/",'Compte de résultats (AM)'!$C$1)</f>
        <v>01/02/2025</v>
      </c>
      <c r="G113" s="19" t="str">
        <f t="shared" si="5"/>
        <v>602110</v>
      </c>
      <c r="H113" s="13">
        <f>'Compte de résultats (AM)'!F25</f>
        <v>3.6</v>
      </c>
      <c r="I113" s="17">
        <f t="shared" si="7"/>
        <v>3.6</v>
      </c>
      <c r="J113" s="12" t="s">
        <v>202</v>
      </c>
    </row>
    <row r="114" spans="4:10" x14ac:dyDescent="0.25">
      <c r="D114" s="5">
        <v>113</v>
      </c>
      <c r="E114" s="19" t="str">
        <f t="shared" si="0"/>
        <v>lignes_budget_2025113</v>
      </c>
      <c r="F114" s="21" t="str">
        <f>CONCATENATE("01/02/",'Compte de résultats (AM)'!$C$1)</f>
        <v>01/02/2025</v>
      </c>
      <c r="G114" s="19" t="str">
        <f t="shared" si="5"/>
        <v>603000</v>
      </c>
      <c r="H114" s="13">
        <f>'Compte de résultats (AM)'!F26</f>
        <v>873.56</v>
      </c>
      <c r="I114" s="17">
        <f t="shared" si="7"/>
        <v>873.56</v>
      </c>
      <c r="J114" s="12" t="s">
        <v>202</v>
      </c>
    </row>
    <row r="115" spans="4:10" x14ac:dyDescent="0.25">
      <c r="D115" s="5">
        <v>114</v>
      </c>
      <c r="E115" s="19" t="str">
        <f t="shared" si="0"/>
        <v>lignes_budget_2025114</v>
      </c>
      <c r="F115" s="21" t="str">
        <f>CONCATENATE("01/02/",'Compte de résultats (AM)'!$C$1)</f>
        <v>01/02/2025</v>
      </c>
      <c r="G115" s="19" t="str">
        <f t="shared" si="5"/>
        <v>603400</v>
      </c>
      <c r="H115" s="13">
        <f>'Compte de résultats (AM)'!F27</f>
        <v>183.85</v>
      </c>
      <c r="I115" s="17">
        <f t="shared" si="7"/>
        <v>183.85</v>
      </c>
      <c r="J115" s="12" t="s">
        <v>202</v>
      </c>
    </row>
    <row r="116" spans="4:10" x14ac:dyDescent="0.25">
      <c r="D116" s="5">
        <v>115</v>
      </c>
      <c r="E116" s="19" t="str">
        <f t="shared" si="0"/>
        <v>lignes_budget_2025115</v>
      </c>
      <c r="F116" s="21" t="str">
        <f>CONCATENATE("01/02/",'Compte de résultats (AM)'!$C$1)</f>
        <v>01/02/2025</v>
      </c>
      <c r="G116" s="19" t="str">
        <f t="shared" si="5"/>
        <v>606000</v>
      </c>
      <c r="H116" s="13">
        <f>'Compte de résultats (AM)'!F28</f>
        <v>1206.22</v>
      </c>
      <c r="I116" s="17">
        <f t="shared" si="7"/>
        <v>1206.22</v>
      </c>
      <c r="J116" s="12" t="s">
        <v>202</v>
      </c>
    </row>
    <row r="117" spans="4:10" x14ac:dyDescent="0.25">
      <c r="D117" s="5">
        <v>116</v>
      </c>
      <c r="E117" s="19" t="str">
        <f t="shared" si="0"/>
        <v>lignes_budget_2025116</v>
      </c>
      <c r="F117" s="21" t="str">
        <f>CONCATENATE("01/02/",'Compte de résultats (AM)'!$C$1)</f>
        <v>01/02/2025</v>
      </c>
      <c r="G117" s="19" t="str">
        <f t="shared" si="5"/>
        <v>609001</v>
      </c>
      <c r="H117" s="13">
        <f>'Compte de résultats (AM)'!F29</f>
        <v>2474.46</v>
      </c>
      <c r="I117" s="17">
        <f t="shared" si="7"/>
        <v>2474.46</v>
      </c>
      <c r="J117" s="12" t="s">
        <v>202</v>
      </c>
    </row>
    <row r="118" spans="4:10" x14ac:dyDescent="0.25">
      <c r="D118" s="5">
        <v>117</v>
      </c>
      <c r="E118" s="19" t="str">
        <f t="shared" si="0"/>
        <v>lignes_budget_2025117</v>
      </c>
      <c r="F118" s="21" t="str">
        <f>CONCATENATE("01/02/",'Compte de résultats (AM)'!$C$1)</f>
        <v>01/02/2025</v>
      </c>
      <c r="G118" s="19" t="str">
        <f t="shared" si="5"/>
        <v>610101</v>
      </c>
      <c r="H118" s="13">
        <f>'Compte de résultats (AM)'!F30</f>
        <v>236.82</v>
      </c>
      <c r="I118" s="17">
        <f t="shared" si="7"/>
        <v>236.82</v>
      </c>
      <c r="J118" s="12" t="s">
        <v>202</v>
      </c>
    </row>
    <row r="119" spans="4:10" x14ac:dyDescent="0.25">
      <c r="D119" s="5">
        <v>118</v>
      </c>
      <c r="E119" s="19" t="str">
        <f t="shared" si="0"/>
        <v>lignes_budget_2025118</v>
      </c>
      <c r="F119" s="21" t="str">
        <f>CONCATENATE("01/02/",'Compte de résultats (AM)'!$C$1)</f>
        <v>01/02/2025</v>
      </c>
      <c r="G119" s="19" t="str">
        <f t="shared" si="5"/>
        <v>610115</v>
      </c>
      <c r="H119" s="13">
        <f>'Compte de résultats (AM)'!F31</f>
        <v>0</v>
      </c>
      <c r="I119" s="17">
        <f t="shared" si="7"/>
        <v>0</v>
      </c>
      <c r="J119" s="12" t="s">
        <v>202</v>
      </c>
    </row>
    <row r="120" spans="4:10" x14ac:dyDescent="0.25">
      <c r="D120" s="5">
        <v>119</v>
      </c>
      <c r="E120" s="19" t="str">
        <f t="shared" si="0"/>
        <v>lignes_budget_2025119</v>
      </c>
      <c r="F120" s="21" t="str">
        <f>CONCATENATE("01/02/",'Compte de résultats (AM)'!$C$1)</f>
        <v>01/02/2025</v>
      </c>
      <c r="G120" s="19" t="str">
        <f t="shared" si="5"/>
        <v>610200</v>
      </c>
      <c r="H120" s="13">
        <f>'Compte de résultats (AM)'!F32</f>
        <v>173.01</v>
      </c>
      <c r="I120" s="17">
        <f t="shared" si="7"/>
        <v>173.01</v>
      </c>
      <c r="J120" s="12" t="s">
        <v>202</v>
      </c>
    </row>
    <row r="121" spans="4:10" x14ac:dyDescent="0.25">
      <c r="D121" s="5">
        <v>120</v>
      </c>
      <c r="E121" s="19" t="str">
        <f t="shared" si="0"/>
        <v>lignes_budget_2025120</v>
      </c>
      <c r="F121" s="21" t="str">
        <f>CONCATENATE("01/02/",'Compte de résultats (AM)'!$C$1)</f>
        <v>01/02/2025</v>
      </c>
      <c r="G121" s="19" t="str">
        <f t="shared" si="5"/>
        <v>610201</v>
      </c>
      <c r="H121" s="13">
        <f>'Compte de résultats (AM)'!F33</f>
        <v>200</v>
      </c>
      <c r="I121" s="17">
        <f t="shared" si="7"/>
        <v>200</v>
      </c>
      <c r="J121" s="12" t="s">
        <v>202</v>
      </c>
    </row>
    <row r="122" spans="4:10" x14ac:dyDescent="0.25">
      <c r="D122" s="5">
        <v>121</v>
      </c>
      <c r="E122" s="19" t="str">
        <f t="shared" si="0"/>
        <v>lignes_budget_2025121</v>
      </c>
      <c r="F122" s="21" t="str">
        <f>CONCATENATE("01/02/",'Compte de résultats (AM)'!$C$1)</f>
        <v>01/02/2025</v>
      </c>
      <c r="G122" s="19" t="str">
        <f t="shared" si="5"/>
        <v>610300</v>
      </c>
      <c r="H122" s="13">
        <f>'Compte de résultats (AM)'!F34</f>
        <v>446.97</v>
      </c>
      <c r="I122" s="17">
        <f t="shared" si="7"/>
        <v>446.97</v>
      </c>
      <c r="J122" s="12" t="s">
        <v>202</v>
      </c>
    </row>
    <row r="123" spans="4:10" x14ac:dyDescent="0.25">
      <c r="D123" s="5">
        <v>122</v>
      </c>
      <c r="E123" s="19" t="str">
        <f t="shared" si="0"/>
        <v>lignes_budget_2025122</v>
      </c>
      <c r="F123" s="21" t="str">
        <f>CONCATENATE("01/02/",'Compte de résultats (AM)'!$C$1)</f>
        <v>01/02/2025</v>
      </c>
      <c r="G123" s="19" t="str">
        <f t="shared" si="5"/>
        <v>610350</v>
      </c>
      <c r="H123" s="13">
        <f>'Compte de résultats (AM)'!F35</f>
        <v>20.13</v>
      </c>
      <c r="I123" s="17">
        <f t="shared" si="7"/>
        <v>20.13</v>
      </c>
      <c r="J123" s="12" t="s">
        <v>202</v>
      </c>
    </row>
    <row r="124" spans="4:10" x14ac:dyDescent="0.25">
      <c r="D124" s="5">
        <v>123</v>
      </c>
      <c r="E124" s="19" t="str">
        <f t="shared" si="0"/>
        <v>lignes_budget_2025123</v>
      </c>
      <c r="F124" s="21" t="str">
        <f>CONCATENATE("01/02/",'Compte de résultats (AM)'!$C$1)</f>
        <v>01/02/2025</v>
      </c>
      <c r="G124" s="19" t="str">
        <f t="shared" si="5"/>
        <v>610500</v>
      </c>
      <c r="H124" s="13">
        <f>'Compte de résultats (AM)'!F36</f>
        <v>186.81</v>
      </c>
      <c r="I124" s="17">
        <f t="shared" si="7"/>
        <v>186.81</v>
      </c>
      <c r="J124" s="12" t="s">
        <v>202</v>
      </c>
    </row>
    <row r="125" spans="4:10" x14ac:dyDescent="0.25">
      <c r="D125" s="5">
        <v>124</v>
      </c>
      <c r="E125" s="19" t="str">
        <f t="shared" si="0"/>
        <v>lignes_budget_2025124</v>
      </c>
      <c r="F125" s="21" t="str">
        <f>CONCATENATE("01/02/",'Compte de résultats (AM)'!$C$1)</f>
        <v>01/02/2025</v>
      </c>
      <c r="G125" s="19" t="str">
        <f t="shared" si="5"/>
        <v>610800</v>
      </c>
      <c r="H125" s="13">
        <f>'Compte de résultats (AM)'!F37</f>
        <v>12.33</v>
      </c>
      <c r="I125" s="17">
        <f t="shared" si="7"/>
        <v>12.33</v>
      </c>
      <c r="J125" s="12" t="s">
        <v>202</v>
      </c>
    </row>
    <row r="126" spans="4:10" x14ac:dyDescent="0.25">
      <c r="D126" s="5">
        <v>125</v>
      </c>
      <c r="E126" s="19" t="str">
        <f t="shared" si="0"/>
        <v>lignes_budget_2025125</v>
      </c>
      <c r="F126" s="21" t="str">
        <f>CONCATENATE("01/02/",'Compte de résultats (AM)'!$C$1)</f>
        <v>01/02/2025</v>
      </c>
      <c r="G126" s="19" t="str">
        <f t="shared" si="5"/>
        <v>611000</v>
      </c>
      <c r="H126" s="13">
        <f>'Compte de résultats (AM)'!F38</f>
        <v>342.85</v>
      </c>
      <c r="I126" s="17">
        <f t="shared" si="7"/>
        <v>342.85</v>
      </c>
      <c r="J126" s="12" t="s">
        <v>202</v>
      </c>
    </row>
    <row r="127" spans="4:10" x14ac:dyDescent="0.25">
      <c r="D127" s="5">
        <v>126</v>
      </c>
      <c r="E127" s="19" t="str">
        <f t="shared" si="0"/>
        <v>lignes_budget_2025126</v>
      </c>
      <c r="F127" s="21" t="str">
        <f>CONCATENATE("01/02/",'Compte de résultats (AM)'!$C$1)</f>
        <v>01/02/2025</v>
      </c>
      <c r="G127" s="19" t="str">
        <f t="shared" si="5"/>
        <v>611200</v>
      </c>
      <c r="H127" s="13">
        <f>'Compte de résultats (AM)'!F39</f>
        <v>61.6</v>
      </c>
      <c r="I127" s="17">
        <f t="shared" si="7"/>
        <v>61.6</v>
      </c>
      <c r="J127" s="12" t="s">
        <v>202</v>
      </c>
    </row>
    <row r="128" spans="4:10" x14ac:dyDescent="0.25">
      <c r="D128" s="5">
        <v>127</v>
      </c>
      <c r="E128" s="19" t="str">
        <f t="shared" si="0"/>
        <v>lignes_budget_2025127</v>
      </c>
      <c r="F128" s="21" t="str">
        <f>CONCATENATE("01/02/",'Compte de résultats (AM)'!$C$1)</f>
        <v>01/02/2025</v>
      </c>
      <c r="G128" s="19" t="str">
        <f t="shared" si="5"/>
        <v>612120</v>
      </c>
      <c r="H128" s="13">
        <f>'Compte de résultats (AM)'!F40</f>
        <v>1409.75</v>
      </c>
      <c r="I128" s="17">
        <f t="shared" si="7"/>
        <v>1409.75</v>
      </c>
      <c r="J128" s="12" t="s">
        <v>202</v>
      </c>
    </row>
    <row r="129" spans="4:10" x14ac:dyDescent="0.25">
      <c r="D129" s="5">
        <v>128</v>
      </c>
      <c r="E129" s="19" t="str">
        <f t="shared" si="0"/>
        <v>lignes_budget_2025128</v>
      </c>
      <c r="F129" s="21" t="str">
        <f>CONCATENATE("01/02/",'Compte de résultats (AM)'!$C$1)</f>
        <v>01/02/2025</v>
      </c>
      <c r="G129" s="19" t="str">
        <f t="shared" si="5"/>
        <v>612500</v>
      </c>
      <c r="H129" s="13">
        <f>'Compte de résultats (AM)'!F41</f>
        <v>583.91</v>
      </c>
      <c r="I129" s="17">
        <f t="shared" si="7"/>
        <v>583.91</v>
      </c>
      <c r="J129" s="12" t="s">
        <v>202</v>
      </c>
    </row>
    <row r="130" spans="4:10" x14ac:dyDescent="0.25">
      <c r="D130" s="5">
        <v>129</v>
      </c>
      <c r="E130" s="19" t="str">
        <f t="shared" si="0"/>
        <v>lignes_budget_2025129</v>
      </c>
      <c r="F130" s="21" t="str">
        <f>CONCATENATE("01/02/",'Compte de résultats (AM)'!$C$1)</f>
        <v>01/02/2025</v>
      </c>
      <c r="G130" s="19" t="str">
        <f t="shared" si="5"/>
        <v>612600</v>
      </c>
      <c r="H130" s="13">
        <f>'Compte de résultats (AM)'!F42</f>
        <v>108.03</v>
      </c>
      <c r="I130" s="17">
        <f t="shared" si="7"/>
        <v>108.03</v>
      </c>
      <c r="J130" s="12" t="s">
        <v>202</v>
      </c>
    </row>
    <row r="131" spans="4:10" x14ac:dyDescent="0.25">
      <c r="D131" s="5">
        <v>130</v>
      </c>
      <c r="E131" s="19" t="str">
        <f t="shared" si="0"/>
        <v>lignes_budget_2025130</v>
      </c>
      <c r="F131" s="21" t="str">
        <f>CONCATENATE("01/02/",'Compte de résultats (AM)'!$C$1)</f>
        <v>01/02/2025</v>
      </c>
      <c r="G131" s="19" t="str">
        <f t="shared" si="5"/>
        <v>613000</v>
      </c>
      <c r="H131" s="13">
        <f>'Compte de résultats (AM)'!F43</f>
        <v>86.63</v>
      </c>
      <c r="I131" s="17">
        <f t="shared" si="7"/>
        <v>86.63</v>
      </c>
      <c r="J131" s="12" t="s">
        <v>202</v>
      </c>
    </row>
    <row r="132" spans="4:10" x14ac:dyDescent="0.25">
      <c r="D132" s="5">
        <v>131</v>
      </c>
      <c r="E132" s="19" t="str">
        <f t="shared" si="0"/>
        <v>lignes_budget_2025131</v>
      </c>
      <c r="F132" s="21" t="str">
        <f>CONCATENATE("01/02/",'Compte de résultats (AM)'!$C$1)</f>
        <v>01/02/2025</v>
      </c>
      <c r="G132" s="19" t="str">
        <f t="shared" si="5"/>
        <v>613010</v>
      </c>
      <c r="H132" s="13">
        <f>'Compte de résultats (AM)'!F44</f>
        <v>656.7</v>
      </c>
      <c r="I132" s="17">
        <f t="shared" si="7"/>
        <v>656.7</v>
      </c>
      <c r="J132" s="12" t="s">
        <v>202</v>
      </c>
    </row>
    <row r="133" spans="4:10" x14ac:dyDescent="0.25">
      <c r="D133" s="5">
        <v>132</v>
      </c>
      <c r="E133" s="19" t="str">
        <f t="shared" si="0"/>
        <v>lignes_budget_2025132</v>
      </c>
      <c r="F133" s="21" t="str">
        <f>CONCATENATE("01/02/",'Compte de résultats (AM)'!$C$1)</f>
        <v>01/02/2025</v>
      </c>
      <c r="G133" s="19" t="str">
        <f t="shared" si="5"/>
        <v>613400</v>
      </c>
      <c r="H133" s="13">
        <f>'Compte de résultats (AM)'!F45</f>
        <v>3.97</v>
      </c>
      <c r="I133" s="17">
        <f t="shared" si="7"/>
        <v>3.97</v>
      </c>
      <c r="J133" s="12" t="s">
        <v>202</v>
      </c>
    </row>
    <row r="134" spans="4:10" x14ac:dyDescent="0.25">
      <c r="D134" s="5">
        <v>133</v>
      </c>
      <c r="E134" s="19" t="str">
        <f t="shared" si="0"/>
        <v>lignes_budget_2025133</v>
      </c>
      <c r="F134" s="21" t="str">
        <f>CONCATENATE("01/02/",'Compte de résultats (AM)'!$C$1)</f>
        <v>01/02/2025</v>
      </c>
      <c r="G134" s="19" t="str">
        <f t="shared" si="5"/>
        <v>613450</v>
      </c>
      <c r="H134" s="13">
        <f>'Compte de résultats (AM)'!F46</f>
        <v>172.36</v>
      </c>
      <c r="I134" s="17">
        <f t="shared" si="7"/>
        <v>172.36</v>
      </c>
      <c r="J134" s="12" t="s">
        <v>202</v>
      </c>
    </row>
    <row r="135" spans="4:10" x14ac:dyDescent="0.25">
      <c r="D135" s="5">
        <v>134</v>
      </c>
      <c r="E135" s="19" t="str">
        <f t="shared" si="0"/>
        <v>lignes_budget_2025134</v>
      </c>
      <c r="F135" s="21" t="str">
        <f>CONCATENATE("01/02/",'Compte de résultats (AM)'!$C$1)</f>
        <v>01/02/2025</v>
      </c>
      <c r="G135" s="19" t="str">
        <f t="shared" si="5"/>
        <v>615200</v>
      </c>
      <c r="H135" s="13">
        <f>'Compte de résultats (AM)'!F47</f>
        <v>4022.39</v>
      </c>
      <c r="I135" s="17">
        <f t="shared" si="7"/>
        <v>4022.39</v>
      </c>
      <c r="J135" s="12" t="s">
        <v>202</v>
      </c>
    </row>
    <row r="136" spans="4:10" x14ac:dyDescent="0.25">
      <c r="D136" s="5">
        <v>135</v>
      </c>
      <c r="E136" s="19" t="str">
        <f t="shared" si="0"/>
        <v>lignes_budget_2025135</v>
      </c>
      <c r="F136" s="21" t="str">
        <f>CONCATENATE("01/02/",'Compte de résultats (AM)'!$C$1)</f>
        <v>01/02/2025</v>
      </c>
      <c r="G136" s="19" t="str">
        <f t="shared" si="5"/>
        <v>615201</v>
      </c>
      <c r="H136" s="13">
        <f>'Compte de résultats (AM)'!F48</f>
        <v>5565.94</v>
      </c>
      <c r="I136" s="17">
        <f t="shared" si="7"/>
        <v>5565.94</v>
      </c>
      <c r="J136" s="12" t="s">
        <v>202</v>
      </c>
    </row>
    <row r="137" spans="4:10" x14ac:dyDescent="0.25">
      <c r="D137" s="5">
        <v>136</v>
      </c>
      <c r="E137" s="19" t="str">
        <f t="shared" si="0"/>
        <v>lignes_budget_2025136</v>
      </c>
      <c r="F137" s="21" t="str">
        <f>CONCATENATE("01/02/",'Compte de résultats (AM)'!$C$1)</f>
        <v>01/02/2025</v>
      </c>
      <c r="G137" s="19" t="str">
        <f t="shared" si="5"/>
        <v>615301</v>
      </c>
      <c r="H137" s="13">
        <f>'Compte de résultats (AM)'!F49</f>
        <v>1240.32</v>
      </c>
      <c r="I137" s="17">
        <f t="shared" si="7"/>
        <v>1240.32</v>
      </c>
      <c r="J137" s="12" t="s">
        <v>202</v>
      </c>
    </row>
    <row r="138" spans="4:10" x14ac:dyDescent="0.25">
      <c r="D138" s="5">
        <v>137</v>
      </c>
      <c r="E138" s="19" t="str">
        <f t="shared" si="0"/>
        <v>lignes_budget_2025137</v>
      </c>
      <c r="F138" s="21" t="str">
        <f>CONCATENATE("01/02/",'Compte de résultats (AM)'!$C$1)</f>
        <v>01/02/2025</v>
      </c>
      <c r="G138" s="19" t="str">
        <f t="shared" si="5"/>
        <v>615302</v>
      </c>
      <c r="H138" s="13">
        <f>'Compte de résultats (AM)'!F50</f>
        <v>291.67</v>
      </c>
      <c r="I138" s="17">
        <f t="shared" si="7"/>
        <v>291.67</v>
      </c>
      <c r="J138" s="12" t="s">
        <v>202</v>
      </c>
    </row>
    <row r="139" spans="4:10" x14ac:dyDescent="0.25">
      <c r="D139" s="5">
        <v>138</v>
      </c>
      <c r="E139" s="19" t="str">
        <f t="shared" si="0"/>
        <v>lignes_budget_2025138</v>
      </c>
      <c r="F139" s="21" t="str">
        <f>CONCATENATE("01/02/",'Compte de résultats (AM)'!$C$1)</f>
        <v>01/02/2025</v>
      </c>
      <c r="G139" s="19" t="str">
        <f t="shared" si="5"/>
        <v>615303</v>
      </c>
      <c r="H139" s="13">
        <f>'Compte de résultats (AM)'!F51</f>
        <v>1811.55</v>
      </c>
      <c r="I139" s="17">
        <f t="shared" si="7"/>
        <v>1811.55</v>
      </c>
      <c r="J139" s="12" t="s">
        <v>202</v>
      </c>
    </row>
    <row r="140" spans="4:10" x14ac:dyDescent="0.25">
      <c r="D140" s="5">
        <v>139</v>
      </c>
      <c r="E140" s="19" t="str">
        <f t="shared" si="0"/>
        <v>lignes_budget_2025139</v>
      </c>
      <c r="F140" s="21" t="str">
        <f>CONCATENATE("01/02/",'Compte de résultats (AM)'!$C$1)</f>
        <v>01/02/2025</v>
      </c>
      <c r="G140" s="19" t="str">
        <f t="shared" si="5"/>
        <v>615702</v>
      </c>
      <c r="H140" s="13">
        <f>'Compte de résultats (AM)'!F52</f>
        <v>1672.12</v>
      </c>
      <c r="I140" s="17">
        <f t="shared" si="7"/>
        <v>1672.12</v>
      </c>
      <c r="J140" s="12" t="s">
        <v>202</v>
      </c>
    </row>
    <row r="141" spans="4:10" x14ac:dyDescent="0.25">
      <c r="D141" s="5">
        <v>140</v>
      </c>
      <c r="E141" s="19" t="str">
        <f t="shared" si="0"/>
        <v>lignes_budget_2025140</v>
      </c>
      <c r="F141" s="21" t="str">
        <f>CONCATENATE("01/02/",'Compte de résultats (AM)'!$C$1)</f>
        <v>01/02/2025</v>
      </c>
      <c r="G141" s="19" t="str">
        <f t="shared" si="5"/>
        <v>616100</v>
      </c>
      <c r="H141" s="13">
        <f>'Compte de résultats (AM)'!F53</f>
        <v>399.85</v>
      </c>
      <c r="I141" s="17">
        <f t="shared" si="7"/>
        <v>399.85</v>
      </c>
      <c r="J141" s="12" t="s">
        <v>202</v>
      </c>
    </row>
    <row r="142" spans="4:10" x14ac:dyDescent="0.25">
      <c r="D142" s="5">
        <v>141</v>
      </c>
      <c r="E142" s="19" t="str">
        <f t="shared" si="0"/>
        <v>lignes_budget_2025141</v>
      </c>
      <c r="F142" s="21" t="str">
        <f>CONCATENATE("01/02/",'Compte de résultats (AM)'!$C$1)</f>
        <v>01/02/2025</v>
      </c>
      <c r="G142" s="19" t="str">
        <f t="shared" si="5"/>
        <v>616200</v>
      </c>
      <c r="H142" s="13">
        <f>'Compte de résultats (AM)'!F54</f>
        <v>640.54999999999995</v>
      </c>
      <c r="I142" s="17">
        <f t="shared" si="7"/>
        <v>640.54999999999995</v>
      </c>
      <c r="J142" s="12" t="s">
        <v>202</v>
      </c>
    </row>
    <row r="143" spans="4:10" x14ac:dyDescent="0.25">
      <c r="D143" s="5">
        <v>142</v>
      </c>
      <c r="E143" s="19" t="str">
        <f t="shared" si="0"/>
        <v>lignes_budget_2025142</v>
      </c>
      <c r="F143" s="21" t="str">
        <f>CONCATENATE("01/02/",'Compte de résultats (AM)'!$C$1)</f>
        <v>01/02/2025</v>
      </c>
      <c r="G143" s="19" t="str">
        <f t="shared" si="5"/>
        <v>616450</v>
      </c>
      <c r="H143" s="13">
        <f>'Compte de résultats (AM)'!F55</f>
        <v>19.71</v>
      </c>
      <c r="I143" s="17">
        <f t="shared" si="7"/>
        <v>19.71</v>
      </c>
      <c r="J143" s="12" t="s">
        <v>202</v>
      </c>
    </row>
    <row r="144" spans="4:10" x14ac:dyDescent="0.25">
      <c r="D144" s="5">
        <v>143</v>
      </c>
      <c r="E144" s="19" t="str">
        <f t="shared" si="0"/>
        <v>lignes_budget_2025143</v>
      </c>
      <c r="F144" s="21" t="str">
        <f>CONCATENATE("01/02/",'Compte de résultats (AM)'!$C$1)</f>
        <v>01/02/2025</v>
      </c>
      <c r="G144" s="19" t="str">
        <f t="shared" si="5"/>
        <v>616500</v>
      </c>
      <c r="H144" s="13">
        <f>'Compte de résultats (AM)'!F56</f>
        <v>102.85</v>
      </c>
      <c r="I144" s="17">
        <f t="shared" si="7"/>
        <v>102.85</v>
      </c>
      <c r="J144" s="12" t="s">
        <v>202</v>
      </c>
    </row>
    <row r="145" spans="4:10" x14ac:dyDescent="0.25">
      <c r="D145" s="5">
        <v>144</v>
      </c>
      <c r="E145" s="19" t="str">
        <f t="shared" si="0"/>
        <v>lignes_budget_2025144</v>
      </c>
      <c r="F145" s="21" t="str">
        <f>CONCATENATE("01/02/",'Compte de résultats (AM)'!$C$1)</f>
        <v>01/02/2025</v>
      </c>
      <c r="G145" s="19" t="str">
        <f t="shared" si="5"/>
        <v>616540</v>
      </c>
      <c r="H145" s="13">
        <f>'Compte de résultats (AM)'!F57</f>
        <v>63.25</v>
      </c>
      <c r="I145" s="17">
        <f t="shared" si="7"/>
        <v>63.25</v>
      </c>
      <c r="J145" s="12" t="s">
        <v>202</v>
      </c>
    </row>
    <row r="146" spans="4:10" x14ac:dyDescent="0.25">
      <c r="D146" s="5">
        <v>145</v>
      </c>
      <c r="E146" s="19" t="str">
        <f t="shared" si="0"/>
        <v>lignes_budget_2025145</v>
      </c>
      <c r="F146" s="21" t="str">
        <f>CONCATENATE("01/02/",'Compte de résultats (AM)'!$C$1)</f>
        <v>01/02/2025</v>
      </c>
      <c r="G146" s="19" t="str">
        <f t="shared" si="5"/>
        <v>616640</v>
      </c>
      <c r="H146" s="13">
        <f>'Compte de résultats (AM)'!F58</f>
        <v>63.692500000000003</v>
      </c>
      <c r="I146" s="17">
        <f t="shared" si="7"/>
        <v>63.692500000000003</v>
      </c>
      <c r="J146" s="12" t="s">
        <v>202</v>
      </c>
    </row>
    <row r="147" spans="4:10" x14ac:dyDescent="0.25">
      <c r="D147" s="5">
        <v>146</v>
      </c>
      <c r="E147" s="19" t="str">
        <f t="shared" si="0"/>
        <v>lignes_budget_2025146</v>
      </c>
      <c r="F147" s="21" t="str">
        <f>CONCATENATE("01/02/",'Compte de résultats (AM)'!$C$1)</f>
        <v>01/02/2025</v>
      </c>
      <c r="G147" s="19" t="str">
        <f t="shared" si="5"/>
        <v>616685</v>
      </c>
      <c r="H147" s="13">
        <f>'Compte de résultats (AM)'!F59</f>
        <v>106.79</v>
      </c>
      <c r="I147" s="17">
        <f t="shared" si="7"/>
        <v>106.79</v>
      </c>
      <c r="J147" s="12" t="s">
        <v>202</v>
      </c>
    </row>
    <row r="148" spans="4:10" x14ac:dyDescent="0.25">
      <c r="D148" s="5">
        <v>147</v>
      </c>
      <c r="E148" s="19" t="str">
        <f t="shared" si="0"/>
        <v>lignes_budget_2025147</v>
      </c>
      <c r="F148" s="21" t="str">
        <f>CONCATENATE("01/02/",'Compte de résultats (AM)'!$C$1)</f>
        <v>01/02/2025</v>
      </c>
      <c r="G148" s="19" t="str">
        <f t="shared" si="5"/>
        <v>616740</v>
      </c>
      <c r="H148" s="13">
        <f>'Compte de résultats (AM)'!F60</f>
        <v>157.25</v>
      </c>
      <c r="I148" s="17">
        <f t="shared" si="7"/>
        <v>157.25</v>
      </c>
      <c r="J148" s="12" t="s">
        <v>202</v>
      </c>
    </row>
    <row r="149" spans="4:10" x14ac:dyDescent="0.25">
      <c r="D149" s="5">
        <v>148</v>
      </c>
      <c r="E149" s="19" t="str">
        <f t="shared" si="0"/>
        <v>lignes_budget_2025148</v>
      </c>
      <c r="F149" s="21" t="str">
        <f>CONCATENATE("01/02/",'Compte de résultats (AM)'!$C$1)</f>
        <v>01/02/2025</v>
      </c>
      <c r="G149" s="19" t="str">
        <f t="shared" si="5"/>
        <v>616800</v>
      </c>
      <c r="H149" s="13">
        <f>'Compte de résultats (AM)'!F61</f>
        <v>14</v>
      </c>
      <c r="I149" s="17">
        <f t="shared" si="7"/>
        <v>14</v>
      </c>
      <c r="J149" s="12" t="s">
        <v>202</v>
      </c>
    </row>
    <row r="150" spans="4:10" x14ac:dyDescent="0.25">
      <c r="D150" s="5">
        <v>149</v>
      </c>
      <c r="E150" s="19" t="str">
        <f t="shared" si="0"/>
        <v>lignes_budget_2025149</v>
      </c>
      <c r="F150" s="21" t="str">
        <f>CONCATENATE("01/02/",'Compte de résultats (AM)'!$C$1)</f>
        <v>01/02/2025</v>
      </c>
      <c r="G150" s="19" t="str">
        <f t="shared" si="5"/>
        <v>616850</v>
      </c>
      <c r="H150" s="13">
        <f>'Compte de résultats (AM)'!F62</f>
        <v>10.69</v>
      </c>
      <c r="I150" s="17">
        <f t="shared" si="7"/>
        <v>10.69</v>
      </c>
      <c r="J150" s="12" t="s">
        <v>202</v>
      </c>
    </row>
    <row r="151" spans="4:10" x14ac:dyDescent="0.25">
      <c r="D151" s="5">
        <v>150</v>
      </c>
      <c r="E151" s="19" t="str">
        <f t="shared" si="0"/>
        <v>lignes_budget_2025150</v>
      </c>
      <c r="F151" s="21" t="str">
        <f>CONCATENATE("01/02/",'Compte de résultats (AM)'!$C$1)</f>
        <v>01/02/2025</v>
      </c>
      <c r="G151" s="19" t="str">
        <f t="shared" si="5"/>
        <v>620200</v>
      </c>
      <c r="H151" s="13">
        <f>'Compte de résultats (AM)'!F63</f>
        <v>36835</v>
      </c>
      <c r="I151" s="17">
        <f t="shared" si="7"/>
        <v>36835</v>
      </c>
      <c r="J151" s="12" t="s">
        <v>202</v>
      </c>
    </row>
    <row r="152" spans="4:10" x14ac:dyDescent="0.25">
      <c r="D152" s="5">
        <v>151</v>
      </c>
      <c r="E152" s="19" t="str">
        <f t="shared" si="0"/>
        <v>lignes_budget_2025151</v>
      </c>
      <c r="F152" s="21" t="str">
        <f>CONCATENATE("01/02/",'Compte de résultats (AM)'!$C$1)</f>
        <v>01/02/2025</v>
      </c>
      <c r="G152" s="19" t="str">
        <f t="shared" si="5"/>
        <v>620210</v>
      </c>
      <c r="H152" s="13">
        <f>'Compte de résultats (AM)'!F64</f>
        <v>0</v>
      </c>
      <c r="I152" s="17">
        <f t="shared" si="7"/>
        <v>0</v>
      </c>
      <c r="J152" s="12" t="s">
        <v>202</v>
      </c>
    </row>
    <row r="153" spans="4:10" x14ac:dyDescent="0.25">
      <c r="D153" s="5">
        <v>152</v>
      </c>
      <c r="E153" s="19" t="str">
        <f t="shared" si="0"/>
        <v>lignes_budget_2025152</v>
      </c>
      <c r="F153" s="21" t="str">
        <f>CONCATENATE("01/02/",'Compte de résultats (AM)'!$C$1)</f>
        <v>01/02/2025</v>
      </c>
      <c r="G153" s="19" t="str">
        <f t="shared" si="5"/>
        <v>620300</v>
      </c>
      <c r="H153" s="13">
        <f>'Compte de résultats (AM)'!F65</f>
        <v>0</v>
      </c>
      <c r="I153" s="17">
        <f t="shared" si="7"/>
        <v>0</v>
      </c>
      <c r="J153" s="12" t="s">
        <v>202</v>
      </c>
    </row>
    <row r="154" spans="4:10" x14ac:dyDescent="0.25">
      <c r="D154" s="5">
        <v>153</v>
      </c>
      <c r="E154" s="19" t="str">
        <f t="shared" si="0"/>
        <v>lignes_budget_2025153</v>
      </c>
      <c r="F154" s="21" t="str">
        <f>CONCATENATE("01/02/",'Compte de résultats (AM)'!$C$1)</f>
        <v>01/02/2025</v>
      </c>
      <c r="G154" s="19" t="str">
        <f t="shared" si="5"/>
        <v>620310</v>
      </c>
      <c r="H154" s="13">
        <f>'Compte de résultats (AM)'!F66</f>
        <v>0</v>
      </c>
      <c r="I154" s="17">
        <f t="shared" si="7"/>
        <v>0</v>
      </c>
      <c r="J154" s="12" t="s">
        <v>202</v>
      </c>
    </row>
    <row r="155" spans="4:10" x14ac:dyDescent="0.25">
      <c r="D155" s="5">
        <v>154</v>
      </c>
      <c r="E155" s="19" t="str">
        <f t="shared" si="0"/>
        <v>lignes_budget_2025154</v>
      </c>
      <c r="F155" s="21" t="str">
        <f>CONCATENATE("01/02/",'Compte de résultats (AM)'!$C$1)</f>
        <v>01/02/2025</v>
      </c>
      <c r="G155" s="19" t="str">
        <f t="shared" si="5"/>
        <v>620480</v>
      </c>
      <c r="H155" s="13">
        <f>'Compte de résultats (AM)'!F67</f>
        <v>1250</v>
      </c>
      <c r="I155" s="17">
        <f t="shared" si="7"/>
        <v>1250</v>
      </c>
      <c r="J155" s="12" t="s">
        <v>202</v>
      </c>
    </row>
    <row r="156" spans="4:10" x14ac:dyDescent="0.25">
      <c r="D156" s="5">
        <v>155</v>
      </c>
      <c r="E156" s="19" t="str">
        <f t="shared" si="0"/>
        <v>lignes_budget_2025155</v>
      </c>
      <c r="F156" s="21" t="str">
        <f>CONCATENATE("01/02/",'Compte de résultats (AM)'!$C$1)</f>
        <v>01/02/2025</v>
      </c>
      <c r="G156" s="19" t="str">
        <f t="shared" si="5"/>
        <v>620700</v>
      </c>
      <c r="H156" s="13">
        <f>'Compte de résultats (AM)'!F68</f>
        <v>1287.58</v>
      </c>
      <c r="I156" s="17">
        <f t="shared" si="7"/>
        <v>1287.58</v>
      </c>
      <c r="J156" s="12" t="s">
        <v>202</v>
      </c>
    </row>
    <row r="157" spans="4:10" x14ac:dyDescent="0.25">
      <c r="D157" s="5">
        <v>156</v>
      </c>
      <c r="E157" s="19" t="str">
        <f t="shared" si="0"/>
        <v>lignes_budget_2025156</v>
      </c>
      <c r="F157" s="21" t="str">
        <f>CONCATENATE("01/02/",'Compte de résultats (AM)'!$C$1)</f>
        <v>01/02/2025</v>
      </c>
      <c r="G157" s="19" t="str">
        <f t="shared" si="5"/>
        <v>621000</v>
      </c>
      <c r="H157" s="13">
        <f>'Compte de résultats (AM)'!F69</f>
        <v>12305.28</v>
      </c>
      <c r="I157" s="17">
        <f t="shared" si="7"/>
        <v>12305.28</v>
      </c>
      <c r="J157" s="12" t="s">
        <v>202</v>
      </c>
    </row>
    <row r="158" spans="4:10" x14ac:dyDescent="0.25">
      <c r="D158" s="5">
        <v>157</v>
      </c>
      <c r="E158" s="19" t="str">
        <f t="shared" si="0"/>
        <v>lignes_budget_2025157</v>
      </c>
      <c r="F158" s="21" t="str">
        <f>CONCATENATE("01/02/",'Compte de résultats (AM)'!$C$1)</f>
        <v>01/02/2025</v>
      </c>
      <c r="G158" s="19" t="str">
        <f t="shared" si="5"/>
        <v>622000</v>
      </c>
      <c r="H158" s="13">
        <f>'Compte de résultats (AM)'!F70</f>
        <v>275.48</v>
      </c>
      <c r="I158" s="17">
        <f t="shared" si="7"/>
        <v>275.48</v>
      </c>
      <c r="J158" s="12" t="s">
        <v>202</v>
      </c>
    </row>
    <row r="159" spans="4:10" x14ac:dyDescent="0.25">
      <c r="D159" s="5">
        <v>158</v>
      </c>
      <c r="E159" s="19" t="str">
        <f t="shared" si="0"/>
        <v>lignes_budget_2025158</v>
      </c>
      <c r="F159" s="21" t="str">
        <f>CONCATENATE("01/02/",'Compte de résultats (AM)'!$C$1)</f>
        <v>01/02/2025</v>
      </c>
      <c r="G159" s="19" t="str">
        <f t="shared" si="5"/>
        <v>623000</v>
      </c>
      <c r="H159" s="13">
        <f>'Compte de résultats (AM)'!F71</f>
        <v>0</v>
      </c>
      <c r="I159" s="17">
        <f t="shared" si="7"/>
        <v>0</v>
      </c>
      <c r="J159" s="12" t="s">
        <v>202</v>
      </c>
    </row>
    <row r="160" spans="4:10" x14ac:dyDescent="0.25">
      <c r="D160" s="5">
        <v>159</v>
      </c>
      <c r="E160" s="19" t="str">
        <f t="shared" si="0"/>
        <v>lignes_budget_2025159</v>
      </c>
      <c r="F160" s="21" t="str">
        <f>CONCATENATE("01/02/",'Compte de résultats (AM)'!$C$1)</f>
        <v>01/02/2025</v>
      </c>
      <c r="G160" s="19" t="str">
        <f t="shared" si="5"/>
        <v>623010</v>
      </c>
      <c r="H160" s="13">
        <f>'Compte de résultats (AM)'!F72</f>
        <v>567.66999999999996</v>
      </c>
      <c r="I160" s="17">
        <f t="shared" si="7"/>
        <v>567.66999999999996</v>
      </c>
      <c r="J160" s="12" t="s">
        <v>202</v>
      </c>
    </row>
    <row r="161" spans="4:10" x14ac:dyDescent="0.25">
      <c r="D161" s="5">
        <v>160</v>
      </c>
      <c r="E161" s="19" t="str">
        <f t="shared" si="0"/>
        <v>lignes_budget_2025160</v>
      </c>
      <c r="F161" s="21" t="str">
        <f>CONCATENATE("01/02/",'Compte de résultats (AM)'!$C$1)</f>
        <v>01/02/2025</v>
      </c>
      <c r="G161" s="19" t="str">
        <f t="shared" si="5"/>
        <v>623810</v>
      </c>
      <c r="H161" s="13">
        <f>'Compte de résultats (AM)'!F73</f>
        <v>5032.2120000000004</v>
      </c>
      <c r="I161" s="17">
        <f t="shared" si="7"/>
        <v>5032.2120000000004</v>
      </c>
      <c r="J161" s="12" t="s">
        <v>202</v>
      </c>
    </row>
    <row r="162" spans="4:10" x14ac:dyDescent="0.25">
      <c r="D162" s="5">
        <v>161</v>
      </c>
      <c r="E162" s="19" t="str">
        <f t="shared" si="0"/>
        <v>lignes_budget_2025161</v>
      </c>
      <c r="F162" s="21" t="str">
        <f>CONCATENATE("01/02/",'Compte de résultats (AM)'!$C$1)</f>
        <v>01/02/2025</v>
      </c>
      <c r="G162" s="19" t="str">
        <f t="shared" si="5"/>
        <v>623819</v>
      </c>
      <c r="H162" s="13">
        <f>'Compte de résultats (AM)'!F74</f>
        <v>-4933.54</v>
      </c>
      <c r="I162" s="17">
        <f t="shared" si="7"/>
        <v>-4933.54</v>
      </c>
      <c r="J162" s="12" t="s">
        <v>202</v>
      </c>
    </row>
    <row r="163" spans="4:10" x14ac:dyDescent="0.25">
      <c r="D163" s="5">
        <v>162</v>
      </c>
      <c r="E163" s="19" t="str">
        <f t="shared" si="0"/>
        <v>lignes_budget_2025162</v>
      </c>
      <c r="F163" s="21" t="str">
        <f>CONCATENATE("01/02/",'Compte de résultats (AM)'!$C$1)</f>
        <v>01/02/2025</v>
      </c>
      <c r="G163" s="19" t="str">
        <f t="shared" si="5"/>
        <v>630130</v>
      </c>
      <c r="H163" s="13">
        <f>'Compte de résultats (AM)'!F75</f>
        <v>366.36</v>
      </c>
      <c r="I163" s="17">
        <f t="shared" si="7"/>
        <v>366.36</v>
      </c>
      <c r="J163" s="12" t="s">
        <v>202</v>
      </c>
    </row>
    <row r="164" spans="4:10" x14ac:dyDescent="0.25">
      <c r="D164" s="5">
        <v>163</v>
      </c>
      <c r="E164" s="19" t="str">
        <f t="shared" si="0"/>
        <v>lignes_budget_2025163</v>
      </c>
      <c r="F164" s="21" t="str">
        <f>CONCATENATE("01/02/",'Compte de résultats (AM)'!$C$1)</f>
        <v>01/02/2025</v>
      </c>
      <c r="G164" s="19" t="str">
        <f t="shared" si="5"/>
        <v>630215</v>
      </c>
      <c r="H164" s="13">
        <f>'Compte de résultats (AM)'!F76</f>
        <v>632.28</v>
      </c>
      <c r="I164" s="17">
        <f t="shared" si="7"/>
        <v>632.28</v>
      </c>
      <c r="J164" s="12" t="s">
        <v>202</v>
      </c>
    </row>
    <row r="165" spans="4:10" x14ac:dyDescent="0.25">
      <c r="D165" s="5">
        <v>164</v>
      </c>
      <c r="E165" s="19" t="str">
        <f t="shared" si="0"/>
        <v>lignes_budget_2025164</v>
      </c>
      <c r="F165" s="21" t="str">
        <f>CONCATENATE("01/02/",'Compte de résultats (AM)'!$C$1)</f>
        <v>01/02/2025</v>
      </c>
      <c r="G165" s="19" t="str">
        <f t="shared" si="5"/>
        <v>630220</v>
      </c>
      <c r="H165" s="13">
        <f>'Compte de résultats (AM)'!F77</f>
        <v>104.69</v>
      </c>
      <c r="I165" s="17">
        <f t="shared" si="7"/>
        <v>104.69</v>
      </c>
      <c r="J165" s="12" t="s">
        <v>202</v>
      </c>
    </row>
    <row r="166" spans="4:10" x14ac:dyDescent="0.25">
      <c r="D166" s="5">
        <v>165</v>
      </c>
      <c r="E166" s="19" t="str">
        <f t="shared" si="0"/>
        <v>lignes_budget_2025165</v>
      </c>
      <c r="F166" s="21" t="str">
        <f>CONCATENATE("01/02/",'Compte de résultats (AM)'!$C$1)</f>
        <v>01/02/2025</v>
      </c>
      <c r="G166" s="19" t="str">
        <f t="shared" si="5"/>
        <v>630230</v>
      </c>
      <c r="H166" s="13">
        <f>'Compte de résultats (AM)'!F78</f>
        <v>40.229999999999997</v>
      </c>
      <c r="I166" s="17">
        <f t="shared" si="7"/>
        <v>40.229999999999997</v>
      </c>
      <c r="J166" s="12" t="s">
        <v>202</v>
      </c>
    </row>
    <row r="167" spans="4:10" x14ac:dyDescent="0.25">
      <c r="D167" s="5">
        <v>166</v>
      </c>
      <c r="E167" s="19" t="str">
        <f t="shared" si="0"/>
        <v>lignes_budget_2025166</v>
      </c>
      <c r="F167" s="21" t="str">
        <f>CONCATENATE("01/02/",'Compte de résultats (AM)'!$C$1)</f>
        <v>01/02/2025</v>
      </c>
      <c r="G167" s="19" t="str">
        <f t="shared" si="5"/>
        <v>630240</v>
      </c>
      <c r="H167" s="13">
        <f>'Compte de résultats (AM)'!F79</f>
        <v>270.99</v>
      </c>
      <c r="I167" s="17">
        <f t="shared" si="7"/>
        <v>270.99</v>
      </c>
      <c r="J167" s="12" t="s">
        <v>202</v>
      </c>
    </row>
    <row r="168" spans="4:10" x14ac:dyDescent="0.25">
      <c r="D168" s="5">
        <v>167</v>
      </c>
      <c r="E168" s="19" t="str">
        <f t="shared" si="0"/>
        <v>lignes_budget_2025167</v>
      </c>
      <c r="F168" s="21" t="str">
        <f>CONCATENATE("01/02/",'Compte de résultats (AM)'!$C$1)</f>
        <v>01/02/2025</v>
      </c>
      <c r="G168" s="19" t="str">
        <f t="shared" si="5"/>
        <v>633000</v>
      </c>
      <c r="H168" s="13">
        <f>'Compte de résultats (AM)'!F80</f>
        <v>2854.63</v>
      </c>
      <c r="I168" s="17">
        <f t="shared" si="7"/>
        <v>2854.63</v>
      </c>
      <c r="J168" s="12" t="s">
        <v>202</v>
      </c>
    </row>
    <row r="169" spans="4:10" x14ac:dyDescent="0.25">
      <c r="D169" s="5">
        <v>168</v>
      </c>
      <c r="E169" s="19" t="str">
        <f t="shared" si="0"/>
        <v>lignes_budget_2025168</v>
      </c>
      <c r="F169" s="21" t="str">
        <f>CONCATENATE("01/02/",'Compte de résultats (AM)'!$C$1)</f>
        <v>01/02/2025</v>
      </c>
      <c r="G169" s="19" t="str">
        <f t="shared" si="5"/>
        <v>633100</v>
      </c>
      <c r="H169" s="13">
        <f>'Compte de résultats (AM)'!F81</f>
        <v>-1196.9100000000001</v>
      </c>
      <c r="I169" s="17">
        <f t="shared" si="7"/>
        <v>-1196.9100000000001</v>
      </c>
      <c r="J169" s="12" t="s">
        <v>202</v>
      </c>
    </row>
    <row r="170" spans="4:10" x14ac:dyDescent="0.25">
      <c r="D170" s="5">
        <v>169</v>
      </c>
      <c r="E170" s="19" t="str">
        <f t="shared" si="0"/>
        <v>lignes_budget_2025169</v>
      </c>
      <c r="F170" s="21" t="str">
        <f>CONCATENATE("01/02/",'Compte de résultats (AM)'!$C$1)</f>
        <v>01/02/2025</v>
      </c>
      <c r="G170" s="19" t="str">
        <f t="shared" si="5"/>
        <v>642000</v>
      </c>
      <c r="H170" s="13">
        <f>'Compte de résultats (AM)'!F82</f>
        <v>4166.67</v>
      </c>
      <c r="I170" s="17">
        <f t="shared" si="7"/>
        <v>4166.67</v>
      </c>
      <c r="J170" s="12" t="s">
        <v>202</v>
      </c>
    </row>
    <row r="171" spans="4:10" x14ac:dyDescent="0.25">
      <c r="D171" s="5">
        <v>170</v>
      </c>
      <c r="E171" s="19" t="str">
        <f t="shared" si="0"/>
        <v>lignes_budget_2025170</v>
      </c>
      <c r="F171" s="21" t="str">
        <f>CONCATENATE("01/02/",'Compte de résultats (AM)'!$C$1)</f>
        <v>01/02/2025</v>
      </c>
      <c r="G171" s="19" t="str">
        <f t="shared" si="5"/>
        <v>644000</v>
      </c>
      <c r="H171" s="13">
        <f>'Compte de résultats (AM)'!F83</f>
        <v>22.53</v>
      </c>
      <c r="I171" s="17">
        <f t="shared" si="7"/>
        <v>22.53</v>
      </c>
      <c r="J171" s="12" t="s">
        <v>202</v>
      </c>
    </row>
    <row r="172" spans="4:10" x14ac:dyDescent="0.25">
      <c r="D172" s="5">
        <v>171</v>
      </c>
      <c r="E172" s="19" t="str">
        <f t="shared" si="0"/>
        <v>lignes_budget_2025171</v>
      </c>
      <c r="F172" s="21" t="str">
        <f>CONCATENATE("01/02/",'Compte de résultats (AM)'!$C$1)</f>
        <v>01/02/2025</v>
      </c>
      <c r="G172" s="19" t="str">
        <f t="shared" si="5"/>
        <v>750400</v>
      </c>
      <c r="H172" s="13">
        <f>'Compte de résultats (AM)'!F84</f>
        <v>131.34</v>
      </c>
      <c r="I172" s="16">
        <f t="shared" ref="I172:I174" si="8">H172*-1</f>
        <v>-131.34</v>
      </c>
      <c r="J172" s="12" t="s">
        <v>202</v>
      </c>
    </row>
    <row r="173" spans="4:10" x14ac:dyDescent="0.25">
      <c r="D173" s="5">
        <v>172</v>
      </c>
      <c r="E173" s="19" t="str">
        <f t="shared" si="0"/>
        <v>lignes_budget_2025172</v>
      </c>
      <c r="F173" s="21" t="str">
        <f>CONCATENATE("01/02/",'Compte de résultats (AM)'!$C$1)</f>
        <v>01/02/2025</v>
      </c>
      <c r="G173" s="19" t="str">
        <f t="shared" si="5"/>
        <v>752100</v>
      </c>
      <c r="H173" s="13">
        <f>'Compte de résultats (AM)'!F85</f>
        <v>0.69</v>
      </c>
      <c r="I173" s="16">
        <f t="shared" si="8"/>
        <v>-0.69</v>
      </c>
      <c r="J173" s="12" t="s">
        <v>202</v>
      </c>
    </row>
    <row r="174" spans="4:10" x14ac:dyDescent="0.25">
      <c r="D174" s="5">
        <v>173</v>
      </c>
      <c r="E174" s="19" t="str">
        <f t="shared" si="0"/>
        <v>lignes_budget_2025173</v>
      </c>
      <c r="F174" s="21" t="str">
        <f>CONCATENATE("01/02/",'Compte de résultats (AM)'!$C$1)</f>
        <v>01/02/2025</v>
      </c>
      <c r="G174" s="19" t="str">
        <f t="shared" si="5"/>
        <v>754000</v>
      </c>
      <c r="H174" s="13">
        <f>'Compte de résultats (AM)'!F86</f>
        <v>290.36</v>
      </c>
      <c r="I174" s="16">
        <f t="shared" si="8"/>
        <v>-290.36</v>
      </c>
      <c r="J174" s="12" t="s">
        <v>202</v>
      </c>
    </row>
    <row r="175" spans="4:10" x14ac:dyDescent="0.25">
      <c r="D175" s="5">
        <v>174</v>
      </c>
      <c r="E175" s="19" t="str">
        <f t="shared" si="0"/>
        <v>lignes_budget_2025174</v>
      </c>
      <c r="F175" s="21" t="str">
        <f>CONCATENATE("01/02/",'Compte de résultats (AM)'!$C$1)</f>
        <v>01/02/2025</v>
      </c>
      <c r="G175" s="19" t="str">
        <f t="shared" si="5"/>
        <v>650510</v>
      </c>
      <c r="H175" s="13">
        <f>'Compte de résultats (AM)'!F87</f>
        <v>571.83000000000004</v>
      </c>
      <c r="I175" s="17">
        <f t="shared" ref="I175:I179" si="9">H175</f>
        <v>571.83000000000004</v>
      </c>
      <c r="J175" s="12" t="s">
        <v>202</v>
      </c>
    </row>
    <row r="176" spans="4:10" x14ac:dyDescent="0.25">
      <c r="D176" s="5">
        <v>175</v>
      </c>
      <c r="E176" s="19" t="str">
        <f t="shared" si="0"/>
        <v>lignes_budget_2025175</v>
      </c>
      <c r="F176" s="21" t="str">
        <f>CONCATENATE("01/02/",'Compte de résultats (AM)'!$C$1)</f>
        <v>01/02/2025</v>
      </c>
      <c r="G176" s="19" t="str">
        <f t="shared" si="5"/>
        <v>650660</v>
      </c>
      <c r="H176" s="13">
        <f>'Compte de résultats (AM)'!F88</f>
        <v>613.79</v>
      </c>
      <c r="I176" s="17">
        <f t="shared" si="9"/>
        <v>613.79</v>
      </c>
      <c r="J176" s="12" t="s">
        <v>202</v>
      </c>
    </row>
    <row r="177" spans="4:10" x14ac:dyDescent="0.25">
      <c r="D177" s="5">
        <v>176</v>
      </c>
      <c r="E177" s="19" t="str">
        <f t="shared" si="0"/>
        <v>lignes_budget_2025176</v>
      </c>
      <c r="F177" s="21" t="str">
        <f>CONCATENATE("01/02/",'Compte de résultats (AM)'!$C$1)</f>
        <v>01/02/2025</v>
      </c>
      <c r="G177" s="19" t="str">
        <f t="shared" si="5"/>
        <v>652100</v>
      </c>
      <c r="H177" s="13">
        <f>'Compte de résultats (AM)'!F89</f>
        <v>37.020000000000003</v>
      </c>
      <c r="I177" s="17">
        <f t="shared" si="9"/>
        <v>37.020000000000003</v>
      </c>
      <c r="J177" s="12" t="s">
        <v>202</v>
      </c>
    </row>
    <row r="178" spans="4:10" x14ac:dyDescent="0.25">
      <c r="D178" s="5">
        <v>177</v>
      </c>
      <c r="E178" s="19" t="str">
        <f t="shared" si="0"/>
        <v>lignes_budget_2025177</v>
      </c>
      <c r="F178" s="21" t="str">
        <f>CONCATENATE("01/02/",'Compte de résultats (AM)'!$C$1)</f>
        <v>01/02/2025</v>
      </c>
      <c r="G178" s="19" t="str">
        <f t="shared" si="5"/>
        <v>654000</v>
      </c>
      <c r="H178" s="13">
        <f>'Compte de résultats (AM)'!F90</f>
        <v>31</v>
      </c>
      <c r="I178" s="17">
        <f t="shared" si="9"/>
        <v>31</v>
      </c>
      <c r="J178" s="12" t="s">
        <v>202</v>
      </c>
    </row>
    <row r="179" spans="4:10" x14ac:dyDescent="0.25">
      <c r="D179" s="5">
        <v>178</v>
      </c>
      <c r="E179" s="19" t="str">
        <f t="shared" si="0"/>
        <v>lignes_budget_2025178</v>
      </c>
      <c r="F179" s="21" t="str">
        <f>CONCATENATE("01/02/",'Compte de résultats (AM)'!$C$1)</f>
        <v>01/02/2025</v>
      </c>
      <c r="G179" s="19" t="str">
        <f t="shared" si="5"/>
        <v>657000</v>
      </c>
      <c r="H179" s="13">
        <f>'Compte de résultats (AM)'!F91</f>
        <v>104.61</v>
      </c>
      <c r="I179" s="17">
        <f t="shared" si="9"/>
        <v>104.61</v>
      </c>
      <c r="J179" s="12" t="s">
        <v>202</v>
      </c>
    </row>
    <row r="180" spans="4:10" x14ac:dyDescent="0.25">
      <c r="D180" s="5">
        <v>179</v>
      </c>
      <c r="E180" s="19" t="str">
        <f t="shared" si="0"/>
        <v>lignes_budget_2025179</v>
      </c>
      <c r="F180" s="21" t="str">
        <f>CONCATENATE("01/03/",'Compte de résultats (AM)'!$C$1)</f>
        <v>01/03/2025</v>
      </c>
      <c r="G180" s="19" t="str">
        <f t="shared" si="5"/>
        <v>762000</v>
      </c>
      <c r="H180" s="13">
        <f>'Compte de résultats (AM)'!G3</f>
        <v>906.52499999999998</v>
      </c>
      <c r="I180" s="16">
        <f t="shared" ref="I180:I190" si="10">H180*-1</f>
        <v>-906.52499999999998</v>
      </c>
      <c r="J180" s="12" t="s">
        <v>203</v>
      </c>
    </row>
    <row r="181" spans="4:10" x14ac:dyDescent="0.25">
      <c r="D181" s="5">
        <v>180</v>
      </c>
      <c r="E181" s="19" t="str">
        <f t="shared" si="0"/>
        <v>lignes_budget_2025180</v>
      </c>
      <c r="F181" s="21" t="str">
        <f>CONCATENATE("01/03/",'Compte de résultats (AM)'!$C$1)</f>
        <v>01/03/2025</v>
      </c>
      <c r="G181" s="19" t="str">
        <f t="shared" si="5"/>
        <v>700100</v>
      </c>
      <c r="H181" s="13">
        <f>'Compte de résultats (AM)'!G4</f>
        <v>102553.37</v>
      </c>
      <c r="I181" s="16">
        <f t="shared" si="10"/>
        <v>-102553.37</v>
      </c>
      <c r="J181" s="12" t="s">
        <v>203</v>
      </c>
    </row>
    <row r="182" spans="4:10" x14ac:dyDescent="0.25">
      <c r="D182" s="5">
        <v>181</v>
      </c>
      <c r="E182" s="19" t="str">
        <f t="shared" si="0"/>
        <v>lignes_budget_2025181</v>
      </c>
      <c r="F182" s="21" t="str">
        <f>CONCATENATE("01/03/",'Compte de résultats (AM)'!$C$1)</f>
        <v>01/03/2025</v>
      </c>
      <c r="G182" s="19" t="str">
        <f t="shared" si="5"/>
        <v>700200</v>
      </c>
      <c r="H182" s="13">
        <f>'Compte de résultats (AM)'!G5</f>
        <v>145394.07</v>
      </c>
      <c r="I182" s="16">
        <f t="shared" si="10"/>
        <v>-145394.07</v>
      </c>
      <c r="J182" s="12" t="s">
        <v>203</v>
      </c>
    </row>
    <row r="183" spans="4:10" x14ac:dyDescent="0.25">
      <c r="D183" s="5">
        <v>182</v>
      </c>
      <c r="E183" s="19" t="str">
        <f t="shared" si="0"/>
        <v>lignes_budget_2025182</v>
      </c>
      <c r="F183" s="21" t="str">
        <f>CONCATENATE("01/03/",'Compte de résultats (AM)'!$C$1)</f>
        <v>01/03/2025</v>
      </c>
      <c r="G183" s="19" t="str">
        <f t="shared" si="5"/>
        <v>700500</v>
      </c>
      <c r="H183" s="13">
        <f>'Compte de résultats (AM)'!G6</f>
        <v>-47160.32</v>
      </c>
      <c r="I183" s="16">
        <f t="shared" si="10"/>
        <v>47160.32</v>
      </c>
      <c r="J183" s="12" t="s">
        <v>203</v>
      </c>
    </row>
    <row r="184" spans="4:10" x14ac:dyDescent="0.25">
      <c r="D184" s="5">
        <v>183</v>
      </c>
      <c r="E184" s="19" t="str">
        <f t="shared" si="0"/>
        <v>lignes_budget_2025183</v>
      </c>
      <c r="F184" s="21" t="str">
        <f>CONCATENATE("01/03/",'Compte de résultats (AM)'!$C$1)</f>
        <v>01/03/2025</v>
      </c>
      <c r="G184" s="19" t="str">
        <f t="shared" si="5"/>
        <v>701000</v>
      </c>
      <c r="H184" s="13">
        <f>'Compte de résultats (AM)'!G7</f>
        <v>28109.62</v>
      </c>
      <c r="I184" s="16">
        <f t="shared" si="10"/>
        <v>-28109.62</v>
      </c>
      <c r="J184" s="12" t="s">
        <v>203</v>
      </c>
    </row>
    <row r="185" spans="4:10" x14ac:dyDescent="0.25">
      <c r="D185" s="5">
        <v>184</v>
      </c>
      <c r="E185" s="19" t="str">
        <f t="shared" si="0"/>
        <v>lignes_budget_2025184</v>
      </c>
      <c r="F185" s="21" t="str">
        <f>CONCATENATE("01/03/",'Compte de résultats (AM)'!$C$1)</f>
        <v>01/03/2025</v>
      </c>
      <c r="G185" s="19" t="str">
        <f t="shared" si="5"/>
        <v>701212</v>
      </c>
      <c r="H185" s="13">
        <f>'Compte de résultats (AM)'!G8</f>
        <v>44.35</v>
      </c>
      <c r="I185" s="16">
        <f t="shared" si="10"/>
        <v>-44.35</v>
      </c>
      <c r="J185" s="12" t="s">
        <v>203</v>
      </c>
    </row>
    <row r="186" spans="4:10" x14ac:dyDescent="0.25">
      <c r="D186" s="5">
        <v>185</v>
      </c>
      <c r="E186" s="19" t="str">
        <f t="shared" si="0"/>
        <v>lignes_budget_2025185</v>
      </c>
      <c r="F186" s="21" t="str">
        <f>CONCATENATE("01/03/",'Compte de résultats (AM)'!$C$1)</f>
        <v>01/03/2025</v>
      </c>
      <c r="G186" s="19" t="str">
        <f t="shared" si="5"/>
        <v>701300</v>
      </c>
      <c r="H186" s="13">
        <f>'Compte de résultats (AM)'!G9</f>
        <v>30.09</v>
      </c>
      <c r="I186" s="16">
        <f t="shared" si="10"/>
        <v>-30.09</v>
      </c>
      <c r="J186" s="12" t="s">
        <v>203</v>
      </c>
    </row>
    <row r="187" spans="4:10" x14ac:dyDescent="0.25">
      <c r="D187" s="5">
        <v>186</v>
      </c>
      <c r="E187" s="19" t="str">
        <f t="shared" si="0"/>
        <v>lignes_budget_2025186</v>
      </c>
      <c r="F187" s="21" t="str">
        <f>CONCATENATE("01/03/",'Compte de résultats (AM)'!$C$1)</f>
        <v>01/03/2025</v>
      </c>
      <c r="G187" s="19" t="str">
        <f t="shared" si="5"/>
        <v>701310</v>
      </c>
      <c r="H187" s="13">
        <f>'Compte de résultats (AM)'!G10</f>
        <v>145.35</v>
      </c>
      <c r="I187" s="16">
        <f t="shared" si="10"/>
        <v>-145.35</v>
      </c>
      <c r="J187" s="12" t="s">
        <v>203</v>
      </c>
    </row>
    <row r="188" spans="4:10" x14ac:dyDescent="0.25">
      <c r="D188" s="5">
        <v>187</v>
      </c>
      <c r="E188" s="19" t="str">
        <f t="shared" si="0"/>
        <v>lignes_budget_2025187</v>
      </c>
      <c r="F188" s="21" t="str">
        <f>CONCATENATE("01/03/",'Compte de résultats (AM)'!$C$1)</f>
        <v>01/03/2025</v>
      </c>
      <c r="G188" s="19" t="str">
        <f t="shared" si="5"/>
        <v>701400</v>
      </c>
      <c r="H188" s="13">
        <f>'Compte de résultats (AM)'!G11</f>
        <v>1045.04</v>
      </c>
      <c r="I188" s="16">
        <f t="shared" si="10"/>
        <v>-1045.04</v>
      </c>
      <c r="J188" s="12" t="s">
        <v>203</v>
      </c>
    </row>
    <row r="189" spans="4:10" x14ac:dyDescent="0.25">
      <c r="D189" s="5">
        <v>188</v>
      </c>
      <c r="E189" s="19" t="str">
        <f t="shared" si="0"/>
        <v>lignes_budget_2025188</v>
      </c>
      <c r="F189" s="21" t="str">
        <f>CONCATENATE("01/03/",'Compte de résultats (AM)'!$C$1)</f>
        <v>01/03/2025</v>
      </c>
      <c r="G189" s="19" t="str">
        <f t="shared" si="5"/>
        <v>704000</v>
      </c>
      <c r="H189" s="13">
        <f>'Compte de résultats (AM)'!G12</f>
        <v>1714.06</v>
      </c>
      <c r="I189" s="16">
        <f t="shared" si="10"/>
        <v>-1714.06</v>
      </c>
      <c r="J189" s="12" t="s">
        <v>203</v>
      </c>
    </row>
    <row r="190" spans="4:10" x14ac:dyDescent="0.25">
      <c r="D190" s="5">
        <v>189</v>
      </c>
      <c r="E190" s="19" t="str">
        <f t="shared" si="0"/>
        <v>lignes_budget_2025189</v>
      </c>
      <c r="F190" s="21" t="str">
        <f>CONCATENATE("01/03/",'Compte de résultats (AM)'!$C$1)</f>
        <v>01/03/2025</v>
      </c>
      <c r="G190" s="19" t="str">
        <f t="shared" si="5"/>
        <v>705210</v>
      </c>
      <c r="H190" s="13">
        <f>'Compte de résultats (AM)'!G13</f>
        <v>1767.97</v>
      </c>
      <c r="I190" s="16">
        <f t="shared" si="10"/>
        <v>-1767.97</v>
      </c>
      <c r="J190" s="12" t="s">
        <v>203</v>
      </c>
    </row>
    <row r="191" spans="4:10" x14ac:dyDescent="0.25">
      <c r="D191" s="5">
        <v>190</v>
      </c>
      <c r="E191" s="19" t="str">
        <f t="shared" si="0"/>
        <v>lignes_budget_2025190</v>
      </c>
      <c r="F191" s="21" t="str">
        <f>CONCATENATE("01/03/",'Compte de résultats (AM)'!$C$1)</f>
        <v>01/03/2025</v>
      </c>
      <c r="G191" s="19" t="str">
        <f t="shared" si="5"/>
        <v>600100</v>
      </c>
      <c r="H191" s="13">
        <f>'Compte de résultats (AM)'!G14</f>
        <v>102090.96</v>
      </c>
      <c r="I191" s="17">
        <f t="shared" ref="I191:I260" si="11">H191</f>
        <v>102090.96</v>
      </c>
      <c r="J191" s="12" t="s">
        <v>203</v>
      </c>
    </row>
    <row r="192" spans="4:10" x14ac:dyDescent="0.25">
      <c r="D192" s="5">
        <v>191</v>
      </c>
      <c r="E192" s="19" t="str">
        <f t="shared" si="0"/>
        <v>lignes_budget_2025191</v>
      </c>
      <c r="F192" s="21" t="str">
        <f>CONCATENATE("01/03/",'Compte de résultats (AM)'!$C$1)</f>
        <v>01/03/2025</v>
      </c>
      <c r="G192" s="19" t="str">
        <f t="shared" si="5"/>
        <v>600200</v>
      </c>
      <c r="H192" s="13">
        <f>'Compte de résultats (AM)'!G15</f>
        <v>144280.82999999999</v>
      </c>
      <c r="I192" s="17">
        <f t="shared" si="11"/>
        <v>144280.82999999999</v>
      </c>
      <c r="J192" s="12" t="s">
        <v>203</v>
      </c>
    </row>
    <row r="193" spans="4:10" x14ac:dyDescent="0.25">
      <c r="D193" s="5">
        <v>192</v>
      </c>
      <c r="E193" s="19" t="str">
        <f t="shared" si="0"/>
        <v>lignes_budget_2025192</v>
      </c>
      <c r="F193" s="21" t="str">
        <f>CONCATENATE("01/03/",'Compte de résultats (AM)'!$C$1)</f>
        <v>01/03/2025</v>
      </c>
      <c r="G193" s="19" t="str">
        <f t="shared" si="5"/>
        <v>601100</v>
      </c>
      <c r="H193" s="13">
        <f>'Compte de résultats (AM)'!G16</f>
        <v>250.35</v>
      </c>
      <c r="I193" s="17">
        <f t="shared" si="11"/>
        <v>250.35</v>
      </c>
      <c r="J193" s="12" t="s">
        <v>203</v>
      </c>
    </row>
    <row r="194" spans="4:10" x14ac:dyDescent="0.25">
      <c r="D194" s="5">
        <v>193</v>
      </c>
      <c r="E194" s="19" t="str">
        <f t="shared" si="0"/>
        <v>lignes_budget_2025193</v>
      </c>
      <c r="F194" s="21" t="str">
        <f>CONCATENATE("01/03/",'Compte de résultats (AM)'!$C$1)</f>
        <v>01/03/2025</v>
      </c>
      <c r="G194" s="19" t="str">
        <f t="shared" si="5"/>
        <v>601112</v>
      </c>
      <c r="H194" s="13">
        <f>'Compte de résultats (AM)'!G17</f>
        <v>1944.47</v>
      </c>
      <c r="I194" s="17">
        <f t="shared" si="11"/>
        <v>1944.47</v>
      </c>
      <c r="J194" s="12" t="s">
        <v>203</v>
      </c>
    </row>
    <row r="195" spans="4:10" x14ac:dyDescent="0.25">
      <c r="D195" s="5">
        <v>194</v>
      </c>
      <c r="E195" s="19" t="str">
        <f t="shared" si="0"/>
        <v>lignes_budget_2025194</v>
      </c>
      <c r="F195" s="21" t="str">
        <f>CONCATENATE("01/03/",'Compte de résultats (AM)'!$C$1)</f>
        <v>01/03/2025</v>
      </c>
      <c r="G195" s="19" t="str">
        <f t="shared" si="5"/>
        <v>601200</v>
      </c>
      <c r="H195" s="13">
        <f>'Compte de résultats (AM)'!G18</f>
        <v>2183.1325000000002</v>
      </c>
      <c r="I195" s="17">
        <f t="shared" si="11"/>
        <v>2183.1325000000002</v>
      </c>
      <c r="J195" s="12" t="s">
        <v>203</v>
      </c>
    </row>
    <row r="196" spans="4:10" x14ac:dyDescent="0.25">
      <c r="D196" s="5">
        <v>195</v>
      </c>
      <c r="E196" s="19" t="str">
        <f t="shared" si="0"/>
        <v>lignes_budget_2025195</v>
      </c>
      <c r="F196" s="21" t="str">
        <f>CONCATENATE("01/03/",'Compte de résultats (AM)'!$C$1)</f>
        <v>01/03/2025</v>
      </c>
      <c r="G196" s="19" t="str">
        <f t="shared" si="5"/>
        <v>601210</v>
      </c>
      <c r="H196" s="13">
        <f>'Compte de résultats (AM)'!G19</f>
        <v>122.825</v>
      </c>
      <c r="I196" s="17">
        <f t="shared" si="11"/>
        <v>122.825</v>
      </c>
      <c r="J196" s="12" t="s">
        <v>203</v>
      </c>
    </row>
    <row r="197" spans="4:10" x14ac:dyDescent="0.25">
      <c r="D197" s="5">
        <v>196</v>
      </c>
      <c r="E197" s="19" t="str">
        <f t="shared" si="0"/>
        <v>lignes_budget_2025196</v>
      </c>
      <c r="F197" s="21" t="str">
        <f>CONCATENATE("01/03/",'Compte de résultats (AM)'!$C$1)</f>
        <v>01/03/2025</v>
      </c>
      <c r="G197" s="19" t="str">
        <f t="shared" si="5"/>
        <v>601300</v>
      </c>
      <c r="H197" s="13">
        <f>'Compte de résultats (AM)'!G20</f>
        <v>19.59</v>
      </c>
      <c r="I197" s="17">
        <f t="shared" si="11"/>
        <v>19.59</v>
      </c>
      <c r="J197" s="12" t="s">
        <v>203</v>
      </c>
    </row>
    <row r="198" spans="4:10" x14ac:dyDescent="0.25">
      <c r="D198" s="5">
        <v>197</v>
      </c>
      <c r="E198" s="19" t="str">
        <f t="shared" si="0"/>
        <v>lignes_budget_2025197</v>
      </c>
      <c r="F198" s="21" t="str">
        <f>CONCATENATE("01/03/",'Compte de résultats (AM)'!$C$1)</f>
        <v>01/03/2025</v>
      </c>
      <c r="G198" s="19" t="str">
        <f t="shared" si="5"/>
        <v>601500</v>
      </c>
      <c r="H198" s="13">
        <f>'Compte de résultats (AM)'!G21</f>
        <v>62.84</v>
      </c>
      <c r="I198" s="17">
        <f t="shared" si="11"/>
        <v>62.84</v>
      </c>
      <c r="J198" s="12" t="s">
        <v>203</v>
      </c>
    </row>
    <row r="199" spans="4:10" x14ac:dyDescent="0.25">
      <c r="D199" s="5">
        <v>198</v>
      </c>
      <c r="E199" s="19" t="str">
        <f t="shared" si="0"/>
        <v>lignes_budget_2025198</v>
      </c>
      <c r="F199" s="21" t="str">
        <f>CONCATENATE("01/03/",'Compte de résultats (AM)'!$C$1)</f>
        <v>01/03/2025</v>
      </c>
      <c r="G199" s="19" t="str">
        <f t="shared" si="5"/>
        <v>601510</v>
      </c>
      <c r="H199" s="13">
        <f>'Compte de résultats (AM)'!G22</f>
        <v>24.45</v>
      </c>
      <c r="I199" s="17">
        <f t="shared" si="11"/>
        <v>24.45</v>
      </c>
      <c r="J199" s="12" t="s">
        <v>203</v>
      </c>
    </row>
    <row r="200" spans="4:10" x14ac:dyDescent="0.25">
      <c r="D200" s="5">
        <v>199</v>
      </c>
      <c r="E200" s="19" t="str">
        <f t="shared" si="0"/>
        <v>lignes_budget_2025199</v>
      </c>
      <c r="F200" s="21" t="str">
        <f>CONCATENATE("01/03/",'Compte de résultats (AM)'!$C$1)</f>
        <v>01/03/2025</v>
      </c>
      <c r="G200" s="19" t="str">
        <f t="shared" si="5"/>
        <v>601900</v>
      </c>
      <c r="H200" s="13">
        <f>'Compte de résultats (AM)'!G23</f>
        <v>23608.84</v>
      </c>
      <c r="I200" s="17">
        <f t="shared" si="11"/>
        <v>23608.84</v>
      </c>
      <c r="J200" s="12" t="s">
        <v>203</v>
      </c>
    </row>
    <row r="201" spans="4:10" x14ac:dyDescent="0.25">
      <c r="D201" s="5">
        <v>200</v>
      </c>
      <c r="E201" s="19" t="str">
        <f t="shared" si="0"/>
        <v>lignes_budget_2025200</v>
      </c>
      <c r="F201" s="21" t="str">
        <f>CONCATENATE("01/03/",'Compte de résultats (AM)'!$C$1)</f>
        <v>01/03/2025</v>
      </c>
      <c r="G201" s="19" t="str">
        <f t="shared" si="5"/>
        <v>602100</v>
      </c>
      <c r="H201" s="13">
        <f>'Compte de résultats (AM)'!G24</f>
        <v>17.57</v>
      </c>
      <c r="I201" s="17">
        <f t="shared" si="11"/>
        <v>17.57</v>
      </c>
      <c r="J201" s="12" t="s">
        <v>203</v>
      </c>
    </row>
    <row r="202" spans="4:10" x14ac:dyDescent="0.25">
      <c r="D202" s="5">
        <v>201</v>
      </c>
      <c r="E202" s="19" t="str">
        <f t="shared" si="0"/>
        <v>lignes_budget_2025201</v>
      </c>
      <c r="F202" s="21" t="str">
        <f>CONCATENATE("01/03/",'Compte de résultats (AM)'!$C$1)</f>
        <v>01/03/2025</v>
      </c>
      <c r="G202" s="19" t="str">
        <f t="shared" si="5"/>
        <v>602110</v>
      </c>
      <c r="H202" s="13">
        <f>'Compte de résultats (AM)'!G25</f>
        <v>3.6</v>
      </c>
      <c r="I202" s="17">
        <f t="shared" si="11"/>
        <v>3.6</v>
      </c>
      <c r="J202" s="12" t="s">
        <v>203</v>
      </c>
    </row>
    <row r="203" spans="4:10" x14ac:dyDescent="0.25">
      <c r="D203" s="5">
        <v>202</v>
      </c>
      <c r="E203" s="19" t="str">
        <f t="shared" si="0"/>
        <v>lignes_budget_2025202</v>
      </c>
      <c r="F203" s="21" t="str">
        <f>CONCATENATE("01/03/",'Compte de résultats (AM)'!$C$1)</f>
        <v>01/03/2025</v>
      </c>
      <c r="G203" s="19" t="str">
        <f t="shared" si="5"/>
        <v>603000</v>
      </c>
      <c r="H203" s="13">
        <f>'Compte de résultats (AM)'!G26</f>
        <v>873.56</v>
      </c>
      <c r="I203" s="17">
        <f t="shared" si="11"/>
        <v>873.56</v>
      </c>
      <c r="J203" s="12" t="s">
        <v>203</v>
      </c>
    </row>
    <row r="204" spans="4:10" x14ac:dyDescent="0.25">
      <c r="D204" s="5">
        <v>203</v>
      </c>
      <c r="E204" s="19" t="str">
        <f t="shared" si="0"/>
        <v>lignes_budget_2025203</v>
      </c>
      <c r="F204" s="21" t="str">
        <f>CONCATENATE("01/03/",'Compte de résultats (AM)'!$C$1)</f>
        <v>01/03/2025</v>
      </c>
      <c r="G204" s="19" t="str">
        <f t="shared" si="5"/>
        <v>603400</v>
      </c>
      <c r="H204" s="13">
        <f>'Compte de résultats (AM)'!G27</f>
        <v>183.85</v>
      </c>
      <c r="I204" s="17">
        <f t="shared" si="11"/>
        <v>183.85</v>
      </c>
      <c r="J204" s="12" t="s">
        <v>203</v>
      </c>
    </row>
    <row r="205" spans="4:10" x14ac:dyDescent="0.25">
      <c r="D205" s="5">
        <v>204</v>
      </c>
      <c r="E205" s="19" t="str">
        <f t="shared" si="0"/>
        <v>lignes_budget_2025204</v>
      </c>
      <c r="F205" s="21" t="str">
        <f>CONCATENATE("01/03/",'Compte de résultats (AM)'!$C$1)</f>
        <v>01/03/2025</v>
      </c>
      <c r="G205" s="19" t="str">
        <f t="shared" si="5"/>
        <v>606000</v>
      </c>
      <c r="H205" s="13">
        <f>'Compte de résultats (AM)'!G28</f>
        <v>1206.22</v>
      </c>
      <c r="I205" s="17">
        <f t="shared" si="11"/>
        <v>1206.22</v>
      </c>
      <c r="J205" s="12" t="s">
        <v>203</v>
      </c>
    </row>
    <row r="206" spans="4:10" x14ac:dyDescent="0.25">
      <c r="D206" s="5">
        <v>205</v>
      </c>
      <c r="E206" s="19" t="str">
        <f t="shared" si="0"/>
        <v>lignes_budget_2025205</v>
      </c>
      <c r="F206" s="21" t="str">
        <f>CONCATENATE("01/03/",'Compte de résultats (AM)'!$C$1)</f>
        <v>01/03/2025</v>
      </c>
      <c r="G206" s="19" t="str">
        <f t="shared" si="5"/>
        <v>609001</v>
      </c>
      <c r="H206" s="13">
        <f>'Compte de résultats (AM)'!G29</f>
        <v>2474.46</v>
      </c>
      <c r="I206" s="17">
        <f t="shared" si="11"/>
        <v>2474.46</v>
      </c>
      <c r="J206" s="12" t="s">
        <v>203</v>
      </c>
    </row>
    <row r="207" spans="4:10" x14ac:dyDescent="0.25">
      <c r="D207" s="5">
        <v>206</v>
      </c>
      <c r="E207" s="19" t="str">
        <f t="shared" si="0"/>
        <v>lignes_budget_2025206</v>
      </c>
      <c r="F207" s="21" t="str">
        <f>CONCATENATE("01/03/",'Compte de résultats (AM)'!$C$1)</f>
        <v>01/03/2025</v>
      </c>
      <c r="G207" s="19" t="str">
        <f t="shared" si="5"/>
        <v>610101</v>
      </c>
      <c r="H207" s="13">
        <f>'Compte de résultats (AM)'!G30</f>
        <v>236.82</v>
      </c>
      <c r="I207" s="17">
        <f t="shared" si="11"/>
        <v>236.82</v>
      </c>
      <c r="J207" s="12" t="s">
        <v>203</v>
      </c>
    </row>
    <row r="208" spans="4:10" x14ac:dyDescent="0.25">
      <c r="D208" s="5">
        <v>207</v>
      </c>
      <c r="E208" s="19" t="str">
        <f t="shared" si="0"/>
        <v>lignes_budget_2025207</v>
      </c>
      <c r="F208" s="21" t="str">
        <f>CONCATENATE("01/03/",'Compte de résultats (AM)'!$C$1)</f>
        <v>01/03/2025</v>
      </c>
      <c r="G208" s="19" t="str">
        <f t="shared" si="5"/>
        <v>610115</v>
      </c>
      <c r="H208" s="13">
        <f>'Compte de résultats (AM)'!G31</f>
        <v>0</v>
      </c>
      <c r="I208" s="17">
        <f t="shared" si="11"/>
        <v>0</v>
      </c>
      <c r="J208" s="12" t="s">
        <v>203</v>
      </c>
    </row>
    <row r="209" spans="4:10" x14ac:dyDescent="0.25">
      <c r="D209" s="5">
        <v>208</v>
      </c>
      <c r="E209" s="19" t="str">
        <f t="shared" si="0"/>
        <v>lignes_budget_2025208</v>
      </c>
      <c r="F209" s="21" t="str">
        <f>CONCATENATE("01/03/",'Compte de résultats (AM)'!$C$1)</f>
        <v>01/03/2025</v>
      </c>
      <c r="G209" s="19" t="str">
        <f t="shared" si="5"/>
        <v>610200</v>
      </c>
      <c r="H209" s="13">
        <f>'Compte de résultats (AM)'!G32</f>
        <v>173.01</v>
      </c>
      <c r="I209" s="17">
        <f t="shared" si="11"/>
        <v>173.01</v>
      </c>
      <c r="J209" s="12" t="s">
        <v>203</v>
      </c>
    </row>
    <row r="210" spans="4:10" x14ac:dyDescent="0.25">
      <c r="D210" s="5">
        <v>209</v>
      </c>
      <c r="E210" s="19" t="str">
        <f t="shared" si="0"/>
        <v>lignes_budget_2025209</v>
      </c>
      <c r="F210" s="21" t="str">
        <f>CONCATENATE("01/03/",'Compte de résultats (AM)'!$C$1)</f>
        <v>01/03/2025</v>
      </c>
      <c r="G210" s="19" t="str">
        <f t="shared" si="5"/>
        <v>610201</v>
      </c>
      <c r="H210" s="13">
        <f>'Compte de résultats (AM)'!G33</f>
        <v>200</v>
      </c>
      <c r="I210" s="17">
        <f t="shared" si="11"/>
        <v>200</v>
      </c>
      <c r="J210" s="12" t="s">
        <v>203</v>
      </c>
    </row>
    <row r="211" spans="4:10" x14ac:dyDescent="0.25">
      <c r="D211" s="5">
        <v>210</v>
      </c>
      <c r="E211" s="19" t="str">
        <f t="shared" si="0"/>
        <v>lignes_budget_2025210</v>
      </c>
      <c r="F211" s="21" t="str">
        <f>CONCATENATE("01/03/",'Compte de résultats (AM)'!$C$1)</f>
        <v>01/03/2025</v>
      </c>
      <c r="G211" s="19" t="str">
        <f t="shared" si="5"/>
        <v>610300</v>
      </c>
      <c r="H211" s="13">
        <f>'Compte de résultats (AM)'!G34</f>
        <v>446.97</v>
      </c>
      <c r="I211" s="17">
        <f t="shared" si="11"/>
        <v>446.97</v>
      </c>
      <c r="J211" s="12" t="s">
        <v>203</v>
      </c>
    </row>
    <row r="212" spans="4:10" x14ac:dyDescent="0.25">
      <c r="D212" s="5">
        <v>211</v>
      </c>
      <c r="E212" s="19" t="str">
        <f t="shared" si="0"/>
        <v>lignes_budget_2025211</v>
      </c>
      <c r="F212" s="21" t="str">
        <f>CONCATENATE("01/03/",'Compte de résultats (AM)'!$C$1)</f>
        <v>01/03/2025</v>
      </c>
      <c r="G212" s="19" t="str">
        <f t="shared" si="5"/>
        <v>610350</v>
      </c>
      <c r="H212" s="13">
        <f>'Compte de résultats (AM)'!G35</f>
        <v>20.13</v>
      </c>
      <c r="I212" s="17">
        <f t="shared" si="11"/>
        <v>20.13</v>
      </c>
      <c r="J212" s="12" t="s">
        <v>203</v>
      </c>
    </row>
    <row r="213" spans="4:10" x14ac:dyDescent="0.25">
      <c r="D213" s="5">
        <v>212</v>
      </c>
      <c r="E213" s="19" t="str">
        <f t="shared" si="0"/>
        <v>lignes_budget_2025212</v>
      </c>
      <c r="F213" s="21" t="str">
        <f>CONCATENATE("01/03/",'Compte de résultats (AM)'!$C$1)</f>
        <v>01/03/2025</v>
      </c>
      <c r="G213" s="19" t="str">
        <f t="shared" si="5"/>
        <v>610500</v>
      </c>
      <c r="H213" s="13">
        <f>'Compte de résultats (AM)'!G36</f>
        <v>186.81</v>
      </c>
      <c r="I213" s="17">
        <f t="shared" si="11"/>
        <v>186.81</v>
      </c>
      <c r="J213" s="12" t="s">
        <v>203</v>
      </c>
    </row>
    <row r="214" spans="4:10" x14ac:dyDescent="0.25">
      <c r="D214" s="5">
        <v>213</v>
      </c>
      <c r="E214" s="19" t="str">
        <f t="shared" si="0"/>
        <v>lignes_budget_2025213</v>
      </c>
      <c r="F214" s="21" t="str">
        <f>CONCATENATE("01/03/",'Compte de résultats (AM)'!$C$1)</f>
        <v>01/03/2025</v>
      </c>
      <c r="G214" s="19" t="str">
        <f t="shared" si="5"/>
        <v>610800</v>
      </c>
      <c r="H214" s="13">
        <f>'Compte de résultats (AM)'!G37</f>
        <v>12.33</v>
      </c>
      <c r="I214" s="17">
        <f t="shared" si="11"/>
        <v>12.33</v>
      </c>
      <c r="J214" s="12" t="s">
        <v>203</v>
      </c>
    </row>
    <row r="215" spans="4:10" x14ac:dyDescent="0.25">
      <c r="D215" s="5">
        <v>214</v>
      </c>
      <c r="E215" s="19" t="str">
        <f t="shared" si="0"/>
        <v>lignes_budget_2025214</v>
      </c>
      <c r="F215" s="21" t="str">
        <f>CONCATENATE("01/03/",'Compte de résultats (AM)'!$C$1)</f>
        <v>01/03/2025</v>
      </c>
      <c r="G215" s="19" t="str">
        <f t="shared" si="5"/>
        <v>611000</v>
      </c>
      <c r="H215" s="13">
        <f>'Compte de résultats (AM)'!G38</f>
        <v>342.85</v>
      </c>
      <c r="I215" s="17">
        <f t="shared" si="11"/>
        <v>342.85</v>
      </c>
      <c r="J215" s="12" t="s">
        <v>203</v>
      </c>
    </row>
    <row r="216" spans="4:10" x14ac:dyDescent="0.25">
      <c r="D216" s="5">
        <v>215</v>
      </c>
      <c r="E216" s="19" t="str">
        <f t="shared" si="0"/>
        <v>lignes_budget_2025215</v>
      </c>
      <c r="F216" s="21" t="str">
        <f>CONCATENATE("01/03/",'Compte de résultats (AM)'!$C$1)</f>
        <v>01/03/2025</v>
      </c>
      <c r="G216" s="19" t="str">
        <f t="shared" si="5"/>
        <v>611200</v>
      </c>
      <c r="H216" s="13">
        <f>'Compte de résultats (AM)'!G39</f>
        <v>61.6</v>
      </c>
      <c r="I216" s="17">
        <f t="shared" si="11"/>
        <v>61.6</v>
      </c>
      <c r="J216" s="12" t="s">
        <v>203</v>
      </c>
    </row>
    <row r="217" spans="4:10" x14ac:dyDescent="0.25">
      <c r="D217" s="5">
        <v>216</v>
      </c>
      <c r="E217" s="19" t="str">
        <f t="shared" si="0"/>
        <v>lignes_budget_2025216</v>
      </c>
      <c r="F217" s="21" t="str">
        <f>CONCATENATE("01/03/",'Compte de résultats (AM)'!$C$1)</f>
        <v>01/03/2025</v>
      </c>
      <c r="G217" s="19" t="str">
        <f t="shared" si="5"/>
        <v>612120</v>
      </c>
      <c r="H217" s="13">
        <f>'Compte de résultats (AM)'!G40</f>
        <v>1409.75</v>
      </c>
      <c r="I217" s="17">
        <f t="shared" si="11"/>
        <v>1409.75</v>
      </c>
      <c r="J217" s="12" t="s">
        <v>203</v>
      </c>
    </row>
    <row r="218" spans="4:10" x14ac:dyDescent="0.25">
      <c r="D218" s="5">
        <v>217</v>
      </c>
      <c r="E218" s="19" t="str">
        <f t="shared" si="0"/>
        <v>lignes_budget_2025217</v>
      </c>
      <c r="F218" s="21" t="str">
        <f>CONCATENATE("01/03/",'Compte de résultats (AM)'!$C$1)</f>
        <v>01/03/2025</v>
      </c>
      <c r="G218" s="19" t="str">
        <f t="shared" si="5"/>
        <v>612500</v>
      </c>
      <c r="H218" s="13">
        <f>'Compte de résultats (AM)'!G41</f>
        <v>583.91</v>
      </c>
      <c r="I218" s="17">
        <f t="shared" si="11"/>
        <v>583.91</v>
      </c>
      <c r="J218" s="12" t="s">
        <v>203</v>
      </c>
    </row>
    <row r="219" spans="4:10" x14ac:dyDescent="0.25">
      <c r="D219" s="5">
        <v>218</v>
      </c>
      <c r="E219" s="19" t="str">
        <f t="shared" si="0"/>
        <v>lignes_budget_2025218</v>
      </c>
      <c r="F219" s="21" t="str">
        <f>CONCATENATE("01/03/",'Compte de résultats (AM)'!$C$1)</f>
        <v>01/03/2025</v>
      </c>
      <c r="G219" s="19" t="str">
        <f t="shared" si="5"/>
        <v>612600</v>
      </c>
      <c r="H219" s="13">
        <f>'Compte de résultats (AM)'!G42</f>
        <v>108.03</v>
      </c>
      <c r="I219" s="17">
        <f t="shared" si="11"/>
        <v>108.03</v>
      </c>
      <c r="J219" s="12" t="s">
        <v>203</v>
      </c>
    </row>
    <row r="220" spans="4:10" x14ac:dyDescent="0.25">
      <c r="D220" s="5">
        <v>219</v>
      </c>
      <c r="E220" s="19" t="str">
        <f t="shared" si="0"/>
        <v>lignes_budget_2025219</v>
      </c>
      <c r="F220" s="21" t="str">
        <f>CONCATENATE("01/03/",'Compte de résultats (AM)'!$C$1)</f>
        <v>01/03/2025</v>
      </c>
      <c r="G220" s="19" t="str">
        <f t="shared" si="5"/>
        <v>613000</v>
      </c>
      <c r="H220" s="13">
        <f>'Compte de résultats (AM)'!G43</f>
        <v>86.63</v>
      </c>
      <c r="I220" s="17">
        <f t="shared" si="11"/>
        <v>86.63</v>
      </c>
      <c r="J220" s="12" t="s">
        <v>203</v>
      </c>
    </row>
    <row r="221" spans="4:10" x14ac:dyDescent="0.25">
      <c r="D221" s="5">
        <v>220</v>
      </c>
      <c r="E221" s="19" t="str">
        <f t="shared" si="0"/>
        <v>lignes_budget_2025220</v>
      </c>
      <c r="F221" s="21" t="str">
        <f>CONCATENATE("01/03/",'Compte de résultats (AM)'!$C$1)</f>
        <v>01/03/2025</v>
      </c>
      <c r="G221" s="19" t="str">
        <f t="shared" si="5"/>
        <v>613010</v>
      </c>
      <c r="H221" s="13">
        <f>'Compte de résultats (AM)'!G44</f>
        <v>656.7</v>
      </c>
      <c r="I221" s="17">
        <f t="shared" si="11"/>
        <v>656.7</v>
      </c>
      <c r="J221" s="12" t="s">
        <v>203</v>
      </c>
    </row>
    <row r="222" spans="4:10" x14ac:dyDescent="0.25">
      <c r="D222" s="5">
        <v>221</v>
      </c>
      <c r="E222" s="19" t="str">
        <f t="shared" si="0"/>
        <v>lignes_budget_2025221</v>
      </c>
      <c r="F222" s="21" t="str">
        <f>CONCATENATE("01/03/",'Compte de résultats (AM)'!$C$1)</f>
        <v>01/03/2025</v>
      </c>
      <c r="G222" s="19" t="str">
        <f t="shared" si="5"/>
        <v>613400</v>
      </c>
      <c r="H222" s="13">
        <f>'Compte de résultats (AM)'!G45</f>
        <v>3.97</v>
      </c>
      <c r="I222" s="17">
        <f t="shared" si="11"/>
        <v>3.97</v>
      </c>
      <c r="J222" s="12" t="s">
        <v>203</v>
      </c>
    </row>
    <row r="223" spans="4:10" x14ac:dyDescent="0.25">
      <c r="D223" s="5">
        <v>222</v>
      </c>
      <c r="E223" s="19" t="str">
        <f t="shared" si="0"/>
        <v>lignes_budget_2025222</v>
      </c>
      <c r="F223" s="21" t="str">
        <f>CONCATENATE("01/03/",'Compte de résultats (AM)'!$C$1)</f>
        <v>01/03/2025</v>
      </c>
      <c r="G223" s="19" t="str">
        <f t="shared" si="5"/>
        <v>613450</v>
      </c>
      <c r="H223" s="13">
        <f>'Compte de résultats (AM)'!G46</f>
        <v>172.36</v>
      </c>
      <c r="I223" s="17">
        <f t="shared" si="11"/>
        <v>172.36</v>
      </c>
      <c r="J223" s="12" t="s">
        <v>203</v>
      </c>
    </row>
    <row r="224" spans="4:10" x14ac:dyDescent="0.25">
      <c r="D224" s="5">
        <v>223</v>
      </c>
      <c r="E224" s="19" t="str">
        <f t="shared" si="0"/>
        <v>lignes_budget_2025223</v>
      </c>
      <c r="F224" s="21" t="str">
        <f>CONCATENATE("01/03/",'Compte de résultats (AM)'!$C$1)</f>
        <v>01/03/2025</v>
      </c>
      <c r="G224" s="19" t="str">
        <f t="shared" si="5"/>
        <v>615200</v>
      </c>
      <c r="H224" s="13">
        <f>'Compte de résultats (AM)'!G47</f>
        <v>4022.39</v>
      </c>
      <c r="I224" s="17">
        <f t="shared" si="11"/>
        <v>4022.39</v>
      </c>
      <c r="J224" s="12" t="s">
        <v>203</v>
      </c>
    </row>
    <row r="225" spans="4:10" x14ac:dyDescent="0.25">
      <c r="D225" s="5">
        <v>224</v>
      </c>
      <c r="E225" s="19" t="str">
        <f t="shared" si="0"/>
        <v>lignes_budget_2025224</v>
      </c>
      <c r="F225" s="21" t="str">
        <f>CONCATENATE("01/03/",'Compte de résultats (AM)'!$C$1)</f>
        <v>01/03/2025</v>
      </c>
      <c r="G225" s="19" t="str">
        <f t="shared" si="5"/>
        <v>615201</v>
      </c>
      <c r="H225" s="13">
        <f>'Compte de résultats (AM)'!G48</f>
        <v>5565.94</v>
      </c>
      <c r="I225" s="17">
        <f t="shared" si="11"/>
        <v>5565.94</v>
      </c>
      <c r="J225" s="12" t="s">
        <v>203</v>
      </c>
    </row>
    <row r="226" spans="4:10" x14ac:dyDescent="0.25">
      <c r="D226" s="5">
        <v>225</v>
      </c>
      <c r="E226" s="19" t="str">
        <f t="shared" si="0"/>
        <v>lignes_budget_2025225</v>
      </c>
      <c r="F226" s="21" t="str">
        <f>CONCATENATE("01/03/",'Compte de résultats (AM)'!$C$1)</f>
        <v>01/03/2025</v>
      </c>
      <c r="G226" s="19" t="str">
        <f t="shared" si="5"/>
        <v>615301</v>
      </c>
      <c r="H226" s="13">
        <f>'Compte de résultats (AM)'!G49</f>
        <v>1240.32</v>
      </c>
      <c r="I226" s="17">
        <f t="shared" si="11"/>
        <v>1240.32</v>
      </c>
      <c r="J226" s="12" t="s">
        <v>203</v>
      </c>
    </row>
    <row r="227" spans="4:10" x14ac:dyDescent="0.25">
      <c r="D227" s="5">
        <v>226</v>
      </c>
      <c r="E227" s="19" t="str">
        <f t="shared" si="0"/>
        <v>lignes_budget_2025226</v>
      </c>
      <c r="F227" s="21" t="str">
        <f>CONCATENATE("01/03/",'Compte de résultats (AM)'!$C$1)</f>
        <v>01/03/2025</v>
      </c>
      <c r="G227" s="19" t="str">
        <f t="shared" si="5"/>
        <v>615302</v>
      </c>
      <c r="H227" s="13">
        <f>'Compte de résultats (AM)'!G50</f>
        <v>291.67</v>
      </c>
      <c r="I227" s="17">
        <f t="shared" si="11"/>
        <v>291.67</v>
      </c>
      <c r="J227" s="12" t="s">
        <v>203</v>
      </c>
    </row>
    <row r="228" spans="4:10" x14ac:dyDescent="0.25">
      <c r="D228" s="5">
        <v>227</v>
      </c>
      <c r="E228" s="19" t="str">
        <f t="shared" si="0"/>
        <v>lignes_budget_2025227</v>
      </c>
      <c r="F228" s="21" t="str">
        <f>CONCATENATE("01/03/",'Compte de résultats (AM)'!$C$1)</f>
        <v>01/03/2025</v>
      </c>
      <c r="G228" s="19" t="str">
        <f t="shared" si="5"/>
        <v>615303</v>
      </c>
      <c r="H228" s="13">
        <f>'Compte de résultats (AM)'!G51</f>
        <v>1811.55</v>
      </c>
      <c r="I228" s="17">
        <f t="shared" si="11"/>
        <v>1811.55</v>
      </c>
      <c r="J228" s="12" t="s">
        <v>203</v>
      </c>
    </row>
    <row r="229" spans="4:10" x14ac:dyDescent="0.25">
      <c r="D229" s="5">
        <v>228</v>
      </c>
      <c r="E229" s="19" t="str">
        <f t="shared" si="0"/>
        <v>lignes_budget_2025228</v>
      </c>
      <c r="F229" s="21" t="str">
        <f>CONCATENATE("01/03/",'Compte de résultats (AM)'!$C$1)</f>
        <v>01/03/2025</v>
      </c>
      <c r="G229" s="19" t="str">
        <f t="shared" si="5"/>
        <v>615702</v>
      </c>
      <c r="H229" s="13">
        <f>'Compte de résultats (AM)'!G52</f>
        <v>1672.12</v>
      </c>
      <c r="I229" s="17">
        <f t="shared" si="11"/>
        <v>1672.12</v>
      </c>
      <c r="J229" s="12" t="s">
        <v>203</v>
      </c>
    </row>
    <row r="230" spans="4:10" x14ac:dyDescent="0.25">
      <c r="D230" s="5">
        <v>229</v>
      </c>
      <c r="E230" s="19" t="str">
        <f t="shared" si="0"/>
        <v>lignes_budget_2025229</v>
      </c>
      <c r="F230" s="21" t="str">
        <f>CONCATENATE("01/03/",'Compte de résultats (AM)'!$C$1)</f>
        <v>01/03/2025</v>
      </c>
      <c r="G230" s="19" t="str">
        <f t="shared" si="5"/>
        <v>616100</v>
      </c>
      <c r="H230" s="13">
        <f>'Compte de résultats (AM)'!G53</f>
        <v>399.85</v>
      </c>
      <c r="I230" s="17">
        <f t="shared" si="11"/>
        <v>399.85</v>
      </c>
      <c r="J230" s="12" t="s">
        <v>203</v>
      </c>
    </row>
    <row r="231" spans="4:10" x14ac:dyDescent="0.25">
      <c r="D231" s="5">
        <v>230</v>
      </c>
      <c r="E231" s="19" t="str">
        <f t="shared" si="0"/>
        <v>lignes_budget_2025230</v>
      </c>
      <c r="F231" s="21" t="str">
        <f>CONCATENATE("01/03/",'Compte de résultats (AM)'!$C$1)</f>
        <v>01/03/2025</v>
      </c>
      <c r="G231" s="19" t="str">
        <f t="shared" si="5"/>
        <v>616200</v>
      </c>
      <c r="H231" s="13">
        <f>'Compte de résultats (AM)'!G54</f>
        <v>640.54999999999995</v>
      </c>
      <c r="I231" s="17">
        <f t="shared" si="11"/>
        <v>640.54999999999995</v>
      </c>
      <c r="J231" s="12" t="s">
        <v>203</v>
      </c>
    </row>
    <row r="232" spans="4:10" x14ac:dyDescent="0.25">
      <c r="D232" s="5">
        <v>231</v>
      </c>
      <c r="E232" s="19" t="str">
        <f t="shared" si="0"/>
        <v>lignes_budget_2025231</v>
      </c>
      <c r="F232" s="21" t="str">
        <f>CONCATENATE("01/03/",'Compte de résultats (AM)'!$C$1)</f>
        <v>01/03/2025</v>
      </c>
      <c r="G232" s="19" t="str">
        <f t="shared" si="5"/>
        <v>616450</v>
      </c>
      <c r="H232" s="13">
        <f>'Compte de résultats (AM)'!G55</f>
        <v>19.71</v>
      </c>
      <c r="I232" s="17">
        <f t="shared" si="11"/>
        <v>19.71</v>
      </c>
      <c r="J232" s="12" t="s">
        <v>203</v>
      </c>
    </row>
    <row r="233" spans="4:10" x14ac:dyDescent="0.25">
      <c r="D233" s="5">
        <v>232</v>
      </c>
      <c r="E233" s="19" t="str">
        <f t="shared" si="0"/>
        <v>lignes_budget_2025232</v>
      </c>
      <c r="F233" s="21" t="str">
        <f>CONCATENATE("01/03/",'Compte de résultats (AM)'!$C$1)</f>
        <v>01/03/2025</v>
      </c>
      <c r="G233" s="19" t="str">
        <f t="shared" si="5"/>
        <v>616500</v>
      </c>
      <c r="H233" s="13">
        <f>'Compte de résultats (AM)'!G56</f>
        <v>102.85</v>
      </c>
      <c r="I233" s="17">
        <f t="shared" si="11"/>
        <v>102.85</v>
      </c>
      <c r="J233" s="12" t="s">
        <v>203</v>
      </c>
    </row>
    <row r="234" spans="4:10" x14ac:dyDescent="0.25">
      <c r="D234" s="5">
        <v>233</v>
      </c>
      <c r="E234" s="19" t="str">
        <f t="shared" si="0"/>
        <v>lignes_budget_2025233</v>
      </c>
      <c r="F234" s="21" t="str">
        <f>CONCATENATE("01/03/",'Compte de résultats (AM)'!$C$1)</f>
        <v>01/03/2025</v>
      </c>
      <c r="G234" s="19" t="str">
        <f t="shared" si="5"/>
        <v>616540</v>
      </c>
      <c r="H234" s="13">
        <f>'Compte de résultats (AM)'!G57</f>
        <v>63.25</v>
      </c>
      <c r="I234" s="17">
        <f t="shared" si="11"/>
        <v>63.25</v>
      </c>
      <c r="J234" s="12" t="s">
        <v>203</v>
      </c>
    </row>
    <row r="235" spans="4:10" x14ac:dyDescent="0.25">
      <c r="D235" s="5">
        <v>234</v>
      </c>
      <c r="E235" s="19" t="str">
        <f t="shared" si="0"/>
        <v>lignes_budget_2025234</v>
      </c>
      <c r="F235" s="21" t="str">
        <f>CONCATENATE("01/03/",'Compte de résultats (AM)'!$C$1)</f>
        <v>01/03/2025</v>
      </c>
      <c r="G235" s="19" t="str">
        <f t="shared" si="5"/>
        <v>616640</v>
      </c>
      <c r="H235" s="13">
        <f>'Compte de résultats (AM)'!G58</f>
        <v>63.692500000000003</v>
      </c>
      <c r="I235" s="17">
        <f t="shared" si="11"/>
        <v>63.692500000000003</v>
      </c>
      <c r="J235" s="12" t="s">
        <v>203</v>
      </c>
    </row>
    <row r="236" spans="4:10" x14ac:dyDescent="0.25">
      <c r="D236" s="5">
        <v>235</v>
      </c>
      <c r="E236" s="19" t="str">
        <f t="shared" si="0"/>
        <v>lignes_budget_2025235</v>
      </c>
      <c r="F236" s="21" t="str">
        <f>CONCATENATE("01/03/",'Compte de résultats (AM)'!$C$1)</f>
        <v>01/03/2025</v>
      </c>
      <c r="G236" s="19" t="str">
        <f t="shared" si="5"/>
        <v>616685</v>
      </c>
      <c r="H236" s="13">
        <f>'Compte de résultats (AM)'!G59</f>
        <v>106.79</v>
      </c>
      <c r="I236" s="17">
        <f t="shared" si="11"/>
        <v>106.79</v>
      </c>
      <c r="J236" s="12" t="s">
        <v>203</v>
      </c>
    </row>
    <row r="237" spans="4:10" x14ac:dyDescent="0.25">
      <c r="D237" s="5">
        <v>236</v>
      </c>
      <c r="E237" s="19" t="str">
        <f t="shared" si="0"/>
        <v>lignes_budget_2025236</v>
      </c>
      <c r="F237" s="21" t="str">
        <f>CONCATENATE("01/03/",'Compte de résultats (AM)'!$C$1)</f>
        <v>01/03/2025</v>
      </c>
      <c r="G237" s="19" t="str">
        <f t="shared" si="5"/>
        <v>616740</v>
      </c>
      <c r="H237" s="13">
        <f>'Compte de résultats (AM)'!G60</f>
        <v>157.25</v>
      </c>
      <c r="I237" s="17">
        <f t="shared" si="11"/>
        <v>157.25</v>
      </c>
      <c r="J237" s="12" t="s">
        <v>203</v>
      </c>
    </row>
    <row r="238" spans="4:10" x14ac:dyDescent="0.25">
      <c r="D238" s="5">
        <v>237</v>
      </c>
      <c r="E238" s="19" t="str">
        <f t="shared" si="0"/>
        <v>lignes_budget_2025237</v>
      </c>
      <c r="F238" s="21" t="str">
        <f>CONCATENATE("01/03/",'Compte de résultats (AM)'!$C$1)</f>
        <v>01/03/2025</v>
      </c>
      <c r="G238" s="19" t="str">
        <f t="shared" si="5"/>
        <v>616800</v>
      </c>
      <c r="H238" s="13">
        <f>'Compte de résultats (AM)'!G61</f>
        <v>14</v>
      </c>
      <c r="I238" s="17">
        <f t="shared" si="11"/>
        <v>14</v>
      </c>
      <c r="J238" s="12" t="s">
        <v>203</v>
      </c>
    </row>
    <row r="239" spans="4:10" x14ac:dyDescent="0.25">
      <c r="D239" s="5">
        <v>238</v>
      </c>
      <c r="E239" s="19" t="str">
        <f t="shared" si="0"/>
        <v>lignes_budget_2025238</v>
      </c>
      <c r="F239" s="21" t="str">
        <f>CONCATENATE("01/03/",'Compte de résultats (AM)'!$C$1)</f>
        <v>01/03/2025</v>
      </c>
      <c r="G239" s="19" t="str">
        <f t="shared" si="5"/>
        <v>616850</v>
      </c>
      <c r="H239" s="13">
        <f>'Compte de résultats (AM)'!G62</f>
        <v>10.69</v>
      </c>
      <c r="I239" s="17">
        <f t="shared" si="11"/>
        <v>10.69</v>
      </c>
      <c r="J239" s="12" t="s">
        <v>203</v>
      </c>
    </row>
    <row r="240" spans="4:10" x14ac:dyDescent="0.25">
      <c r="D240" s="5">
        <v>239</v>
      </c>
      <c r="E240" s="19" t="str">
        <f t="shared" si="0"/>
        <v>lignes_budget_2025239</v>
      </c>
      <c r="F240" s="21" t="str">
        <f>CONCATENATE("01/03/",'Compte de résultats (AM)'!$C$1)</f>
        <v>01/03/2025</v>
      </c>
      <c r="G240" s="19" t="str">
        <f t="shared" si="5"/>
        <v>620200</v>
      </c>
      <c r="H240" s="13">
        <f>'Compte de résultats (AM)'!G63</f>
        <v>36835</v>
      </c>
      <c r="I240" s="17">
        <f t="shared" si="11"/>
        <v>36835</v>
      </c>
      <c r="J240" s="12" t="s">
        <v>203</v>
      </c>
    </row>
    <row r="241" spans="4:10" x14ac:dyDescent="0.25">
      <c r="D241" s="5">
        <v>240</v>
      </c>
      <c r="E241" s="19" t="str">
        <f t="shared" si="0"/>
        <v>lignes_budget_2025240</v>
      </c>
      <c r="F241" s="21" t="str">
        <f>CONCATENATE("01/03/",'Compte de résultats (AM)'!$C$1)</f>
        <v>01/03/2025</v>
      </c>
      <c r="G241" s="19" t="str">
        <f t="shared" si="5"/>
        <v>620210</v>
      </c>
      <c r="H241" s="13">
        <f>'Compte de résultats (AM)'!G64</f>
        <v>0</v>
      </c>
      <c r="I241" s="17">
        <f t="shared" si="11"/>
        <v>0</v>
      </c>
      <c r="J241" s="12" t="s">
        <v>203</v>
      </c>
    </row>
    <row r="242" spans="4:10" x14ac:dyDescent="0.25">
      <c r="D242" s="5">
        <v>241</v>
      </c>
      <c r="E242" s="19" t="str">
        <f t="shared" si="0"/>
        <v>lignes_budget_2025241</v>
      </c>
      <c r="F242" s="21" t="str">
        <f>CONCATENATE("01/03/",'Compte de résultats (AM)'!$C$1)</f>
        <v>01/03/2025</v>
      </c>
      <c r="G242" s="19" t="str">
        <f t="shared" si="5"/>
        <v>620300</v>
      </c>
      <c r="H242" s="13">
        <f>'Compte de résultats (AM)'!G65</f>
        <v>0</v>
      </c>
      <c r="I242" s="17">
        <f t="shared" si="11"/>
        <v>0</v>
      </c>
      <c r="J242" s="12" t="s">
        <v>203</v>
      </c>
    </row>
    <row r="243" spans="4:10" x14ac:dyDescent="0.25">
      <c r="D243" s="5">
        <v>242</v>
      </c>
      <c r="E243" s="19" t="str">
        <f t="shared" si="0"/>
        <v>lignes_budget_2025242</v>
      </c>
      <c r="F243" s="21" t="str">
        <f>CONCATENATE("01/03/",'Compte de résultats (AM)'!$C$1)</f>
        <v>01/03/2025</v>
      </c>
      <c r="G243" s="19" t="str">
        <f t="shared" si="5"/>
        <v>620310</v>
      </c>
      <c r="H243" s="13">
        <f>'Compte de résultats (AM)'!G66</f>
        <v>0</v>
      </c>
      <c r="I243" s="17">
        <f t="shared" si="11"/>
        <v>0</v>
      </c>
      <c r="J243" s="12" t="s">
        <v>203</v>
      </c>
    </row>
    <row r="244" spans="4:10" x14ac:dyDescent="0.25">
      <c r="D244" s="5">
        <v>243</v>
      </c>
      <c r="E244" s="19" t="str">
        <f t="shared" si="0"/>
        <v>lignes_budget_2025243</v>
      </c>
      <c r="F244" s="21" t="str">
        <f>CONCATENATE("01/03/",'Compte de résultats (AM)'!$C$1)</f>
        <v>01/03/2025</v>
      </c>
      <c r="G244" s="19" t="str">
        <f t="shared" si="5"/>
        <v>620480</v>
      </c>
      <c r="H244" s="13">
        <f>'Compte de résultats (AM)'!G67</f>
        <v>1250</v>
      </c>
      <c r="I244" s="17">
        <f t="shared" si="11"/>
        <v>1250</v>
      </c>
      <c r="J244" s="12" t="s">
        <v>203</v>
      </c>
    </row>
    <row r="245" spans="4:10" x14ac:dyDescent="0.25">
      <c r="D245" s="5">
        <v>244</v>
      </c>
      <c r="E245" s="19" t="str">
        <f t="shared" si="0"/>
        <v>lignes_budget_2025244</v>
      </c>
      <c r="F245" s="21" t="str">
        <f>CONCATENATE("01/03/",'Compte de résultats (AM)'!$C$1)</f>
        <v>01/03/2025</v>
      </c>
      <c r="G245" s="19" t="str">
        <f t="shared" si="5"/>
        <v>620700</v>
      </c>
      <c r="H245" s="13">
        <f>'Compte de résultats (AM)'!G68</f>
        <v>1287.58</v>
      </c>
      <c r="I245" s="17">
        <f t="shared" si="11"/>
        <v>1287.58</v>
      </c>
      <c r="J245" s="12" t="s">
        <v>203</v>
      </c>
    </row>
    <row r="246" spans="4:10" x14ac:dyDescent="0.25">
      <c r="D246" s="5">
        <v>245</v>
      </c>
      <c r="E246" s="19" t="str">
        <f t="shared" si="0"/>
        <v>lignes_budget_2025245</v>
      </c>
      <c r="F246" s="21" t="str">
        <f>CONCATENATE("01/03/",'Compte de résultats (AM)'!$C$1)</f>
        <v>01/03/2025</v>
      </c>
      <c r="G246" s="19" t="str">
        <f t="shared" si="5"/>
        <v>621000</v>
      </c>
      <c r="H246" s="13">
        <f>'Compte de résultats (AM)'!G69</f>
        <v>12305.28</v>
      </c>
      <c r="I246" s="17">
        <f t="shared" si="11"/>
        <v>12305.28</v>
      </c>
      <c r="J246" s="12" t="s">
        <v>203</v>
      </c>
    </row>
    <row r="247" spans="4:10" x14ac:dyDescent="0.25">
      <c r="D247" s="5">
        <v>246</v>
      </c>
      <c r="E247" s="19" t="str">
        <f t="shared" si="0"/>
        <v>lignes_budget_2025246</v>
      </c>
      <c r="F247" s="21" t="str">
        <f>CONCATENATE("01/03/",'Compte de résultats (AM)'!$C$1)</f>
        <v>01/03/2025</v>
      </c>
      <c r="G247" s="19" t="str">
        <f t="shared" si="5"/>
        <v>622000</v>
      </c>
      <c r="H247" s="13">
        <f>'Compte de résultats (AM)'!G70</f>
        <v>275.48</v>
      </c>
      <c r="I247" s="17">
        <f t="shared" si="11"/>
        <v>275.48</v>
      </c>
      <c r="J247" s="12" t="s">
        <v>203</v>
      </c>
    </row>
    <row r="248" spans="4:10" x14ac:dyDescent="0.25">
      <c r="D248" s="5">
        <v>247</v>
      </c>
      <c r="E248" s="19" t="str">
        <f t="shared" si="0"/>
        <v>lignes_budget_2025247</v>
      </c>
      <c r="F248" s="21" t="str">
        <f>CONCATENATE("01/03/",'Compte de résultats (AM)'!$C$1)</f>
        <v>01/03/2025</v>
      </c>
      <c r="G248" s="19" t="str">
        <f t="shared" si="5"/>
        <v>623000</v>
      </c>
      <c r="H248" s="13">
        <f>'Compte de résultats (AM)'!G71</f>
        <v>0</v>
      </c>
      <c r="I248" s="17">
        <f t="shared" si="11"/>
        <v>0</v>
      </c>
      <c r="J248" s="12" t="s">
        <v>203</v>
      </c>
    </row>
    <row r="249" spans="4:10" x14ac:dyDescent="0.25">
      <c r="D249" s="5">
        <v>248</v>
      </c>
      <c r="E249" s="19" t="str">
        <f t="shared" si="0"/>
        <v>lignes_budget_2025248</v>
      </c>
      <c r="F249" s="21" t="str">
        <f>CONCATENATE("01/03/",'Compte de résultats (AM)'!$C$1)</f>
        <v>01/03/2025</v>
      </c>
      <c r="G249" s="19" t="str">
        <f t="shared" si="5"/>
        <v>623010</v>
      </c>
      <c r="H249" s="13">
        <f>'Compte de résultats (AM)'!G72</f>
        <v>567.66999999999996</v>
      </c>
      <c r="I249" s="17">
        <f t="shared" si="11"/>
        <v>567.66999999999996</v>
      </c>
      <c r="J249" s="12" t="s">
        <v>203</v>
      </c>
    </row>
    <row r="250" spans="4:10" x14ac:dyDescent="0.25">
      <c r="D250" s="5">
        <v>249</v>
      </c>
      <c r="E250" s="19" t="str">
        <f t="shared" si="0"/>
        <v>lignes_budget_2025249</v>
      </c>
      <c r="F250" s="21" t="str">
        <f>CONCATENATE("01/03/",'Compte de résultats (AM)'!$C$1)</f>
        <v>01/03/2025</v>
      </c>
      <c r="G250" s="19" t="str">
        <f t="shared" si="5"/>
        <v>623810</v>
      </c>
      <c r="H250" s="13">
        <f>'Compte de résultats (AM)'!G73</f>
        <v>5032.2120000000004</v>
      </c>
      <c r="I250" s="17">
        <f t="shared" si="11"/>
        <v>5032.2120000000004</v>
      </c>
      <c r="J250" s="12" t="s">
        <v>203</v>
      </c>
    </row>
    <row r="251" spans="4:10" x14ac:dyDescent="0.25">
      <c r="D251" s="5">
        <v>250</v>
      </c>
      <c r="E251" s="19" t="str">
        <f t="shared" si="0"/>
        <v>lignes_budget_2025250</v>
      </c>
      <c r="F251" s="21" t="str">
        <f>CONCATENATE("01/03/",'Compte de résultats (AM)'!$C$1)</f>
        <v>01/03/2025</v>
      </c>
      <c r="G251" s="19" t="str">
        <f t="shared" si="5"/>
        <v>623819</v>
      </c>
      <c r="H251" s="13">
        <f>'Compte de résultats (AM)'!G74</f>
        <v>-4933.54</v>
      </c>
      <c r="I251" s="17">
        <f t="shared" si="11"/>
        <v>-4933.54</v>
      </c>
      <c r="J251" s="12" t="s">
        <v>203</v>
      </c>
    </row>
    <row r="252" spans="4:10" x14ac:dyDescent="0.25">
      <c r="D252" s="5">
        <v>251</v>
      </c>
      <c r="E252" s="19" t="str">
        <f t="shared" si="0"/>
        <v>lignes_budget_2025251</v>
      </c>
      <c r="F252" s="21" t="str">
        <f>CONCATENATE("01/03/",'Compte de résultats (AM)'!$C$1)</f>
        <v>01/03/2025</v>
      </c>
      <c r="G252" s="19" t="str">
        <f t="shared" si="5"/>
        <v>630130</v>
      </c>
      <c r="H252" s="13">
        <f>'Compte de résultats (AM)'!G75</f>
        <v>366.36</v>
      </c>
      <c r="I252" s="17">
        <f t="shared" si="11"/>
        <v>366.36</v>
      </c>
      <c r="J252" s="12" t="s">
        <v>203</v>
      </c>
    </row>
    <row r="253" spans="4:10" x14ac:dyDescent="0.25">
      <c r="D253" s="5">
        <v>252</v>
      </c>
      <c r="E253" s="19" t="str">
        <f t="shared" si="0"/>
        <v>lignes_budget_2025252</v>
      </c>
      <c r="F253" s="21" t="str">
        <f>CONCATENATE("01/03/",'Compte de résultats (AM)'!$C$1)</f>
        <v>01/03/2025</v>
      </c>
      <c r="G253" s="19" t="str">
        <f t="shared" si="5"/>
        <v>630215</v>
      </c>
      <c r="H253" s="13">
        <f>'Compte de résultats (AM)'!G76</f>
        <v>632.28</v>
      </c>
      <c r="I253" s="17">
        <f t="shared" si="11"/>
        <v>632.28</v>
      </c>
      <c r="J253" s="12" t="s">
        <v>203</v>
      </c>
    </row>
    <row r="254" spans="4:10" x14ac:dyDescent="0.25">
      <c r="D254" s="5">
        <v>253</v>
      </c>
      <c r="E254" s="19" t="str">
        <f t="shared" si="0"/>
        <v>lignes_budget_2025253</v>
      </c>
      <c r="F254" s="21" t="str">
        <f>CONCATENATE("01/03/",'Compte de résultats (AM)'!$C$1)</f>
        <v>01/03/2025</v>
      </c>
      <c r="G254" s="19" t="str">
        <f t="shared" si="5"/>
        <v>630220</v>
      </c>
      <c r="H254" s="13">
        <f>'Compte de résultats (AM)'!G77</f>
        <v>104.69</v>
      </c>
      <c r="I254" s="17">
        <f t="shared" si="11"/>
        <v>104.69</v>
      </c>
      <c r="J254" s="12" t="s">
        <v>203</v>
      </c>
    </row>
    <row r="255" spans="4:10" x14ac:dyDescent="0.25">
      <c r="D255" s="5">
        <v>254</v>
      </c>
      <c r="E255" s="19" t="str">
        <f t="shared" si="0"/>
        <v>lignes_budget_2025254</v>
      </c>
      <c r="F255" s="21" t="str">
        <f>CONCATENATE("01/03/",'Compte de résultats (AM)'!$C$1)</f>
        <v>01/03/2025</v>
      </c>
      <c r="G255" s="19" t="str">
        <f t="shared" si="5"/>
        <v>630230</v>
      </c>
      <c r="H255" s="13">
        <f>'Compte de résultats (AM)'!G78</f>
        <v>40.229999999999997</v>
      </c>
      <c r="I255" s="17">
        <f t="shared" si="11"/>
        <v>40.229999999999997</v>
      </c>
      <c r="J255" s="12" t="s">
        <v>203</v>
      </c>
    </row>
    <row r="256" spans="4:10" x14ac:dyDescent="0.25">
      <c r="D256" s="5">
        <v>255</v>
      </c>
      <c r="E256" s="19" t="str">
        <f t="shared" si="0"/>
        <v>lignes_budget_2025255</v>
      </c>
      <c r="F256" s="21" t="str">
        <f>CONCATENATE("01/03/",'Compte de résultats (AM)'!$C$1)</f>
        <v>01/03/2025</v>
      </c>
      <c r="G256" s="19" t="str">
        <f t="shared" si="5"/>
        <v>630240</v>
      </c>
      <c r="H256" s="13">
        <f>'Compte de résultats (AM)'!G79</f>
        <v>270.99</v>
      </c>
      <c r="I256" s="17">
        <f t="shared" si="11"/>
        <v>270.99</v>
      </c>
      <c r="J256" s="12" t="s">
        <v>203</v>
      </c>
    </row>
    <row r="257" spans="4:10" x14ac:dyDescent="0.25">
      <c r="D257" s="5">
        <v>256</v>
      </c>
      <c r="E257" s="19" t="str">
        <f t="shared" ref="E257:E511" si="12">CONCATENATE("lignes_budget_",$A$2,D257)</f>
        <v>lignes_budget_2025256</v>
      </c>
      <c r="F257" s="21" t="str">
        <f>CONCATENATE("01/03/",'Compte de résultats (AM)'!$C$1)</f>
        <v>01/03/2025</v>
      </c>
      <c r="G257" s="19" t="str">
        <f t="shared" si="5"/>
        <v>633000</v>
      </c>
      <c r="H257" s="13">
        <f>'Compte de résultats (AM)'!G80</f>
        <v>2854.63</v>
      </c>
      <c r="I257" s="17">
        <f t="shared" si="11"/>
        <v>2854.63</v>
      </c>
      <c r="J257" s="12" t="s">
        <v>203</v>
      </c>
    </row>
    <row r="258" spans="4:10" x14ac:dyDescent="0.25">
      <c r="D258" s="5">
        <v>257</v>
      </c>
      <c r="E258" s="19" t="str">
        <f t="shared" si="12"/>
        <v>lignes_budget_2025257</v>
      </c>
      <c r="F258" s="21" t="str">
        <f>CONCATENATE("01/03/",'Compte de résultats (AM)'!$C$1)</f>
        <v>01/03/2025</v>
      </c>
      <c r="G258" s="19" t="str">
        <f t="shared" si="5"/>
        <v>633100</v>
      </c>
      <c r="H258" s="13">
        <f>'Compte de résultats (AM)'!G81</f>
        <v>-1196.9100000000001</v>
      </c>
      <c r="I258" s="17">
        <f t="shared" si="11"/>
        <v>-1196.9100000000001</v>
      </c>
      <c r="J258" s="12" t="s">
        <v>203</v>
      </c>
    </row>
    <row r="259" spans="4:10" x14ac:dyDescent="0.25">
      <c r="D259" s="5">
        <v>258</v>
      </c>
      <c r="E259" s="19" t="str">
        <f t="shared" si="12"/>
        <v>lignes_budget_2025258</v>
      </c>
      <c r="F259" s="21" t="str">
        <f>CONCATENATE("01/03/",'Compte de résultats (AM)'!$C$1)</f>
        <v>01/03/2025</v>
      </c>
      <c r="G259" s="19" t="str">
        <f t="shared" si="5"/>
        <v>642000</v>
      </c>
      <c r="H259" s="13">
        <f>'Compte de résultats (AM)'!G82</f>
        <v>4166.67</v>
      </c>
      <c r="I259" s="17">
        <f t="shared" si="11"/>
        <v>4166.67</v>
      </c>
      <c r="J259" s="12" t="s">
        <v>203</v>
      </c>
    </row>
    <row r="260" spans="4:10" x14ac:dyDescent="0.25">
      <c r="D260" s="5">
        <v>259</v>
      </c>
      <c r="E260" s="19" t="str">
        <f t="shared" si="12"/>
        <v>lignes_budget_2025259</v>
      </c>
      <c r="F260" s="21" t="str">
        <f>CONCATENATE("01/03/",'Compte de résultats (AM)'!$C$1)</f>
        <v>01/03/2025</v>
      </c>
      <c r="G260" s="19" t="str">
        <f t="shared" si="5"/>
        <v>644000</v>
      </c>
      <c r="H260" s="13">
        <f>'Compte de résultats (AM)'!G83</f>
        <v>22.53</v>
      </c>
      <c r="I260" s="17">
        <f t="shared" si="11"/>
        <v>22.53</v>
      </c>
      <c r="J260" s="12" t="s">
        <v>203</v>
      </c>
    </row>
    <row r="261" spans="4:10" x14ac:dyDescent="0.25">
      <c r="D261" s="5">
        <v>260</v>
      </c>
      <c r="E261" s="19" t="str">
        <f t="shared" si="12"/>
        <v>lignes_budget_2025260</v>
      </c>
      <c r="F261" s="21" t="str">
        <f>CONCATENATE("01/03/",'Compte de résultats (AM)'!$C$1)</f>
        <v>01/03/2025</v>
      </c>
      <c r="G261" s="19" t="str">
        <f t="shared" si="5"/>
        <v>750400</v>
      </c>
      <c r="H261" s="13">
        <f>'Compte de résultats (AM)'!G84</f>
        <v>131.34</v>
      </c>
      <c r="I261" s="16">
        <f t="shared" ref="I261:I263" si="13">H261*-1</f>
        <v>-131.34</v>
      </c>
      <c r="J261" s="12" t="s">
        <v>203</v>
      </c>
    </row>
    <row r="262" spans="4:10" x14ac:dyDescent="0.25">
      <c r="D262" s="5">
        <v>261</v>
      </c>
      <c r="E262" s="19" t="str">
        <f t="shared" si="12"/>
        <v>lignes_budget_2025261</v>
      </c>
      <c r="F262" s="21" t="str">
        <f>CONCATENATE("01/03/",'Compte de résultats (AM)'!$C$1)</f>
        <v>01/03/2025</v>
      </c>
      <c r="G262" s="19" t="str">
        <f t="shared" si="5"/>
        <v>752100</v>
      </c>
      <c r="H262" s="13">
        <f>'Compte de résultats (AM)'!G85</f>
        <v>0.69</v>
      </c>
      <c r="I262" s="16">
        <f t="shared" si="13"/>
        <v>-0.69</v>
      </c>
      <c r="J262" s="12" t="s">
        <v>203</v>
      </c>
    </row>
    <row r="263" spans="4:10" x14ac:dyDescent="0.25">
      <c r="D263" s="5">
        <v>262</v>
      </c>
      <c r="E263" s="19" t="str">
        <f t="shared" si="12"/>
        <v>lignes_budget_2025262</v>
      </c>
      <c r="F263" s="21" t="str">
        <f>CONCATENATE("01/03/",'Compte de résultats (AM)'!$C$1)</f>
        <v>01/03/2025</v>
      </c>
      <c r="G263" s="19" t="str">
        <f t="shared" si="5"/>
        <v>754000</v>
      </c>
      <c r="H263" s="13">
        <f>'Compte de résultats (AM)'!G86</f>
        <v>290.36</v>
      </c>
      <c r="I263" s="16">
        <f t="shared" si="13"/>
        <v>-290.36</v>
      </c>
      <c r="J263" s="12" t="s">
        <v>203</v>
      </c>
    </row>
    <row r="264" spans="4:10" x14ac:dyDescent="0.25">
      <c r="D264" s="5">
        <v>263</v>
      </c>
      <c r="E264" s="19" t="str">
        <f t="shared" si="12"/>
        <v>lignes_budget_2025263</v>
      </c>
      <c r="F264" s="21" t="str">
        <f>CONCATENATE("01/03/",'Compte de résultats (AM)'!$C$1)</f>
        <v>01/03/2025</v>
      </c>
      <c r="G264" s="19" t="str">
        <f t="shared" si="5"/>
        <v>650510</v>
      </c>
      <c r="H264" s="13">
        <f>'Compte de résultats (AM)'!G87</f>
        <v>571.83000000000004</v>
      </c>
      <c r="I264" s="17">
        <f t="shared" ref="I264:I268" si="14">H264</f>
        <v>571.83000000000004</v>
      </c>
      <c r="J264" s="12" t="s">
        <v>203</v>
      </c>
    </row>
    <row r="265" spans="4:10" x14ac:dyDescent="0.25">
      <c r="D265" s="5">
        <v>264</v>
      </c>
      <c r="E265" s="19" t="str">
        <f t="shared" si="12"/>
        <v>lignes_budget_2025264</v>
      </c>
      <c r="F265" s="21" t="str">
        <f>CONCATENATE("01/03/",'Compte de résultats (AM)'!$C$1)</f>
        <v>01/03/2025</v>
      </c>
      <c r="G265" s="19" t="str">
        <f t="shared" si="5"/>
        <v>650660</v>
      </c>
      <c r="H265" s="13">
        <f>'Compte de résultats (AM)'!G88</f>
        <v>613.79</v>
      </c>
      <c r="I265" s="17">
        <f t="shared" si="14"/>
        <v>613.79</v>
      </c>
      <c r="J265" s="12" t="s">
        <v>203</v>
      </c>
    </row>
    <row r="266" spans="4:10" x14ac:dyDescent="0.25">
      <c r="D266" s="5">
        <v>265</v>
      </c>
      <c r="E266" s="19" t="str">
        <f t="shared" si="12"/>
        <v>lignes_budget_2025265</v>
      </c>
      <c r="F266" s="21" t="str">
        <f>CONCATENATE("01/03/",'Compte de résultats (AM)'!$C$1)</f>
        <v>01/03/2025</v>
      </c>
      <c r="G266" s="19" t="str">
        <f t="shared" si="5"/>
        <v>652100</v>
      </c>
      <c r="H266" s="13">
        <f>'Compte de résultats (AM)'!G89</f>
        <v>37.020000000000003</v>
      </c>
      <c r="I266" s="17">
        <f t="shared" si="14"/>
        <v>37.020000000000003</v>
      </c>
      <c r="J266" s="12" t="s">
        <v>203</v>
      </c>
    </row>
    <row r="267" spans="4:10" x14ac:dyDescent="0.25">
      <c r="D267" s="5">
        <v>266</v>
      </c>
      <c r="E267" s="19" t="str">
        <f t="shared" si="12"/>
        <v>lignes_budget_2025266</v>
      </c>
      <c r="F267" s="21" t="str">
        <f>CONCATENATE("01/03/",'Compte de résultats (AM)'!$C$1)</f>
        <v>01/03/2025</v>
      </c>
      <c r="G267" s="19" t="str">
        <f t="shared" si="5"/>
        <v>654000</v>
      </c>
      <c r="H267" s="13">
        <f>'Compte de résultats (AM)'!G90</f>
        <v>31</v>
      </c>
      <c r="I267" s="17">
        <f t="shared" si="14"/>
        <v>31</v>
      </c>
      <c r="J267" s="12" t="s">
        <v>203</v>
      </c>
    </row>
    <row r="268" spans="4:10" x14ac:dyDescent="0.25">
      <c r="D268" s="5">
        <v>267</v>
      </c>
      <c r="E268" s="19" t="str">
        <f t="shared" si="12"/>
        <v>lignes_budget_2025267</v>
      </c>
      <c r="F268" s="21" t="str">
        <f>CONCATENATE("01/03/",'Compte de résultats (AM)'!$C$1)</f>
        <v>01/03/2025</v>
      </c>
      <c r="G268" s="19" t="str">
        <f t="shared" si="5"/>
        <v>657000</v>
      </c>
      <c r="H268" s="13">
        <f>'Compte de résultats (AM)'!G91</f>
        <v>104.61</v>
      </c>
      <c r="I268" s="17">
        <f t="shared" si="14"/>
        <v>104.61</v>
      </c>
      <c r="J268" s="12" t="s">
        <v>203</v>
      </c>
    </row>
    <row r="269" spans="4:10" x14ac:dyDescent="0.25">
      <c r="D269" s="5">
        <v>268</v>
      </c>
      <c r="E269" s="19" t="str">
        <f t="shared" si="12"/>
        <v>lignes_budget_2025268</v>
      </c>
      <c r="F269" s="21" t="str">
        <f>CONCATENATE("01/04/",'Compte de résultats (AM)'!$C$1)</f>
        <v>01/04/2025</v>
      </c>
      <c r="G269" s="19" t="str">
        <f t="shared" si="5"/>
        <v>762000</v>
      </c>
      <c r="H269" s="13">
        <f>'Compte de résultats (AM)'!H3</f>
        <v>906.52499999999998</v>
      </c>
      <c r="I269" s="16">
        <f t="shared" ref="I269:I279" si="15">H269*-1</f>
        <v>-906.52499999999998</v>
      </c>
      <c r="J269" s="12" t="s">
        <v>204</v>
      </c>
    </row>
    <row r="270" spans="4:10" x14ac:dyDescent="0.25">
      <c r="D270" s="5">
        <v>269</v>
      </c>
      <c r="E270" s="19" t="str">
        <f t="shared" si="12"/>
        <v>lignes_budget_2025269</v>
      </c>
      <c r="F270" s="21" t="str">
        <f>CONCATENATE("01/04/",'Compte de résultats (AM)'!$C$1)</f>
        <v>01/04/2025</v>
      </c>
      <c r="G270" s="19" t="str">
        <f t="shared" si="5"/>
        <v>700100</v>
      </c>
      <c r="H270" s="13">
        <f>'Compte de résultats (AM)'!H4</f>
        <v>102553.37</v>
      </c>
      <c r="I270" s="16">
        <f t="shared" si="15"/>
        <v>-102553.37</v>
      </c>
      <c r="J270" s="12" t="s">
        <v>204</v>
      </c>
    </row>
    <row r="271" spans="4:10" x14ac:dyDescent="0.25">
      <c r="D271" s="5">
        <v>270</v>
      </c>
      <c r="E271" s="19" t="str">
        <f t="shared" si="12"/>
        <v>lignes_budget_2025270</v>
      </c>
      <c r="F271" s="21" t="str">
        <f>CONCATENATE("01/04/",'Compte de résultats (AM)'!$C$1)</f>
        <v>01/04/2025</v>
      </c>
      <c r="G271" s="19" t="str">
        <f t="shared" si="5"/>
        <v>700200</v>
      </c>
      <c r="H271" s="13">
        <f>'Compte de résultats (AM)'!H5</f>
        <v>145394.07</v>
      </c>
      <c r="I271" s="16">
        <f t="shared" si="15"/>
        <v>-145394.07</v>
      </c>
      <c r="J271" s="12" t="s">
        <v>204</v>
      </c>
    </row>
    <row r="272" spans="4:10" x14ac:dyDescent="0.25">
      <c r="D272" s="5">
        <v>271</v>
      </c>
      <c r="E272" s="19" t="str">
        <f t="shared" si="12"/>
        <v>lignes_budget_2025271</v>
      </c>
      <c r="F272" s="21" t="str">
        <f>CONCATENATE("01/04/",'Compte de résultats (AM)'!$C$1)</f>
        <v>01/04/2025</v>
      </c>
      <c r="G272" s="19" t="str">
        <f t="shared" si="5"/>
        <v>700500</v>
      </c>
      <c r="H272" s="13">
        <f>'Compte de résultats (AM)'!H6</f>
        <v>-47160.32</v>
      </c>
      <c r="I272" s="16">
        <f t="shared" si="15"/>
        <v>47160.32</v>
      </c>
      <c r="J272" s="12" t="s">
        <v>204</v>
      </c>
    </row>
    <row r="273" spans="4:10" x14ac:dyDescent="0.25">
      <c r="D273" s="5">
        <v>272</v>
      </c>
      <c r="E273" s="19" t="str">
        <f t="shared" si="12"/>
        <v>lignes_budget_2025272</v>
      </c>
      <c r="F273" s="21" t="str">
        <f>CONCATENATE("01/04/",'Compte de résultats (AM)'!$C$1)</f>
        <v>01/04/2025</v>
      </c>
      <c r="G273" s="19" t="str">
        <f t="shared" si="5"/>
        <v>701000</v>
      </c>
      <c r="H273" s="13">
        <f>'Compte de résultats (AM)'!H7</f>
        <v>28109.62</v>
      </c>
      <c r="I273" s="16">
        <f t="shared" si="15"/>
        <v>-28109.62</v>
      </c>
      <c r="J273" s="12" t="s">
        <v>204</v>
      </c>
    </row>
    <row r="274" spans="4:10" x14ac:dyDescent="0.25">
      <c r="D274" s="5">
        <v>273</v>
      </c>
      <c r="E274" s="19" t="str">
        <f t="shared" si="12"/>
        <v>lignes_budget_2025273</v>
      </c>
      <c r="F274" s="21" t="str">
        <f>CONCATENATE("01/04/",'Compte de résultats (AM)'!$C$1)</f>
        <v>01/04/2025</v>
      </c>
      <c r="G274" s="19" t="str">
        <f t="shared" si="5"/>
        <v>701212</v>
      </c>
      <c r="H274" s="13">
        <f>'Compte de résultats (AM)'!H8</f>
        <v>44.35</v>
      </c>
      <c r="I274" s="16">
        <f t="shared" si="15"/>
        <v>-44.35</v>
      </c>
      <c r="J274" s="12" t="s">
        <v>204</v>
      </c>
    </row>
    <row r="275" spans="4:10" x14ac:dyDescent="0.25">
      <c r="D275" s="5">
        <v>274</v>
      </c>
      <c r="E275" s="19" t="str">
        <f t="shared" si="12"/>
        <v>lignes_budget_2025274</v>
      </c>
      <c r="F275" s="21" t="str">
        <f>CONCATENATE("01/04/",'Compte de résultats (AM)'!$C$1)</f>
        <v>01/04/2025</v>
      </c>
      <c r="G275" s="19" t="str">
        <f t="shared" si="5"/>
        <v>701300</v>
      </c>
      <c r="H275" s="13">
        <f>'Compte de résultats (AM)'!H9</f>
        <v>30.09</v>
      </c>
      <c r="I275" s="16">
        <f t="shared" si="15"/>
        <v>-30.09</v>
      </c>
      <c r="J275" s="12" t="s">
        <v>204</v>
      </c>
    </row>
    <row r="276" spans="4:10" x14ac:dyDescent="0.25">
      <c r="D276" s="5">
        <v>275</v>
      </c>
      <c r="E276" s="19" t="str">
        <f t="shared" si="12"/>
        <v>lignes_budget_2025275</v>
      </c>
      <c r="F276" s="21" t="str">
        <f>CONCATENATE("01/04/",'Compte de résultats (AM)'!$C$1)</f>
        <v>01/04/2025</v>
      </c>
      <c r="G276" s="19" t="str">
        <f t="shared" si="5"/>
        <v>701310</v>
      </c>
      <c r="H276" s="13">
        <f>'Compte de résultats (AM)'!H10</f>
        <v>145.35</v>
      </c>
      <c r="I276" s="16">
        <f t="shared" si="15"/>
        <v>-145.35</v>
      </c>
      <c r="J276" s="12" t="s">
        <v>204</v>
      </c>
    </row>
    <row r="277" spans="4:10" x14ac:dyDescent="0.25">
      <c r="D277" s="5">
        <v>276</v>
      </c>
      <c r="E277" s="19" t="str">
        <f t="shared" si="12"/>
        <v>lignes_budget_2025276</v>
      </c>
      <c r="F277" s="21" t="str">
        <f>CONCATENATE("01/04/",'Compte de résultats (AM)'!$C$1)</f>
        <v>01/04/2025</v>
      </c>
      <c r="G277" s="19" t="str">
        <f t="shared" si="5"/>
        <v>701400</v>
      </c>
      <c r="H277" s="13">
        <f>'Compte de résultats (AM)'!H11</f>
        <v>1045.04</v>
      </c>
      <c r="I277" s="16">
        <f t="shared" si="15"/>
        <v>-1045.04</v>
      </c>
      <c r="J277" s="12" t="s">
        <v>204</v>
      </c>
    </row>
    <row r="278" spans="4:10" x14ac:dyDescent="0.25">
      <c r="D278" s="5">
        <v>277</v>
      </c>
      <c r="E278" s="19" t="str">
        <f t="shared" si="12"/>
        <v>lignes_budget_2025277</v>
      </c>
      <c r="F278" s="21" t="str">
        <f>CONCATENATE("01/04/",'Compte de résultats (AM)'!$C$1)</f>
        <v>01/04/2025</v>
      </c>
      <c r="G278" s="19" t="str">
        <f t="shared" si="5"/>
        <v>704000</v>
      </c>
      <c r="H278" s="13">
        <f>'Compte de résultats (AM)'!H12</f>
        <v>1714.06</v>
      </c>
      <c r="I278" s="16">
        <f t="shared" si="15"/>
        <v>-1714.06</v>
      </c>
      <c r="J278" s="12" t="s">
        <v>204</v>
      </c>
    </row>
    <row r="279" spans="4:10" x14ac:dyDescent="0.25">
      <c r="D279" s="5">
        <v>278</v>
      </c>
      <c r="E279" s="19" t="str">
        <f t="shared" si="12"/>
        <v>lignes_budget_2025278</v>
      </c>
      <c r="F279" s="21" t="str">
        <f>CONCATENATE("01/04/",'Compte de résultats (AM)'!$C$1)</f>
        <v>01/04/2025</v>
      </c>
      <c r="G279" s="19" t="str">
        <f t="shared" si="5"/>
        <v>705210</v>
      </c>
      <c r="H279" s="13">
        <f>'Compte de résultats (AM)'!H13</f>
        <v>1767.97</v>
      </c>
      <c r="I279" s="16">
        <f t="shared" si="15"/>
        <v>-1767.97</v>
      </c>
      <c r="J279" s="12" t="s">
        <v>204</v>
      </c>
    </row>
    <row r="280" spans="4:10" x14ac:dyDescent="0.25">
      <c r="D280" s="5">
        <v>279</v>
      </c>
      <c r="E280" s="19" t="str">
        <f t="shared" si="12"/>
        <v>lignes_budget_2025279</v>
      </c>
      <c r="F280" s="21" t="str">
        <f>CONCATENATE("01/04/",'Compte de résultats (AM)'!$C$1)</f>
        <v>01/04/2025</v>
      </c>
      <c r="G280" s="19" t="str">
        <f t="shared" si="5"/>
        <v>600100</v>
      </c>
      <c r="H280" s="13">
        <f>'Compte de résultats (AM)'!H14</f>
        <v>102090.96</v>
      </c>
      <c r="I280" s="17">
        <f t="shared" ref="I280:I349" si="16">H280</f>
        <v>102090.96</v>
      </c>
      <c r="J280" s="12" t="s">
        <v>204</v>
      </c>
    </row>
    <row r="281" spans="4:10" x14ac:dyDescent="0.25">
      <c r="D281" s="5">
        <v>280</v>
      </c>
      <c r="E281" s="19" t="str">
        <f t="shared" si="12"/>
        <v>lignes_budget_2025280</v>
      </c>
      <c r="F281" s="21" t="str">
        <f>CONCATENATE("01/04/",'Compte de résultats (AM)'!$C$1)</f>
        <v>01/04/2025</v>
      </c>
      <c r="G281" s="19" t="str">
        <f t="shared" si="5"/>
        <v>600200</v>
      </c>
      <c r="H281" s="13">
        <f>'Compte de résultats (AM)'!H15</f>
        <v>144280.82999999999</v>
      </c>
      <c r="I281" s="17">
        <f t="shared" si="16"/>
        <v>144280.82999999999</v>
      </c>
      <c r="J281" s="12" t="s">
        <v>204</v>
      </c>
    </row>
    <row r="282" spans="4:10" x14ac:dyDescent="0.25">
      <c r="D282" s="5">
        <v>281</v>
      </c>
      <c r="E282" s="19" t="str">
        <f t="shared" si="12"/>
        <v>lignes_budget_2025281</v>
      </c>
      <c r="F282" s="21" t="str">
        <f>CONCATENATE("01/04/",'Compte de résultats (AM)'!$C$1)</f>
        <v>01/04/2025</v>
      </c>
      <c r="G282" s="19" t="str">
        <f t="shared" si="5"/>
        <v>601100</v>
      </c>
      <c r="H282" s="13">
        <f>'Compte de résultats (AM)'!H16</f>
        <v>250.35</v>
      </c>
      <c r="I282" s="17">
        <f t="shared" si="16"/>
        <v>250.35</v>
      </c>
      <c r="J282" s="12" t="s">
        <v>204</v>
      </c>
    </row>
    <row r="283" spans="4:10" x14ac:dyDescent="0.25">
      <c r="D283" s="5">
        <v>282</v>
      </c>
      <c r="E283" s="19" t="str">
        <f t="shared" si="12"/>
        <v>lignes_budget_2025282</v>
      </c>
      <c r="F283" s="21" t="str">
        <f>CONCATENATE("01/04/",'Compte de résultats (AM)'!$C$1)</f>
        <v>01/04/2025</v>
      </c>
      <c r="G283" s="19" t="str">
        <f t="shared" si="5"/>
        <v>601112</v>
      </c>
      <c r="H283" s="13">
        <f>'Compte de résultats (AM)'!H17</f>
        <v>1944.47</v>
      </c>
      <c r="I283" s="17">
        <f t="shared" si="16"/>
        <v>1944.47</v>
      </c>
      <c r="J283" s="12" t="s">
        <v>204</v>
      </c>
    </row>
    <row r="284" spans="4:10" x14ac:dyDescent="0.25">
      <c r="D284" s="5">
        <v>283</v>
      </c>
      <c r="E284" s="19" t="str">
        <f t="shared" si="12"/>
        <v>lignes_budget_2025283</v>
      </c>
      <c r="F284" s="21" t="str">
        <f>CONCATENATE("01/04/",'Compte de résultats (AM)'!$C$1)</f>
        <v>01/04/2025</v>
      </c>
      <c r="G284" s="19" t="str">
        <f t="shared" si="5"/>
        <v>601200</v>
      </c>
      <c r="H284" s="13">
        <f>'Compte de résultats (AM)'!H18</f>
        <v>2183.1325000000002</v>
      </c>
      <c r="I284" s="17">
        <f t="shared" si="16"/>
        <v>2183.1325000000002</v>
      </c>
      <c r="J284" s="12" t="s">
        <v>204</v>
      </c>
    </row>
    <row r="285" spans="4:10" x14ac:dyDescent="0.25">
      <c r="D285" s="5">
        <v>284</v>
      </c>
      <c r="E285" s="19" t="str">
        <f t="shared" si="12"/>
        <v>lignes_budget_2025284</v>
      </c>
      <c r="F285" s="21" t="str">
        <f>CONCATENATE("01/04/",'Compte de résultats (AM)'!$C$1)</f>
        <v>01/04/2025</v>
      </c>
      <c r="G285" s="19" t="str">
        <f t="shared" si="5"/>
        <v>601210</v>
      </c>
      <c r="H285" s="13">
        <f>'Compte de résultats (AM)'!H19</f>
        <v>122.825</v>
      </c>
      <c r="I285" s="17">
        <f t="shared" si="16"/>
        <v>122.825</v>
      </c>
      <c r="J285" s="12" t="s">
        <v>204</v>
      </c>
    </row>
    <row r="286" spans="4:10" x14ac:dyDescent="0.25">
      <c r="D286" s="5">
        <v>285</v>
      </c>
      <c r="E286" s="19" t="str">
        <f t="shared" si="12"/>
        <v>lignes_budget_2025285</v>
      </c>
      <c r="F286" s="21" t="str">
        <f>CONCATENATE("01/04/",'Compte de résultats (AM)'!$C$1)</f>
        <v>01/04/2025</v>
      </c>
      <c r="G286" s="19" t="str">
        <f t="shared" si="5"/>
        <v>601300</v>
      </c>
      <c r="H286" s="13">
        <f>'Compte de résultats (AM)'!H20</f>
        <v>19.59</v>
      </c>
      <c r="I286" s="17">
        <f t="shared" si="16"/>
        <v>19.59</v>
      </c>
      <c r="J286" s="12" t="s">
        <v>204</v>
      </c>
    </row>
    <row r="287" spans="4:10" x14ac:dyDescent="0.25">
      <c r="D287" s="5">
        <v>286</v>
      </c>
      <c r="E287" s="19" t="str">
        <f t="shared" si="12"/>
        <v>lignes_budget_2025286</v>
      </c>
      <c r="F287" s="21" t="str">
        <f>CONCATENATE("01/04/",'Compte de résultats (AM)'!$C$1)</f>
        <v>01/04/2025</v>
      </c>
      <c r="G287" s="19" t="str">
        <f t="shared" si="5"/>
        <v>601500</v>
      </c>
      <c r="H287" s="13">
        <f>'Compte de résultats (AM)'!H21</f>
        <v>62.84</v>
      </c>
      <c r="I287" s="17">
        <f t="shared" si="16"/>
        <v>62.84</v>
      </c>
      <c r="J287" s="12" t="s">
        <v>204</v>
      </c>
    </row>
    <row r="288" spans="4:10" x14ac:dyDescent="0.25">
      <c r="D288" s="5">
        <v>287</v>
      </c>
      <c r="E288" s="19" t="str">
        <f t="shared" si="12"/>
        <v>lignes_budget_2025287</v>
      </c>
      <c r="F288" s="21" t="str">
        <f>CONCATENATE("01/04/",'Compte de résultats (AM)'!$C$1)</f>
        <v>01/04/2025</v>
      </c>
      <c r="G288" s="19" t="str">
        <f t="shared" si="5"/>
        <v>601510</v>
      </c>
      <c r="H288" s="13">
        <f>'Compte de résultats (AM)'!H22</f>
        <v>24.45</v>
      </c>
      <c r="I288" s="17">
        <f t="shared" si="16"/>
        <v>24.45</v>
      </c>
      <c r="J288" s="12" t="s">
        <v>204</v>
      </c>
    </row>
    <row r="289" spans="4:10" x14ac:dyDescent="0.25">
      <c r="D289" s="5">
        <v>288</v>
      </c>
      <c r="E289" s="19" t="str">
        <f t="shared" si="12"/>
        <v>lignes_budget_2025288</v>
      </c>
      <c r="F289" s="21" t="str">
        <f>CONCATENATE("01/04/",'Compte de résultats (AM)'!$C$1)</f>
        <v>01/04/2025</v>
      </c>
      <c r="G289" s="19" t="str">
        <f t="shared" si="5"/>
        <v>601900</v>
      </c>
      <c r="H289" s="13">
        <f>'Compte de résultats (AM)'!H23</f>
        <v>23608.84</v>
      </c>
      <c r="I289" s="17">
        <f t="shared" si="16"/>
        <v>23608.84</v>
      </c>
      <c r="J289" s="12" t="s">
        <v>204</v>
      </c>
    </row>
    <row r="290" spans="4:10" x14ac:dyDescent="0.25">
      <c r="D290" s="5">
        <v>289</v>
      </c>
      <c r="E290" s="19" t="str">
        <f t="shared" si="12"/>
        <v>lignes_budget_2025289</v>
      </c>
      <c r="F290" s="21" t="str">
        <f>CONCATENATE("01/04/",'Compte de résultats (AM)'!$C$1)</f>
        <v>01/04/2025</v>
      </c>
      <c r="G290" s="19" t="str">
        <f t="shared" si="5"/>
        <v>602100</v>
      </c>
      <c r="H290" s="13">
        <f>'Compte de résultats (AM)'!H24</f>
        <v>17.57</v>
      </c>
      <c r="I290" s="17">
        <f t="shared" si="16"/>
        <v>17.57</v>
      </c>
      <c r="J290" s="12" t="s">
        <v>204</v>
      </c>
    </row>
    <row r="291" spans="4:10" x14ac:dyDescent="0.25">
      <c r="D291" s="5">
        <v>290</v>
      </c>
      <c r="E291" s="19" t="str">
        <f t="shared" si="12"/>
        <v>lignes_budget_2025290</v>
      </c>
      <c r="F291" s="21" t="str">
        <f>CONCATENATE("01/04/",'Compte de résultats (AM)'!$C$1)</f>
        <v>01/04/2025</v>
      </c>
      <c r="G291" s="19" t="str">
        <f t="shared" si="5"/>
        <v>602110</v>
      </c>
      <c r="H291" s="13">
        <f>'Compte de résultats (AM)'!H25</f>
        <v>3.6</v>
      </c>
      <c r="I291" s="17">
        <f t="shared" si="16"/>
        <v>3.6</v>
      </c>
      <c r="J291" s="12" t="s">
        <v>204</v>
      </c>
    </row>
    <row r="292" spans="4:10" x14ac:dyDescent="0.25">
      <c r="D292" s="5">
        <v>291</v>
      </c>
      <c r="E292" s="19" t="str">
        <f t="shared" si="12"/>
        <v>lignes_budget_2025291</v>
      </c>
      <c r="F292" s="21" t="str">
        <f>CONCATENATE("01/04/",'Compte de résultats (AM)'!$C$1)</f>
        <v>01/04/2025</v>
      </c>
      <c r="G292" s="19" t="str">
        <f t="shared" si="5"/>
        <v>603000</v>
      </c>
      <c r="H292" s="13">
        <f>'Compte de résultats (AM)'!H26</f>
        <v>873.56</v>
      </c>
      <c r="I292" s="17">
        <f t="shared" si="16"/>
        <v>873.56</v>
      </c>
      <c r="J292" s="12" t="s">
        <v>204</v>
      </c>
    </row>
    <row r="293" spans="4:10" x14ac:dyDescent="0.25">
      <c r="D293" s="5">
        <v>292</v>
      </c>
      <c r="E293" s="19" t="str">
        <f t="shared" si="12"/>
        <v>lignes_budget_2025292</v>
      </c>
      <c r="F293" s="21" t="str">
        <f>CONCATENATE("01/04/",'Compte de résultats (AM)'!$C$1)</f>
        <v>01/04/2025</v>
      </c>
      <c r="G293" s="19" t="str">
        <f t="shared" si="5"/>
        <v>603400</v>
      </c>
      <c r="H293" s="13">
        <f>'Compte de résultats (AM)'!H27</f>
        <v>183.85</v>
      </c>
      <c r="I293" s="17">
        <f t="shared" si="16"/>
        <v>183.85</v>
      </c>
      <c r="J293" s="12" t="s">
        <v>204</v>
      </c>
    </row>
    <row r="294" spans="4:10" x14ac:dyDescent="0.25">
      <c r="D294" s="5">
        <v>293</v>
      </c>
      <c r="E294" s="19" t="str">
        <f t="shared" si="12"/>
        <v>lignes_budget_2025293</v>
      </c>
      <c r="F294" s="21" t="str">
        <f>CONCATENATE("01/04/",'Compte de résultats (AM)'!$C$1)</f>
        <v>01/04/2025</v>
      </c>
      <c r="G294" s="19" t="str">
        <f t="shared" si="5"/>
        <v>606000</v>
      </c>
      <c r="H294" s="13">
        <f>'Compte de résultats (AM)'!H28</f>
        <v>1206.22</v>
      </c>
      <c r="I294" s="17">
        <f t="shared" si="16"/>
        <v>1206.22</v>
      </c>
      <c r="J294" s="12" t="s">
        <v>204</v>
      </c>
    </row>
    <row r="295" spans="4:10" x14ac:dyDescent="0.25">
      <c r="D295" s="5">
        <v>294</v>
      </c>
      <c r="E295" s="19" t="str">
        <f t="shared" si="12"/>
        <v>lignes_budget_2025294</v>
      </c>
      <c r="F295" s="21" t="str">
        <f>CONCATENATE("01/04/",'Compte de résultats (AM)'!$C$1)</f>
        <v>01/04/2025</v>
      </c>
      <c r="G295" s="19" t="str">
        <f t="shared" si="5"/>
        <v>609001</v>
      </c>
      <c r="H295" s="13">
        <f>'Compte de résultats (AM)'!H29</f>
        <v>2474.46</v>
      </c>
      <c r="I295" s="17">
        <f t="shared" si="16"/>
        <v>2474.46</v>
      </c>
      <c r="J295" s="12" t="s">
        <v>204</v>
      </c>
    </row>
    <row r="296" spans="4:10" x14ac:dyDescent="0.25">
      <c r="D296" s="5">
        <v>295</v>
      </c>
      <c r="E296" s="19" t="str">
        <f t="shared" si="12"/>
        <v>lignes_budget_2025295</v>
      </c>
      <c r="F296" s="21" t="str">
        <f>CONCATENATE("01/04/",'Compte de résultats (AM)'!$C$1)</f>
        <v>01/04/2025</v>
      </c>
      <c r="G296" s="19" t="str">
        <f t="shared" si="5"/>
        <v>610101</v>
      </c>
      <c r="H296" s="13">
        <f>'Compte de résultats (AM)'!H30</f>
        <v>236.82</v>
      </c>
      <c r="I296" s="17">
        <f t="shared" si="16"/>
        <v>236.82</v>
      </c>
      <c r="J296" s="12" t="s">
        <v>204</v>
      </c>
    </row>
    <row r="297" spans="4:10" x14ac:dyDescent="0.25">
      <c r="D297" s="5">
        <v>296</v>
      </c>
      <c r="E297" s="19" t="str">
        <f t="shared" si="12"/>
        <v>lignes_budget_2025296</v>
      </c>
      <c r="F297" s="21" t="str">
        <f>CONCATENATE("01/04/",'Compte de résultats (AM)'!$C$1)</f>
        <v>01/04/2025</v>
      </c>
      <c r="G297" s="19" t="str">
        <f t="shared" si="5"/>
        <v>610115</v>
      </c>
      <c r="H297" s="13">
        <f>'Compte de résultats (AM)'!H31</f>
        <v>0</v>
      </c>
      <c r="I297" s="17">
        <f t="shared" si="16"/>
        <v>0</v>
      </c>
      <c r="J297" s="12" t="s">
        <v>204</v>
      </c>
    </row>
    <row r="298" spans="4:10" x14ac:dyDescent="0.25">
      <c r="D298" s="5">
        <v>297</v>
      </c>
      <c r="E298" s="19" t="str">
        <f t="shared" si="12"/>
        <v>lignes_budget_2025297</v>
      </c>
      <c r="F298" s="21" t="str">
        <f>CONCATENATE("01/04/",'Compte de résultats (AM)'!$C$1)</f>
        <v>01/04/2025</v>
      </c>
      <c r="G298" s="19" t="str">
        <f t="shared" si="5"/>
        <v>610200</v>
      </c>
      <c r="H298" s="13">
        <f>'Compte de résultats (AM)'!H32</f>
        <v>173.01</v>
      </c>
      <c r="I298" s="17">
        <f t="shared" si="16"/>
        <v>173.01</v>
      </c>
      <c r="J298" s="12" t="s">
        <v>204</v>
      </c>
    </row>
    <row r="299" spans="4:10" x14ac:dyDescent="0.25">
      <c r="D299" s="5">
        <v>298</v>
      </c>
      <c r="E299" s="19" t="str">
        <f t="shared" si="12"/>
        <v>lignes_budget_2025298</v>
      </c>
      <c r="F299" s="21" t="str">
        <f>CONCATENATE("01/04/",'Compte de résultats (AM)'!$C$1)</f>
        <v>01/04/2025</v>
      </c>
      <c r="G299" s="19" t="str">
        <f t="shared" si="5"/>
        <v>610201</v>
      </c>
      <c r="H299" s="13">
        <f>'Compte de résultats (AM)'!H33</f>
        <v>200</v>
      </c>
      <c r="I299" s="17">
        <f t="shared" si="16"/>
        <v>200</v>
      </c>
      <c r="J299" s="12" t="s">
        <v>204</v>
      </c>
    </row>
    <row r="300" spans="4:10" x14ac:dyDescent="0.25">
      <c r="D300" s="5">
        <v>299</v>
      </c>
      <c r="E300" s="19" t="str">
        <f t="shared" si="12"/>
        <v>lignes_budget_2025299</v>
      </c>
      <c r="F300" s="21" t="str">
        <f>CONCATENATE("01/04/",'Compte de résultats (AM)'!$C$1)</f>
        <v>01/04/2025</v>
      </c>
      <c r="G300" s="19" t="str">
        <f t="shared" si="5"/>
        <v>610300</v>
      </c>
      <c r="H300" s="13">
        <f>'Compte de résultats (AM)'!H34</f>
        <v>446.97</v>
      </c>
      <c r="I300" s="17">
        <f t="shared" si="16"/>
        <v>446.97</v>
      </c>
      <c r="J300" s="12" t="s">
        <v>204</v>
      </c>
    </row>
    <row r="301" spans="4:10" x14ac:dyDescent="0.25">
      <c r="D301" s="5">
        <v>300</v>
      </c>
      <c r="E301" s="19" t="str">
        <f t="shared" si="12"/>
        <v>lignes_budget_2025300</v>
      </c>
      <c r="F301" s="21" t="str">
        <f>CONCATENATE("01/04/",'Compte de résultats (AM)'!$C$1)</f>
        <v>01/04/2025</v>
      </c>
      <c r="G301" s="19" t="str">
        <f t="shared" si="5"/>
        <v>610350</v>
      </c>
      <c r="H301" s="13">
        <f>'Compte de résultats (AM)'!H35</f>
        <v>20.13</v>
      </c>
      <c r="I301" s="17">
        <f t="shared" si="16"/>
        <v>20.13</v>
      </c>
      <c r="J301" s="12" t="s">
        <v>204</v>
      </c>
    </row>
    <row r="302" spans="4:10" x14ac:dyDescent="0.25">
      <c r="D302" s="5">
        <v>301</v>
      </c>
      <c r="E302" s="19" t="str">
        <f t="shared" si="12"/>
        <v>lignes_budget_2025301</v>
      </c>
      <c r="F302" s="21" t="str">
        <f>CONCATENATE("01/04/",'Compte de résultats (AM)'!$C$1)</f>
        <v>01/04/2025</v>
      </c>
      <c r="G302" s="19" t="str">
        <f t="shared" si="5"/>
        <v>610500</v>
      </c>
      <c r="H302" s="13">
        <f>'Compte de résultats (AM)'!H36</f>
        <v>186.81</v>
      </c>
      <c r="I302" s="17">
        <f t="shared" si="16"/>
        <v>186.81</v>
      </c>
      <c r="J302" s="12" t="s">
        <v>204</v>
      </c>
    </row>
    <row r="303" spans="4:10" x14ac:dyDescent="0.25">
      <c r="D303" s="5">
        <v>302</v>
      </c>
      <c r="E303" s="19" t="str">
        <f t="shared" si="12"/>
        <v>lignes_budget_2025302</v>
      </c>
      <c r="F303" s="21" t="str">
        <f>CONCATENATE("01/04/",'Compte de résultats (AM)'!$C$1)</f>
        <v>01/04/2025</v>
      </c>
      <c r="G303" s="19" t="str">
        <f t="shared" si="5"/>
        <v>610800</v>
      </c>
      <c r="H303" s="13">
        <f>'Compte de résultats (AM)'!H37</f>
        <v>12.33</v>
      </c>
      <c r="I303" s="17">
        <f t="shared" si="16"/>
        <v>12.33</v>
      </c>
      <c r="J303" s="12" t="s">
        <v>204</v>
      </c>
    </row>
    <row r="304" spans="4:10" x14ac:dyDescent="0.25">
      <c r="D304" s="5">
        <v>303</v>
      </c>
      <c r="E304" s="19" t="str">
        <f t="shared" si="12"/>
        <v>lignes_budget_2025303</v>
      </c>
      <c r="F304" s="21" t="str">
        <f>CONCATENATE("01/04/",'Compte de résultats (AM)'!$C$1)</f>
        <v>01/04/2025</v>
      </c>
      <c r="G304" s="19" t="str">
        <f t="shared" si="5"/>
        <v>611000</v>
      </c>
      <c r="H304" s="13">
        <f>'Compte de résultats (AM)'!H38</f>
        <v>342.85</v>
      </c>
      <c r="I304" s="17">
        <f t="shared" si="16"/>
        <v>342.85</v>
      </c>
      <c r="J304" s="12" t="s">
        <v>204</v>
      </c>
    </row>
    <row r="305" spans="4:10" x14ac:dyDescent="0.25">
      <c r="D305" s="5">
        <v>304</v>
      </c>
      <c r="E305" s="19" t="str">
        <f t="shared" si="12"/>
        <v>lignes_budget_2025304</v>
      </c>
      <c r="F305" s="21" t="str">
        <f>CONCATENATE("01/04/",'Compte de résultats (AM)'!$C$1)</f>
        <v>01/04/2025</v>
      </c>
      <c r="G305" s="19" t="str">
        <f t="shared" si="5"/>
        <v>611200</v>
      </c>
      <c r="H305" s="13">
        <f>'Compte de résultats (AM)'!H39</f>
        <v>61.6</v>
      </c>
      <c r="I305" s="17">
        <f t="shared" si="16"/>
        <v>61.6</v>
      </c>
      <c r="J305" s="12" t="s">
        <v>204</v>
      </c>
    </row>
    <row r="306" spans="4:10" x14ac:dyDescent="0.25">
      <c r="D306" s="5">
        <v>305</v>
      </c>
      <c r="E306" s="19" t="str">
        <f t="shared" si="12"/>
        <v>lignes_budget_2025305</v>
      </c>
      <c r="F306" s="21" t="str">
        <f>CONCATENATE("01/04/",'Compte de résultats (AM)'!$C$1)</f>
        <v>01/04/2025</v>
      </c>
      <c r="G306" s="19" t="str">
        <f t="shared" si="5"/>
        <v>612120</v>
      </c>
      <c r="H306" s="13">
        <f>'Compte de résultats (AM)'!H40</f>
        <v>1409.75</v>
      </c>
      <c r="I306" s="17">
        <f t="shared" si="16"/>
        <v>1409.75</v>
      </c>
      <c r="J306" s="12" t="s">
        <v>204</v>
      </c>
    </row>
    <row r="307" spans="4:10" x14ac:dyDescent="0.25">
      <c r="D307" s="5">
        <v>306</v>
      </c>
      <c r="E307" s="19" t="str">
        <f t="shared" si="12"/>
        <v>lignes_budget_2025306</v>
      </c>
      <c r="F307" s="21" t="str">
        <f>CONCATENATE("01/04/",'Compte de résultats (AM)'!$C$1)</f>
        <v>01/04/2025</v>
      </c>
      <c r="G307" s="19" t="str">
        <f t="shared" si="5"/>
        <v>612500</v>
      </c>
      <c r="H307" s="13">
        <f>'Compte de résultats (AM)'!H41</f>
        <v>583.91</v>
      </c>
      <c r="I307" s="17">
        <f t="shared" si="16"/>
        <v>583.91</v>
      </c>
      <c r="J307" s="12" t="s">
        <v>204</v>
      </c>
    </row>
    <row r="308" spans="4:10" x14ac:dyDescent="0.25">
      <c r="D308" s="5">
        <v>307</v>
      </c>
      <c r="E308" s="19" t="str">
        <f t="shared" si="12"/>
        <v>lignes_budget_2025307</v>
      </c>
      <c r="F308" s="21" t="str">
        <f>CONCATENATE("01/04/",'Compte de résultats (AM)'!$C$1)</f>
        <v>01/04/2025</v>
      </c>
      <c r="G308" s="19" t="str">
        <f t="shared" si="5"/>
        <v>612600</v>
      </c>
      <c r="H308" s="13">
        <f>'Compte de résultats (AM)'!H42</f>
        <v>108.03</v>
      </c>
      <c r="I308" s="17">
        <f t="shared" si="16"/>
        <v>108.03</v>
      </c>
      <c r="J308" s="12" t="s">
        <v>204</v>
      </c>
    </row>
    <row r="309" spans="4:10" x14ac:dyDescent="0.25">
      <c r="D309" s="5">
        <v>308</v>
      </c>
      <c r="E309" s="19" t="str">
        <f t="shared" si="12"/>
        <v>lignes_budget_2025308</v>
      </c>
      <c r="F309" s="21" t="str">
        <f>CONCATENATE("01/04/",'Compte de résultats (AM)'!$C$1)</f>
        <v>01/04/2025</v>
      </c>
      <c r="G309" s="19" t="str">
        <f t="shared" si="5"/>
        <v>613000</v>
      </c>
      <c r="H309" s="13">
        <f>'Compte de résultats (AM)'!H43</f>
        <v>86.63</v>
      </c>
      <c r="I309" s="17">
        <f t="shared" si="16"/>
        <v>86.63</v>
      </c>
      <c r="J309" s="12" t="s">
        <v>204</v>
      </c>
    </row>
    <row r="310" spans="4:10" x14ac:dyDescent="0.25">
      <c r="D310" s="5">
        <v>309</v>
      </c>
      <c r="E310" s="19" t="str">
        <f t="shared" si="12"/>
        <v>lignes_budget_2025309</v>
      </c>
      <c r="F310" s="21" t="str">
        <f>CONCATENATE("01/04/",'Compte de résultats (AM)'!$C$1)</f>
        <v>01/04/2025</v>
      </c>
      <c r="G310" s="19" t="str">
        <f t="shared" si="5"/>
        <v>613010</v>
      </c>
      <c r="H310" s="13">
        <f>'Compte de résultats (AM)'!H44</f>
        <v>656.7</v>
      </c>
      <c r="I310" s="17">
        <f t="shared" si="16"/>
        <v>656.7</v>
      </c>
      <c r="J310" s="12" t="s">
        <v>204</v>
      </c>
    </row>
    <row r="311" spans="4:10" x14ac:dyDescent="0.25">
      <c r="D311" s="5">
        <v>310</v>
      </c>
      <c r="E311" s="19" t="str">
        <f t="shared" si="12"/>
        <v>lignes_budget_2025310</v>
      </c>
      <c r="F311" s="21" t="str">
        <f>CONCATENATE("01/04/",'Compte de résultats (AM)'!$C$1)</f>
        <v>01/04/2025</v>
      </c>
      <c r="G311" s="19" t="str">
        <f t="shared" si="5"/>
        <v>613400</v>
      </c>
      <c r="H311" s="13">
        <f>'Compte de résultats (AM)'!H45</f>
        <v>3.97</v>
      </c>
      <c r="I311" s="17">
        <f t="shared" si="16"/>
        <v>3.97</v>
      </c>
      <c r="J311" s="12" t="s">
        <v>204</v>
      </c>
    </row>
    <row r="312" spans="4:10" x14ac:dyDescent="0.25">
      <c r="D312" s="5">
        <v>311</v>
      </c>
      <c r="E312" s="19" t="str">
        <f t="shared" si="12"/>
        <v>lignes_budget_2025311</v>
      </c>
      <c r="F312" s="21" t="str">
        <f>CONCATENATE("01/04/",'Compte de résultats (AM)'!$C$1)</f>
        <v>01/04/2025</v>
      </c>
      <c r="G312" s="19" t="str">
        <f t="shared" si="5"/>
        <v>613450</v>
      </c>
      <c r="H312" s="13">
        <f>'Compte de résultats (AM)'!H46</f>
        <v>172.36</v>
      </c>
      <c r="I312" s="17">
        <f t="shared" si="16"/>
        <v>172.36</v>
      </c>
      <c r="J312" s="12" t="s">
        <v>204</v>
      </c>
    </row>
    <row r="313" spans="4:10" x14ac:dyDescent="0.25">
      <c r="D313" s="5">
        <v>312</v>
      </c>
      <c r="E313" s="19" t="str">
        <f t="shared" si="12"/>
        <v>lignes_budget_2025312</v>
      </c>
      <c r="F313" s="21" t="str">
        <f>CONCATENATE("01/04/",'Compte de résultats (AM)'!$C$1)</f>
        <v>01/04/2025</v>
      </c>
      <c r="G313" s="19" t="str">
        <f t="shared" si="5"/>
        <v>615200</v>
      </c>
      <c r="H313" s="13">
        <f>'Compte de résultats (AM)'!H47</f>
        <v>4022.39</v>
      </c>
      <c r="I313" s="17">
        <f t="shared" si="16"/>
        <v>4022.39</v>
      </c>
      <c r="J313" s="12" t="s">
        <v>204</v>
      </c>
    </row>
    <row r="314" spans="4:10" x14ac:dyDescent="0.25">
      <c r="D314" s="5">
        <v>313</v>
      </c>
      <c r="E314" s="19" t="str">
        <f t="shared" si="12"/>
        <v>lignes_budget_2025313</v>
      </c>
      <c r="F314" s="21" t="str">
        <f>CONCATENATE("01/04/",'Compte de résultats (AM)'!$C$1)</f>
        <v>01/04/2025</v>
      </c>
      <c r="G314" s="19" t="str">
        <f t="shared" si="5"/>
        <v>615201</v>
      </c>
      <c r="H314" s="13">
        <f>'Compte de résultats (AM)'!H48</f>
        <v>5565.94</v>
      </c>
      <c r="I314" s="17">
        <f t="shared" si="16"/>
        <v>5565.94</v>
      </c>
      <c r="J314" s="12" t="s">
        <v>204</v>
      </c>
    </row>
    <row r="315" spans="4:10" x14ac:dyDescent="0.25">
      <c r="D315" s="5">
        <v>314</v>
      </c>
      <c r="E315" s="19" t="str">
        <f t="shared" si="12"/>
        <v>lignes_budget_2025314</v>
      </c>
      <c r="F315" s="21" t="str">
        <f>CONCATENATE("01/04/",'Compte de résultats (AM)'!$C$1)</f>
        <v>01/04/2025</v>
      </c>
      <c r="G315" s="19" t="str">
        <f t="shared" si="5"/>
        <v>615301</v>
      </c>
      <c r="H315" s="13">
        <f>'Compte de résultats (AM)'!H49</f>
        <v>1240.32</v>
      </c>
      <c r="I315" s="17">
        <f t="shared" si="16"/>
        <v>1240.32</v>
      </c>
      <c r="J315" s="12" t="s">
        <v>204</v>
      </c>
    </row>
    <row r="316" spans="4:10" x14ac:dyDescent="0.25">
      <c r="D316" s="5">
        <v>315</v>
      </c>
      <c r="E316" s="19" t="str">
        <f t="shared" si="12"/>
        <v>lignes_budget_2025315</v>
      </c>
      <c r="F316" s="21" t="str">
        <f>CONCATENATE("01/04/",'Compte de résultats (AM)'!$C$1)</f>
        <v>01/04/2025</v>
      </c>
      <c r="G316" s="19" t="str">
        <f t="shared" si="5"/>
        <v>615302</v>
      </c>
      <c r="H316" s="13">
        <f>'Compte de résultats (AM)'!H50</f>
        <v>291.67</v>
      </c>
      <c r="I316" s="17">
        <f t="shared" si="16"/>
        <v>291.67</v>
      </c>
      <c r="J316" s="12" t="s">
        <v>204</v>
      </c>
    </row>
    <row r="317" spans="4:10" x14ac:dyDescent="0.25">
      <c r="D317" s="5">
        <v>316</v>
      </c>
      <c r="E317" s="19" t="str">
        <f t="shared" si="12"/>
        <v>lignes_budget_2025316</v>
      </c>
      <c r="F317" s="21" t="str">
        <f>CONCATENATE("01/04/",'Compte de résultats (AM)'!$C$1)</f>
        <v>01/04/2025</v>
      </c>
      <c r="G317" s="19" t="str">
        <f t="shared" si="5"/>
        <v>615303</v>
      </c>
      <c r="H317" s="13">
        <f>'Compte de résultats (AM)'!H51</f>
        <v>1811.55</v>
      </c>
      <c r="I317" s="17">
        <f t="shared" si="16"/>
        <v>1811.55</v>
      </c>
      <c r="J317" s="12" t="s">
        <v>204</v>
      </c>
    </row>
    <row r="318" spans="4:10" x14ac:dyDescent="0.25">
      <c r="D318" s="5">
        <v>317</v>
      </c>
      <c r="E318" s="19" t="str">
        <f t="shared" si="12"/>
        <v>lignes_budget_2025317</v>
      </c>
      <c r="F318" s="21" t="str">
        <f>CONCATENATE("01/04/",'Compte de résultats (AM)'!$C$1)</f>
        <v>01/04/2025</v>
      </c>
      <c r="G318" s="19" t="str">
        <f t="shared" si="5"/>
        <v>615702</v>
      </c>
      <c r="H318" s="13">
        <f>'Compte de résultats (AM)'!H52</f>
        <v>1672.12</v>
      </c>
      <c r="I318" s="17">
        <f t="shared" si="16"/>
        <v>1672.12</v>
      </c>
      <c r="J318" s="12" t="s">
        <v>204</v>
      </c>
    </row>
    <row r="319" spans="4:10" x14ac:dyDescent="0.25">
      <c r="D319" s="5">
        <v>318</v>
      </c>
      <c r="E319" s="19" t="str">
        <f t="shared" si="12"/>
        <v>lignes_budget_2025318</v>
      </c>
      <c r="F319" s="21" t="str">
        <f>CONCATENATE("01/04/",'Compte de résultats (AM)'!$C$1)</f>
        <v>01/04/2025</v>
      </c>
      <c r="G319" s="19" t="str">
        <f t="shared" si="5"/>
        <v>616100</v>
      </c>
      <c r="H319" s="13">
        <f>'Compte de résultats (AM)'!H53</f>
        <v>399.85</v>
      </c>
      <c r="I319" s="17">
        <f t="shared" si="16"/>
        <v>399.85</v>
      </c>
      <c r="J319" s="12" t="s">
        <v>204</v>
      </c>
    </row>
    <row r="320" spans="4:10" x14ac:dyDescent="0.25">
      <c r="D320" s="5">
        <v>319</v>
      </c>
      <c r="E320" s="19" t="str">
        <f t="shared" si="12"/>
        <v>lignes_budget_2025319</v>
      </c>
      <c r="F320" s="21" t="str">
        <f>CONCATENATE("01/04/",'Compte de résultats (AM)'!$C$1)</f>
        <v>01/04/2025</v>
      </c>
      <c r="G320" s="19" t="str">
        <f t="shared" si="5"/>
        <v>616200</v>
      </c>
      <c r="H320" s="13">
        <f>'Compte de résultats (AM)'!H54</f>
        <v>640.54999999999995</v>
      </c>
      <c r="I320" s="17">
        <f t="shared" si="16"/>
        <v>640.54999999999995</v>
      </c>
      <c r="J320" s="12" t="s">
        <v>204</v>
      </c>
    </row>
    <row r="321" spans="4:10" x14ac:dyDescent="0.25">
      <c r="D321" s="5">
        <v>320</v>
      </c>
      <c r="E321" s="19" t="str">
        <f t="shared" si="12"/>
        <v>lignes_budget_2025320</v>
      </c>
      <c r="F321" s="21" t="str">
        <f>CONCATENATE("01/04/",'Compte de résultats (AM)'!$C$1)</f>
        <v>01/04/2025</v>
      </c>
      <c r="G321" s="19" t="str">
        <f t="shared" si="5"/>
        <v>616450</v>
      </c>
      <c r="H321" s="13">
        <f>'Compte de résultats (AM)'!H55</f>
        <v>19.71</v>
      </c>
      <c r="I321" s="17">
        <f t="shared" si="16"/>
        <v>19.71</v>
      </c>
      <c r="J321" s="12" t="s">
        <v>204</v>
      </c>
    </row>
    <row r="322" spans="4:10" x14ac:dyDescent="0.25">
      <c r="D322" s="5">
        <v>321</v>
      </c>
      <c r="E322" s="19" t="str">
        <f t="shared" si="12"/>
        <v>lignes_budget_2025321</v>
      </c>
      <c r="F322" s="21" t="str">
        <f>CONCATENATE("01/04/",'Compte de résultats (AM)'!$C$1)</f>
        <v>01/04/2025</v>
      </c>
      <c r="G322" s="19" t="str">
        <f t="shared" si="5"/>
        <v>616500</v>
      </c>
      <c r="H322" s="13">
        <f>'Compte de résultats (AM)'!H56</f>
        <v>102.85</v>
      </c>
      <c r="I322" s="17">
        <f t="shared" si="16"/>
        <v>102.85</v>
      </c>
      <c r="J322" s="12" t="s">
        <v>204</v>
      </c>
    </row>
    <row r="323" spans="4:10" x14ac:dyDescent="0.25">
      <c r="D323" s="5">
        <v>322</v>
      </c>
      <c r="E323" s="19" t="str">
        <f t="shared" si="12"/>
        <v>lignes_budget_2025322</v>
      </c>
      <c r="F323" s="21" t="str">
        <f>CONCATENATE("01/04/",'Compte de résultats (AM)'!$C$1)</f>
        <v>01/04/2025</v>
      </c>
      <c r="G323" s="19" t="str">
        <f t="shared" si="5"/>
        <v>616540</v>
      </c>
      <c r="H323" s="13">
        <f>'Compte de résultats (AM)'!H57</f>
        <v>63.25</v>
      </c>
      <c r="I323" s="17">
        <f t="shared" si="16"/>
        <v>63.25</v>
      </c>
      <c r="J323" s="12" t="s">
        <v>204</v>
      </c>
    </row>
    <row r="324" spans="4:10" x14ac:dyDescent="0.25">
      <c r="D324" s="5">
        <v>323</v>
      </c>
      <c r="E324" s="19" t="str">
        <f t="shared" si="12"/>
        <v>lignes_budget_2025323</v>
      </c>
      <c r="F324" s="21" t="str">
        <f>CONCATENATE("01/04/",'Compte de résultats (AM)'!$C$1)</f>
        <v>01/04/2025</v>
      </c>
      <c r="G324" s="19" t="str">
        <f t="shared" si="5"/>
        <v>616640</v>
      </c>
      <c r="H324" s="13">
        <f>'Compte de résultats (AM)'!H58</f>
        <v>63.692500000000003</v>
      </c>
      <c r="I324" s="17">
        <f t="shared" si="16"/>
        <v>63.692500000000003</v>
      </c>
      <c r="J324" s="12" t="s">
        <v>204</v>
      </c>
    </row>
    <row r="325" spans="4:10" x14ac:dyDescent="0.25">
      <c r="D325" s="5">
        <v>324</v>
      </c>
      <c r="E325" s="19" t="str">
        <f t="shared" si="12"/>
        <v>lignes_budget_2025324</v>
      </c>
      <c r="F325" s="21" t="str">
        <f>CONCATENATE("01/04/",'Compte de résultats (AM)'!$C$1)</f>
        <v>01/04/2025</v>
      </c>
      <c r="G325" s="19" t="str">
        <f t="shared" si="5"/>
        <v>616685</v>
      </c>
      <c r="H325" s="13">
        <f>'Compte de résultats (AM)'!H59</f>
        <v>106.79</v>
      </c>
      <c r="I325" s="17">
        <f t="shared" si="16"/>
        <v>106.79</v>
      </c>
      <c r="J325" s="12" t="s">
        <v>204</v>
      </c>
    </row>
    <row r="326" spans="4:10" x14ac:dyDescent="0.25">
      <c r="D326" s="5">
        <v>325</v>
      </c>
      <c r="E326" s="19" t="str">
        <f t="shared" si="12"/>
        <v>lignes_budget_2025325</v>
      </c>
      <c r="F326" s="21" t="str">
        <f>CONCATENATE("01/04/",'Compte de résultats (AM)'!$C$1)</f>
        <v>01/04/2025</v>
      </c>
      <c r="G326" s="19" t="str">
        <f t="shared" si="5"/>
        <v>616740</v>
      </c>
      <c r="H326" s="13">
        <f>'Compte de résultats (AM)'!H60</f>
        <v>157.25</v>
      </c>
      <c r="I326" s="17">
        <f t="shared" si="16"/>
        <v>157.25</v>
      </c>
      <c r="J326" s="12" t="s">
        <v>204</v>
      </c>
    </row>
    <row r="327" spans="4:10" x14ac:dyDescent="0.25">
      <c r="D327" s="5">
        <v>326</v>
      </c>
      <c r="E327" s="19" t="str">
        <f t="shared" si="12"/>
        <v>lignes_budget_2025326</v>
      </c>
      <c r="F327" s="21" t="str">
        <f>CONCATENATE("01/04/",'Compte de résultats (AM)'!$C$1)</f>
        <v>01/04/2025</v>
      </c>
      <c r="G327" s="19" t="str">
        <f t="shared" si="5"/>
        <v>616800</v>
      </c>
      <c r="H327" s="13">
        <f>'Compte de résultats (AM)'!H61</f>
        <v>14</v>
      </c>
      <c r="I327" s="17">
        <f t="shared" si="16"/>
        <v>14</v>
      </c>
      <c r="J327" s="12" t="s">
        <v>204</v>
      </c>
    </row>
    <row r="328" spans="4:10" x14ac:dyDescent="0.25">
      <c r="D328" s="5">
        <v>327</v>
      </c>
      <c r="E328" s="19" t="str">
        <f t="shared" si="12"/>
        <v>lignes_budget_2025327</v>
      </c>
      <c r="F328" s="21" t="str">
        <f>CONCATENATE("01/04/",'Compte de résultats (AM)'!$C$1)</f>
        <v>01/04/2025</v>
      </c>
      <c r="G328" s="19" t="str">
        <f t="shared" si="5"/>
        <v>616850</v>
      </c>
      <c r="H328" s="13">
        <f>'Compte de résultats (AM)'!H62</f>
        <v>10.69</v>
      </c>
      <c r="I328" s="17">
        <f t="shared" si="16"/>
        <v>10.69</v>
      </c>
      <c r="J328" s="12" t="s">
        <v>204</v>
      </c>
    </row>
    <row r="329" spans="4:10" x14ac:dyDescent="0.25">
      <c r="D329" s="5">
        <v>328</v>
      </c>
      <c r="E329" s="19" t="str">
        <f t="shared" si="12"/>
        <v>lignes_budget_2025328</v>
      </c>
      <c r="F329" s="21" t="str">
        <f>CONCATENATE("01/04/",'Compte de résultats (AM)'!$C$1)</f>
        <v>01/04/2025</v>
      </c>
      <c r="G329" s="19" t="str">
        <f t="shared" si="5"/>
        <v>620200</v>
      </c>
      <c r="H329" s="13">
        <f>'Compte de résultats (AM)'!H63</f>
        <v>36835</v>
      </c>
      <c r="I329" s="17">
        <f t="shared" si="16"/>
        <v>36835</v>
      </c>
      <c r="J329" s="12" t="s">
        <v>204</v>
      </c>
    </row>
    <row r="330" spans="4:10" x14ac:dyDescent="0.25">
      <c r="D330" s="5">
        <v>329</v>
      </c>
      <c r="E330" s="19" t="str">
        <f t="shared" si="12"/>
        <v>lignes_budget_2025329</v>
      </c>
      <c r="F330" s="21" t="str">
        <f>CONCATENATE("01/04/",'Compte de résultats (AM)'!$C$1)</f>
        <v>01/04/2025</v>
      </c>
      <c r="G330" s="19" t="str">
        <f t="shared" si="5"/>
        <v>620210</v>
      </c>
      <c r="H330" s="13">
        <f>'Compte de résultats (AM)'!H64</f>
        <v>0</v>
      </c>
      <c r="I330" s="17">
        <f t="shared" si="16"/>
        <v>0</v>
      </c>
      <c r="J330" s="12" t="s">
        <v>204</v>
      </c>
    </row>
    <row r="331" spans="4:10" x14ac:dyDescent="0.25">
      <c r="D331" s="5">
        <v>330</v>
      </c>
      <c r="E331" s="19" t="str">
        <f t="shared" si="12"/>
        <v>lignes_budget_2025330</v>
      </c>
      <c r="F331" s="21" t="str">
        <f>CONCATENATE("01/04/",'Compte de résultats (AM)'!$C$1)</f>
        <v>01/04/2025</v>
      </c>
      <c r="G331" s="19" t="str">
        <f t="shared" si="5"/>
        <v>620300</v>
      </c>
      <c r="H331" s="13">
        <f>'Compte de résultats (AM)'!H65</f>
        <v>0</v>
      </c>
      <c r="I331" s="17">
        <f t="shared" si="16"/>
        <v>0</v>
      </c>
      <c r="J331" s="12" t="s">
        <v>204</v>
      </c>
    </row>
    <row r="332" spans="4:10" x14ac:dyDescent="0.25">
      <c r="D332" s="5">
        <v>331</v>
      </c>
      <c r="E332" s="19" t="str">
        <f t="shared" si="12"/>
        <v>lignes_budget_2025331</v>
      </c>
      <c r="F332" s="21" t="str">
        <f>CONCATENATE("01/04/",'Compte de résultats (AM)'!$C$1)</f>
        <v>01/04/2025</v>
      </c>
      <c r="G332" s="19" t="str">
        <f t="shared" si="5"/>
        <v>620310</v>
      </c>
      <c r="H332" s="13">
        <f>'Compte de résultats (AM)'!H66</f>
        <v>0</v>
      </c>
      <c r="I332" s="17">
        <f t="shared" si="16"/>
        <v>0</v>
      </c>
      <c r="J332" s="12" t="s">
        <v>204</v>
      </c>
    </row>
    <row r="333" spans="4:10" x14ac:dyDescent="0.25">
      <c r="D333" s="5">
        <v>332</v>
      </c>
      <c r="E333" s="19" t="str">
        <f t="shared" si="12"/>
        <v>lignes_budget_2025332</v>
      </c>
      <c r="F333" s="21" t="str">
        <f>CONCATENATE("01/04/",'Compte de résultats (AM)'!$C$1)</f>
        <v>01/04/2025</v>
      </c>
      <c r="G333" s="19" t="str">
        <f t="shared" si="5"/>
        <v>620480</v>
      </c>
      <c r="H333" s="13">
        <f>'Compte de résultats (AM)'!H67</f>
        <v>1250</v>
      </c>
      <c r="I333" s="17">
        <f t="shared" si="16"/>
        <v>1250</v>
      </c>
      <c r="J333" s="12" t="s">
        <v>204</v>
      </c>
    </row>
    <row r="334" spans="4:10" x14ac:dyDescent="0.25">
      <c r="D334" s="5">
        <v>333</v>
      </c>
      <c r="E334" s="19" t="str">
        <f t="shared" si="12"/>
        <v>lignes_budget_2025333</v>
      </c>
      <c r="F334" s="21" t="str">
        <f>CONCATENATE("01/04/",'Compte de résultats (AM)'!$C$1)</f>
        <v>01/04/2025</v>
      </c>
      <c r="G334" s="19" t="str">
        <f t="shared" si="5"/>
        <v>620700</v>
      </c>
      <c r="H334" s="13">
        <f>'Compte de résultats (AM)'!H68</f>
        <v>1287.58</v>
      </c>
      <c r="I334" s="17">
        <f t="shared" si="16"/>
        <v>1287.58</v>
      </c>
      <c r="J334" s="12" t="s">
        <v>204</v>
      </c>
    </row>
    <row r="335" spans="4:10" x14ac:dyDescent="0.25">
      <c r="D335" s="5">
        <v>334</v>
      </c>
      <c r="E335" s="19" t="str">
        <f t="shared" si="12"/>
        <v>lignes_budget_2025334</v>
      </c>
      <c r="F335" s="21" t="str">
        <f>CONCATENATE("01/04/",'Compte de résultats (AM)'!$C$1)</f>
        <v>01/04/2025</v>
      </c>
      <c r="G335" s="19" t="str">
        <f t="shared" si="5"/>
        <v>621000</v>
      </c>
      <c r="H335" s="13">
        <f>'Compte de résultats (AM)'!H69</f>
        <v>12305.28</v>
      </c>
      <c r="I335" s="17">
        <f t="shared" si="16"/>
        <v>12305.28</v>
      </c>
      <c r="J335" s="12" t="s">
        <v>204</v>
      </c>
    </row>
    <row r="336" spans="4:10" x14ac:dyDescent="0.25">
      <c r="D336" s="5">
        <v>335</v>
      </c>
      <c r="E336" s="19" t="str">
        <f t="shared" si="12"/>
        <v>lignes_budget_2025335</v>
      </c>
      <c r="F336" s="21" t="str">
        <f>CONCATENATE("01/04/",'Compte de résultats (AM)'!$C$1)</f>
        <v>01/04/2025</v>
      </c>
      <c r="G336" s="19" t="str">
        <f t="shared" si="5"/>
        <v>622000</v>
      </c>
      <c r="H336" s="13">
        <f>'Compte de résultats (AM)'!H70</f>
        <v>275.48</v>
      </c>
      <c r="I336" s="17">
        <f t="shared" si="16"/>
        <v>275.48</v>
      </c>
      <c r="J336" s="12" t="s">
        <v>204</v>
      </c>
    </row>
    <row r="337" spans="4:10" x14ac:dyDescent="0.25">
      <c r="D337" s="5">
        <v>336</v>
      </c>
      <c r="E337" s="19" t="str">
        <f t="shared" si="12"/>
        <v>lignes_budget_2025336</v>
      </c>
      <c r="F337" s="21" t="str">
        <f>CONCATENATE("01/04/",'Compte de résultats (AM)'!$C$1)</f>
        <v>01/04/2025</v>
      </c>
      <c r="G337" s="19" t="str">
        <f t="shared" si="5"/>
        <v>623000</v>
      </c>
      <c r="H337" s="13">
        <f>'Compte de résultats (AM)'!H71</f>
        <v>0</v>
      </c>
      <c r="I337" s="17">
        <f t="shared" si="16"/>
        <v>0</v>
      </c>
      <c r="J337" s="12" t="s">
        <v>204</v>
      </c>
    </row>
    <row r="338" spans="4:10" x14ac:dyDescent="0.25">
      <c r="D338" s="5">
        <v>337</v>
      </c>
      <c r="E338" s="19" t="str">
        <f t="shared" si="12"/>
        <v>lignes_budget_2025337</v>
      </c>
      <c r="F338" s="21" t="str">
        <f>CONCATENATE("01/04/",'Compte de résultats (AM)'!$C$1)</f>
        <v>01/04/2025</v>
      </c>
      <c r="G338" s="19" t="str">
        <f t="shared" si="5"/>
        <v>623010</v>
      </c>
      <c r="H338" s="13">
        <f>'Compte de résultats (AM)'!H72</f>
        <v>567.66999999999996</v>
      </c>
      <c r="I338" s="17">
        <f t="shared" si="16"/>
        <v>567.66999999999996</v>
      </c>
      <c r="J338" s="12" t="s">
        <v>204</v>
      </c>
    </row>
    <row r="339" spans="4:10" x14ac:dyDescent="0.25">
      <c r="D339" s="5">
        <v>338</v>
      </c>
      <c r="E339" s="19" t="str">
        <f t="shared" si="12"/>
        <v>lignes_budget_2025338</v>
      </c>
      <c r="F339" s="21" t="str">
        <f>CONCATENATE("01/04/",'Compte de résultats (AM)'!$C$1)</f>
        <v>01/04/2025</v>
      </c>
      <c r="G339" s="19" t="str">
        <f t="shared" si="5"/>
        <v>623810</v>
      </c>
      <c r="H339" s="13">
        <f>'Compte de résultats (AM)'!H73</f>
        <v>5032.2120000000004</v>
      </c>
      <c r="I339" s="17">
        <f t="shared" si="16"/>
        <v>5032.2120000000004</v>
      </c>
      <c r="J339" s="12" t="s">
        <v>204</v>
      </c>
    </row>
    <row r="340" spans="4:10" x14ac:dyDescent="0.25">
      <c r="D340" s="5">
        <v>339</v>
      </c>
      <c r="E340" s="19" t="str">
        <f t="shared" si="12"/>
        <v>lignes_budget_2025339</v>
      </c>
      <c r="F340" s="21" t="str">
        <f>CONCATENATE("01/04/",'Compte de résultats (AM)'!$C$1)</f>
        <v>01/04/2025</v>
      </c>
      <c r="G340" s="19" t="str">
        <f t="shared" si="5"/>
        <v>623819</v>
      </c>
      <c r="H340" s="13">
        <f>'Compte de résultats (AM)'!H74</f>
        <v>-4933.54</v>
      </c>
      <c r="I340" s="17">
        <f t="shared" si="16"/>
        <v>-4933.54</v>
      </c>
      <c r="J340" s="12" t="s">
        <v>204</v>
      </c>
    </row>
    <row r="341" spans="4:10" x14ac:dyDescent="0.25">
      <c r="D341" s="5">
        <v>340</v>
      </c>
      <c r="E341" s="19" t="str">
        <f t="shared" si="12"/>
        <v>lignes_budget_2025340</v>
      </c>
      <c r="F341" s="21" t="str">
        <f>CONCATENATE("01/04/",'Compte de résultats (AM)'!$C$1)</f>
        <v>01/04/2025</v>
      </c>
      <c r="G341" s="19" t="str">
        <f t="shared" si="5"/>
        <v>630130</v>
      </c>
      <c r="H341" s="13">
        <f>'Compte de résultats (AM)'!H75</f>
        <v>366.36</v>
      </c>
      <c r="I341" s="17">
        <f t="shared" si="16"/>
        <v>366.36</v>
      </c>
      <c r="J341" s="12" t="s">
        <v>204</v>
      </c>
    </row>
    <row r="342" spans="4:10" x14ac:dyDescent="0.25">
      <c r="D342" s="5">
        <v>341</v>
      </c>
      <c r="E342" s="19" t="str">
        <f t="shared" si="12"/>
        <v>lignes_budget_2025341</v>
      </c>
      <c r="F342" s="21" t="str">
        <f>CONCATENATE("01/04/",'Compte de résultats (AM)'!$C$1)</f>
        <v>01/04/2025</v>
      </c>
      <c r="G342" s="19" t="str">
        <f t="shared" si="5"/>
        <v>630215</v>
      </c>
      <c r="H342" s="13">
        <f>'Compte de résultats (AM)'!H76</f>
        <v>632.28</v>
      </c>
      <c r="I342" s="17">
        <f t="shared" si="16"/>
        <v>632.28</v>
      </c>
      <c r="J342" s="12" t="s">
        <v>204</v>
      </c>
    </row>
    <row r="343" spans="4:10" x14ac:dyDescent="0.25">
      <c r="D343" s="5">
        <v>342</v>
      </c>
      <c r="E343" s="19" t="str">
        <f t="shared" si="12"/>
        <v>lignes_budget_2025342</v>
      </c>
      <c r="F343" s="21" t="str">
        <f>CONCATENATE("01/04/",'Compte de résultats (AM)'!$C$1)</f>
        <v>01/04/2025</v>
      </c>
      <c r="G343" s="19" t="str">
        <f t="shared" si="5"/>
        <v>630220</v>
      </c>
      <c r="H343" s="13">
        <f>'Compte de résultats (AM)'!H77</f>
        <v>104.69</v>
      </c>
      <c r="I343" s="17">
        <f t="shared" si="16"/>
        <v>104.69</v>
      </c>
      <c r="J343" s="12" t="s">
        <v>204</v>
      </c>
    </row>
    <row r="344" spans="4:10" x14ac:dyDescent="0.25">
      <c r="D344" s="5">
        <v>343</v>
      </c>
      <c r="E344" s="19" t="str">
        <f t="shared" si="12"/>
        <v>lignes_budget_2025343</v>
      </c>
      <c r="F344" s="21" t="str">
        <f>CONCATENATE("01/04/",'Compte de résultats (AM)'!$C$1)</f>
        <v>01/04/2025</v>
      </c>
      <c r="G344" s="19" t="str">
        <f t="shared" si="5"/>
        <v>630230</v>
      </c>
      <c r="H344" s="13">
        <f>'Compte de résultats (AM)'!H78</f>
        <v>40.229999999999997</v>
      </c>
      <c r="I344" s="17">
        <f t="shared" si="16"/>
        <v>40.229999999999997</v>
      </c>
      <c r="J344" s="12" t="s">
        <v>204</v>
      </c>
    </row>
    <row r="345" spans="4:10" x14ac:dyDescent="0.25">
      <c r="D345" s="5">
        <v>344</v>
      </c>
      <c r="E345" s="19" t="str">
        <f t="shared" si="12"/>
        <v>lignes_budget_2025344</v>
      </c>
      <c r="F345" s="21" t="str">
        <f>CONCATENATE("01/04/",'Compte de résultats (AM)'!$C$1)</f>
        <v>01/04/2025</v>
      </c>
      <c r="G345" s="19" t="str">
        <f t="shared" si="5"/>
        <v>630240</v>
      </c>
      <c r="H345" s="13">
        <f>'Compte de résultats (AM)'!H79</f>
        <v>270.99</v>
      </c>
      <c r="I345" s="17">
        <f t="shared" si="16"/>
        <v>270.99</v>
      </c>
      <c r="J345" s="12" t="s">
        <v>204</v>
      </c>
    </row>
    <row r="346" spans="4:10" x14ac:dyDescent="0.25">
      <c r="D346" s="5">
        <v>345</v>
      </c>
      <c r="E346" s="19" t="str">
        <f t="shared" si="12"/>
        <v>lignes_budget_2025345</v>
      </c>
      <c r="F346" s="21" t="str">
        <f>CONCATENATE("01/04/",'Compte de résultats (AM)'!$C$1)</f>
        <v>01/04/2025</v>
      </c>
      <c r="G346" s="19" t="str">
        <f t="shared" ref="G346:G600" si="17">G257</f>
        <v>633000</v>
      </c>
      <c r="H346" s="13">
        <f>'Compte de résultats (AM)'!H80</f>
        <v>2854.63</v>
      </c>
      <c r="I346" s="17">
        <f t="shared" si="16"/>
        <v>2854.63</v>
      </c>
      <c r="J346" s="12" t="s">
        <v>204</v>
      </c>
    </row>
    <row r="347" spans="4:10" x14ac:dyDescent="0.25">
      <c r="D347" s="5">
        <v>346</v>
      </c>
      <c r="E347" s="19" t="str">
        <f t="shared" si="12"/>
        <v>lignes_budget_2025346</v>
      </c>
      <c r="F347" s="21" t="str">
        <f>CONCATENATE("01/04/",'Compte de résultats (AM)'!$C$1)</f>
        <v>01/04/2025</v>
      </c>
      <c r="G347" s="19" t="str">
        <f t="shared" si="17"/>
        <v>633100</v>
      </c>
      <c r="H347" s="13">
        <f>'Compte de résultats (AM)'!H81</f>
        <v>-1196.9100000000001</v>
      </c>
      <c r="I347" s="17">
        <f t="shared" si="16"/>
        <v>-1196.9100000000001</v>
      </c>
      <c r="J347" s="12" t="s">
        <v>204</v>
      </c>
    </row>
    <row r="348" spans="4:10" x14ac:dyDescent="0.25">
      <c r="D348" s="5">
        <v>347</v>
      </c>
      <c r="E348" s="19" t="str">
        <f t="shared" si="12"/>
        <v>lignes_budget_2025347</v>
      </c>
      <c r="F348" s="21" t="str">
        <f>CONCATENATE("01/04/",'Compte de résultats (AM)'!$C$1)</f>
        <v>01/04/2025</v>
      </c>
      <c r="G348" s="19" t="str">
        <f t="shared" si="17"/>
        <v>642000</v>
      </c>
      <c r="H348" s="13">
        <f>'Compte de résultats (AM)'!H82</f>
        <v>4166.67</v>
      </c>
      <c r="I348" s="17">
        <f t="shared" si="16"/>
        <v>4166.67</v>
      </c>
      <c r="J348" s="12" t="s">
        <v>204</v>
      </c>
    </row>
    <row r="349" spans="4:10" x14ac:dyDescent="0.25">
      <c r="D349" s="5">
        <v>348</v>
      </c>
      <c r="E349" s="19" t="str">
        <f t="shared" si="12"/>
        <v>lignes_budget_2025348</v>
      </c>
      <c r="F349" s="21" t="str">
        <f>CONCATENATE("01/04/",'Compte de résultats (AM)'!$C$1)</f>
        <v>01/04/2025</v>
      </c>
      <c r="G349" s="19" t="str">
        <f t="shared" si="17"/>
        <v>644000</v>
      </c>
      <c r="H349" s="13">
        <f>'Compte de résultats (AM)'!H83</f>
        <v>22.53</v>
      </c>
      <c r="I349" s="17">
        <f t="shared" si="16"/>
        <v>22.53</v>
      </c>
      <c r="J349" s="12" t="s">
        <v>204</v>
      </c>
    </row>
    <row r="350" spans="4:10" x14ac:dyDescent="0.25">
      <c r="D350" s="5">
        <v>349</v>
      </c>
      <c r="E350" s="19" t="str">
        <f t="shared" si="12"/>
        <v>lignes_budget_2025349</v>
      </c>
      <c r="F350" s="21" t="str">
        <f>CONCATENATE("01/04/",'Compte de résultats (AM)'!$C$1)</f>
        <v>01/04/2025</v>
      </c>
      <c r="G350" s="19" t="str">
        <f t="shared" si="17"/>
        <v>750400</v>
      </c>
      <c r="H350" s="13">
        <f>'Compte de résultats (AM)'!H84</f>
        <v>131.34</v>
      </c>
      <c r="I350" s="16">
        <f t="shared" ref="I350:I352" si="18">H350*-1</f>
        <v>-131.34</v>
      </c>
      <c r="J350" s="12" t="s">
        <v>204</v>
      </c>
    </row>
    <row r="351" spans="4:10" x14ac:dyDescent="0.25">
      <c r="D351" s="5">
        <v>350</v>
      </c>
      <c r="E351" s="19" t="str">
        <f t="shared" si="12"/>
        <v>lignes_budget_2025350</v>
      </c>
      <c r="F351" s="21" t="str">
        <f>CONCATENATE("01/04/",'Compte de résultats (AM)'!$C$1)</f>
        <v>01/04/2025</v>
      </c>
      <c r="G351" s="19" t="str">
        <f t="shared" si="17"/>
        <v>752100</v>
      </c>
      <c r="H351" s="13">
        <f>'Compte de résultats (AM)'!H85</f>
        <v>0.69</v>
      </c>
      <c r="I351" s="16">
        <f t="shared" si="18"/>
        <v>-0.69</v>
      </c>
      <c r="J351" s="12" t="s">
        <v>204</v>
      </c>
    </row>
    <row r="352" spans="4:10" x14ac:dyDescent="0.25">
      <c r="D352" s="5">
        <v>351</v>
      </c>
      <c r="E352" s="19" t="str">
        <f t="shared" si="12"/>
        <v>lignes_budget_2025351</v>
      </c>
      <c r="F352" s="21" t="str">
        <f>CONCATENATE("01/04/",'Compte de résultats (AM)'!$C$1)</f>
        <v>01/04/2025</v>
      </c>
      <c r="G352" s="19" t="str">
        <f t="shared" si="17"/>
        <v>754000</v>
      </c>
      <c r="H352" s="13">
        <f>'Compte de résultats (AM)'!H86</f>
        <v>290.36</v>
      </c>
      <c r="I352" s="16">
        <f t="shared" si="18"/>
        <v>-290.36</v>
      </c>
      <c r="J352" s="12" t="s">
        <v>204</v>
      </c>
    </row>
    <row r="353" spans="4:10" x14ac:dyDescent="0.25">
      <c r="D353" s="5">
        <v>352</v>
      </c>
      <c r="E353" s="19" t="str">
        <f t="shared" si="12"/>
        <v>lignes_budget_2025352</v>
      </c>
      <c r="F353" s="21" t="str">
        <f>CONCATENATE("01/04/",'Compte de résultats (AM)'!$C$1)</f>
        <v>01/04/2025</v>
      </c>
      <c r="G353" s="19" t="str">
        <f t="shared" si="17"/>
        <v>650510</v>
      </c>
      <c r="H353" s="13">
        <f>'Compte de résultats (AM)'!H87</f>
        <v>571.83000000000004</v>
      </c>
      <c r="I353" s="17">
        <f t="shared" ref="I353:I357" si="19">H353</f>
        <v>571.83000000000004</v>
      </c>
      <c r="J353" s="12" t="s">
        <v>204</v>
      </c>
    </row>
    <row r="354" spans="4:10" x14ac:dyDescent="0.25">
      <c r="D354" s="5">
        <v>353</v>
      </c>
      <c r="E354" s="19" t="str">
        <f t="shared" si="12"/>
        <v>lignes_budget_2025353</v>
      </c>
      <c r="F354" s="21" t="str">
        <f>CONCATENATE("01/04/",'Compte de résultats (AM)'!$C$1)</f>
        <v>01/04/2025</v>
      </c>
      <c r="G354" s="19" t="str">
        <f t="shared" si="17"/>
        <v>650660</v>
      </c>
      <c r="H354" s="13">
        <f>'Compte de résultats (AM)'!H88</f>
        <v>613.79</v>
      </c>
      <c r="I354" s="17">
        <f t="shared" si="19"/>
        <v>613.79</v>
      </c>
      <c r="J354" s="12" t="s">
        <v>204</v>
      </c>
    </row>
    <row r="355" spans="4:10" x14ac:dyDescent="0.25">
      <c r="D355" s="5">
        <v>354</v>
      </c>
      <c r="E355" s="19" t="str">
        <f t="shared" si="12"/>
        <v>lignes_budget_2025354</v>
      </c>
      <c r="F355" s="21" t="str">
        <f>CONCATENATE("01/04/",'Compte de résultats (AM)'!$C$1)</f>
        <v>01/04/2025</v>
      </c>
      <c r="G355" s="19" t="str">
        <f t="shared" si="17"/>
        <v>652100</v>
      </c>
      <c r="H355" s="13">
        <f>'Compte de résultats (AM)'!H89</f>
        <v>37.020000000000003</v>
      </c>
      <c r="I355" s="17">
        <f t="shared" si="19"/>
        <v>37.020000000000003</v>
      </c>
      <c r="J355" s="12" t="s">
        <v>204</v>
      </c>
    </row>
    <row r="356" spans="4:10" x14ac:dyDescent="0.25">
      <c r="D356" s="5">
        <v>355</v>
      </c>
      <c r="E356" s="19" t="str">
        <f t="shared" si="12"/>
        <v>lignes_budget_2025355</v>
      </c>
      <c r="F356" s="21" t="str">
        <f>CONCATENATE("01/04/",'Compte de résultats (AM)'!$C$1)</f>
        <v>01/04/2025</v>
      </c>
      <c r="G356" s="19" t="str">
        <f t="shared" si="17"/>
        <v>654000</v>
      </c>
      <c r="H356" s="13">
        <f>'Compte de résultats (AM)'!H90</f>
        <v>31</v>
      </c>
      <c r="I356" s="17">
        <f t="shared" si="19"/>
        <v>31</v>
      </c>
      <c r="J356" s="12" t="s">
        <v>204</v>
      </c>
    </row>
    <row r="357" spans="4:10" x14ac:dyDescent="0.25">
      <c r="D357" s="5">
        <v>356</v>
      </c>
      <c r="E357" s="19" t="str">
        <f t="shared" si="12"/>
        <v>lignes_budget_2025356</v>
      </c>
      <c r="F357" s="21" t="str">
        <f>CONCATENATE("01/04/",'Compte de résultats (AM)'!$C$1)</f>
        <v>01/04/2025</v>
      </c>
      <c r="G357" s="19" t="str">
        <f t="shared" si="17"/>
        <v>657000</v>
      </c>
      <c r="H357" s="13">
        <f>'Compte de résultats (AM)'!H91</f>
        <v>104.61</v>
      </c>
      <c r="I357" s="17">
        <f t="shared" si="19"/>
        <v>104.61</v>
      </c>
      <c r="J357" s="12" t="s">
        <v>204</v>
      </c>
    </row>
    <row r="358" spans="4:10" x14ac:dyDescent="0.25">
      <c r="D358" s="5">
        <v>357</v>
      </c>
      <c r="E358" s="19" t="str">
        <f t="shared" si="12"/>
        <v>lignes_budget_2025357</v>
      </c>
      <c r="F358" s="21" t="str">
        <f>CONCATENATE("01/05/",'Compte de résultats (AM)'!$C$1)</f>
        <v>01/05/2025</v>
      </c>
      <c r="G358" s="19" t="str">
        <f t="shared" si="17"/>
        <v>762000</v>
      </c>
      <c r="H358" s="13">
        <f>'Compte de résultats (AM)'!I3</f>
        <v>906.52499999999998</v>
      </c>
      <c r="I358" s="16">
        <f t="shared" ref="I358:I368" si="20">H358*-1</f>
        <v>-906.52499999999998</v>
      </c>
      <c r="J358" s="12" t="s">
        <v>205</v>
      </c>
    </row>
    <row r="359" spans="4:10" x14ac:dyDescent="0.25">
      <c r="D359" s="5">
        <v>358</v>
      </c>
      <c r="E359" s="19" t="str">
        <f t="shared" si="12"/>
        <v>lignes_budget_2025358</v>
      </c>
      <c r="F359" s="21" t="str">
        <f>CONCATENATE("01/05/",'Compte de résultats (AM)'!$C$1)</f>
        <v>01/05/2025</v>
      </c>
      <c r="G359" s="19" t="str">
        <f t="shared" si="17"/>
        <v>700100</v>
      </c>
      <c r="H359" s="13">
        <f>'Compte de résultats (AM)'!I4</f>
        <v>102553.37</v>
      </c>
      <c r="I359" s="16">
        <f t="shared" si="20"/>
        <v>-102553.37</v>
      </c>
      <c r="J359" s="12" t="s">
        <v>205</v>
      </c>
    </row>
    <row r="360" spans="4:10" x14ac:dyDescent="0.25">
      <c r="D360" s="5">
        <v>359</v>
      </c>
      <c r="E360" s="19" t="str">
        <f t="shared" si="12"/>
        <v>lignes_budget_2025359</v>
      </c>
      <c r="F360" s="21" t="str">
        <f>CONCATENATE("01/05/",'Compte de résultats (AM)'!$C$1)</f>
        <v>01/05/2025</v>
      </c>
      <c r="G360" s="19" t="str">
        <f t="shared" si="17"/>
        <v>700200</v>
      </c>
      <c r="H360" s="13">
        <f>'Compte de résultats (AM)'!I5</f>
        <v>145394.07</v>
      </c>
      <c r="I360" s="16">
        <f t="shared" si="20"/>
        <v>-145394.07</v>
      </c>
      <c r="J360" s="12" t="s">
        <v>205</v>
      </c>
    </row>
    <row r="361" spans="4:10" x14ac:dyDescent="0.25">
      <c r="D361" s="5">
        <v>360</v>
      </c>
      <c r="E361" s="19" t="str">
        <f t="shared" si="12"/>
        <v>lignes_budget_2025360</v>
      </c>
      <c r="F361" s="21" t="str">
        <f>CONCATENATE("01/05/",'Compte de résultats (AM)'!$C$1)</f>
        <v>01/05/2025</v>
      </c>
      <c r="G361" s="19" t="str">
        <f t="shared" si="17"/>
        <v>700500</v>
      </c>
      <c r="H361" s="13">
        <f>'Compte de résultats (AM)'!I6</f>
        <v>-47160.32</v>
      </c>
      <c r="I361" s="16">
        <f t="shared" si="20"/>
        <v>47160.32</v>
      </c>
      <c r="J361" s="12" t="s">
        <v>205</v>
      </c>
    </row>
    <row r="362" spans="4:10" x14ac:dyDescent="0.25">
      <c r="D362" s="5">
        <v>361</v>
      </c>
      <c r="E362" s="19" t="str">
        <f t="shared" si="12"/>
        <v>lignes_budget_2025361</v>
      </c>
      <c r="F362" s="21" t="str">
        <f>CONCATENATE("01/05/",'Compte de résultats (AM)'!$C$1)</f>
        <v>01/05/2025</v>
      </c>
      <c r="G362" s="19" t="str">
        <f t="shared" si="17"/>
        <v>701000</v>
      </c>
      <c r="H362" s="13">
        <f>'Compte de résultats (AM)'!I7</f>
        <v>28109.62</v>
      </c>
      <c r="I362" s="16">
        <f t="shared" si="20"/>
        <v>-28109.62</v>
      </c>
      <c r="J362" s="12" t="s">
        <v>205</v>
      </c>
    </row>
    <row r="363" spans="4:10" x14ac:dyDescent="0.25">
      <c r="D363" s="5">
        <v>362</v>
      </c>
      <c r="E363" s="19" t="str">
        <f t="shared" si="12"/>
        <v>lignes_budget_2025362</v>
      </c>
      <c r="F363" s="21" t="str">
        <f>CONCATENATE("01/05/",'Compte de résultats (AM)'!$C$1)</f>
        <v>01/05/2025</v>
      </c>
      <c r="G363" s="19" t="str">
        <f t="shared" si="17"/>
        <v>701212</v>
      </c>
      <c r="H363" s="13">
        <f>'Compte de résultats (AM)'!I8</f>
        <v>44.35</v>
      </c>
      <c r="I363" s="16">
        <f t="shared" si="20"/>
        <v>-44.35</v>
      </c>
      <c r="J363" s="12" t="s">
        <v>205</v>
      </c>
    </row>
    <row r="364" spans="4:10" x14ac:dyDescent="0.25">
      <c r="D364" s="5">
        <v>363</v>
      </c>
      <c r="E364" s="19" t="str">
        <f t="shared" si="12"/>
        <v>lignes_budget_2025363</v>
      </c>
      <c r="F364" s="21" t="str">
        <f>CONCATENATE("01/05/",'Compte de résultats (AM)'!$C$1)</f>
        <v>01/05/2025</v>
      </c>
      <c r="G364" s="19" t="str">
        <f t="shared" si="17"/>
        <v>701300</v>
      </c>
      <c r="H364" s="13">
        <f>'Compte de résultats (AM)'!I9</f>
        <v>30.09</v>
      </c>
      <c r="I364" s="16">
        <f t="shared" si="20"/>
        <v>-30.09</v>
      </c>
      <c r="J364" s="12" t="s">
        <v>205</v>
      </c>
    </row>
    <row r="365" spans="4:10" x14ac:dyDescent="0.25">
      <c r="D365" s="5">
        <v>364</v>
      </c>
      <c r="E365" s="19" t="str">
        <f t="shared" si="12"/>
        <v>lignes_budget_2025364</v>
      </c>
      <c r="F365" s="21" t="str">
        <f>CONCATENATE("01/05/",'Compte de résultats (AM)'!$C$1)</f>
        <v>01/05/2025</v>
      </c>
      <c r="G365" s="19" t="str">
        <f t="shared" si="17"/>
        <v>701310</v>
      </c>
      <c r="H365" s="13">
        <f>'Compte de résultats (AM)'!I10</f>
        <v>145.35</v>
      </c>
      <c r="I365" s="16">
        <f t="shared" si="20"/>
        <v>-145.35</v>
      </c>
      <c r="J365" s="12" t="s">
        <v>205</v>
      </c>
    </row>
    <row r="366" spans="4:10" x14ac:dyDescent="0.25">
      <c r="D366" s="5">
        <v>365</v>
      </c>
      <c r="E366" s="19" t="str">
        <f t="shared" si="12"/>
        <v>lignes_budget_2025365</v>
      </c>
      <c r="F366" s="21" t="str">
        <f>CONCATENATE("01/05/",'Compte de résultats (AM)'!$C$1)</f>
        <v>01/05/2025</v>
      </c>
      <c r="G366" s="19" t="str">
        <f t="shared" si="17"/>
        <v>701400</v>
      </c>
      <c r="H366" s="13">
        <f>'Compte de résultats (AM)'!I11</f>
        <v>1045.04</v>
      </c>
      <c r="I366" s="16">
        <f t="shared" si="20"/>
        <v>-1045.04</v>
      </c>
      <c r="J366" s="12" t="s">
        <v>205</v>
      </c>
    </row>
    <row r="367" spans="4:10" x14ac:dyDescent="0.25">
      <c r="D367" s="5">
        <v>366</v>
      </c>
      <c r="E367" s="19" t="str">
        <f t="shared" si="12"/>
        <v>lignes_budget_2025366</v>
      </c>
      <c r="F367" s="21" t="str">
        <f>CONCATENATE("01/05/",'Compte de résultats (AM)'!$C$1)</f>
        <v>01/05/2025</v>
      </c>
      <c r="G367" s="19" t="str">
        <f t="shared" si="17"/>
        <v>704000</v>
      </c>
      <c r="H367" s="13">
        <f>'Compte de résultats (AM)'!I12</f>
        <v>1714.06</v>
      </c>
      <c r="I367" s="16">
        <f t="shared" si="20"/>
        <v>-1714.06</v>
      </c>
      <c r="J367" s="12" t="s">
        <v>205</v>
      </c>
    </row>
    <row r="368" spans="4:10" x14ac:dyDescent="0.25">
      <c r="D368" s="5">
        <v>367</v>
      </c>
      <c r="E368" s="19" t="str">
        <f t="shared" si="12"/>
        <v>lignes_budget_2025367</v>
      </c>
      <c r="F368" s="21" t="str">
        <f>CONCATENATE("01/05/",'Compte de résultats (AM)'!$C$1)</f>
        <v>01/05/2025</v>
      </c>
      <c r="G368" s="19" t="str">
        <f t="shared" si="17"/>
        <v>705210</v>
      </c>
      <c r="H368" s="13">
        <f>'Compte de résultats (AM)'!I13</f>
        <v>1767.97</v>
      </c>
      <c r="I368" s="16">
        <f t="shared" si="20"/>
        <v>-1767.97</v>
      </c>
      <c r="J368" s="12" t="s">
        <v>205</v>
      </c>
    </row>
    <row r="369" spans="4:10" x14ac:dyDescent="0.25">
      <c r="D369" s="5">
        <v>368</v>
      </c>
      <c r="E369" s="19" t="str">
        <f t="shared" si="12"/>
        <v>lignes_budget_2025368</v>
      </c>
      <c r="F369" s="21" t="str">
        <f>CONCATENATE("01/05/",'Compte de résultats (AM)'!$C$1)</f>
        <v>01/05/2025</v>
      </c>
      <c r="G369" s="19" t="str">
        <f t="shared" si="17"/>
        <v>600100</v>
      </c>
      <c r="H369" s="13">
        <f>'Compte de résultats (AM)'!I14</f>
        <v>102090.96</v>
      </c>
      <c r="I369" s="17">
        <f t="shared" ref="I369:I438" si="21">H369</f>
        <v>102090.96</v>
      </c>
      <c r="J369" s="12" t="s">
        <v>205</v>
      </c>
    </row>
    <row r="370" spans="4:10" x14ac:dyDescent="0.25">
      <c r="D370" s="5">
        <v>369</v>
      </c>
      <c r="E370" s="19" t="str">
        <f t="shared" si="12"/>
        <v>lignes_budget_2025369</v>
      </c>
      <c r="F370" s="21" t="str">
        <f>CONCATENATE("01/05/",'Compte de résultats (AM)'!$C$1)</f>
        <v>01/05/2025</v>
      </c>
      <c r="G370" s="19" t="str">
        <f t="shared" si="17"/>
        <v>600200</v>
      </c>
      <c r="H370" s="13">
        <f>'Compte de résultats (AM)'!I15</f>
        <v>144280.82999999999</v>
      </c>
      <c r="I370" s="17">
        <f t="shared" si="21"/>
        <v>144280.82999999999</v>
      </c>
      <c r="J370" s="12" t="s">
        <v>205</v>
      </c>
    </row>
    <row r="371" spans="4:10" x14ac:dyDescent="0.25">
      <c r="D371" s="5">
        <v>370</v>
      </c>
      <c r="E371" s="19" t="str">
        <f t="shared" si="12"/>
        <v>lignes_budget_2025370</v>
      </c>
      <c r="F371" s="21" t="str">
        <f>CONCATENATE("01/05/",'Compte de résultats (AM)'!$C$1)</f>
        <v>01/05/2025</v>
      </c>
      <c r="G371" s="19" t="str">
        <f t="shared" si="17"/>
        <v>601100</v>
      </c>
      <c r="H371" s="13">
        <f>'Compte de résultats (AM)'!I16</f>
        <v>250.35</v>
      </c>
      <c r="I371" s="17">
        <f t="shared" si="21"/>
        <v>250.35</v>
      </c>
      <c r="J371" s="12" t="s">
        <v>205</v>
      </c>
    </row>
    <row r="372" spans="4:10" x14ac:dyDescent="0.25">
      <c r="D372" s="5">
        <v>371</v>
      </c>
      <c r="E372" s="19" t="str">
        <f t="shared" si="12"/>
        <v>lignes_budget_2025371</v>
      </c>
      <c r="F372" s="21" t="str">
        <f>CONCATENATE("01/05/",'Compte de résultats (AM)'!$C$1)</f>
        <v>01/05/2025</v>
      </c>
      <c r="G372" s="19" t="str">
        <f t="shared" si="17"/>
        <v>601112</v>
      </c>
      <c r="H372" s="13">
        <f>'Compte de résultats (AM)'!I17</f>
        <v>1944.47</v>
      </c>
      <c r="I372" s="17">
        <f t="shared" si="21"/>
        <v>1944.47</v>
      </c>
      <c r="J372" s="12" t="s">
        <v>205</v>
      </c>
    </row>
    <row r="373" spans="4:10" x14ac:dyDescent="0.25">
      <c r="D373" s="5">
        <v>372</v>
      </c>
      <c r="E373" s="19" t="str">
        <f t="shared" si="12"/>
        <v>lignes_budget_2025372</v>
      </c>
      <c r="F373" s="21" t="str">
        <f>CONCATENATE("01/05/",'Compte de résultats (AM)'!$C$1)</f>
        <v>01/05/2025</v>
      </c>
      <c r="G373" s="19" t="str">
        <f t="shared" si="17"/>
        <v>601200</v>
      </c>
      <c r="H373" s="13">
        <f>'Compte de résultats (AM)'!I18</f>
        <v>2183.1325000000002</v>
      </c>
      <c r="I373" s="17">
        <f t="shared" si="21"/>
        <v>2183.1325000000002</v>
      </c>
      <c r="J373" s="12" t="s">
        <v>205</v>
      </c>
    </row>
    <row r="374" spans="4:10" x14ac:dyDescent="0.25">
      <c r="D374" s="5">
        <v>373</v>
      </c>
      <c r="E374" s="19" t="str">
        <f t="shared" si="12"/>
        <v>lignes_budget_2025373</v>
      </c>
      <c r="F374" s="21" t="str">
        <f>CONCATENATE("01/05/",'Compte de résultats (AM)'!$C$1)</f>
        <v>01/05/2025</v>
      </c>
      <c r="G374" s="19" t="str">
        <f t="shared" si="17"/>
        <v>601210</v>
      </c>
      <c r="H374" s="13">
        <f>'Compte de résultats (AM)'!I19</f>
        <v>122.825</v>
      </c>
      <c r="I374" s="17">
        <f t="shared" si="21"/>
        <v>122.825</v>
      </c>
      <c r="J374" s="12" t="s">
        <v>205</v>
      </c>
    </row>
    <row r="375" spans="4:10" x14ac:dyDescent="0.25">
      <c r="D375" s="5">
        <v>374</v>
      </c>
      <c r="E375" s="19" t="str">
        <f t="shared" si="12"/>
        <v>lignes_budget_2025374</v>
      </c>
      <c r="F375" s="21" t="str">
        <f>CONCATENATE("01/05/",'Compte de résultats (AM)'!$C$1)</f>
        <v>01/05/2025</v>
      </c>
      <c r="G375" s="19" t="str">
        <f t="shared" si="17"/>
        <v>601300</v>
      </c>
      <c r="H375" s="13">
        <f>'Compte de résultats (AM)'!I20</f>
        <v>19.59</v>
      </c>
      <c r="I375" s="17">
        <f t="shared" si="21"/>
        <v>19.59</v>
      </c>
      <c r="J375" s="12" t="s">
        <v>205</v>
      </c>
    </row>
    <row r="376" spans="4:10" x14ac:dyDescent="0.25">
      <c r="D376" s="5">
        <v>375</v>
      </c>
      <c r="E376" s="19" t="str">
        <f t="shared" si="12"/>
        <v>lignes_budget_2025375</v>
      </c>
      <c r="F376" s="21" t="str">
        <f>CONCATENATE("01/05/",'Compte de résultats (AM)'!$C$1)</f>
        <v>01/05/2025</v>
      </c>
      <c r="G376" s="19" t="str">
        <f t="shared" si="17"/>
        <v>601500</v>
      </c>
      <c r="H376" s="13">
        <f>'Compte de résultats (AM)'!I21</f>
        <v>62.84</v>
      </c>
      <c r="I376" s="17">
        <f t="shared" si="21"/>
        <v>62.84</v>
      </c>
      <c r="J376" s="12" t="s">
        <v>205</v>
      </c>
    </row>
    <row r="377" spans="4:10" x14ac:dyDescent="0.25">
      <c r="D377" s="5">
        <v>376</v>
      </c>
      <c r="E377" s="19" t="str">
        <f t="shared" si="12"/>
        <v>lignes_budget_2025376</v>
      </c>
      <c r="F377" s="21" t="str">
        <f>CONCATENATE("01/05/",'Compte de résultats (AM)'!$C$1)</f>
        <v>01/05/2025</v>
      </c>
      <c r="G377" s="19" t="str">
        <f t="shared" si="17"/>
        <v>601510</v>
      </c>
      <c r="H377" s="13">
        <f>'Compte de résultats (AM)'!I22</f>
        <v>24.45</v>
      </c>
      <c r="I377" s="17">
        <f t="shared" si="21"/>
        <v>24.45</v>
      </c>
      <c r="J377" s="12" t="s">
        <v>205</v>
      </c>
    </row>
    <row r="378" spans="4:10" x14ac:dyDescent="0.25">
      <c r="D378" s="5">
        <v>377</v>
      </c>
      <c r="E378" s="19" t="str">
        <f t="shared" si="12"/>
        <v>lignes_budget_2025377</v>
      </c>
      <c r="F378" s="21" t="str">
        <f>CONCATENATE("01/05/",'Compte de résultats (AM)'!$C$1)</f>
        <v>01/05/2025</v>
      </c>
      <c r="G378" s="19" t="str">
        <f t="shared" si="17"/>
        <v>601900</v>
      </c>
      <c r="H378" s="13">
        <f>'Compte de résultats (AM)'!I23</f>
        <v>23608.84</v>
      </c>
      <c r="I378" s="17">
        <f t="shared" si="21"/>
        <v>23608.84</v>
      </c>
      <c r="J378" s="12" t="s">
        <v>205</v>
      </c>
    </row>
    <row r="379" spans="4:10" x14ac:dyDescent="0.25">
      <c r="D379" s="5">
        <v>378</v>
      </c>
      <c r="E379" s="19" t="str">
        <f t="shared" si="12"/>
        <v>lignes_budget_2025378</v>
      </c>
      <c r="F379" s="21" t="str">
        <f>CONCATENATE("01/05/",'Compte de résultats (AM)'!$C$1)</f>
        <v>01/05/2025</v>
      </c>
      <c r="G379" s="19" t="str">
        <f t="shared" si="17"/>
        <v>602100</v>
      </c>
      <c r="H379" s="13">
        <f>'Compte de résultats (AM)'!I24</f>
        <v>17.57</v>
      </c>
      <c r="I379" s="17">
        <f t="shared" si="21"/>
        <v>17.57</v>
      </c>
      <c r="J379" s="12" t="s">
        <v>205</v>
      </c>
    </row>
    <row r="380" spans="4:10" x14ac:dyDescent="0.25">
      <c r="D380" s="5">
        <v>379</v>
      </c>
      <c r="E380" s="19" t="str">
        <f t="shared" si="12"/>
        <v>lignes_budget_2025379</v>
      </c>
      <c r="F380" s="21" t="str">
        <f>CONCATENATE("01/05/",'Compte de résultats (AM)'!$C$1)</f>
        <v>01/05/2025</v>
      </c>
      <c r="G380" s="19" t="str">
        <f t="shared" si="17"/>
        <v>602110</v>
      </c>
      <c r="H380" s="13">
        <f>'Compte de résultats (AM)'!I25</f>
        <v>3.6</v>
      </c>
      <c r="I380" s="17">
        <f t="shared" si="21"/>
        <v>3.6</v>
      </c>
      <c r="J380" s="12" t="s">
        <v>205</v>
      </c>
    </row>
    <row r="381" spans="4:10" x14ac:dyDescent="0.25">
      <c r="D381" s="5">
        <v>380</v>
      </c>
      <c r="E381" s="19" t="str">
        <f t="shared" si="12"/>
        <v>lignes_budget_2025380</v>
      </c>
      <c r="F381" s="21" t="str">
        <f>CONCATENATE("01/05/",'Compte de résultats (AM)'!$C$1)</f>
        <v>01/05/2025</v>
      </c>
      <c r="G381" s="19" t="str">
        <f t="shared" si="17"/>
        <v>603000</v>
      </c>
      <c r="H381" s="13">
        <f>'Compte de résultats (AM)'!I26</f>
        <v>873.56</v>
      </c>
      <c r="I381" s="17">
        <f t="shared" si="21"/>
        <v>873.56</v>
      </c>
      <c r="J381" s="12" t="s">
        <v>205</v>
      </c>
    </row>
    <row r="382" spans="4:10" x14ac:dyDescent="0.25">
      <c r="D382" s="5">
        <v>381</v>
      </c>
      <c r="E382" s="19" t="str">
        <f t="shared" si="12"/>
        <v>lignes_budget_2025381</v>
      </c>
      <c r="F382" s="21" t="str">
        <f>CONCATENATE("01/05/",'Compte de résultats (AM)'!$C$1)</f>
        <v>01/05/2025</v>
      </c>
      <c r="G382" s="19" t="str">
        <f t="shared" si="17"/>
        <v>603400</v>
      </c>
      <c r="H382" s="13">
        <f>'Compte de résultats (AM)'!I27</f>
        <v>183.85</v>
      </c>
      <c r="I382" s="17">
        <f t="shared" si="21"/>
        <v>183.85</v>
      </c>
      <c r="J382" s="12" t="s">
        <v>205</v>
      </c>
    </row>
    <row r="383" spans="4:10" x14ac:dyDescent="0.25">
      <c r="D383" s="5">
        <v>382</v>
      </c>
      <c r="E383" s="19" t="str">
        <f t="shared" si="12"/>
        <v>lignes_budget_2025382</v>
      </c>
      <c r="F383" s="21" t="str">
        <f>CONCATENATE("01/05/",'Compte de résultats (AM)'!$C$1)</f>
        <v>01/05/2025</v>
      </c>
      <c r="G383" s="19" t="str">
        <f t="shared" si="17"/>
        <v>606000</v>
      </c>
      <c r="H383" s="13">
        <f>'Compte de résultats (AM)'!I28</f>
        <v>1206.22</v>
      </c>
      <c r="I383" s="17">
        <f t="shared" si="21"/>
        <v>1206.22</v>
      </c>
      <c r="J383" s="12" t="s">
        <v>205</v>
      </c>
    </row>
    <row r="384" spans="4:10" x14ac:dyDescent="0.25">
      <c r="D384" s="5">
        <v>383</v>
      </c>
      <c r="E384" s="19" t="str">
        <f t="shared" si="12"/>
        <v>lignes_budget_2025383</v>
      </c>
      <c r="F384" s="21" t="str">
        <f>CONCATENATE("01/05/",'Compte de résultats (AM)'!$C$1)</f>
        <v>01/05/2025</v>
      </c>
      <c r="G384" s="19" t="str">
        <f t="shared" si="17"/>
        <v>609001</v>
      </c>
      <c r="H384" s="13">
        <f>'Compte de résultats (AM)'!I29</f>
        <v>2474.46</v>
      </c>
      <c r="I384" s="17">
        <f t="shared" si="21"/>
        <v>2474.46</v>
      </c>
      <c r="J384" s="12" t="s">
        <v>205</v>
      </c>
    </row>
    <row r="385" spans="4:10" x14ac:dyDescent="0.25">
      <c r="D385" s="5">
        <v>384</v>
      </c>
      <c r="E385" s="19" t="str">
        <f t="shared" si="12"/>
        <v>lignes_budget_2025384</v>
      </c>
      <c r="F385" s="21" t="str">
        <f>CONCATENATE("01/05/",'Compte de résultats (AM)'!$C$1)</f>
        <v>01/05/2025</v>
      </c>
      <c r="G385" s="19" t="str">
        <f t="shared" si="17"/>
        <v>610101</v>
      </c>
      <c r="H385" s="13">
        <f>'Compte de résultats (AM)'!I30</f>
        <v>236.82</v>
      </c>
      <c r="I385" s="17">
        <f t="shared" si="21"/>
        <v>236.82</v>
      </c>
      <c r="J385" s="12" t="s">
        <v>205</v>
      </c>
    </row>
    <row r="386" spans="4:10" x14ac:dyDescent="0.25">
      <c r="D386" s="5">
        <v>385</v>
      </c>
      <c r="E386" s="19" t="str">
        <f t="shared" si="12"/>
        <v>lignes_budget_2025385</v>
      </c>
      <c r="F386" s="21" t="str">
        <f>CONCATENATE("01/05/",'Compte de résultats (AM)'!$C$1)</f>
        <v>01/05/2025</v>
      </c>
      <c r="G386" s="19" t="str">
        <f t="shared" si="17"/>
        <v>610115</v>
      </c>
      <c r="H386" s="13">
        <f>'Compte de résultats (AM)'!I31</f>
        <v>0</v>
      </c>
      <c r="I386" s="17">
        <f t="shared" si="21"/>
        <v>0</v>
      </c>
      <c r="J386" s="12" t="s">
        <v>205</v>
      </c>
    </row>
    <row r="387" spans="4:10" x14ac:dyDescent="0.25">
      <c r="D387" s="5">
        <v>386</v>
      </c>
      <c r="E387" s="19" t="str">
        <f t="shared" si="12"/>
        <v>lignes_budget_2025386</v>
      </c>
      <c r="F387" s="21" t="str">
        <f>CONCATENATE("01/05/",'Compte de résultats (AM)'!$C$1)</f>
        <v>01/05/2025</v>
      </c>
      <c r="G387" s="19" t="str">
        <f t="shared" si="17"/>
        <v>610200</v>
      </c>
      <c r="H387" s="13">
        <f>'Compte de résultats (AM)'!I32</f>
        <v>173.01</v>
      </c>
      <c r="I387" s="17">
        <f t="shared" si="21"/>
        <v>173.01</v>
      </c>
      <c r="J387" s="12" t="s">
        <v>205</v>
      </c>
    </row>
    <row r="388" spans="4:10" x14ac:dyDescent="0.25">
      <c r="D388" s="5">
        <v>387</v>
      </c>
      <c r="E388" s="19" t="str">
        <f t="shared" si="12"/>
        <v>lignes_budget_2025387</v>
      </c>
      <c r="F388" s="21" t="str">
        <f>CONCATENATE("01/05/",'Compte de résultats (AM)'!$C$1)</f>
        <v>01/05/2025</v>
      </c>
      <c r="G388" s="19" t="str">
        <f t="shared" si="17"/>
        <v>610201</v>
      </c>
      <c r="H388" s="13">
        <f>'Compte de résultats (AM)'!I33</f>
        <v>200</v>
      </c>
      <c r="I388" s="17">
        <f t="shared" si="21"/>
        <v>200</v>
      </c>
      <c r="J388" s="12" t="s">
        <v>205</v>
      </c>
    </row>
    <row r="389" spans="4:10" x14ac:dyDescent="0.25">
      <c r="D389" s="5">
        <v>388</v>
      </c>
      <c r="E389" s="19" t="str">
        <f t="shared" si="12"/>
        <v>lignes_budget_2025388</v>
      </c>
      <c r="F389" s="21" t="str">
        <f>CONCATENATE("01/05/",'Compte de résultats (AM)'!$C$1)</f>
        <v>01/05/2025</v>
      </c>
      <c r="G389" s="19" t="str">
        <f t="shared" si="17"/>
        <v>610300</v>
      </c>
      <c r="H389" s="13">
        <f>'Compte de résultats (AM)'!I34</f>
        <v>446.97</v>
      </c>
      <c r="I389" s="17">
        <f t="shared" si="21"/>
        <v>446.97</v>
      </c>
      <c r="J389" s="12" t="s">
        <v>205</v>
      </c>
    </row>
    <row r="390" spans="4:10" x14ac:dyDescent="0.25">
      <c r="D390" s="5">
        <v>389</v>
      </c>
      <c r="E390" s="19" t="str">
        <f t="shared" si="12"/>
        <v>lignes_budget_2025389</v>
      </c>
      <c r="F390" s="21" t="str">
        <f>CONCATENATE("01/05/",'Compte de résultats (AM)'!$C$1)</f>
        <v>01/05/2025</v>
      </c>
      <c r="G390" s="19" t="str">
        <f t="shared" si="17"/>
        <v>610350</v>
      </c>
      <c r="H390" s="13">
        <f>'Compte de résultats (AM)'!I35</f>
        <v>20.13</v>
      </c>
      <c r="I390" s="17">
        <f t="shared" si="21"/>
        <v>20.13</v>
      </c>
      <c r="J390" s="12" t="s">
        <v>205</v>
      </c>
    </row>
    <row r="391" spans="4:10" x14ac:dyDescent="0.25">
      <c r="D391" s="5">
        <v>390</v>
      </c>
      <c r="E391" s="19" t="str">
        <f t="shared" si="12"/>
        <v>lignes_budget_2025390</v>
      </c>
      <c r="F391" s="21" t="str">
        <f>CONCATENATE("01/05/",'Compte de résultats (AM)'!$C$1)</f>
        <v>01/05/2025</v>
      </c>
      <c r="G391" s="19" t="str">
        <f t="shared" si="17"/>
        <v>610500</v>
      </c>
      <c r="H391" s="13">
        <f>'Compte de résultats (AM)'!I36</f>
        <v>186.81</v>
      </c>
      <c r="I391" s="17">
        <f t="shared" si="21"/>
        <v>186.81</v>
      </c>
      <c r="J391" s="12" t="s">
        <v>205</v>
      </c>
    </row>
    <row r="392" spans="4:10" x14ac:dyDescent="0.25">
      <c r="D392" s="5">
        <v>391</v>
      </c>
      <c r="E392" s="19" t="str">
        <f t="shared" si="12"/>
        <v>lignes_budget_2025391</v>
      </c>
      <c r="F392" s="21" t="str">
        <f>CONCATENATE("01/05/",'Compte de résultats (AM)'!$C$1)</f>
        <v>01/05/2025</v>
      </c>
      <c r="G392" s="19" t="str">
        <f t="shared" si="17"/>
        <v>610800</v>
      </c>
      <c r="H392" s="13">
        <f>'Compte de résultats (AM)'!I37</f>
        <v>12.33</v>
      </c>
      <c r="I392" s="17">
        <f t="shared" si="21"/>
        <v>12.33</v>
      </c>
      <c r="J392" s="12" t="s">
        <v>205</v>
      </c>
    </row>
    <row r="393" spans="4:10" x14ac:dyDescent="0.25">
      <c r="D393" s="5">
        <v>392</v>
      </c>
      <c r="E393" s="19" t="str">
        <f t="shared" si="12"/>
        <v>lignes_budget_2025392</v>
      </c>
      <c r="F393" s="21" t="str">
        <f>CONCATENATE("01/05/",'Compte de résultats (AM)'!$C$1)</f>
        <v>01/05/2025</v>
      </c>
      <c r="G393" s="19" t="str">
        <f t="shared" si="17"/>
        <v>611000</v>
      </c>
      <c r="H393" s="13">
        <f>'Compte de résultats (AM)'!I38</f>
        <v>342.85</v>
      </c>
      <c r="I393" s="17">
        <f t="shared" si="21"/>
        <v>342.85</v>
      </c>
      <c r="J393" s="12" t="s">
        <v>205</v>
      </c>
    </row>
    <row r="394" spans="4:10" x14ac:dyDescent="0.25">
      <c r="D394" s="5">
        <v>393</v>
      </c>
      <c r="E394" s="19" t="str">
        <f t="shared" si="12"/>
        <v>lignes_budget_2025393</v>
      </c>
      <c r="F394" s="21" t="str">
        <f>CONCATENATE("01/05/",'Compte de résultats (AM)'!$C$1)</f>
        <v>01/05/2025</v>
      </c>
      <c r="G394" s="19" t="str">
        <f t="shared" si="17"/>
        <v>611200</v>
      </c>
      <c r="H394" s="13">
        <f>'Compte de résultats (AM)'!I39</f>
        <v>61.6</v>
      </c>
      <c r="I394" s="17">
        <f t="shared" si="21"/>
        <v>61.6</v>
      </c>
      <c r="J394" s="12" t="s">
        <v>205</v>
      </c>
    </row>
    <row r="395" spans="4:10" x14ac:dyDescent="0.25">
      <c r="D395" s="5">
        <v>394</v>
      </c>
      <c r="E395" s="19" t="str">
        <f t="shared" si="12"/>
        <v>lignes_budget_2025394</v>
      </c>
      <c r="F395" s="21" t="str">
        <f>CONCATENATE("01/05/",'Compte de résultats (AM)'!$C$1)</f>
        <v>01/05/2025</v>
      </c>
      <c r="G395" s="19" t="str">
        <f t="shared" si="17"/>
        <v>612120</v>
      </c>
      <c r="H395" s="13">
        <f>'Compte de résultats (AM)'!I40</f>
        <v>1409.75</v>
      </c>
      <c r="I395" s="17">
        <f t="shared" si="21"/>
        <v>1409.75</v>
      </c>
      <c r="J395" s="12" t="s">
        <v>205</v>
      </c>
    </row>
    <row r="396" spans="4:10" x14ac:dyDescent="0.25">
      <c r="D396" s="5">
        <v>395</v>
      </c>
      <c r="E396" s="19" t="str">
        <f t="shared" si="12"/>
        <v>lignes_budget_2025395</v>
      </c>
      <c r="F396" s="21" t="str">
        <f>CONCATENATE("01/05/",'Compte de résultats (AM)'!$C$1)</f>
        <v>01/05/2025</v>
      </c>
      <c r="G396" s="19" t="str">
        <f t="shared" si="17"/>
        <v>612500</v>
      </c>
      <c r="H396" s="13">
        <f>'Compte de résultats (AM)'!I41</f>
        <v>583.91</v>
      </c>
      <c r="I396" s="17">
        <f t="shared" si="21"/>
        <v>583.91</v>
      </c>
      <c r="J396" s="12" t="s">
        <v>205</v>
      </c>
    </row>
    <row r="397" spans="4:10" x14ac:dyDescent="0.25">
      <c r="D397" s="5">
        <v>396</v>
      </c>
      <c r="E397" s="19" t="str">
        <f t="shared" si="12"/>
        <v>lignes_budget_2025396</v>
      </c>
      <c r="F397" s="21" t="str">
        <f>CONCATENATE("01/05/",'Compte de résultats (AM)'!$C$1)</f>
        <v>01/05/2025</v>
      </c>
      <c r="G397" s="19" t="str">
        <f t="shared" si="17"/>
        <v>612600</v>
      </c>
      <c r="H397" s="13">
        <f>'Compte de résultats (AM)'!I42</f>
        <v>108.03</v>
      </c>
      <c r="I397" s="17">
        <f t="shared" si="21"/>
        <v>108.03</v>
      </c>
      <c r="J397" s="12" t="s">
        <v>205</v>
      </c>
    </row>
    <row r="398" spans="4:10" x14ac:dyDescent="0.25">
      <c r="D398" s="5">
        <v>397</v>
      </c>
      <c r="E398" s="19" t="str">
        <f t="shared" si="12"/>
        <v>lignes_budget_2025397</v>
      </c>
      <c r="F398" s="21" t="str">
        <f>CONCATENATE("01/05/",'Compte de résultats (AM)'!$C$1)</f>
        <v>01/05/2025</v>
      </c>
      <c r="G398" s="19" t="str">
        <f t="shared" si="17"/>
        <v>613000</v>
      </c>
      <c r="H398" s="13">
        <f>'Compte de résultats (AM)'!I43</f>
        <v>86.63</v>
      </c>
      <c r="I398" s="17">
        <f t="shared" si="21"/>
        <v>86.63</v>
      </c>
      <c r="J398" s="12" t="s">
        <v>205</v>
      </c>
    </row>
    <row r="399" spans="4:10" x14ac:dyDescent="0.25">
      <c r="D399" s="5">
        <v>398</v>
      </c>
      <c r="E399" s="19" t="str">
        <f t="shared" si="12"/>
        <v>lignes_budget_2025398</v>
      </c>
      <c r="F399" s="21" t="str">
        <f>CONCATENATE("01/05/",'Compte de résultats (AM)'!$C$1)</f>
        <v>01/05/2025</v>
      </c>
      <c r="G399" s="19" t="str">
        <f t="shared" si="17"/>
        <v>613010</v>
      </c>
      <c r="H399" s="13">
        <f>'Compte de résultats (AM)'!I44</f>
        <v>656.7</v>
      </c>
      <c r="I399" s="17">
        <f t="shared" si="21"/>
        <v>656.7</v>
      </c>
      <c r="J399" s="12" t="s">
        <v>205</v>
      </c>
    </row>
    <row r="400" spans="4:10" x14ac:dyDescent="0.25">
      <c r="D400" s="5">
        <v>399</v>
      </c>
      <c r="E400" s="19" t="str">
        <f t="shared" si="12"/>
        <v>lignes_budget_2025399</v>
      </c>
      <c r="F400" s="21" t="str">
        <f>CONCATENATE("01/05/",'Compte de résultats (AM)'!$C$1)</f>
        <v>01/05/2025</v>
      </c>
      <c r="G400" s="19" t="str">
        <f t="shared" si="17"/>
        <v>613400</v>
      </c>
      <c r="H400" s="13">
        <f>'Compte de résultats (AM)'!I45</f>
        <v>3.97</v>
      </c>
      <c r="I400" s="17">
        <f t="shared" si="21"/>
        <v>3.97</v>
      </c>
      <c r="J400" s="12" t="s">
        <v>205</v>
      </c>
    </row>
    <row r="401" spans="4:10" x14ac:dyDescent="0.25">
      <c r="D401" s="5">
        <v>400</v>
      </c>
      <c r="E401" s="19" t="str">
        <f t="shared" si="12"/>
        <v>lignes_budget_2025400</v>
      </c>
      <c r="F401" s="21" t="str">
        <f>CONCATENATE("01/05/",'Compte de résultats (AM)'!$C$1)</f>
        <v>01/05/2025</v>
      </c>
      <c r="G401" s="19" t="str">
        <f t="shared" si="17"/>
        <v>613450</v>
      </c>
      <c r="H401" s="13">
        <f>'Compte de résultats (AM)'!I46</f>
        <v>172.36</v>
      </c>
      <c r="I401" s="17">
        <f t="shared" si="21"/>
        <v>172.36</v>
      </c>
      <c r="J401" s="12" t="s">
        <v>205</v>
      </c>
    </row>
    <row r="402" spans="4:10" x14ac:dyDescent="0.25">
      <c r="D402" s="5">
        <v>401</v>
      </c>
      <c r="E402" s="19" t="str">
        <f t="shared" si="12"/>
        <v>lignes_budget_2025401</v>
      </c>
      <c r="F402" s="21" t="str">
        <f>CONCATENATE("01/05/",'Compte de résultats (AM)'!$C$1)</f>
        <v>01/05/2025</v>
      </c>
      <c r="G402" s="19" t="str">
        <f t="shared" si="17"/>
        <v>615200</v>
      </c>
      <c r="H402" s="13">
        <f>'Compte de résultats (AM)'!I47</f>
        <v>4022.39</v>
      </c>
      <c r="I402" s="17">
        <f t="shared" si="21"/>
        <v>4022.39</v>
      </c>
      <c r="J402" s="12" t="s">
        <v>205</v>
      </c>
    </row>
    <row r="403" spans="4:10" x14ac:dyDescent="0.25">
      <c r="D403" s="5">
        <v>402</v>
      </c>
      <c r="E403" s="19" t="str">
        <f t="shared" si="12"/>
        <v>lignes_budget_2025402</v>
      </c>
      <c r="F403" s="21" t="str">
        <f>CONCATENATE("01/05/",'Compte de résultats (AM)'!$C$1)</f>
        <v>01/05/2025</v>
      </c>
      <c r="G403" s="19" t="str">
        <f t="shared" si="17"/>
        <v>615201</v>
      </c>
      <c r="H403" s="13">
        <f>'Compte de résultats (AM)'!I48</f>
        <v>5565.94</v>
      </c>
      <c r="I403" s="17">
        <f t="shared" si="21"/>
        <v>5565.94</v>
      </c>
      <c r="J403" s="12" t="s">
        <v>205</v>
      </c>
    </row>
    <row r="404" spans="4:10" x14ac:dyDescent="0.25">
      <c r="D404" s="5">
        <v>403</v>
      </c>
      <c r="E404" s="19" t="str">
        <f t="shared" si="12"/>
        <v>lignes_budget_2025403</v>
      </c>
      <c r="F404" s="21" t="str">
        <f>CONCATENATE("01/05/",'Compte de résultats (AM)'!$C$1)</f>
        <v>01/05/2025</v>
      </c>
      <c r="G404" s="19" t="str">
        <f t="shared" si="17"/>
        <v>615301</v>
      </c>
      <c r="H404" s="13">
        <f>'Compte de résultats (AM)'!I49</f>
        <v>1240.32</v>
      </c>
      <c r="I404" s="17">
        <f t="shared" si="21"/>
        <v>1240.32</v>
      </c>
      <c r="J404" s="12" t="s">
        <v>205</v>
      </c>
    </row>
    <row r="405" spans="4:10" x14ac:dyDescent="0.25">
      <c r="D405" s="5">
        <v>404</v>
      </c>
      <c r="E405" s="19" t="str">
        <f t="shared" si="12"/>
        <v>lignes_budget_2025404</v>
      </c>
      <c r="F405" s="21" t="str">
        <f>CONCATENATE("01/05/",'Compte de résultats (AM)'!$C$1)</f>
        <v>01/05/2025</v>
      </c>
      <c r="G405" s="19" t="str">
        <f t="shared" si="17"/>
        <v>615302</v>
      </c>
      <c r="H405" s="13">
        <f>'Compte de résultats (AM)'!I50</f>
        <v>291.67</v>
      </c>
      <c r="I405" s="17">
        <f t="shared" si="21"/>
        <v>291.67</v>
      </c>
      <c r="J405" s="12" t="s">
        <v>205</v>
      </c>
    </row>
    <row r="406" spans="4:10" x14ac:dyDescent="0.25">
      <c r="D406" s="5">
        <v>405</v>
      </c>
      <c r="E406" s="19" t="str">
        <f t="shared" si="12"/>
        <v>lignes_budget_2025405</v>
      </c>
      <c r="F406" s="21" t="str">
        <f>CONCATENATE("01/05/",'Compte de résultats (AM)'!$C$1)</f>
        <v>01/05/2025</v>
      </c>
      <c r="G406" s="19" t="str">
        <f t="shared" si="17"/>
        <v>615303</v>
      </c>
      <c r="H406" s="13">
        <f>'Compte de résultats (AM)'!I51</f>
        <v>1811.55</v>
      </c>
      <c r="I406" s="17">
        <f t="shared" si="21"/>
        <v>1811.55</v>
      </c>
      <c r="J406" s="12" t="s">
        <v>205</v>
      </c>
    </row>
    <row r="407" spans="4:10" x14ac:dyDescent="0.25">
      <c r="D407" s="5">
        <v>406</v>
      </c>
      <c r="E407" s="19" t="str">
        <f t="shared" si="12"/>
        <v>lignes_budget_2025406</v>
      </c>
      <c r="F407" s="21" t="str">
        <f>CONCATENATE("01/05/",'Compte de résultats (AM)'!$C$1)</f>
        <v>01/05/2025</v>
      </c>
      <c r="G407" s="19" t="str">
        <f t="shared" si="17"/>
        <v>615702</v>
      </c>
      <c r="H407" s="13">
        <f>'Compte de résultats (AM)'!I52</f>
        <v>1672.12</v>
      </c>
      <c r="I407" s="17">
        <f t="shared" si="21"/>
        <v>1672.12</v>
      </c>
      <c r="J407" s="12" t="s">
        <v>205</v>
      </c>
    </row>
    <row r="408" spans="4:10" x14ac:dyDescent="0.25">
      <c r="D408" s="5">
        <v>407</v>
      </c>
      <c r="E408" s="19" t="str">
        <f t="shared" si="12"/>
        <v>lignes_budget_2025407</v>
      </c>
      <c r="F408" s="21" t="str">
        <f>CONCATENATE("01/05/",'Compte de résultats (AM)'!$C$1)</f>
        <v>01/05/2025</v>
      </c>
      <c r="G408" s="19" t="str">
        <f t="shared" si="17"/>
        <v>616100</v>
      </c>
      <c r="H408" s="13">
        <f>'Compte de résultats (AM)'!I53</f>
        <v>399.85</v>
      </c>
      <c r="I408" s="17">
        <f t="shared" si="21"/>
        <v>399.85</v>
      </c>
      <c r="J408" s="12" t="s">
        <v>205</v>
      </c>
    </row>
    <row r="409" spans="4:10" x14ac:dyDescent="0.25">
      <c r="D409" s="5">
        <v>408</v>
      </c>
      <c r="E409" s="19" t="str">
        <f t="shared" si="12"/>
        <v>lignes_budget_2025408</v>
      </c>
      <c r="F409" s="21" t="str">
        <f>CONCATENATE("01/05/",'Compte de résultats (AM)'!$C$1)</f>
        <v>01/05/2025</v>
      </c>
      <c r="G409" s="19" t="str">
        <f t="shared" si="17"/>
        <v>616200</v>
      </c>
      <c r="H409" s="13">
        <f>'Compte de résultats (AM)'!I54</f>
        <v>640.54999999999995</v>
      </c>
      <c r="I409" s="17">
        <f t="shared" si="21"/>
        <v>640.54999999999995</v>
      </c>
      <c r="J409" s="12" t="s">
        <v>205</v>
      </c>
    </row>
    <row r="410" spans="4:10" x14ac:dyDescent="0.25">
      <c r="D410" s="5">
        <v>409</v>
      </c>
      <c r="E410" s="19" t="str">
        <f t="shared" si="12"/>
        <v>lignes_budget_2025409</v>
      </c>
      <c r="F410" s="21" t="str">
        <f>CONCATENATE("01/05/",'Compte de résultats (AM)'!$C$1)</f>
        <v>01/05/2025</v>
      </c>
      <c r="G410" s="19" t="str">
        <f t="shared" si="17"/>
        <v>616450</v>
      </c>
      <c r="H410" s="13">
        <f>'Compte de résultats (AM)'!I55</f>
        <v>19.71</v>
      </c>
      <c r="I410" s="17">
        <f t="shared" si="21"/>
        <v>19.71</v>
      </c>
      <c r="J410" s="12" t="s">
        <v>205</v>
      </c>
    </row>
    <row r="411" spans="4:10" x14ac:dyDescent="0.25">
      <c r="D411" s="5">
        <v>410</v>
      </c>
      <c r="E411" s="19" t="str">
        <f t="shared" si="12"/>
        <v>lignes_budget_2025410</v>
      </c>
      <c r="F411" s="21" t="str">
        <f>CONCATENATE("01/05/",'Compte de résultats (AM)'!$C$1)</f>
        <v>01/05/2025</v>
      </c>
      <c r="G411" s="19" t="str">
        <f t="shared" si="17"/>
        <v>616500</v>
      </c>
      <c r="H411" s="13">
        <f>'Compte de résultats (AM)'!I56</f>
        <v>102.85</v>
      </c>
      <c r="I411" s="17">
        <f t="shared" si="21"/>
        <v>102.85</v>
      </c>
      <c r="J411" s="12" t="s">
        <v>205</v>
      </c>
    </row>
    <row r="412" spans="4:10" x14ac:dyDescent="0.25">
      <c r="D412" s="5">
        <v>411</v>
      </c>
      <c r="E412" s="19" t="str">
        <f t="shared" si="12"/>
        <v>lignes_budget_2025411</v>
      </c>
      <c r="F412" s="21" t="str">
        <f>CONCATENATE("01/05/",'Compte de résultats (AM)'!$C$1)</f>
        <v>01/05/2025</v>
      </c>
      <c r="G412" s="19" t="str">
        <f t="shared" si="17"/>
        <v>616540</v>
      </c>
      <c r="H412" s="13">
        <f>'Compte de résultats (AM)'!I57</f>
        <v>63.25</v>
      </c>
      <c r="I412" s="17">
        <f t="shared" si="21"/>
        <v>63.25</v>
      </c>
      <c r="J412" s="12" t="s">
        <v>205</v>
      </c>
    </row>
    <row r="413" spans="4:10" x14ac:dyDescent="0.25">
      <c r="D413" s="5">
        <v>412</v>
      </c>
      <c r="E413" s="19" t="str">
        <f t="shared" si="12"/>
        <v>lignes_budget_2025412</v>
      </c>
      <c r="F413" s="21" t="str">
        <f>CONCATENATE("01/05/",'Compte de résultats (AM)'!$C$1)</f>
        <v>01/05/2025</v>
      </c>
      <c r="G413" s="19" t="str">
        <f t="shared" si="17"/>
        <v>616640</v>
      </c>
      <c r="H413" s="13">
        <f>'Compte de résultats (AM)'!I58</f>
        <v>63.692500000000003</v>
      </c>
      <c r="I413" s="17">
        <f t="shared" si="21"/>
        <v>63.692500000000003</v>
      </c>
      <c r="J413" s="12" t="s">
        <v>205</v>
      </c>
    </row>
    <row r="414" spans="4:10" x14ac:dyDescent="0.25">
      <c r="D414" s="5">
        <v>413</v>
      </c>
      <c r="E414" s="19" t="str">
        <f t="shared" si="12"/>
        <v>lignes_budget_2025413</v>
      </c>
      <c r="F414" s="21" t="str">
        <f>CONCATENATE("01/05/",'Compte de résultats (AM)'!$C$1)</f>
        <v>01/05/2025</v>
      </c>
      <c r="G414" s="19" t="str">
        <f t="shared" si="17"/>
        <v>616685</v>
      </c>
      <c r="H414" s="13">
        <f>'Compte de résultats (AM)'!I59</f>
        <v>106.79</v>
      </c>
      <c r="I414" s="17">
        <f t="shared" si="21"/>
        <v>106.79</v>
      </c>
      <c r="J414" s="12" t="s">
        <v>205</v>
      </c>
    </row>
    <row r="415" spans="4:10" x14ac:dyDescent="0.25">
      <c r="D415" s="5">
        <v>414</v>
      </c>
      <c r="E415" s="19" t="str">
        <f t="shared" si="12"/>
        <v>lignes_budget_2025414</v>
      </c>
      <c r="F415" s="21" t="str">
        <f>CONCATENATE("01/05/",'Compte de résultats (AM)'!$C$1)</f>
        <v>01/05/2025</v>
      </c>
      <c r="G415" s="19" t="str">
        <f t="shared" si="17"/>
        <v>616740</v>
      </c>
      <c r="H415" s="13">
        <f>'Compte de résultats (AM)'!I60</f>
        <v>157.25</v>
      </c>
      <c r="I415" s="17">
        <f t="shared" si="21"/>
        <v>157.25</v>
      </c>
      <c r="J415" s="12" t="s">
        <v>205</v>
      </c>
    </row>
    <row r="416" spans="4:10" x14ac:dyDescent="0.25">
      <c r="D416" s="5">
        <v>415</v>
      </c>
      <c r="E416" s="19" t="str">
        <f t="shared" si="12"/>
        <v>lignes_budget_2025415</v>
      </c>
      <c r="F416" s="21" t="str">
        <f>CONCATENATE("01/05/",'Compte de résultats (AM)'!$C$1)</f>
        <v>01/05/2025</v>
      </c>
      <c r="G416" s="19" t="str">
        <f t="shared" si="17"/>
        <v>616800</v>
      </c>
      <c r="H416" s="13">
        <f>'Compte de résultats (AM)'!I61</f>
        <v>14</v>
      </c>
      <c r="I416" s="17">
        <f t="shared" si="21"/>
        <v>14</v>
      </c>
      <c r="J416" s="12" t="s">
        <v>205</v>
      </c>
    </row>
    <row r="417" spans="4:10" x14ac:dyDescent="0.25">
      <c r="D417" s="5">
        <v>416</v>
      </c>
      <c r="E417" s="19" t="str">
        <f t="shared" si="12"/>
        <v>lignes_budget_2025416</v>
      </c>
      <c r="F417" s="21" t="str">
        <f>CONCATENATE("01/05/",'Compte de résultats (AM)'!$C$1)</f>
        <v>01/05/2025</v>
      </c>
      <c r="G417" s="19" t="str">
        <f t="shared" si="17"/>
        <v>616850</v>
      </c>
      <c r="H417" s="13">
        <f>'Compte de résultats (AM)'!I62</f>
        <v>10.69</v>
      </c>
      <c r="I417" s="17">
        <f t="shared" si="21"/>
        <v>10.69</v>
      </c>
      <c r="J417" s="12" t="s">
        <v>205</v>
      </c>
    </row>
    <row r="418" spans="4:10" x14ac:dyDescent="0.25">
      <c r="D418" s="5">
        <v>417</v>
      </c>
      <c r="E418" s="19" t="str">
        <f t="shared" si="12"/>
        <v>lignes_budget_2025417</v>
      </c>
      <c r="F418" s="21" t="str">
        <f>CONCATENATE("01/05/",'Compte de résultats (AM)'!$C$1)</f>
        <v>01/05/2025</v>
      </c>
      <c r="G418" s="19" t="str">
        <f t="shared" si="17"/>
        <v>620200</v>
      </c>
      <c r="H418" s="13">
        <f>'Compte de résultats (AM)'!I63</f>
        <v>36835</v>
      </c>
      <c r="I418" s="17">
        <f t="shared" si="21"/>
        <v>36835</v>
      </c>
      <c r="J418" s="12" t="s">
        <v>205</v>
      </c>
    </row>
    <row r="419" spans="4:10" x14ac:dyDescent="0.25">
      <c r="D419" s="5">
        <v>418</v>
      </c>
      <c r="E419" s="19" t="str">
        <f t="shared" si="12"/>
        <v>lignes_budget_2025418</v>
      </c>
      <c r="F419" s="21" t="str">
        <f>CONCATENATE("01/05/",'Compte de résultats (AM)'!$C$1)</f>
        <v>01/05/2025</v>
      </c>
      <c r="G419" s="19" t="str">
        <f t="shared" si="17"/>
        <v>620210</v>
      </c>
      <c r="H419" s="13">
        <f>'Compte de résultats (AM)'!I64</f>
        <v>0</v>
      </c>
      <c r="I419" s="17">
        <f t="shared" si="21"/>
        <v>0</v>
      </c>
      <c r="J419" s="12" t="s">
        <v>205</v>
      </c>
    </row>
    <row r="420" spans="4:10" x14ac:dyDescent="0.25">
      <c r="D420" s="5">
        <v>419</v>
      </c>
      <c r="E420" s="19" t="str">
        <f t="shared" si="12"/>
        <v>lignes_budget_2025419</v>
      </c>
      <c r="F420" s="21" t="str">
        <f>CONCATENATE("01/05/",'Compte de résultats (AM)'!$C$1)</f>
        <v>01/05/2025</v>
      </c>
      <c r="G420" s="19" t="str">
        <f t="shared" si="17"/>
        <v>620300</v>
      </c>
      <c r="H420" s="13">
        <f>'Compte de résultats (AM)'!I65</f>
        <v>0</v>
      </c>
      <c r="I420" s="17">
        <f t="shared" si="21"/>
        <v>0</v>
      </c>
      <c r="J420" s="12" t="s">
        <v>205</v>
      </c>
    </row>
    <row r="421" spans="4:10" x14ac:dyDescent="0.25">
      <c r="D421" s="5">
        <v>420</v>
      </c>
      <c r="E421" s="19" t="str">
        <f t="shared" si="12"/>
        <v>lignes_budget_2025420</v>
      </c>
      <c r="F421" s="21" t="str">
        <f>CONCATENATE("01/05/",'Compte de résultats (AM)'!$C$1)</f>
        <v>01/05/2025</v>
      </c>
      <c r="G421" s="19" t="str">
        <f t="shared" si="17"/>
        <v>620310</v>
      </c>
      <c r="H421" s="13">
        <f>'Compte de résultats (AM)'!I66</f>
        <v>0</v>
      </c>
      <c r="I421" s="17">
        <f t="shared" si="21"/>
        <v>0</v>
      </c>
      <c r="J421" s="12" t="s">
        <v>205</v>
      </c>
    </row>
    <row r="422" spans="4:10" x14ac:dyDescent="0.25">
      <c r="D422" s="5">
        <v>421</v>
      </c>
      <c r="E422" s="19" t="str">
        <f t="shared" si="12"/>
        <v>lignes_budget_2025421</v>
      </c>
      <c r="F422" s="21" t="str">
        <f>CONCATENATE("01/05/",'Compte de résultats (AM)'!$C$1)</f>
        <v>01/05/2025</v>
      </c>
      <c r="G422" s="19" t="str">
        <f t="shared" si="17"/>
        <v>620480</v>
      </c>
      <c r="H422" s="13">
        <f>'Compte de résultats (AM)'!I67</f>
        <v>1250</v>
      </c>
      <c r="I422" s="17">
        <f t="shared" si="21"/>
        <v>1250</v>
      </c>
      <c r="J422" s="12" t="s">
        <v>205</v>
      </c>
    </row>
    <row r="423" spans="4:10" x14ac:dyDescent="0.25">
      <c r="D423" s="5">
        <v>422</v>
      </c>
      <c r="E423" s="19" t="str">
        <f t="shared" si="12"/>
        <v>lignes_budget_2025422</v>
      </c>
      <c r="F423" s="21" t="str">
        <f>CONCATENATE("01/05/",'Compte de résultats (AM)'!$C$1)</f>
        <v>01/05/2025</v>
      </c>
      <c r="G423" s="19" t="str">
        <f t="shared" si="17"/>
        <v>620700</v>
      </c>
      <c r="H423" s="13">
        <f>'Compte de résultats (AM)'!I68</f>
        <v>1287.58</v>
      </c>
      <c r="I423" s="17">
        <f t="shared" si="21"/>
        <v>1287.58</v>
      </c>
      <c r="J423" s="12" t="s">
        <v>205</v>
      </c>
    </row>
    <row r="424" spans="4:10" x14ac:dyDescent="0.25">
      <c r="D424" s="5">
        <v>423</v>
      </c>
      <c r="E424" s="19" t="str">
        <f t="shared" si="12"/>
        <v>lignes_budget_2025423</v>
      </c>
      <c r="F424" s="21" t="str">
        <f>CONCATENATE("01/05/",'Compte de résultats (AM)'!$C$1)</f>
        <v>01/05/2025</v>
      </c>
      <c r="G424" s="19" t="str">
        <f t="shared" si="17"/>
        <v>621000</v>
      </c>
      <c r="H424" s="13">
        <f>'Compte de résultats (AM)'!I69</f>
        <v>12305.28</v>
      </c>
      <c r="I424" s="17">
        <f t="shared" si="21"/>
        <v>12305.28</v>
      </c>
      <c r="J424" s="12" t="s">
        <v>205</v>
      </c>
    </row>
    <row r="425" spans="4:10" x14ac:dyDescent="0.25">
      <c r="D425" s="5">
        <v>424</v>
      </c>
      <c r="E425" s="19" t="str">
        <f t="shared" si="12"/>
        <v>lignes_budget_2025424</v>
      </c>
      <c r="F425" s="21" t="str">
        <f>CONCATENATE("01/05/",'Compte de résultats (AM)'!$C$1)</f>
        <v>01/05/2025</v>
      </c>
      <c r="G425" s="19" t="str">
        <f t="shared" si="17"/>
        <v>622000</v>
      </c>
      <c r="H425" s="13">
        <f>'Compte de résultats (AM)'!I70</f>
        <v>275.48</v>
      </c>
      <c r="I425" s="17">
        <f t="shared" si="21"/>
        <v>275.48</v>
      </c>
      <c r="J425" s="12" t="s">
        <v>205</v>
      </c>
    </row>
    <row r="426" spans="4:10" x14ac:dyDescent="0.25">
      <c r="D426" s="5">
        <v>425</v>
      </c>
      <c r="E426" s="19" t="str">
        <f t="shared" si="12"/>
        <v>lignes_budget_2025425</v>
      </c>
      <c r="F426" s="21" t="str">
        <f>CONCATENATE("01/05/",'Compte de résultats (AM)'!$C$1)</f>
        <v>01/05/2025</v>
      </c>
      <c r="G426" s="19" t="str">
        <f t="shared" si="17"/>
        <v>623000</v>
      </c>
      <c r="H426" s="13">
        <f>'Compte de résultats (AM)'!I71</f>
        <v>0</v>
      </c>
      <c r="I426" s="17">
        <f t="shared" si="21"/>
        <v>0</v>
      </c>
      <c r="J426" s="12" t="s">
        <v>205</v>
      </c>
    </row>
    <row r="427" spans="4:10" x14ac:dyDescent="0.25">
      <c r="D427" s="5">
        <v>426</v>
      </c>
      <c r="E427" s="19" t="str">
        <f t="shared" si="12"/>
        <v>lignes_budget_2025426</v>
      </c>
      <c r="F427" s="21" t="str">
        <f>CONCATENATE("01/05/",'Compte de résultats (AM)'!$C$1)</f>
        <v>01/05/2025</v>
      </c>
      <c r="G427" s="19" t="str">
        <f t="shared" si="17"/>
        <v>623010</v>
      </c>
      <c r="H427" s="13">
        <f>'Compte de résultats (AM)'!I72</f>
        <v>567.66999999999996</v>
      </c>
      <c r="I427" s="17">
        <f t="shared" si="21"/>
        <v>567.66999999999996</v>
      </c>
      <c r="J427" s="12" t="s">
        <v>205</v>
      </c>
    </row>
    <row r="428" spans="4:10" x14ac:dyDescent="0.25">
      <c r="D428" s="5">
        <v>427</v>
      </c>
      <c r="E428" s="19" t="str">
        <f t="shared" si="12"/>
        <v>lignes_budget_2025427</v>
      </c>
      <c r="F428" s="21" t="str">
        <f>CONCATENATE("01/05/",'Compte de résultats (AM)'!$C$1)</f>
        <v>01/05/2025</v>
      </c>
      <c r="G428" s="19" t="str">
        <f t="shared" si="17"/>
        <v>623810</v>
      </c>
      <c r="H428" s="13">
        <f>'Compte de résultats (AM)'!I73</f>
        <v>5032.2120000000004</v>
      </c>
      <c r="I428" s="17">
        <f t="shared" si="21"/>
        <v>5032.2120000000004</v>
      </c>
      <c r="J428" s="12" t="s">
        <v>205</v>
      </c>
    </row>
    <row r="429" spans="4:10" x14ac:dyDescent="0.25">
      <c r="D429" s="5">
        <v>428</v>
      </c>
      <c r="E429" s="19" t="str">
        <f t="shared" si="12"/>
        <v>lignes_budget_2025428</v>
      </c>
      <c r="F429" s="21" t="str">
        <f>CONCATENATE("01/05/",'Compte de résultats (AM)'!$C$1)</f>
        <v>01/05/2025</v>
      </c>
      <c r="G429" s="19" t="str">
        <f t="shared" si="17"/>
        <v>623819</v>
      </c>
      <c r="H429" s="13">
        <f>'Compte de résultats (AM)'!I74</f>
        <v>-4933.54</v>
      </c>
      <c r="I429" s="17">
        <f t="shared" si="21"/>
        <v>-4933.54</v>
      </c>
      <c r="J429" s="12" t="s">
        <v>205</v>
      </c>
    </row>
    <row r="430" spans="4:10" x14ac:dyDescent="0.25">
      <c r="D430" s="5">
        <v>429</v>
      </c>
      <c r="E430" s="19" t="str">
        <f t="shared" si="12"/>
        <v>lignes_budget_2025429</v>
      </c>
      <c r="F430" s="21" t="str">
        <f>CONCATENATE("01/05/",'Compte de résultats (AM)'!$C$1)</f>
        <v>01/05/2025</v>
      </c>
      <c r="G430" s="19" t="str">
        <f t="shared" si="17"/>
        <v>630130</v>
      </c>
      <c r="H430" s="13">
        <f>'Compte de résultats (AM)'!I75</f>
        <v>366.36</v>
      </c>
      <c r="I430" s="17">
        <f t="shared" si="21"/>
        <v>366.36</v>
      </c>
      <c r="J430" s="12" t="s">
        <v>205</v>
      </c>
    </row>
    <row r="431" spans="4:10" x14ac:dyDescent="0.25">
      <c r="D431" s="5">
        <v>430</v>
      </c>
      <c r="E431" s="19" t="str">
        <f t="shared" si="12"/>
        <v>lignes_budget_2025430</v>
      </c>
      <c r="F431" s="21" t="str">
        <f>CONCATENATE("01/05/",'Compte de résultats (AM)'!$C$1)</f>
        <v>01/05/2025</v>
      </c>
      <c r="G431" s="19" t="str">
        <f t="shared" si="17"/>
        <v>630215</v>
      </c>
      <c r="H431" s="13">
        <f>'Compte de résultats (AM)'!I76</f>
        <v>632.28</v>
      </c>
      <c r="I431" s="17">
        <f t="shared" si="21"/>
        <v>632.28</v>
      </c>
      <c r="J431" s="12" t="s">
        <v>205</v>
      </c>
    </row>
    <row r="432" spans="4:10" x14ac:dyDescent="0.25">
      <c r="D432" s="5">
        <v>431</v>
      </c>
      <c r="E432" s="19" t="str">
        <f t="shared" si="12"/>
        <v>lignes_budget_2025431</v>
      </c>
      <c r="F432" s="21" t="str">
        <f>CONCATENATE("01/05/",'Compte de résultats (AM)'!$C$1)</f>
        <v>01/05/2025</v>
      </c>
      <c r="G432" s="19" t="str">
        <f t="shared" si="17"/>
        <v>630220</v>
      </c>
      <c r="H432" s="13">
        <f>'Compte de résultats (AM)'!I77</f>
        <v>104.69</v>
      </c>
      <c r="I432" s="17">
        <f t="shared" si="21"/>
        <v>104.69</v>
      </c>
      <c r="J432" s="12" t="s">
        <v>205</v>
      </c>
    </row>
    <row r="433" spans="4:10" x14ac:dyDescent="0.25">
      <c r="D433" s="5">
        <v>432</v>
      </c>
      <c r="E433" s="19" t="str">
        <f t="shared" si="12"/>
        <v>lignes_budget_2025432</v>
      </c>
      <c r="F433" s="21" t="str">
        <f>CONCATENATE("01/05/",'Compte de résultats (AM)'!$C$1)</f>
        <v>01/05/2025</v>
      </c>
      <c r="G433" s="19" t="str">
        <f t="shared" si="17"/>
        <v>630230</v>
      </c>
      <c r="H433" s="13">
        <f>'Compte de résultats (AM)'!I78</f>
        <v>40.229999999999997</v>
      </c>
      <c r="I433" s="17">
        <f t="shared" si="21"/>
        <v>40.229999999999997</v>
      </c>
      <c r="J433" s="12" t="s">
        <v>205</v>
      </c>
    </row>
    <row r="434" spans="4:10" x14ac:dyDescent="0.25">
      <c r="D434" s="5">
        <v>433</v>
      </c>
      <c r="E434" s="19" t="str">
        <f t="shared" si="12"/>
        <v>lignes_budget_2025433</v>
      </c>
      <c r="F434" s="21" t="str">
        <f>CONCATENATE("01/05/",'Compte de résultats (AM)'!$C$1)</f>
        <v>01/05/2025</v>
      </c>
      <c r="G434" s="19" t="str">
        <f t="shared" si="17"/>
        <v>630240</v>
      </c>
      <c r="H434" s="13">
        <f>'Compte de résultats (AM)'!I79</f>
        <v>270.99</v>
      </c>
      <c r="I434" s="17">
        <f t="shared" si="21"/>
        <v>270.99</v>
      </c>
      <c r="J434" s="12" t="s">
        <v>205</v>
      </c>
    </row>
    <row r="435" spans="4:10" x14ac:dyDescent="0.25">
      <c r="D435" s="5">
        <v>434</v>
      </c>
      <c r="E435" s="19" t="str">
        <f t="shared" si="12"/>
        <v>lignes_budget_2025434</v>
      </c>
      <c r="F435" s="21" t="str">
        <f>CONCATENATE("01/05/",'Compte de résultats (AM)'!$C$1)</f>
        <v>01/05/2025</v>
      </c>
      <c r="G435" s="19" t="str">
        <f t="shared" si="17"/>
        <v>633000</v>
      </c>
      <c r="H435" s="13">
        <f>'Compte de résultats (AM)'!I80</f>
        <v>2854.63</v>
      </c>
      <c r="I435" s="17">
        <f t="shared" si="21"/>
        <v>2854.63</v>
      </c>
      <c r="J435" s="12" t="s">
        <v>205</v>
      </c>
    </row>
    <row r="436" spans="4:10" x14ac:dyDescent="0.25">
      <c r="D436" s="5">
        <v>435</v>
      </c>
      <c r="E436" s="19" t="str">
        <f t="shared" si="12"/>
        <v>lignes_budget_2025435</v>
      </c>
      <c r="F436" s="21" t="str">
        <f>CONCATENATE("01/05/",'Compte de résultats (AM)'!$C$1)</f>
        <v>01/05/2025</v>
      </c>
      <c r="G436" s="19" t="str">
        <f t="shared" si="17"/>
        <v>633100</v>
      </c>
      <c r="H436" s="13">
        <f>'Compte de résultats (AM)'!I81</f>
        <v>-1196.9100000000001</v>
      </c>
      <c r="I436" s="17">
        <f t="shared" si="21"/>
        <v>-1196.9100000000001</v>
      </c>
      <c r="J436" s="12" t="s">
        <v>205</v>
      </c>
    </row>
    <row r="437" spans="4:10" x14ac:dyDescent="0.25">
      <c r="D437" s="5">
        <v>436</v>
      </c>
      <c r="E437" s="19" t="str">
        <f t="shared" si="12"/>
        <v>lignes_budget_2025436</v>
      </c>
      <c r="F437" s="21" t="str">
        <f>CONCATENATE("01/05/",'Compte de résultats (AM)'!$C$1)</f>
        <v>01/05/2025</v>
      </c>
      <c r="G437" s="19" t="str">
        <f t="shared" si="17"/>
        <v>642000</v>
      </c>
      <c r="H437" s="13">
        <f>'Compte de résultats (AM)'!I82</f>
        <v>4166.67</v>
      </c>
      <c r="I437" s="17">
        <f t="shared" si="21"/>
        <v>4166.67</v>
      </c>
      <c r="J437" s="12" t="s">
        <v>205</v>
      </c>
    </row>
    <row r="438" spans="4:10" x14ac:dyDescent="0.25">
      <c r="D438" s="5">
        <v>437</v>
      </c>
      <c r="E438" s="19" t="str">
        <f t="shared" si="12"/>
        <v>lignes_budget_2025437</v>
      </c>
      <c r="F438" s="21" t="str">
        <f>CONCATENATE("01/05/",'Compte de résultats (AM)'!$C$1)</f>
        <v>01/05/2025</v>
      </c>
      <c r="G438" s="19" t="str">
        <f t="shared" si="17"/>
        <v>644000</v>
      </c>
      <c r="H438" s="13">
        <f>'Compte de résultats (AM)'!I83</f>
        <v>22.53</v>
      </c>
      <c r="I438" s="17">
        <f t="shared" si="21"/>
        <v>22.53</v>
      </c>
      <c r="J438" s="12" t="s">
        <v>205</v>
      </c>
    </row>
    <row r="439" spans="4:10" x14ac:dyDescent="0.25">
      <c r="D439" s="5">
        <v>438</v>
      </c>
      <c r="E439" s="19" t="str">
        <f t="shared" si="12"/>
        <v>lignes_budget_2025438</v>
      </c>
      <c r="F439" s="21" t="str">
        <f>CONCATENATE("01/05/",'Compte de résultats (AM)'!$C$1)</f>
        <v>01/05/2025</v>
      </c>
      <c r="G439" s="19" t="str">
        <f t="shared" si="17"/>
        <v>750400</v>
      </c>
      <c r="H439" s="13">
        <f>'Compte de résultats (AM)'!I84</f>
        <v>131.34</v>
      </c>
      <c r="I439" s="16">
        <f t="shared" ref="I439:I441" si="22">H439*-1</f>
        <v>-131.34</v>
      </c>
      <c r="J439" s="12" t="s">
        <v>205</v>
      </c>
    </row>
    <row r="440" spans="4:10" x14ac:dyDescent="0.25">
      <c r="D440" s="5">
        <v>439</v>
      </c>
      <c r="E440" s="19" t="str">
        <f t="shared" si="12"/>
        <v>lignes_budget_2025439</v>
      </c>
      <c r="F440" s="21" t="str">
        <f>CONCATENATE("01/05/",'Compte de résultats (AM)'!$C$1)</f>
        <v>01/05/2025</v>
      </c>
      <c r="G440" s="19" t="str">
        <f t="shared" si="17"/>
        <v>752100</v>
      </c>
      <c r="H440" s="13">
        <f>'Compte de résultats (AM)'!I85</f>
        <v>0.69</v>
      </c>
      <c r="I440" s="16">
        <f t="shared" si="22"/>
        <v>-0.69</v>
      </c>
      <c r="J440" s="12" t="s">
        <v>205</v>
      </c>
    </row>
    <row r="441" spans="4:10" x14ac:dyDescent="0.25">
      <c r="D441" s="5">
        <v>440</v>
      </c>
      <c r="E441" s="19" t="str">
        <f t="shared" si="12"/>
        <v>lignes_budget_2025440</v>
      </c>
      <c r="F441" s="21" t="str">
        <f>CONCATENATE("01/05/",'Compte de résultats (AM)'!$C$1)</f>
        <v>01/05/2025</v>
      </c>
      <c r="G441" s="19" t="str">
        <f t="shared" si="17"/>
        <v>754000</v>
      </c>
      <c r="H441" s="13">
        <f>'Compte de résultats (AM)'!I86</f>
        <v>290.36</v>
      </c>
      <c r="I441" s="16">
        <f t="shared" si="22"/>
        <v>-290.36</v>
      </c>
      <c r="J441" s="12" t="s">
        <v>205</v>
      </c>
    </row>
    <row r="442" spans="4:10" x14ac:dyDescent="0.25">
      <c r="D442" s="5">
        <v>441</v>
      </c>
      <c r="E442" s="19" t="str">
        <f t="shared" si="12"/>
        <v>lignes_budget_2025441</v>
      </c>
      <c r="F442" s="21" t="str">
        <f>CONCATENATE("01/05/",'Compte de résultats (AM)'!$C$1)</f>
        <v>01/05/2025</v>
      </c>
      <c r="G442" s="19" t="str">
        <f t="shared" si="17"/>
        <v>650510</v>
      </c>
      <c r="H442" s="13">
        <f>'Compte de résultats (AM)'!I87</f>
        <v>571.83000000000004</v>
      </c>
      <c r="I442" s="17">
        <f t="shared" ref="I442:I446" si="23">H442</f>
        <v>571.83000000000004</v>
      </c>
      <c r="J442" s="12" t="s">
        <v>205</v>
      </c>
    </row>
    <row r="443" spans="4:10" x14ac:dyDescent="0.25">
      <c r="D443" s="5">
        <v>442</v>
      </c>
      <c r="E443" s="19" t="str">
        <f t="shared" si="12"/>
        <v>lignes_budget_2025442</v>
      </c>
      <c r="F443" s="21" t="str">
        <f>CONCATENATE("01/05/",'Compte de résultats (AM)'!$C$1)</f>
        <v>01/05/2025</v>
      </c>
      <c r="G443" s="19" t="str">
        <f t="shared" si="17"/>
        <v>650660</v>
      </c>
      <c r="H443" s="13">
        <f>'Compte de résultats (AM)'!I88</f>
        <v>613.79</v>
      </c>
      <c r="I443" s="17">
        <f t="shared" si="23"/>
        <v>613.79</v>
      </c>
      <c r="J443" s="12" t="s">
        <v>205</v>
      </c>
    </row>
    <row r="444" spans="4:10" x14ac:dyDescent="0.25">
      <c r="D444" s="5">
        <v>443</v>
      </c>
      <c r="E444" s="19" t="str">
        <f t="shared" si="12"/>
        <v>lignes_budget_2025443</v>
      </c>
      <c r="F444" s="21" t="str">
        <f>CONCATENATE("01/05/",'Compte de résultats (AM)'!$C$1)</f>
        <v>01/05/2025</v>
      </c>
      <c r="G444" s="19" t="str">
        <f t="shared" si="17"/>
        <v>652100</v>
      </c>
      <c r="H444" s="13">
        <f>'Compte de résultats (AM)'!I89</f>
        <v>37.020000000000003</v>
      </c>
      <c r="I444" s="17">
        <f t="shared" si="23"/>
        <v>37.020000000000003</v>
      </c>
      <c r="J444" s="12" t="s">
        <v>205</v>
      </c>
    </row>
    <row r="445" spans="4:10" x14ac:dyDescent="0.25">
      <c r="D445" s="5">
        <v>444</v>
      </c>
      <c r="E445" s="19" t="str">
        <f t="shared" si="12"/>
        <v>lignes_budget_2025444</v>
      </c>
      <c r="F445" s="21" t="str">
        <f>CONCATENATE("01/05/",'Compte de résultats (AM)'!$C$1)</f>
        <v>01/05/2025</v>
      </c>
      <c r="G445" s="19" t="str">
        <f t="shared" si="17"/>
        <v>654000</v>
      </c>
      <c r="H445" s="13">
        <f>'Compte de résultats (AM)'!I90</f>
        <v>31</v>
      </c>
      <c r="I445" s="17">
        <f t="shared" si="23"/>
        <v>31</v>
      </c>
      <c r="J445" s="12" t="s">
        <v>205</v>
      </c>
    </row>
    <row r="446" spans="4:10" x14ac:dyDescent="0.25">
      <c r="D446" s="5">
        <v>445</v>
      </c>
      <c r="E446" s="19" t="str">
        <f t="shared" si="12"/>
        <v>lignes_budget_2025445</v>
      </c>
      <c r="F446" s="21" t="str">
        <f>CONCATENATE("01/05/",'Compte de résultats (AM)'!$C$1)</f>
        <v>01/05/2025</v>
      </c>
      <c r="G446" s="19" t="str">
        <f t="shared" si="17"/>
        <v>657000</v>
      </c>
      <c r="H446" s="13">
        <f>'Compte de résultats (AM)'!I91</f>
        <v>104.61</v>
      </c>
      <c r="I446" s="17">
        <f t="shared" si="23"/>
        <v>104.61</v>
      </c>
      <c r="J446" s="12" t="s">
        <v>205</v>
      </c>
    </row>
    <row r="447" spans="4:10" x14ac:dyDescent="0.25">
      <c r="D447" s="5">
        <v>446</v>
      </c>
      <c r="E447" s="19" t="str">
        <f t="shared" si="12"/>
        <v>lignes_budget_2025446</v>
      </c>
      <c r="F447" s="21" t="str">
        <f>CONCATENATE("01/06/",'Compte de résultats (AM)'!$C$1)</f>
        <v>01/06/2025</v>
      </c>
      <c r="G447" s="19" t="str">
        <f t="shared" si="17"/>
        <v>762000</v>
      </c>
      <c r="H447" s="13">
        <f>'Compte de résultats (AM)'!J3</f>
        <v>906.52499999999998</v>
      </c>
      <c r="I447" s="16">
        <f t="shared" ref="I447:I457" si="24">H447*-1</f>
        <v>-906.52499999999998</v>
      </c>
      <c r="J447" s="12" t="s">
        <v>206</v>
      </c>
    </row>
    <row r="448" spans="4:10" x14ac:dyDescent="0.25">
      <c r="D448" s="5">
        <v>447</v>
      </c>
      <c r="E448" s="19" t="str">
        <f t="shared" si="12"/>
        <v>lignes_budget_2025447</v>
      </c>
      <c r="F448" s="21" t="str">
        <f>CONCATENATE("01/06/",'Compte de résultats (AM)'!$C$1)</f>
        <v>01/06/2025</v>
      </c>
      <c r="G448" s="19" t="str">
        <f t="shared" si="17"/>
        <v>700100</v>
      </c>
      <c r="H448" s="13">
        <f>'Compte de résultats (AM)'!J4</f>
        <v>102553.37</v>
      </c>
      <c r="I448" s="16">
        <f t="shared" si="24"/>
        <v>-102553.37</v>
      </c>
      <c r="J448" s="12" t="s">
        <v>206</v>
      </c>
    </row>
    <row r="449" spans="4:10" x14ac:dyDescent="0.25">
      <c r="D449" s="5">
        <v>448</v>
      </c>
      <c r="E449" s="19" t="str">
        <f t="shared" si="12"/>
        <v>lignes_budget_2025448</v>
      </c>
      <c r="F449" s="21" t="str">
        <f>CONCATENATE("01/06/",'Compte de résultats (AM)'!$C$1)</f>
        <v>01/06/2025</v>
      </c>
      <c r="G449" s="19" t="str">
        <f t="shared" si="17"/>
        <v>700200</v>
      </c>
      <c r="H449" s="13">
        <f>'Compte de résultats (AM)'!J5</f>
        <v>145394.07</v>
      </c>
      <c r="I449" s="16">
        <f t="shared" si="24"/>
        <v>-145394.07</v>
      </c>
      <c r="J449" s="12" t="s">
        <v>206</v>
      </c>
    </row>
    <row r="450" spans="4:10" x14ac:dyDescent="0.25">
      <c r="D450" s="5">
        <v>449</v>
      </c>
      <c r="E450" s="19" t="str">
        <f t="shared" si="12"/>
        <v>lignes_budget_2025449</v>
      </c>
      <c r="F450" s="21" t="str">
        <f>CONCATENATE("01/06/",'Compte de résultats (AM)'!$C$1)</f>
        <v>01/06/2025</v>
      </c>
      <c r="G450" s="19" t="str">
        <f t="shared" si="17"/>
        <v>700500</v>
      </c>
      <c r="H450" s="13">
        <f>'Compte de résultats (AM)'!J6</f>
        <v>-47160.32</v>
      </c>
      <c r="I450" s="16">
        <f t="shared" si="24"/>
        <v>47160.32</v>
      </c>
      <c r="J450" s="12" t="s">
        <v>206</v>
      </c>
    </row>
    <row r="451" spans="4:10" x14ac:dyDescent="0.25">
      <c r="D451" s="5">
        <v>450</v>
      </c>
      <c r="E451" s="19" t="str">
        <f t="shared" si="12"/>
        <v>lignes_budget_2025450</v>
      </c>
      <c r="F451" s="21" t="str">
        <f>CONCATENATE("01/06/",'Compte de résultats (AM)'!$C$1)</f>
        <v>01/06/2025</v>
      </c>
      <c r="G451" s="19" t="str">
        <f t="shared" si="17"/>
        <v>701000</v>
      </c>
      <c r="H451" s="13">
        <f>'Compte de résultats (AM)'!J7</f>
        <v>28109.62</v>
      </c>
      <c r="I451" s="16">
        <f t="shared" si="24"/>
        <v>-28109.62</v>
      </c>
      <c r="J451" s="12" t="s">
        <v>206</v>
      </c>
    </row>
    <row r="452" spans="4:10" x14ac:dyDescent="0.25">
      <c r="D452" s="5">
        <v>451</v>
      </c>
      <c r="E452" s="19" t="str">
        <f t="shared" si="12"/>
        <v>lignes_budget_2025451</v>
      </c>
      <c r="F452" s="21" t="str">
        <f>CONCATENATE("01/06/",'Compte de résultats (AM)'!$C$1)</f>
        <v>01/06/2025</v>
      </c>
      <c r="G452" s="19" t="str">
        <f t="shared" si="17"/>
        <v>701212</v>
      </c>
      <c r="H452" s="13">
        <f>'Compte de résultats (AM)'!J8</f>
        <v>44.35</v>
      </c>
      <c r="I452" s="16">
        <f t="shared" si="24"/>
        <v>-44.35</v>
      </c>
      <c r="J452" s="12" t="s">
        <v>206</v>
      </c>
    </row>
    <row r="453" spans="4:10" x14ac:dyDescent="0.25">
      <c r="D453" s="5">
        <v>452</v>
      </c>
      <c r="E453" s="19" t="str">
        <f t="shared" si="12"/>
        <v>lignes_budget_2025452</v>
      </c>
      <c r="F453" s="21" t="str">
        <f>CONCATENATE("01/06/",'Compte de résultats (AM)'!$C$1)</f>
        <v>01/06/2025</v>
      </c>
      <c r="G453" s="19" t="str">
        <f t="shared" si="17"/>
        <v>701300</v>
      </c>
      <c r="H453" s="13">
        <f>'Compte de résultats (AM)'!J9</f>
        <v>30.09</v>
      </c>
      <c r="I453" s="16">
        <f t="shared" si="24"/>
        <v>-30.09</v>
      </c>
      <c r="J453" s="12" t="s">
        <v>206</v>
      </c>
    </row>
    <row r="454" spans="4:10" x14ac:dyDescent="0.25">
      <c r="D454" s="5">
        <v>453</v>
      </c>
      <c r="E454" s="19" t="str">
        <f t="shared" si="12"/>
        <v>lignes_budget_2025453</v>
      </c>
      <c r="F454" s="21" t="str">
        <f>CONCATENATE("01/06/",'Compte de résultats (AM)'!$C$1)</f>
        <v>01/06/2025</v>
      </c>
      <c r="G454" s="19" t="str">
        <f t="shared" si="17"/>
        <v>701310</v>
      </c>
      <c r="H454" s="13">
        <f>'Compte de résultats (AM)'!J10</f>
        <v>145.35</v>
      </c>
      <c r="I454" s="16">
        <f t="shared" si="24"/>
        <v>-145.35</v>
      </c>
      <c r="J454" s="12" t="s">
        <v>206</v>
      </c>
    </row>
    <row r="455" spans="4:10" x14ac:dyDescent="0.25">
      <c r="D455" s="5">
        <v>454</v>
      </c>
      <c r="E455" s="19" t="str">
        <f t="shared" si="12"/>
        <v>lignes_budget_2025454</v>
      </c>
      <c r="F455" s="21" t="str">
        <f>CONCATENATE("01/06/",'Compte de résultats (AM)'!$C$1)</f>
        <v>01/06/2025</v>
      </c>
      <c r="G455" s="19" t="str">
        <f t="shared" si="17"/>
        <v>701400</v>
      </c>
      <c r="H455" s="13">
        <f>'Compte de résultats (AM)'!J11</f>
        <v>1045.04</v>
      </c>
      <c r="I455" s="16">
        <f t="shared" si="24"/>
        <v>-1045.04</v>
      </c>
      <c r="J455" s="12" t="s">
        <v>206</v>
      </c>
    </row>
    <row r="456" spans="4:10" x14ac:dyDescent="0.25">
      <c r="D456" s="5">
        <v>455</v>
      </c>
      <c r="E456" s="19" t="str">
        <f t="shared" si="12"/>
        <v>lignes_budget_2025455</v>
      </c>
      <c r="F456" s="21" t="str">
        <f>CONCATENATE("01/06/",'Compte de résultats (AM)'!$C$1)</f>
        <v>01/06/2025</v>
      </c>
      <c r="G456" s="19" t="str">
        <f t="shared" si="17"/>
        <v>704000</v>
      </c>
      <c r="H456" s="13">
        <f>'Compte de résultats (AM)'!J12</f>
        <v>1714.06</v>
      </c>
      <c r="I456" s="16">
        <f t="shared" si="24"/>
        <v>-1714.06</v>
      </c>
      <c r="J456" s="12" t="s">
        <v>206</v>
      </c>
    </row>
    <row r="457" spans="4:10" x14ac:dyDescent="0.25">
      <c r="D457" s="5">
        <v>456</v>
      </c>
      <c r="E457" s="19" t="str">
        <f t="shared" si="12"/>
        <v>lignes_budget_2025456</v>
      </c>
      <c r="F457" s="21" t="str">
        <f>CONCATENATE("01/06/",'Compte de résultats (AM)'!$C$1)</f>
        <v>01/06/2025</v>
      </c>
      <c r="G457" s="19" t="str">
        <f t="shared" si="17"/>
        <v>705210</v>
      </c>
      <c r="H457" s="13">
        <f>'Compte de résultats (AM)'!J13</f>
        <v>1767.97</v>
      </c>
      <c r="I457" s="16">
        <f t="shared" si="24"/>
        <v>-1767.97</v>
      </c>
      <c r="J457" s="12" t="s">
        <v>206</v>
      </c>
    </row>
    <row r="458" spans="4:10" x14ac:dyDescent="0.25">
      <c r="D458" s="5">
        <v>457</v>
      </c>
      <c r="E458" s="19" t="str">
        <f t="shared" si="12"/>
        <v>lignes_budget_2025457</v>
      </c>
      <c r="F458" s="21" t="str">
        <f>CONCATENATE("01/06/",'Compte de résultats (AM)'!$C$1)</f>
        <v>01/06/2025</v>
      </c>
      <c r="G458" s="19" t="str">
        <f t="shared" si="17"/>
        <v>600100</v>
      </c>
      <c r="H458" s="13">
        <f>'Compte de résultats (AM)'!J14</f>
        <v>102090.96</v>
      </c>
      <c r="I458" s="17">
        <f t="shared" ref="I458:I527" si="25">H458</f>
        <v>102090.96</v>
      </c>
      <c r="J458" s="12" t="s">
        <v>206</v>
      </c>
    </row>
    <row r="459" spans="4:10" x14ac:dyDescent="0.25">
      <c r="D459" s="5">
        <v>458</v>
      </c>
      <c r="E459" s="19" t="str">
        <f t="shared" si="12"/>
        <v>lignes_budget_2025458</v>
      </c>
      <c r="F459" s="21" t="str">
        <f>CONCATENATE("01/06/",'Compte de résultats (AM)'!$C$1)</f>
        <v>01/06/2025</v>
      </c>
      <c r="G459" s="19" t="str">
        <f t="shared" si="17"/>
        <v>600200</v>
      </c>
      <c r="H459" s="13">
        <f>'Compte de résultats (AM)'!J15</f>
        <v>144280.82999999999</v>
      </c>
      <c r="I459" s="17">
        <f t="shared" si="25"/>
        <v>144280.82999999999</v>
      </c>
      <c r="J459" s="12" t="s">
        <v>206</v>
      </c>
    </row>
    <row r="460" spans="4:10" x14ac:dyDescent="0.25">
      <c r="D460" s="5">
        <v>459</v>
      </c>
      <c r="E460" s="19" t="str">
        <f t="shared" si="12"/>
        <v>lignes_budget_2025459</v>
      </c>
      <c r="F460" s="21" t="str">
        <f>CONCATENATE("01/06/",'Compte de résultats (AM)'!$C$1)</f>
        <v>01/06/2025</v>
      </c>
      <c r="G460" s="19" t="str">
        <f t="shared" si="17"/>
        <v>601100</v>
      </c>
      <c r="H460" s="13">
        <f>'Compte de résultats (AM)'!J16</f>
        <v>250.35</v>
      </c>
      <c r="I460" s="17">
        <f t="shared" si="25"/>
        <v>250.35</v>
      </c>
      <c r="J460" s="12" t="s">
        <v>206</v>
      </c>
    </row>
    <row r="461" spans="4:10" x14ac:dyDescent="0.25">
      <c r="D461" s="5">
        <v>460</v>
      </c>
      <c r="E461" s="19" t="str">
        <f t="shared" si="12"/>
        <v>lignes_budget_2025460</v>
      </c>
      <c r="F461" s="21" t="str">
        <f>CONCATENATE("01/06/",'Compte de résultats (AM)'!$C$1)</f>
        <v>01/06/2025</v>
      </c>
      <c r="G461" s="19" t="str">
        <f t="shared" si="17"/>
        <v>601112</v>
      </c>
      <c r="H461" s="13">
        <f>'Compte de résultats (AM)'!J17</f>
        <v>1944.47</v>
      </c>
      <c r="I461" s="17">
        <f t="shared" si="25"/>
        <v>1944.47</v>
      </c>
      <c r="J461" s="12" t="s">
        <v>206</v>
      </c>
    </row>
    <row r="462" spans="4:10" x14ac:dyDescent="0.25">
      <c r="D462" s="5">
        <v>461</v>
      </c>
      <c r="E462" s="19" t="str">
        <f t="shared" si="12"/>
        <v>lignes_budget_2025461</v>
      </c>
      <c r="F462" s="21" t="str">
        <f>CONCATENATE("01/06/",'Compte de résultats (AM)'!$C$1)</f>
        <v>01/06/2025</v>
      </c>
      <c r="G462" s="19" t="str">
        <f t="shared" si="17"/>
        <v>601200</v>
      </c>
      <c r="H462" s="13">
        <f>'Compte de résultats (AM)'!J18</f>
        <v>2183.1325000000002</v>
      </c>
      <c r="I462" s="17">
        <f t="shared" si="25"/>
        <v>2183.1325000000002</v>
      </c>
      <c r="J462" s="12" t="s">
        <v>206</v>
      </c>
    </row>
    <row r="463" spans="4:10" x14ac:dyDescent="0.25">
      <c r="D463" s="5">
        <v>462</v>
      </c>
      <c r="E463" s="19" t="str">
        <f t="shared" si="12"/>
        <v>lignes_budget_2025462</v>
      </c>
      <c r="F463" s="21" t="str">
        <f>CONCATENATE("01/06/",'Compte de résultats (AM)'!$C$1)</f>
        <v>01/06/2025</v>
      </c>
      <c r="G463" s="19" t="str">
        <f t="shared" si="17"/>
        <v>601210</v>
      </c>
      <c r="H463" s="13">
        <f>'Compte de résultats (AM)'!J19</f>
        <v>122.825</v>
      </c>
      <c r="I463" s="17">
        <f t="shared" si="25"/>
        <v>122.825</v>
      </c>
      <c r="J463" s="12" t="s">
        <v>206</v>
      </c>
    </row>
    <row r="464" spans="4:10" x14ac:dyDescent="0.25">
      <c r="D464" s="5">
        <v>463</v>
      </c>
      <c r="E464" s="19" t="str">
        <f t="shared" si="12"/>
        <v>lignes_budget_2025463</v>
      </c>
      <c r="F464" s="21" t="str">
        <f>CONCATENATE("01/06/",'Compte de résultats (AM)'!$C$1)</f>
        <v>01/06/2025</v>
      </c>
      <c r="G464" s="19" t="str">
        <f t="shared" si="17"/>
        <v>601300</v>
      </c>
      <c r="H464" s="13">
        <f>'Compte de résultats (AM)'!J20</f>
        <v>19.59</v>
      </c>
      <c r="I464" s="17">
        <f t="shared" si="25"/>
        <v>19.59</v>
      </c>
      <c r="J464" s="12" t="s">
        <v>206</v>
      </c>
    </row>
    <row r="465" spans="4:10" x14ac:dyDescent="0.25">
      <c r="D465" s="5">
        <v>464</v>
      </c>
      <c r="E465" s="19" t="str">
        <f t="shared" si="12"/>
        <v>lignes_budget_2025464</v>
      </c>
      <c r="F465" s="21" t="str">
        <f>CONCATENATE("01/06/",'Compte de résultats (AM)'!$C$1)</f>
        <v>01/06/2025</v>
      </c>
      <c r="G465" s="19" t="str">
        <f t="shared" si="17"/>
        <v>601500</v>
      </c>
      <c r="H465" s="13">
        <f>'Compte de résultats (AM)'!J21</f>
        <v>62.84</v>
      </c>
      <c r="I465" s="17">
        <f t="shared" si="25"/>
        <v>62.84</v>
      </c>
      <c r="J465" s="12" t="s">
        <v>206</v>
      </c>
    </row>
    <row r="466" spans="4:10" x14ac:dyDescent="0.25">
      <c r="D466" s="5">
        <v>465</v>
      </c>
      <c r="E466" s="19" t="str">
        <f t="shared" si="12"/>
        <v>lignes_budget_2025465</v>
      </c>
      <c r="F466" s="21" t="str">
        <f>CONCATENATE("01/06/",'Compte de résultats (AM)'!$C$1)</f>
        <v>01/06/2025</v>
      </c>
      <c r="G466" s="19" t="str">
        <f t="shared" si="17"/>
        <v>601510</v>
      </c>
      <c r="H466" s="13">
        <f>'Compte de résultats (AM)'!J22</f>
        <v>24.45</v>
      </c>
      <c r="I466" s="17">
        <f t="shared" si="25"/>
        <v>24.45</v>
      </c>
      <c r="J466" s="12" t="s">
        <v>206</v>
      </c>
    </row>
    <row r="467" spans="4:10" x14ac:dyDescent="0.25">
      <c r="D467" s="5">
        <v>466</v>
      </c>
      <c r="E467" s="19" t="str">
        <f t="shared" si="12"/>
        <v>lignes_budget_2025466</v>
      </c>
      <c r="F467" s="21" t="str">
        <f>CONCATENATE("01/06/",'Compte de résultats (AM)'!$C$1)</f>
        <v>01/06/2025</v>
      </c>
      <c r="G467" s="19" t="str">
        <f t="shared" si="17"/>
        <v>601900</v>
      </c>
      <c r="H467" s="13">
        <f>'Compte de résultats (AM)'!J23</f>
        <v>23608.84</v>
      </c>
      <c r="I467" s="17">
        <f t="shared" si="25"/>
        <v>23608.84</v>
      </c>
      <c r="J467" s="12" t="s">
        <v>206</v>
      </c>
    </row>
    <row r="468" spans="4:10" x14ac:dyDescent="0.25">
      <c r="D468" s="5">
        <v>467</v>
      </c>
      <c r="E468" s="19" t="str">
        <f t="shared" si="12"/>
        <v>lignes_budget_2025467</v>
      </c>
      <c r="F468" s="21" t="str">
        <f>CONCATENATE("01/06/",'Compte de résultats (AM)'!$C$1)</f>
        <v>01/06/2025</v>
      </c>
      <c r="G468" s="19" t="str">
        <f t="shared" si="17"/>
        <v>602100</v>
      </c>
      <c r="H468" s="13">
        <f>'Compte de résultats (AM)'!J24</f>
        <v>17.57</v>
      </c>
      <c r="I468" s="17">
        <f t="shared" si="25"/>
        <v>17.57</v>
      </c>
      <c r="J468" s="12" t="s">
        <v>206</v>
      </c>
    </row>
    <row r="469" spans="4:10" x14ac:dyDescent="0.25">
      <c r="D469" s="5">
        <v>468</v>
      </c>
      <c r="E469" s="19" t="str">
        <f t="shared" si="12"/>
        <v>lignes_budget_2025468</v>
      </c>
      <c r="F469" s="21" t="str">
        <f>CONCATENATE("01/06/",'Compte de résultats (AM)'!$C$1)</f>
        <v>01/06/2025</v>
      </c>
      <c r="G469" s="19" t="str">
        <f t="shared" si="17"/>
        <v>602110</v>
      </c>
      <c r="H469" s="13">
        <f>'Compte de résultats (AM)'!J25</f>
        <v>3.6</v>
      </c>
      <c r="I469" s="17">
        <f t="shared" si="25"/>
        <v>3.6</v>
      </c>
      <c r="J469" s="12" t="s">
        <v>206</v>
      </c>
    </row>
    <row r="470" spans="4:10" x14ac:dyDescent="0.25">
      <c r="D470" s="5">
        <v>469</v>
      </c>
      <c r="E470" s="19" t="str">
        <f t="shared" si="12"/>
        <v>lignes_budget_2025469</v>
      </c>
      <c r="F470" s="21" t="str">
        <f>CONCATENATE("01/06/",'Compte de résultats (AM)'!$C$1)</f>
        <v>01/06/2025</v>
      </c>
      <c r="G470" s="19" t="str">
        <f t="shared" si="17"/>
        <v>603000</v>
      </c>
      <c r="H470" s="13">
        <f>'Compte de résultats (AM)'!J26</f>
        <v>873.56</v>
      </c>
      <c r="I470" s="17">
        <f t="shared" si="25"/>
        <v>873.56</v>
      </c>
      <c r="J470" s="12" t="s">
        <v>206</v>
      </c>
    </row>
    <row r="471" spans="4:10" x14ac:dyDescent="0.25">
      <c r="D471" s="5">
        <v>470</v>
      </c>
      <c r="E471" s="19" t="str">
        <f t="shared" si="12"/>
        <v>lignes_budget_2025470</v>
      </c>
      <c r="F471" s="21" t="str">
        <f>CONCATENATE("01/06/",'Compte de résultats (AM)'!$C$1)</f>
        <v>01/06/2025</v>
      </c>
      <c r="G471" s="19" t="str">
        <f t="shared" si="17"/>
        <v>603400</v>
      </c>
      <c r="H471" s="13">
        <f>'Compte de résultats (AM)'!J27</f>
        <v>183.85</v>
      </c>
      <c r="I471" s="17">
        <f t="shared" si="25"/>
        <v>183.85</v>
      </c>
      <c r="J471" s="12" t="s">
        <v>206</v>
      </c>
    </row>
    <row r="472" spans="4:10" x14ac:dyDescent="0.25">
      <c r="D472" s="5">
        <v>471</v>
      </c>
      <c r="E472" s="19" t="str">
        <f t="shared" si="12"/>
        <v>lignes_budget_2025471</v>
      </c>
      <c r="F472" s="21" t="str">
        <f>CONCATENATE("01/06/",'Compte de résultats (AM)'!$C$1)</f>
        <v>01/06/2025</v>
      </c>
      <c r="G472" s="19" t="str">
        <f t="shared" si="17"/>
        <v>606000</v>
      </c>
      <c r="H472" s="13">
        <f>'Compte de résultats (AM)'!J28</f>
        <v>1206.22</v>
      </c>
      <c r="I472" s="17">
        <f t="shared" si="25"/>
        <v>1206.22</v>
      </c>
      <c r="J472" s="12" t="s">
        <v>206</v>
      </c>
    </row>
    <row r="473" spans="4:10" x14ac:dyDescent="0.25">
      <c r="D473" s="5">
        <v>472</v>
      </c>
      <c r="E473" s="19" t="str">
        <f t="shared" si="12"/>
        <v>lignes_budget_2025472</v>
      </c>
      <c r="F473" s="21" t="str">
        <f>CONCATENATE("01/06/",'Compte de résultats (AM)'!$C$1)</f>
        <v>01/06/2025</v>
      </c>
      <c r="G473" s="19" t="str">
        <f t="shared" si="17"/>
        <v>609001</v>
      </c>
      <c r="H473" s="13">
        <f>'Compte de résultats (AM)'!J29</f>
        <v>2474.46</v>
      </c>
      <c r="I473" s="17">
        <f t="shared" si="25"/>
        <v>2474.46</v>
      </c>
      <c r="J473" s="12" t="s">
        <v>206</v>
      </c>
    </row>
    <row r="474" spans="4:10" x14ac:dyDescent="0.25">
      <c r="D474" s="5">
        <v>473</v>
      </c>
      <c r="E474" s="19" t="str">
        <f t="shared" si="12"/>
        <v>lignes_budget_2025473</v>
      </c>
      <c r="F474" s="21" t="str">
        <f>CONCATENATE("01/06/",'Compte de résultats (AM)'!$C$1)</f>
        <v>01/06/2025</v>
      </c>
      <c r="G474" s="19" t="str">
        <f t="shared" si="17"/>
        <v>610101</v>
      </c>
      <c r="H474" s="13">
        <f>'Compte de résultats (AM)'!J30</f>
        <v>236.82</v>
      </c>
      <c r="I474" s="17">
        <f t="shared" si="25"/>
        <v>236.82</v>
      </c>
      <c r="J474" s="12" t="s">
        <v>206</v>
      </c>
    </row>
    <row r="475" spans="4:10" x14ac:dyDescent="0.25">
      <c r="D475" s="5">
        <v>474</v>
      </c>
      <c r="E475" s="19" t="str">
        <f t="shared" si="12"/>
        <v>lignes_budget_2025474</v>
      </c>
      <c r="F475" s="21" t="str">
        <f>CONCATENATE("01/06/",'Compte de résultats (AM)'!$C$1)</f>
        <v>01/06/2025</v>
      </c>
      <c r="G475" s="19" t="str">
        <f t="shared" si="17"/>
        <v>610115</v>
      </c>
      <c r="H475" s="13">
        <f>'Compte de résultats (AM)'!J31</f>
        <v>0</v>
      </c>
      <c r="I475" s="17">
        <f t="shared" si="25"/>
        <v>0</v>
      </c>
      <c r="J475" s="12" t="s">
        <v>206</v>
      </c>
    </row>
    <row r="476" spans="4:10" x14ac:dyDescent="0.25">
      <c r="D476" s="5">
        <v>475</v>
      </c>
      <c r="E476" s="19" t="str">
        <f t="shared" si="12"/>
        <v>lignes_budget_2025475</v>
      </c>
      <c r="F476" s="21" t="str">
        <f>CONCATENATE("01/06/",'Compte de résultats (AM)'!$C$1)</f>
        <v>01/06/2025</v>
      </c>
      <c r="G476" s="19" t="str">
        <f t="shared" si="17"/>
        <v>610200</v>
      </c>
      <c r="H476" s="13">
        <f>'Compte de résultats (AM)'!J32</f>
        <v>173.01</v>
      </c>
      <c r="I476" s="17">
        <f t="shared" si="25"/>
        <v>173.01</v>
      </c>
      <c r="J476" s="12" t="s">
        <v>206</v>
      </c>
    </row>
    <row r="477" spans="4:10" x14ac:dyDescent="0.25">
      <c r="D477" s="5">
        <v>476</v>
      </c>
      <c r="E477" s="19" t="str">
        <f t="shared" si="12"/>
        <v>lignes_budget_2025476</v>
      </c>
      <c r="F477" s="21" t="str">
        <f>CONCATENATE("01/06/",'Compte de résultats (AM)'!$C$1)</f>
        <v>01/06/2025</v>
      </c>
      <c r="G477" s="19" t="str">
        <f t="shared" si="17"/>
        <v>610201</v>
      </c>
      <c r="H477" s="13">
        <f>'Compte de résultats (AM)'!J33</f>
        <v>200</v>
      </c>
      <c r="I477" s="17">
        <f t="shared" si="25"/>
        <v>200</v>
      </c>
      <c r="J477" s="12" t="s">
        <v>206</v>
      </c>
    </row>
    <row r="478" spans="4:10" x14ac:dyDescent="0.25">
      <c r="D478" s="5">
        <v>477</v>
      </c>
      <c r="E478" s="19" t="str">
        <f t="shared" si="12"/>
        <v>lignes_budget_2025477</v>
      </c>
      <c r="F478" s="21" t="str">
        <f>CONCATENATE("01/06/",'Compte de résultats (AM)'!$C$1)</f>
        <v>01/06/2025</v>
      </c>
      <c r="G478" s="19" t="str">
        <f t="shared" si="17"/>
        <v>610300</v>
      </c>
      <c r="H478" s="13">
        <f>'Compte de résultats (AM)'!J34</f>
        <v>446.97</v>
      </c>
      <c r="I478" s="17">
        <f t="shared" si="25"/>
        <v>446.97</v>
      </c>
      <c r="J478" s="12" t="s">
        <v>206</v>
      </c>
    </row>
    <row r="479" spans="4:10" x14ac:dyDescent="0.25">
      <c r="D479" s="5">
        <v>478</v>
      </c>
      <c r="E479" s="19" t="str">
        <f t="shared" si="12"/>
        <v>lignes_budget_2025478</v>
      </c>
      <c r="F479" s="21" t="str">
        <f>CONCATENATE("01/06/",'Compte de résultats (AM)'!$C$1)</f>
        <v>01/06/2025</v>
      </c>
      <c r="G479" s="19" t="str">
        <f t="shared" si="17"/>
        <v>610350</v>
      </c>
      <c r="H479" s="13">
        <f>'Compte de résultats (AM)'!J35</f>
        <v>20.13</v>
      </c>
      <c r="I479" s="17">
        <f t="shared" si="25"/>
        <v>20.13</v>
      </c>
      <c r="J479" s="12" t="s">
        <v>206</v>
      </c>
    </row>
    <row r="480" spans="4:10" x14ac:dyDescent="0.25">
      <c r="D480" s="5">
        <v>479</v>
      </c>
      <c r="E480" s="19" t="str">
        <f t="shared" si="12"/>
        <v>lignes_budget_2025479</v>
      </c>
      <c r="F480" s="21" t="str">
        <f>CONCATENATE("01/06/",'Compte de résultats (AM)'!$C$1)</f>
        <v>01/06/2025</v>
      </c>
      <c r="G480" s="19" t="str">
        <f t="shared" si="17"/>
        <v>610500</v>
      </c>
      <c r="H480" s="13">
        <f>'Compte de résultats (AM)'!J36</f>
        <v>186.81</v>
      </c>
      <c r="I480" s="17">
        <f t="shared" si="25"/>
        <v>186.81</v>
      </c>
      <c r="J480" s="12" t="s">
        <v>206</v>
      </c>
    </row>
    <row r="481" spans="4:10" x14ac:dyDescent="0.25">
      <c r="D481" s="5">
        <v>480</v>
      </c>
      <c r="E481" s="19" t="str">
        <f t="shared" si="12"/>
        <v>lignes_budget_2025480</v>
      </c>
      <c r="F481" s="21" t="str">
        <f>CONCATENATE("01/06/",'Compte de résultats (AM)'!$C$1)</f>
        <v>01/06/2025</v>
      </c>
      <c r="G481" s="19" t="str">
        <f t="shared" si="17"/>
        <v>610800</v>
      </c>
      <c r="H481" s="13">
        <f>'Compte de résultats (AM)'!J37</f>
        <v>12.33</v>
      </c>
      <c r="I481" s="17">
        <f t="shared" si="25"/>
        <v>12.33</v>
      </c>
      <c r="J481" s="12" t="s">
        <v>206</v>
      </c>
    </row>
    <row r="482" spans="4:10" x14ac:dyDescent="0.25">
      <c r="D482" s="5">
        <v>481</v>
      </c>
      <c r="E482" s="19" t="str">
        <f t="shared" si="12"/>
        <v>lignes_budget_2025481</v>
      </c>
      <c r="F482" s="21" t="str">
        <f>CONCATENATE("01/06/",'Compte de résultats (AM)'!$C$1)</f>
        <v>01/06/2025</v>
      </c>
      <c r="G482" s="19" t="str">
        <f t="shared" si="17"/>
        <v>611000</v>
      </c>
      <c r="H482" s="13">
        <f>'Compte de résultats (AM)'!J38</f>
        <v>342.85</v>
      </c>
      <c r="I482" s="17">
        <f t="shared" si="25"/>
        <v>342.85</v>
      </c>
      <c r="J482" s="12" t="s">
        <v>206</v>
      </c>
    </row>
    <row r="483" spans="4:10" x14ac:dyDescent="0.25">
      <c r="D483" s="5">
        <v>482</v>
      </c>
      <c r="E483" s="19" t="str">
        <f t="shared" si="12"/>
        <v>lignes_budget_2025482</v>
      </c>
      <c r="F483" s="21" t="str">
        <f>CONCATENATE("01/06/",'Compte de résultats (AM)'!$C$1)</f>
        <v>01/06/2025</v>
      </c>
      <c r="G483" s="19" t="str">
        <f t="shared" si="17"/>
        <v>611200</v>
      </c>
      <c r="H483" s="13">
        <f>'Compte de résultats (AM)'!J39</f>
        <v>61.6</v>
      </c>
      <c r="I483" s="17">
        <f t="shared" si="25"/>
        <v>61.6</v>
      </c>
      <c r="J483" s="12" t="s">
        <v>206</v>
      </c>
    </row>
    <row r="484" spans="4:10" x14ac:dyDescent="0.25">
      <c r="D484" s="5">
        <v>483</v>
      </c>
      <c r="E484" s="19" t="str">
        <f t="shared" si="12"/>
        <v>lignes_budget_2025483</v>
      </c>
      <c r="F484" s="21" t="str">
        <f>CONCATENATE("01/06/",'Compte de résultats (AM)'!$C$1)</f>
        <v>01/06/2025</v>
      </c>
      <c r="G484" s="19" t="str">
        <f t="shared" si="17"/>
        <v>612120</v>
      </c>
      <c r="H484" s="13">
        <f>'Compte de résultats (AM)'!J40</f>
        <v>1409.75</v>
      </c>
      <c r="I484" s="17">
        <f t="shared" si="25"/>
        <v>1409.75</v>
      </c>
      <c r="J484" s="12" t="s">
        <v>206</v>
      </c>
    </row>
    <row r="485" spans="4:10" x14ac:dyDescent="0.25">
      <c r="D485" s="5">
        <v>484</v>
      </c>
      <c r="E485" s="19" t="str">
        <f t="shared" si="12"/>
        <v>lignes_budget_2025484</v>
      </c>
      <c r="F485" s="21" t="str">
        <f>CONCATENATE("01/06/",'Compte de résultats (AM)'!$C$1)</f>
        <v>01/06/2025</v>
      </c>
      <c r="G485" s="19" t="str">
        <f t="shared" si="17"/>
        <v>612500</v>
      </c>
      <c r="H485" s="13">
        <f>'Compte de résultats (AM)'!J41</f>
        <v>583.91</v>
      </c>
      <c r="I485" s="17">
        <f t="shared" si="25"/>
        <v>583.91</v>
      </c>
      <c r="J485" s="12" t="s">
        <v>206</v>
      </c>
    </row>
    <row r="486" spans="4:10" x14ac:dyDescent="0.25">
      <c r="D486" s="5">
        <v>485</v>
      </c>
      <c r="E486" s="19" t="str">
        <f t="shared" si="12"/>
        <v>lignes_budget_2025485</v>
      </c>
      <c r="F486" s="21" t="str">
        <f>CONCATENATE("01/06/",'Compte de résultats (AM)'!$C$1)</f>
        <v>01/06/2025</v>
      </c>
      <c r="G486" s="19" t="str">
        <f t="shared" si="17"/>
        <v>612600</v>
      </c>
      <c r="H486" s="13">
        <f>'Compte de résultats (AM)'!J42</f>
        <v>108.03</v>
      </c>
      <c r="I486" s="17">
        <f t="shared" si="25"/>
        <v>108.03</v>
      </c>
      <c r="J486" s="12" t="s">
        <v>206</v>
      </c>
    </row>
    <row r="487" spans="4:10" x14ac:dyDescent="0.25">
      <c r="D487" s="5">
        <v>486</v>
      </c>
      <c r="E487" s="19" t="str">
        <f t="shared" si="12"/>
        <v>lignes_budget_2025486</v>
      </c>
      <c r="F487" s="21" t="str">
        <f>CONCATENATE("01/06/",'Compte de résultats (AM)'!$C$1)</f>
        <v>01/06/2025</v>
      </c>
      <c r="G487" s="19" t="str">
        <f t="shared" si="17"/>
        <v>613000</v>
      </c>
      <c r="H487" s="13">
        <f>'Compte de résultats (AM)'!J43</f>
        <v>86.63</v>
      </c>
      <c r="I487" s="17">
        <f t="shared" si="25"/>
        <v>86.63</v>
      </c>
      <c r="J487" s="12" t="s">
        <v>206</v>
      </c>
    </row>
    <row r="488" spans="4:10" x14ac:dyDescent="0.25">
      <c r="D488" s="5">
        <v>487</v>
      </c>
      <c r="E488" s="19" t="str">
        <f t="shared" si="12"/>
        <v>lignes_budget_2025487</v>
      </c>
      <c r="F488" s="21" t="str">
        <f>CONCATENATE("01/06/",'Compte de résultats (AM)'!$C$1)</f>
        <v>01/06/2025</v>
      </c>
      <c r="G488" s="19" t="str">
        <f t="shared" si="17"/>
        <v>613010</v>
      </c>
      <c r="H488" s="13">
        <f>'Compte de résultats (AM)'!J44</f>
        <v>656.7</v>
      </c>
      <c r="I488" s="17">
        <f t="shared" si="25"/>
        <v>656.7</v>
      </c>
      <c r="J488" s="12" t="s">
        <v>206</v>
      </c>
    </row>
    <row r="489" spans="4:10" x14ac:dyDescent="0.25">
      <c r="D489" s="5">
        <v>488</v>
      </c>
      <c r="E489" s="19" t="str">
        <f t="shared" si="12"/>
        <v>lignes_budget_2025488</v>
      </c>
      <c r="F489" s="21" t="str">
        <f>CONCATENATE("01/06/",'Compte de résultats (AM)'!$C$1)</f>
        <v>01/06/2025</v>
      </c>
      <c r="G489" s="19" t="str">
        <f t="shared" si="17"/>
        <v>613400</v>
      </c>
      <c r="H489" s="13">
        <f>'Compte de résultats (AM)'!J45</f>
        <v>3.97</v>
      </c>
      <c r="I489" s="17">
        <f t="shared" si="25"/>
        <v>3.97</v>
      </c>
      <c r="J489" s="12" t="s">
        <v>206</v>
      </c>
    </row>
    <row r="490" spans="4:10" x14ac:dyDescent="0.25">
      <c r="D490" s="5">
        <v>489</v>
      </c>
      <c r="E490" s="19" t="str">
        <f t="shared" si="12"/>
        <v>lignes_budget_2025489</v>
      </c>
      <c r="F490" s="21" t="str">
        <f>CONCATENATE("01/06/",'Compte de résultats (AM)'!$C$1)</f>
        <v>01/06/2025</v>
      </c>
      <c r="G490" s="19" t="str">
        <f t="shared" si="17"/>
        <v>613450</v>
      </c>
      <c r="H490" s="13">
        <f>'Compte de résultats (AM)'!J46</f>
        <v>172.36</v>
      </c>
      <c r="I490" s="17">
        <f t="shared" si="25"/>
        <v>172.36</v>
      </c>
      <c r="J490" s="12" t="s">
        <v>206</v>
      </c>
    </row>
    <row r="491" spans="4:10" x14ac:dyDescent="0.25">
      <c r="D491" s="5">
        <v>490</v>
      </c>
      <c r="E491" s="19" t="str">
        <f t="shared" si="12"/>
        <v>lignes_budget_2025490</v>
      </c>
      <c r="F491" s="21" t="str">
        <f>CONCATENATE("01/06/",'Compte de résultats (AM)'!$C$1)</f>
        <v>01/06/2025</v>
      </c>
      <c r="G491" s="19" t="str">
        <f t="shared" si="17"/>
        <v>615200</v>
      </c>
      <c r="H491" s="13">
        <f>'Compte de résultats (AM)'!J47</f>
        <v>4022.39</v>
      </c>
      <c r="I491" s="17">
        <f t="shared" si="25"/>
        <v>4022.39</v>
      </c>
      <c r="J491" s="12" t="s">
        <v>206</v>
      </c>
    </row>
    <row r="492" spans="4:10" x14ac:dyDescent="0.25">
      <c r="D492" s="5">
        <v>491</v>
      </c>
      <c r="E492" s="19" t="str">
        <f t="shared" si="12"/>
        <v>lignes_budget_2025491</v>
      </c>
      <c r="F492" s="21" t="str">
        <f>CONCATENATE("01/06/",'Compte de résultats (AM)'!$C$1)</f>
        <v>01/06/2025</v>
      </c>
      <c r="G492" s="19" t="str">
        <f t="shared" si="17"/>
        <v>615201</v>
      </c>
      <c r="H492" s="13">
        <f>'Compte de résultats (AM)'!J48</f>
        <v>5565.94</v>
      </c>
      <c r="I492" s="17">
        <f t="shared" si="25"/>
        <v>5565.94</v>
      </c>
      <c r="J492" s="12" t="s">
        <v>206</v>
      </c>
    </row>
    <row r="493" spans="4:10" x14ac:dyDescent="0.25">
      <c r="D493" s="5">
        <v>492</v>
      </c>
      <c r="E493" s="19" t="str">
        <f t="shared" si="12"/>
        <v>lignes_budget_2025492</v>
      </c>
      <c r="F493" s="21" t="str">
        <f>CONCATENATE("01/06/",'Compte de résultats (AM)'!$C$1)</f>
        <v>01/06/2025</v>
      </c>
      <c r="G493" s="19" t="str">
        <f t="shared" si="17"/>
        <v>615301</v>
      </c>
      <c r="H493" s="13">
        <f>'Compte de résultats (AM)'!J49</f>
        <v>1240.32</v>
      </c>
      <c r="I493" s="17">
        <f t="shared" si="25"/>
        <v>1240.32</v>
      </c>
      <c r="J493" s="12" t="s">
        <v>206</v>
      </c>
    </row>
    <row r="494" spans="4:10" x14ac:dyDescent="0.25">
      <c r="D494" s="5">
        <v>493</v>
      </c>
      <c r="E494" s="19" t="str">
        <f t="shared" si="12"/>
        <v>lignes_budget_2025493</v>
      </c>
      <c r="F494" s="21" t="str">
        <f>CONCATENATE("01/06/",'Compte de résultats (AM)'!$C$1)</f>
        <v>01/06/2025</v>
      </c>
      <c r="G494" s="19" t="str">
        <f t="shared" si="17"/>
        <v>615302</v>
      </c>
      <c r="H494" s="13">
        <f>'Compte de résultats (AM)'!J50</f>
        <v>291.67</v>
      </c>
      <c r="I494" s="17">
        <f t="shared" si="25"/>
        <v>291.67</v>
      </c>
      <c r="J494" s="12" t="s">
        <v>206</v>
      </c>
    </row>
    <row r="495" spans="4:10" x14ac:dyDescent="0.25">
      <c r="D495" s="5">
        <v>494</v>
      </c>
      <c r="E495" s="19" t="str">
        <f t="shared" si="12"/>
        <v>lignes_budget_2025494</v>
      </c>
      <c r="F495" s="21" t="str">
        <f>CONCATENATE("01/06/",'Compte de résultats (AM)'!$C$1)</f>
        <v>01/06/2025</v>
      </c>
      <c r="G495" s="19" t="str">
        <f t="shared" si="17"/>
        <v>615303</v>
      </c>
      <c r="H495" s="13">
        <f>'Compte de résultats (AM)'!J51</f>
        <v>1811.55</v>
      </c>
      <c r="I495" s="17">
        <f t="shared" si="25"/>
        <v>1811.55</v>
      </c>
      <c r="J495" s="12" t="s">
        <v>206</v>
      </c>
    </row>
    <row r="496" spans="4:10" x14ac:dyDescent="0.25">
      <c r="D496" s="5">
        <v>495</v>
      </c>
      <c r="E496" s="19" t="str">
        <f t="shared" si="12"/>
        <v>lignes_budget_2025495</v>
      </c>
      <c r="F496" s="21" t="str">
        <f>CONCATENATE("01/06/",'Compte de résultats (AM)'!$C$1)</f>
        <v>01/06/2025</v>
      </c>
      <c r="G496" s="19" t="str">
        <f t="shared" si="17"/>
        <v>615702</v>
      </c>
      <c r="H496" s="13">
        <f>'Compte de résultats (AM)'!J52</f>
        <v>1672.12</v>
      </c>
      <c r="I496" s="17">
        <f t="shared" si="25"/>
        <v>1672.12</v>
      </c>
      <c r="J496" s="12" t="s">
        <v>206</v>
      </c>
    </row>
    <row r="497" spans="4:10" x14ac:dyDescent="0.25">
      <c r="D497" s="5">
        <v>496</v>
      </c>
      <c r="E497" s="19" t="str">
        <f t="shared" si="12"/>
        <v>lignes_budget_2025496</v>
      </c>
      <c r="F497" s="21" t="str">
        <f>CONCATENATE("01/06/",'Compte de résultats (AM)'!$C$1)</f>
        <v>01/06/2025</v>
      </c>
      <c r="G497" s="19" t="str">
        <f t="shared" si="17"/>
        <v>616100</v>
      </c>
      <c r="H497" s="13">
        <f>'Compte de résultats (AM)'!J53</f>
        <v>399.85</v>
      </c>
      <c r="I497" s="17">
        <f t="shared" si="25"/>
        <v>399.85</v>
      </c>
      <c r="J497" s="12" t="s">
        <v>206</v>
      </c>
    </row>
    <row r="498" spans="4:10" x14ac:dyDescent="0.25">
      <c r="D498" s="5">
        <v>497</v>
      </c>
      <c r="E498" s="19" t="str">
        <f t="shared" si="12"/>
        <v>lignes_budget_2025497</v>
      </c>
      <c r="F498" s="21" t="str">
        <f>CONCATENATE("01/06/",'Compte de résultats (AM)'!$C$1)</f>
        <v>01/06/2025</v>
      </c>
      <c r="G498" s="19" t="str">
        <f t="shared" si="17"/>
        <v>616200</v>
      </c>
      <c r="H498" s="13">
        <f>'Compte de résultats (AM)'!J54</f>
        <v>640.54999999999995</v>
      </c>
      <c r="I498" s="17">
        <f t="shared" si="25"/>
        <v>640.54999999999995</v>
      </c>
      <c r="J498" s="12" t="s">
        <v>206</v>
      </c>
    </row>
    <row r="499" spans="4:10" x14ac:dyDescent="0.25">
      <c r="D499" s="5">
        <v>498</v>
      </c>
      <c r="E499" s="19" t="str">
        <f t="shared" si="12"/>
        <v>lignes_budget_2025498</v>
      </c>
      <c r="F499" s="21" t="str">
        <f>CONCATENATE("01/06/",'Compte de résultats (AM)'!$C$1)</f>
        <v>01/06/2025</v>
      </c>
      <c r="G499" s="19" t="str">
        <f t="shared" si="17"/>
        <v>616450</v>
      </c>
      <c r="H499" s="13">
        <f>'Compte de résultats (AM)'!J55</f>
        <v>19.71</v>
      </c>
      <c r="I499" s="17">
        <f t="shared" si="25"/>
        <v>19.71</v>
      </c>
      <c r="J499" s="12" t="s">
        <v>206</v>
      </c>
    </row>
    <row r="500" spans="4:10" x14ac:dyDescent="0.25">
      <c r="D500" s="5">
        <v>499</v>
      </c>
      <c r="E500" s="19" t="str">
        <f t="shared" si="12"/>
        <v>lignes_budget_2025499</v>
      </c>
      <c r="F500" s="21" t="str">
        <f>CONCATENATE("01/06/",'Compte de résultats (AM)'!$C$1)</f>
        <v>01/06/2025</v>
      </c>
      <c r="G500" s="19" t="str">
        <f t="shared" si="17"/>
        <v>616500</v>
      </c>
      <c r="H500" s="13">
        <f>'Compte de résultats (AM)'!J56</f>
        <v>102.85</v>
      </c>
      <c r="I500" s="17">
        <f t="shared" si="25"/>
        <v>102.85</v>
      </c>
      <c r="J500" s="12" t="s">
        <v>206</v>
      </c>
    </row>
    <row r="501" spans="4:10" x14ac:dyDescent="0.25">
      <c r="D501" s="5">
        <v>500</v>
      </c>
      <c r="E501" s="19" t="str">
        <f t="shared" si="12"/>
        <v>lignes_budget_2025500</v>
      </c>
      <c r="F501" s="21" t="str">
        <f>CONCATENATE("01/06/",'Compte de résultats (AM)'!$C$1)</f>
        <v>01/06/2025</v>
      </c>
      <c r="G501" s="19" t="str">
        <f t="shared" si="17"/>
        <v>616540</v>
      </c>
      <c r="H501" s="13">
        <f>'Compte de résultats (AM)'!J57</f>
        <v>63.25</v>
      </c>
      <c r="I501" s="17">
        <f t="shared" si="25"/>
        <v>63.25</v>
      </c>
      <c r="J501" s="12" t="s">
        <v>206</v>
      </c>
    </row>
    <row r="502" spans="4:10" x14ac:dyDescent="0.25">
      <c r="D502" s="5">
        <v>501</v>
      </c>
      <c r="E502" s="19" t="str">
        <f t="shared" si="12"/>
        <v>lignes_budget_2025501</v>
      </c>
      <c r="F502" s="21" t="str">
        <f>CONCATENATE("01/06/",'Compte de résultats (AM)'!$C$1)</f>
        <v>01/06/2025</v>
      </c>
      <c r="G502" s="19" t="str">
        <f t="shared" si="17"/>
        <v>616640</v>
      </c>
      <c r="H502" s="13">
        <f>'Compte de résultats (AM)'!J58</f>
        <v>63.692500000000003</v>
      </c>
      <c r="I502" s="17">
        <f t="shared" si="25"/>
        <v>63.692500000000003</v>
      </c>
      <c r="J502" s="12" t="s">
        <v>206</v>
      </c>
    </row>
    <row r="503" spans="4:10" x14ac:dyDescent="0.25">
      <c r="D503" s="5">
        <v>502</v>
      </c>
      <c r="E503" s="19" t="str">
        <f t="shared" si="12"/>
        <v>lignes_budget_2025502</v>
      </c>
      <c r="F503" s="21" t="str">
        <f>CONCATENATE("01/06/",'Compte de résultats (AM)'!$C$1)</f>
        <v>01/06/2025</v>
      </c>
      <c r="G503" s="19" t="str">
        <f t="shared" si="17"/>
        <v>616685</v>
      </c>
      <c r="H503" s="13">
        <f>'Compte de résultats (AM)'!J59</f>
        <v>106.79</v>
      </c>
      <c r="I503" s="17">
        <f t="shared" si="25"/>
        <v>106.79</v>
      </c>
      <c r="J503" s="12" t="s">
        <v>206</v>
      </c>
    </row>
    <row r="504" spans="4:10" x14ac:dyDescent="0.25">
      <c r="D504" s="5">
        <v>503</v>
      </c>
      <c r="E504" s="19" t="str">
        <f t="shared" si="12"/>
        <v>lignes_budget_2025503</v>
      </c>
      <c r="F504" s="21" t="str">
        <f>CONCATENATE("01/06/",'Compte de résultats (AM)'!$C$1)</f>
        <v>01/06/2025</v>
      </c>
      <c r="G504" s="19" t="str">
        <f t="shared" si="17"/>
        <v>616740</v>
      </c>
      <c r="H504" s="13">
        <f>'Compte de résultats (AM)'!J60</f>
        <v>157.25</v>
      </c>
      <c r="I504" s="17">
        <f t="shared" si="25"/>
        <v>157.25</v>
      </c>
      <c r="J504" s="12" t="s">
        <v>206</v>
      </c>
    </row>
    <row r="505" spans="4:10" x14ac:dyDescent="0.25">
      <c r="D505" s="5">
        <v>504</v>
      </c>
      <c r="E505" s="19" t="str">
        <f t="shared" si="12"/>
        <v>lignes_budget_2025504</v>
      </c>
      <c r="F505" s="21" t="str">
        <f>CONCATENATE("01/06/",'Compte de résultats (AM)'!$C$1)</f>
        <v>01/06/2025</v>
      </c>
      <c r="G505" s="19" t="str">
        <f t="shared" si="17"/>
        <v>616800</v>
      </c>
      <c r="H505" s="13">
        <f>'Compte de résultats (AM)'!J61</f>
        <v>14</v>
      </c>
      <c r="I505" s="17">
        <f t="shared" si="25"/>
        <v>14</v>
      </c>
      <c r="J505" s="12" t="s">
        <v>206</v>
      </c>
    </row>
    <row r="506" spans="4:10" x14ac:dyDescent="0.25">
      <c r="D506" s="5">
        <v>505</v>
      </c>
      <c r="E506" s="19" t="str">
        <f t="shared" si="12"/>
        <v>lignes_budget_2025505</v>
      </c>
      <c r="F506" s="21" t="str">
        <f>CONCATENATE("01/06/",'Compte de résultats (AM)'!$C$1)</f>
        <v>01/06/2025</v>
      </c>
      <c r="G506" s="19" t="str">
        <f t="shared" si="17"/>
        <v>616850</v>
      </c>
      <c r="H506" s="13">
        <f>'Compte de résultats (AM)'!J62</f>
        <v>10.69</v>
      </c>
      <c r="I506" s="17">
        <f t="shared" si="25"/>
        <v>10.69</v>
      </c>
      <c r="J506" s="12" t="s">
        <v>206</v>
      </c>
    </row>
    <row r="507" spans="4:10" x14ac:dyDescent="0.25">
      <c r="D507" s="5">
        <v>506</v>
      </c>
      <c r="E507" s="19" t="str">
        <f t="shared" si="12"/>
        <v>lignes_budget_2025506</v>
      </c>
      <c r="F507" s="21" t="str">
        <f>CONCATENATE("01/06/",'Compte de résultats (AM)'!$C$1)</f>
        <v>01/06/2025</v>
      </c>
      <c r="G507" s="19" t="str">
        <f t="shared" si="17"/>
        <v>620200</v>
      </c>
      <c r="H507" s="13">
        <f>'Compte de résultats (AM)'!J63</f>
        <v>36835</v>
      </c>
      <c r="I507" s="17">
        <f t="shared" si="25"/>
        <v>36835</v>
      </c>
      <c r="J507" s="12" t="s">
        <v>206</v>
      </c>
    </row>
    <row r="508" spans="4:10" x14ac:dyDescent="0.25">
      <c r="D508" s="5">
        <v>507</v>
      </c>
      <c r="E508" s="19" t="str">
        <f t="shared" si="12"/>
        <v>lignes_budget_2025507</v>
      </c>
      <c r="F508" s="21" t="str">
        <f>CONCATENATE("01/06/",'Compte de résultats (AM)'!$C$1)</f>
        <v>01/06/2025</v>
      </c>
      <c r="G508" s="19" t="str">
        <f t="shared" si="17"/>
        <v>620210</v>
      </c>
      <c r="H508" s="13">
        <f>'Compte de résultats (AM)'!J64</f>
        <v>0</v>
      </c>
      <c r="I508" s="17">
        <f t="shared" si="25"/>
        <v>0</v>
      </c>
      <c r="J508" s="12" t="s">
        <v>206</v>
      </c>
    </row>
    <row r="509" spans="4:10" x14ac:dyDescent="0.25">
      <c r="D509" s="5">
        <v>508</v>
      </c>
      <c r="E509" s="19" t="str">
        <f t="shared" si="12"/>
        <v>lignes_budget_2025508</v>
      </c>
      <c r="F509" s="21" t="str">
        <f>CONCATENATE("01/06/",'Compte de résultats (AM)'!$C$1)</f>
        <v>01/06/2025</v>
      </c>
      <c r="G509" s="19" t="str">
        <f t="shared" si="17"/>
        <v>620300</v>
      </c>
      <c r="H509" s="13">
        <f>'Compte de résultats (AM)'!J65</f>
        <v>0</v>
      </c>
      <c r="I509" s="17">
        <f t="shared" si="25"/>
        <v>0</v>
      </c>
      <c r="J509" s="12" t="s">
        <v>206</v>
      </c>
    </row>
    <row r="510" spans="4:10" x14ac:dyDescent="0.25">
      <c r="D510" s="5">
        <v>509</v>
      </c>
      <c r="E510" s="19" t="str">
        <f t="shared" si="12"/>
        <v>lignes_budget_2025509</v>
      </c>
      <c r="F510" s="21" t="str">
        <f>CONCATENATE("01/06/",'Compte de résultats (AM)'!$C$1)</f>
        <v>01/06/2025</v>
      </c>
      <c r="G510" s="19" t="str">
        <f t="shared" si="17"/>
        <v>620310</v>
      </c>
      <c r="H510" s="13">
        <f>'Compte de résultats (AM)'!J66</f>
        <v>0</v>
      </c>
      <c r="I510" s="17">
        <f t="shared" si="25"/>
        <v>0</v>
      </c>
      <c r="J510" s="12" t="s">
        <v>206</v>
      </c>
    </row>
    <row r="511" spans="4:10" x14ac:dyDescent="0.25">
      <c r="D511" s="5">
        <v>510</v>
      </c>
      <c r="E511" s="19" t="str">
        <f t="shared" si="12"/>
        <v>lignes_budget_2025510</v>
      </c>
      <c r="F511" s="21" t="str">
        <f>CONCATENATE("01/06/",'Compte de résultats (AM)'!$C$1)</f>
        <v>01/06/2025</v>
      </c>
      <c r="G511" s="19" t="str">
        <f t="shared" si="17"/>
        <v>620480</v>
      </c>
      <c r="H511" s="13">
        <f>'Compte de résultats (AM)'!J67</f>
        <v>1250</v>
      </c>
      <c r="I511" s="17">
        <f t="shared" si="25"/>
        <v>1250</v>
      </c>
      <c r="J511" s="12" t="s">
        <v>206</v>
      </c>
    </row>
    <row r="512" spans="4:10" x14ac:dyDescent="0.25">
      <c r="D512" s="5">
        <v>511</v>
      </c>
      <c r="E512" s="19" t="str">
        <f t="shared" ref="E512:E766" si="26">CONCATENATE("lignes_budget_",$A$2,D512)</f>
        <v>lignes_budget_2025511</v>
      </c>
      <c r="F512" s="21" t="str">
        <f>CONCATENATE("01/06/",'Compte de résultats (AM)'!$C$1)</f>
        <v>01/06/2025</v>
      </c>
      <c r="G512" s="19" t="str">
        <f t="shared" si="17"/>
        <v>620700</v>
      </c>
      <c r="H512" s="13">
        <f>'Compte de résultats (AM)'!J68</f>
        <v>1287.58</v>
      </c>
      <c r="I512" s="17">
        <f t="shared" si="25"/>
        <v>1287.58</v>
      </c>
      <c r="J512" s="12" t="s">
        <v>206</v>
      </c>
    </row>
    <row r="513" spans="4:10" x14ac:dyDescent="0.25">
      <c r="D513" s="5">
        <v>512</v>
      </c>
      <c r="E513" s="19" t="str">
        <f t="shared" si="26"/>
        <v>lignes_budget_2025512</v>
      </c>
      <c r="F513" s="21" t="str">
        <f>CONCATENATE("01/06/",'Compte de résultats (AM)'!$C$1)</f>
        <v>01/06/2025</v>
      </c>
      <c r="G513" s="19" t="str">
        <f t="shared" si="17"/>
        <v>621000</v>
      </c>
      <c r="H513" s="13">
        <f>'Compte de résultats (AM)'!J69</f>
        <v>12305.28</v>
      </c>
      <c r="I513" s="17">
        <f t="shared" si="25"/>
        <v>12305.28</v>
      </c>
      <c r="J513" s="12" t="s">
        <v>206</v>
      </c>
    </row>
    <row r="514" spans="4:10" x14ac:dyDescent="0.25">
      <c r="D514" s="5">
        <v>513</v>
      </c>
      <c r="E514" s="19" t="str">
        <f t="shared" si="26"/>
        <v>lignes_budget_2025513</v>
      </c>
      <c r="F514" s="21" t="str">
        <f>CONCATENATE("01/06/",'Compte de résultats (AM)'!$C$1)</f>
        <v>01/06/2025</v>
      </c>
      <c r="G514" s="19" t="str">
        <f t="shared" si="17"/>
        <v>622000</v>
      </c>
      <c r="H514" s="13">
        <f>'Compte de résultats (AM)'!J70</f>
        <v>275.48</v>
      </c>
      <c r="I514" s="17">
        <f t="shared" si="25"/>
        <v>275.48</v>
      </c>
      <c r="J514" s="12" t="s">
        <v>206</v>
      </c>
    </row>
    <row r="515" spans="4:10" x14ac:dyDescent="0.25">
      <c r="D515" s="5">
        <v>514</v>
      </c>
      <c r="E515" s="19" t="str">
        <f t="shared" si="26"/>
        <v>lignes_budget_2025514</v>
      </c>
      <c r="F515" s="21" t="str">
        <f>CONCATENATE("01/06/",'Compte de résultats (AM)'!$C$1)</f>
        <v>01/06/2025</v>
      </c>
      <c r="G515" s="19" t="str">
        <f t="shared" si="17"/>
        <v>623000</v>
      </c>
      <c r="H515" s="13">
        <f>'Compte de résultats (AM)'!J71</f>
        <v>0</v>
      </c>
      <c r="I515" s="17">
        <f t="shared" si="25"/>
        <v>0</v>
      </c>
      <c r="J515" s="12" t="s">
        <v>206</v>
      </c>
    </row>
    <row r="516" spans="4:10" x14ac:dyDescent="0.25">
      <c r="D516" s="5">
        <v>515</v>
      </c>
      <c r="E516" s="19" t="str">
        <f t="shared" si="26"/>
        <v>lignes_budget_2025515</v>
      </c>
      <c r="F516" s="21" t="str">
        <f>CONCATENATE("01/06/",'Compte de résultats (AM)'!$C$1)</f>
        <v>01/06/2025</v>
      </c>
      <c r="G516" s="19" t="str">
        <f t="shared" si="17"/>
        <v>623010</v>
      </c>
      <c r="H516" s="13">
        <f>'Compte de résultats (AM)'!J72</f>
        <v>567.66999999999996</v>
      </c>
      <c r="I516" s="17">
        <f t="shared" si="25"/>
        <v>567.66999999999996</v>
      </c>
      <c r="J516" s="12" t="s">
        <v>206</v>
      </c>
    </row>
    <row r="517" spans="4:10" x14ac:dyDescent="0.25">
      <c r="D517" s="5">
        <v>516</v>
      </c>
      <c r="E517" s="19" t="str">
        <f t="shared" si="26"/>
        <v>lignes_budget_2025516</v>
      </c>
      <c r="F517" s="21" t="str">
        <f>CONCATENATE("01/06/",'Compte de résultats (AM)'!$C$1)</f>
        <v>01/06/2025</v>
      </c>
      <c r="G517" s="19" t="str">
        <f t="shared" si="17"/>
        <v>623810</v>
      </c>
      <c r="H517" s="13">
        <f>'Compte de résultats (AM)'!J73</f>
        <v>5032.2120000000004</v>
      </c>
      <c r="I517" s="17">
        <f t="shared" si="25"/>
        <v>5032.2120000000004</v>
      </c>
      <c r="J517" s="12" t="s">
        <v>206</v>
      </c>
    </row>
    <row r="518" spans="4:10" x14ac:dyDescent="0.25">
      <c r="D518" s="5">
        <v>517</v>
      </c>
      <c r="E518" s="19" t="str">
        <f t="shared" si="26"/>
        <v>lignes_budget_2025517</v>
      </c>
      <c r="F518" s="21" t="str">
        <f>CONCATENATE("01/06/",'Compte de résultats (AM)'!$C$1)</f>
        <v>01/06/2025</v>
      </c>
      <c r="G518" s="19" t="str">
        <f t="shared" si="17"/>
        <v>623819</v>
      </c>
      <c r="H518" s="13">
        <f>'Compte de résultats (AM)'!J74</f>
        <v>-4933.54</v>
      </c>
      <c r="I518" s="17">
        <f t="shared" si="25"/>
        <v>-4933.54</v>
      </c>
      <c r="J518" s="12" t="s">
        <v>206</v>
      </c>
    </row>
    <row r="519" spans="4:10" x14ac:dyDescent="0.25">
      <c r="D519" s="5">
        <v>518</v>
      </c>
      <c r="E519" s="19" t="str">
        <f t="shared" si="26"/>
        <v>lignes_budget_2025518</v>
      </c>
      <c r="F519" s="21" t="str">
        <f>CONCATENATE("01/06/",'Compte de résultats (AM)'!$C$1)</f>
        <v>01/06/2025</v>
      </c>
      <c r="G519" s="19" t="str">
        <f t="shared" si="17"/>
        <v>630130</v>
      </c>
      <c r="H519" s="13">
        <f>'Compte de résultats (AM)'!J75</f>
        <v>366.36</v>
      </c>
      <c r="I519" s="17">
        <f t="shared" si="25"/>
        <v>366.36</v>
      </c>
      <c r="J519" s="12" t="s">
        <v>206</v>
      </c>
    </row>
    <row r="520" spans="4:10" x14ac:dyDescent="0.25">
      <c r="D520" s="5">
        <v>519</v>
      </c>
      <c r="E520" s="19" t="str">
        <f t="shared" si="26"/>
        <v>lignes_budget_2025519</v>
      </c>
      <c r="F520" s="21" t="str">
        <f>CONCATENATE("01/06/",'Compte de résultats (AM)'!$C$1)</f>
        <v>01/06/2025</v>
      </c>
      <c r="G520" s="19" t="str">
        <f t="shared" si="17"/>
        <v>630215</v>
      </c>
      <c r="H520" s="13">
        <f>'Compte de résultats (AM)'!J76</f>
        <v>632.28</v>
      </c>
      <c r="I520" s="17">
        <f t="shared" si="25"/>
        <v>632.28</v>
      </c>
      <c r="J520" s="12" t="s">
        <v>206</v>
      </c>
    </row>
    <row r="521" spans="4:10" x14ac:dyDescent="0.25">
      <c r="D521" s="5">
        <v>520</v>
      </c>
      <c r="E521" s="19" t="str">
        <f t="shared" si="26"/>
        <v>lignes_budget_2025520</v>
      </c>
      <c r="F521" s="21" t="str">
        <f>CONCATENATE("01/06/",'Compte de résultats (AM)'!$C$1)</f>
        <v>01/06/2025</v>
      </c>
      <c r="G521" s="19" t="str">
        <f t="shared" si="17"/>
        <v>630220</v>
      </c>
      <c r="H521" s="13">
        <f>'Compte de résultats (AM)'!J77</f>
        <v>104.69</v>
      </c>
      <c r="I521" s="17">
        <f t="shared" si="25"/>
        <v>104.69</v>
      </c>
      <c r="J521" s="12" t="s">
        <v>206</v>
      </c>
    </row>
    <row r="522" spans="4:10" x14ac:dyDescent="0.25">
      <c r="D522" s="5">
        <v>521</v>
      </c>
      <c r="E522" s="19" t="str">
        <f t="shared" si="26"/>
        <v>lignes_budget_2025521</v>
      </c>
      <c r="F522" s="21" t="str">
        <f>CONCATENATE("01/06/",'Compte de résultats (AM)'!$C$1)</f>
        <v>01/06/2025</v>
      </c>
      <c r="G522" s="19" t="str">
        <f t="shared" si="17"/>
        <v>630230</v>
      </c>
      <c r="H522" s="13">
        <f>'Compte de résultats (AM)'!J78</f>
        <v>40.229999999999997</v>
      </c>
      <c r="I522" s="17">
        <f t="shared" si="25"/>
        <v>40.229999999999997</v>
      </c>
      <c r="J522" s="12" t="s">
        <v>206</v>
      </c>
    </row>
    <row r="523" spans="4:10" x14ac:dyDescent="0.25">
      <c r="D523" s="5">
        <v>522</v>
      </c>
      <c r="E523" s="19" t="str">
        <f t="shared" si="26"/>
        <v>lignes_budget_2025522</v>
      </c>
      <c r="F523" s="21" t="str">
        <f>CONCATENATE("01/06/",'Compte de résultats (AM)'!$C$1)</f>
        <v>01/06/2025</v>
      </c>
      <c r="G523" s="19" t="str">
        <f t="shared" si="17"/>
        <v>630240</v>
      </c>
      <c r="H523" s="13">
        <f>'Compte de résultats (AM)'!J79</f>
        <v>270.99</v>
      </c>
      <c r="I523" s="17">
        <f t="shared" si="25"/>
        <v>270.99</v>
      </c>
      <c r="J523" s="12" t="s">
        <v>206</v>
      </c>
    </row>
    <row r="524" spans="4:10" x14ac:dyDescent="0.25">
      <c r="D524" s="5">
        <v>523</v>
      </c>
      <c r="E524" s="19" t="str">
        <f t="shared" si="26"/>
        <v>lignes_budget_2025523</v>
      </c>
      <c r="F524" s="21" t="str">
        <f>CONCATENATE("01/06/",'Compte de résultats (AM)'!$C$1)</f>
        <v>01/06/2025</v>
      </c>
      <c r="G524" s="19" t="str">
        <f t="shared" si="17"/>
        <v>633000</v>
      </c>
      <c r="H524" s="13">
        <f>'Compte de résultats (AM)'!J80</f>
        <v>2854.63</v>
      </c>
      <c r="I524" s="17">
        <f t="shared" si="25"/>
        <v>2854.63</v>
      </c>
      <c r="J524" s="12" t="s">
        <v>206</v>
      </c>
    </row>
    <row r="525" spans="4:10" x14ac:dyDescent="0.25">
      <c r="D525" s="5">
        <v>524</v>
      </c>
      <c r="E525" s="19" t="str">
        <f t="shared" si="26"/>
        <v>lignes_budget_2025524</v>
      </c>
      <c r="F525" s="21" t="str">
        <f>CONCATENATE("01/06/",'Compte de résultats (AM)'!$C$1)</f>
        <v>01/06/2025</v>
      </c>
      <c r="G525" s="19" t="str">
        <f t="shared" si="17"/>
        <v>633100</v>
      </c>
      <c r="H525" s="13">
        <f>'Compte de résultats (AM)'!J81</f>
        <v>-1196.9100000000001</v>
      </c>
      <c r="I525" s="17">
        <f t="shared" si="25"/>
        <v>-1196.9100000000001</v>
      </c>
      <c r="J525" s="12" t="s">
        <v>206</v>
      </c>
    </row>
    <row r="526" spans="4:10" x14ac:dyDescent="0.25">
      <c r="D526" s="5">
        <v>525</v>
      </c>
      <c r="E526" s="19" t="str">
        <f t="shared" si="26"/>
        <v>lignes_budget_2025525</v>
      </c>
      <c r="F526" s="21" t="str">
        <f>CONCATENATE("01/06/",'Compte de résultats (AM)'!$C$1)</f>
        <v>01/06/2025</v>
      </c>
      <c r="G526" s="19" t="str">
        <f t="shared" si="17"/>
        <v>642000</v>
      </c>
      <c r="H526" s="13">
        <f>'Compte de résultats (AM)'!J82</f>
        <v>4166.67</v>
      </c>
      <c r="I526" s="17">
        <f t="shared" si="25"/>
        <v>4166.67</v>
      </c>
      <c r="J526" s="12" t="s">
        <v>206</v>
      </c>
    </row>
    <row r="527" spans="4:10" x14ac:dyDescent="0.25">
      <c r="D527" s="5">
        <v>526</v>
      </c>
      <c r="E527" s="19" t="str">
        <f t="shared" si="26"/>
        <v>lignes_budget_2025526</v>
      </c>
      <c r="F527" s="21" t="str">
        <f>CONCATENATE("01/06/",'Compte de résultats (AM)'!$C$1)</f>
        <v>01/06/2025</v>
      </c>
      <c r="G527" s="19" t="str">
        <f t="shared" si="17"/>
        <v>644000</v>
      </c>
      <c r="H527" s="13">
        <f>'Compte de résultats (AM)'!J83</f>
        <v>22.53</v>
      </c>
      <c r="I527" s="17">
        <f t="shared" si="25"/>
        <v>22.53</v>
      </c>
      <c r="J527" s="12" t="s">
        <v>206</v>
      </c>
    </row>
    <row r="528" spans="4:10" x14ac:dyDescent="0.25">
      <c r="D528" s="5">
        <v>527</v>
      </c>
      <c r="E528" s="19" t="str">
        <f t="shared" si="26"/>
        <v>lignes_budget_2025527</v>
      </c>
      <c r="F528" s="21" t="str">
        <f>CONCATENATE("01/06/",'Compte de résultats (AM)'!$C$1)</f>
        <v>01/06/2025</v>
      </c>
      <c r="G528" s="19" t="str">
        <f t="shared" si="17"/>
        <v>750400</v>
      </c>
      <c r="H528" s="13">
        <f>'Compte de résultats (AM)'!J84</f>
        <v>131.34</v>
      </c>
      <c r="I528" s="16">
        <f t="shared" ref="I528:I530" si="27">H528*-1</f>
        <v>-131.34</v>
      </c>
      <c r="J528" s="12" t="s">
        <v>206</v>
      </c>
    </row>
    <row r="529" spans="4:10" x14ac:dyDescent="0.25">
      <c r="D529" s="5">
        <v>528</v>
      </c>
      <c r="E529" s="19" t="str">
        <f t="shared" si="26"/>
        <v>lignes_budget_2025528</v>
      </c>
      <c r="F529" s="21" t="str">
        <f>CONCATENATE("01/06/",'Compte de résultats (AM)'!$C$1)</f>
        <v>01/06/2025</v>
      </c>
      <c r="G529" s="19" t="str">
        <f t="shared" si="17"/>
        <v>752100</v>
      </c>
      <c r="H529" s="13">
        <f>'Compte de résultats (AM)'!J85</f>
        <v>0.69</v>
      </c>
      <c r="I529" s="16">
        <f t="shared" si="27"/>
        <v>-0.69</v>
      </c>
      <c r="J529" s="12" t="s">
        <v>206</v>
      </c>
    </row>
    <row r="530" spans="4:10" x14ac:dyDescent="0.25">
      <c r="D530" s="5">
        <v>529</v>
      </c>
      <c r="E530" s="19" t="str">
        <f t="shared" si="26"/>
        <v>lignes_budget_2025529</v>
      </c>
      <c r="F530" s="21" t="str">
        <f>CONCATENATE("01/06/",'Compte de résultats (AM)'!$C$1)</f>
        <v>01/06/2025</v>
      </c>
      <c r="G530" s="19" t="str">
        <f t="shared" si="17"/>
        <v>754000</v>
      </c>
      <c r="H530" s="13">
        <f>'Compte de résultats (AM)'!J86</f>
        <v>290.36</v>
      </c>
      <c r="I530" s="16">
        <f t="shared" si="27"/>
        <v>-290.36</v>
      </c>
      <c r="J530" s="12" t="s">
        <v>206</v>
      </c>
    </row>
    <row r="531" spans="4:10" x14ac:dyDescent="0.25">
      <c r="D531" s="5">
        <v>530</v>
      </c>
      <c r="E531" s="19" t="str">
        <f t="shared" si="26"/>
        <v>lignes_budget_2025530</v>
      </c>
      <c r="F531" s="21" t="str">
        <f>CONCATENATE("01/06/",'Compte de résultats (AM)'!$C$1)</f>
        <v>01/06/2025</v>
      </c>
      <c r="G531" s="19" t="str">
        <f t="shared" si="17"/>
        <v>650510</v>
      </c>
      <c r="H531" s="13">
        <f>'Compte de résultats (AM)'!J87</f>
        <v>571.83000000000004</v>
      </c>
      <c r="I531" s="17">
        <f t="shared" ref="I531:I535" si="28">H531</f>
        <v>571.83000000000004</v>
      </c>
      <c r="J531" s="12" t="s">
        <v>206</v>
      </c>
    </row>
    <row r="532" spans="4:10" x14ac:dyDescent="0.25">
      <c r="D532" s="5">
        <v>531</v>
      </c>
      <c r="E532" s="19" t="str">
        <f t="shared" si="26"/>
        <v>lignes_budget_2025531</v>
      </c>
      <c r="F532" s="21" t="str">
        <f>CONCATENATE("01/06/",'Compte de résultats (AM)'!$C$1)</f>
        <v>01/06/2025</v>
      </c>
      <c r="G532" s="19" t="str">
        <f t="shared" si="17"/>
        <v>650660</v>
      </c>
      <c r="H532" s="13">
        <f>'Compte de résultats (AM)'!J88</f>
        <v>613.79</v>
      </c>
      <c r="I532" s="17">
        <f t="shared" si="28"/>
        <v>613.79</v>
      </c>
      <c r="J532" s="12" t="s">
        <v>206</v>
      </c>
    </row>
    <row r="533" spans="4:10" x14ac:dyDescent="0.25">
      <c r="D533" s="5">
        <v>532</v>
      </c>
      <c r="E533" s="19" t="str">
        <f t="shared" si="26"/>
        <v>lignes_budget_2025532</v>
      </c>
      <c r="F533" s="21" t="str">
        <f>CONCATENATE("01/06/",'Compte de résultats (AM)'!$C$1)</f>
        <v>01/06/2025</v>
      </c>
      <c r="G533" s="19" t="str">
        <f t="shared" si="17"/>
        <v>652100</v>
      </c>
      <c r="H533" s="13">
        <f>'Compte de résultats (AM)'!J89</f>
        <v>37.020000000000003</v>
      </c>
      <c r="I533" s="17">
        <f t="shared" si="28"/>
        <v>37.020000000000003</v>
      </c>
      <c r="J533" s="12" t="s">
        <v>206</v>
      </c>
    </row>
    <row r="534" spans="4:10" x14ac:dyDescent="0.25">
      <c r="D534" s="5">
        <v>533</v>
      </c>
      <c r="E534" s="19" t="str">
        <f t="shared" si="26"/>
        <v>lignes_budget_2025533</v>
      </c>
      <c r="F534" s="21" t="str">
        <f>CONCATENATE("01/06/",'Compte de résultats (AM)'!$C$1)</f>
        <v>01/06/2025</v>
      </c>
      <c r="G534" s="19" t="str">
        <f t="shared" si="17"/>
        <v>654000</v>
      </c>
      <c r="H534" s="13">
        <f>'Compte de résultats (AM)'!J90</f>
        <v>31</v>
      </c>
      <c r="I534" s="17">
        <f t="shared" si="28"/>
        <v>31</v>
      </c>
      <c r="J534" s="12" t="s">
        <v>206</v>
      </c>
    </row>
    <row r="535" spans="4:10" x14ac:dyDescent="0.25">
      <c r="D535" s="5">
        <v>534</v>
      </c>
      <c r="E535" s="19" t="str">
        <f t="shared" si="26"/>
        <v>lignes_budget_2025534</v>
      </c>
      <c r="F535" s="21" t="str">
        <f>CONCATENATE("01/06/",'Compte de résultats (AM)'!$C$1)</f>
        <v>01/06/2025</v>
      </c>
      <c r="G535" s="19" t="str">
        <f t="shared" si="17"/>
        <v>657000</v>
      </c>
      <c r="H535" s="13">
        <f>'Compte de résultats (AM)'!J91</f>
        <v>104.61</v>
      </c>
      <c r="I535" s="17">
        <f t="shared" si="28"/>
        <v>104.61</v>
      </c>
      <c r="J535" s="12" t="s">
        <v>206</v>
      </c>
    </row>
    <row r="536" spans="4:10" x14ac:dyDescent="0.25">
      <c r="D536" s="5">
        <v>535</v>
      </c>
      <c r="E536" s="19" t="str">
        <f t="shared" si="26"/>
        <v>lignes_budget_2025535</v>
      </c>
      <c r="F536" s="21" t="str">
        <f>CONCATENATE("01/07/",'Compte de résultats (AM)'!$C$1)</f>
        <v>01/07/2025</v>
      </c>
      <c r="G536" s="19" t="str">
        <f t="shared" si="17"/>
        <v>762000</v>
      </c>
      <c r="H536" s="13">
        <f>'Compte de résultats (AM)'!K3</f>
        <v>906.52499999999998</v>
      </c>
      <c r="I536" s="16">
        <f t="shared" ref="I536:I546" si="29">H536*-1</f>
        <v>-906.52499999999998</v>
      </c>
      <c r="J536" s="12" t="s">
        <v>207</v>
      </c>
    </row>
    <row r="537" spans="4:10" x14ac:dyDescent="0.25">
      <c r="D537" s="5">
        <v>536</v>
      </c>
      <c r="E537" s="19" t="str">
        <f t="shared" si="26"/>
        <v>lignes_budget_2025536</v>
      </c>
      <c r="F537" s="21" t="str">
        <f>CONCATENATE("01/07/",'Compte de résultats (AM)'!$C$1)</f>
        <v>01/07/2025</v>
      </c>
      <c r="G537" s="19" t="str">
        <f t="shared" si="17"/>
        <v>700100</v>
      </c>
      <c r="H537" s="13">
        <f>'Compte de résultats (AM)'!K4</f>
        <v>102553.37</v>
      </c>
      <c r="I537" s="16">
        <f t="shared" si="29"/>
        <v>-102553.37</v>
      </c>
      <c r="J537" s="12" t="s">
        <v>207</v>
      </c>
    </row>
    <row r="538" spans="4:10" x14ac:dyDescent="0.25">
      <c r="D538" s="5">
        <v>537</v>
      </c>
      <c r="E538" s="19" t="str">
        <f t="shared" si="26"/>
        <v>lignes_budget_2025537</v>
      </c>
      <c r="F538" s="21" t="str">
        <f>CONCATENATE("01/07/",'Compte de résultats (AM)'!$C$1)</f>
        <v>01/07/2025</v>
      </c>
      <c r="G538" s="19" t="str">
        <f t="shared" si="17"/>
        <v>700200</v>
      </c>
      <c r="H538" s="13">
        <f>'Compte de résultats (AM)'!K5</f>
        <v>145394.07</v>
      </c>
      <c r="I538" s="16">
        <f t="shared" si="29"/>
        <v>-145394.07</v>
      </c>
      <c r="J538" s="12" t="s">
        <v>207</v>
      </c>
    </row>
    <row r="539" spans="4:10" x14ac:dyDescent="0.25">
      <c r="D539" s="5">
        <v>538</v>
      </c>
      <c r="E539" s="19" t="str">
        <f t="shared" si="26"/>
        <v>lignes_budget_2025538</v>
      </c>
      <c r="F539" s="21" t="str">
        <f>CONCATENATE("01/07/",'Compte de résultats (AM)'!$C$1)</f>
        <v>01/07/2025</v>
      </c>
      <c r="G539" s="19" t="str">
        <f t="shared" si="17"/>
        <v>700500</v>
      </c>
      <c r="H539" s="13">
        <f>'Compte de résultats (AM)'!K6</f>
        <v>-47160.32</v>
      </c>
      <c r="I539" s="16">
        <f t="shared" si="29"/>
        <v>47160.32</v>
      </c>
      <c r="J539" s="12" t="s">
        <v>207</v>
      </c>
    </row>
    <row r="540" spans="4:10" x14ac:dyDescent="0.25">
      <c r="D540" s="5">
        <v>539</v>
      </c>
      <c r="E540" s="19" t="str">
        <f t="shared" si="26"/>
        <v>lignes_budget_2025539</v>
      </c>
      <c r="F540" s="21" t="str">
        <f>CONCATENATE("01/07/",'Compte de résultats (AM)'!$C$1)</f>
        <v>01/07/2025</v>
      </c>
      <c r="G540" s="19" t="str">
        <f t="shared" si="17"/>
        <v>701000</v>
      </c>
      <c r="H540" s="13">
        <f>'Compte de résultats (AM)'!K7</f>
        <v>28109.62</v>
      </c>
      <c r="I540" s="16">
        <f t="shared" si="29"/>
        <v>-28109.62</v>
      </c>
      <c r="J540" s="12" t="s">
        <v>207</v>
      </c>
    </row>
    <row r="541" spans="4:10" x14ac:dyDescent="0.25">
      <c r="D541" s="5">
        <v>540</v>
      </c>
      <c r="E541" s="19" t="str">
        <f t="shared" si="26"/>
        <v>lignes_budget_2025540</v>
      </c>
      <c r="F541" s="21" t="str">
        <f>CONCATENATE("01/07/",'Compte de résultats (AM)'!$C$1)</f>
        <v>01/07/2025</v>
      </c>
      <c r="G541" s="19" t="str">
        <f t="shared" si="17"/>
        <v>701212</v>
      </c>
      <c r="H541" s="13">
        <f>'Compte de résultats (AM)'!K8</f>
        <v>44.35</v>
      </c>
      <c r="I541" s="16">
        <f t="shared" si="29"/>
        <v>-44.35</v>
      </c>
      <c r="J541" s="12" t="s">
        <v>207</v>
      </c>
    </row>
    <row r="542" spans="4:10" x14ac:dyDescent="0.25">
      <c r="D542" s="5">
        <v>541</v>
      </c>
      <c r="E542" s="19" t="str">
        <f t="shared" si="26"/>
        <v>lignes_budget_2025541</v>
      </c>
      <c r="F542" s="21" t="str">
        <f>CONCATENATE("01/07/",'Compte de résultats (AM)'!$C$1)</f>
        <v>01/07/2025</v>
      </c>
      <c r="G542" s="19" t="str">
        <f t="shared" si="17"/>
        <v>701300</v>
      </c>
      <c r="H542" s="13">
        <f>'Compte de résultats (AM)'!K9</f>
        <v>30.09</v>
      </c>
      <c r="I542" s="16">
        <f t="shared" si="29"/>
        <v>-30.09</v>
      </c>
      <c r="J542" s="12" t="s">
        <v>207</v>
      </c>
    </row>
    <row r="543" spans="4:10" x14ac:dyDescent="0.25">
      <c r="D543" s="5">
        <v>542</v>
      </c>
      <c r="E543" s="19" t="str">
        <f t="shared" si="26"/>
        <v>lignes_budget_2025542</v>
      </c>
      <c r="F543" s="21" t="str">
        <f>CONCATENATE("01/07/",'Compte de résultats (AM)'!$C$1)</f>
        <v>01/07/2025</v>
      </c>
      <c r="G543" s="19" t="str">
        <f t="shared" si="17"/>
        <v>701310</v>
      </c>
      <c r="H543" s="13">
        <f>'Compte de résultats (AM)'!K10</f>
        <v>145.35</v>
      </c>
      <c r="I543" s="16">
        <f t="shared" si="29"/>
        <v>-145.35</v>
      </c>
      <c r="J543" s="12" t="s">
        <v>207</v>
      </c>
    </row>
    <row r="544" spans="4:10" x14ac:dyDescent="0.25">
      <c r="D544" s="5">
        <v>543</v>
      </c>
      <c r="E544" s="19" t="str">
        <f t="shared" si="26"/>
        <v>lignes_budget_2025543</v>
      </c>
      <c r="F544" s="21" t="str">
        <f>CONCATENATE("01/07/",'Compte de résultats (AM)'!$C$1)</f>
        <v>01/07/2025</v>
      </c>
      <c r="G544" s="19" t="str">
        <f t="shared" si="17"/>
        <v>701400</v>
      </c>
      <c r="H544" s="13">
        <f>'Compte de résultats (AM)'!K11</f>
        <v>1045.04</v>
      </c>
      <c r="I544" s="16">
        <f t="shared" si="29"/>
        <v>-1045.04</v>
      </c>
      <c r="J544" s="12" t="s">
        <v>207</v>
      </c>
    </row>
    <row r="545" spans="4:10" x14ac:dyDescent="0.25">
      <c r="D545" s="5">
        <v>544</v>
      </c>
      <c r="E545" s="19" t="str">
        <f t="shared" si="26"/>
        <v>lignes_budget_2025544</v>
      </c>
      <c r="F545" s="21" t="str">
        <f>CONCATENATE("01/07/",'Compte de résultats (AM)'!$C$1)</f>
        <v>01/07/2025</v>
      </c>
      <c r="G545" s="19" t="str">
        <f t="shared" si="17"/>
        <v>704000</v>
      </c>
      <c r="H545" s="13">
        <f>'Compte de résultats (AM)'!K12</f>
        <v>1714.06</v>
      </c>
      <c r="I545" s="16">
        <f t="shared" si="29"/>
        <v>-1714.06</v>
      </c>
      <c r="J545" s="12" t="s">
        <v>207</v>
      </c>
    </row>
    <row r="546" spans="4:10" x14ac:dyDescent="0.25">
      <c r="D546" s="5">
        <v>545</v>
      </c>
      <c r="E546" s="19" t="str">
        <f t="shared" si="26"/>
        <v>lignes_budget_2025545</v>
      </c>
      <c r="F546" s="21" t="str">
        <f>CONCATENATE("01/07/",'Compte de résultats (AM)'!$C$1)</f>
        <v>01/07/2025</v>
      </c>
      <c r="G546" s="19" t="str">
        <f t="shared" si="17"/>
        <v>705210</v>
      </c>
      <c r="H546" s="13">
        <f>'Compte de résultats (AM)'!K13</f>
        <v>1767.97</v>
      </c>
      <c r="I546" s="16">
        <f t="shared" si="29"/>
        <v>-1767.97</v>
      </c>
      <c r="J546" s="12" t="s">
        <v>207</v>
      </c>
    </row>
    <row r="547" spans="4:10" x14ac:dyDescent="0.25">
      <c r="D547" s="5">
        <v>546</v>
      </c>
      <c r="E547" s="19" t="str">
        <f t="shared" si="26"/>
        <v>lignes_budget_2025546</v>
      </c>
      <c r="F547" s="21" t="str">
        <f>CONCATENATE("01/07/",'Compte de résultats (AM)'!$C$1)</f>
        <v>01/07/2025</v>
      </c>
      <c r="G547" s="19" t="str">
        <f t="shared" si="17"/>
        <v>600100</v>
      </c>
      <c r="H547" s="13">
        <f>'Compte de résultats (AM)'!K14</f>
        <v>102090.96</v>
      </c>
      <c r="I547" s="17">
        <f t="shared" ref="I547:I616" si="30">H547</f>
        <v>102090.96</v>
      </c>
      <c r="J547" s="12" t="s">
        <v>207</v>
      </c>
    </row>
    <row r="548" spans="4:10" x14ac:dyDescent="0.25">
      <c r="D548" s="5">
        <v>547</v>
      </c>
      <c r="E548" s="19" t="str">
        <f t="shared" si="26"/>
        <v>lignes_budget_2025547</v>
      </c>
      <c r="F548" s="21" t="str">
        <f>CONCATENATE("01/07/",'Compte de résultats (AM)'!$C$1)</f>
        <v>01/07/2025</v>
      </c>
      <c r="G548" s="19" t="str">
        <f t="shared" si="17"/>
        <v>600200</v>
      </c>
      <c r="H548" s="13">
        <f>'Compte de résultats (AM)'!K15</f>
        <v>144280.82999999999</v>
      </c>
      <c r="I548" s="17">
        <f t="shared" si="30"/>
        <v>144280.82999999999</v>
      </c>
      <c r="J548" s="12" t="s">
        <v>207</v>
      </c>
    </row>
    <row r="549" spans="4:10" x14ac:dyDescent="0.25">
      <c r="D549" s="5">
        <v>548</v>
      </c>
      <c r="E549" s="19" t="str">
        <f t="shared" si="26"/>
        <v>lignes_budget_2025548</v>
      </c>
      <c r="F549" s="21" t="str">
        <f>CONCATENATE("01/07/",'Compte de résultats (AM)'!$C$1)</f>
        <v>01/07/2025</v>
      </c>
      <c r="G549" s="19" t="str">
        <f t="shared" si="17"/>
        <v>601100</v>
      </c>
      <c r="H549" s="13">
        <f>'Compte de résultats (AM)'!K16</f>
        <v>250.35</v>
      </c>
      <c r="I549" s="17">
        <f t="shared" si="30"/>
        <v>250.35</v>
      </c>
      <c r="J549" s="12" t="s">
        <v>207</v>
      </c>
    </row>
    <row r="550" spans="4:10" x14ac:dyDescent="0.25">
      <c r="D550" s="5">
        <v>549</v>
      </c>
      <c r="E550" s="19" t="str">
        <f t="shared" si="26"/>
        <v>lignes_budget_2025549</v>
      </c>
      <c r="F550" s="21" t="str">
        <f>CONCATENATE("01/07/",'Compte de résultats (AM)'!$C$1)</f>
        <v>01/07/2025</v>
      </c>
      <c r="G550" s="19" t="str">
        <f t="shared" si="17"/>
        <v>601112</v>
      </c>
      <c r="H550" s="13">
        <f>'Compte de résultats (AM)'!K17</f>
        <v>1944.47</v>
      </c>
      <c r="I550" s="17">
        <f t="shared" si="30"/>
        <v>1944.47</v>
      </c>
      <c r="J550" s="12" t="s">
        <v>207</v>
      </c>
    </row>
    <row r="551" spans="4:10" x14ac:dyDescent="0.25">
      <c r="D551" s="5">
        <v>550</v>
      </c>
      <c r="E551" s="19" t="str">
        <f t="shared" si="26"/>
        <v>lignes_budget_2025550</v>
      </c>
      <c r="F551" s="21" t="str">
        <f>CONCATENATE("01/07/",'Compte de résultats (AM)'!$C$1)</f>
        <v>01/07/2025</v>
      </c>
      <c r="G551" s="19" t="str">
        <f t="shared" si="17"/>
        <v>601200</v>
      </c>
      <c r="H551" s="13">
        <f>'Compte de résultats (AM)'!K18</f>
        <v>2183.1325000000002</v>
      </c>
      <c r="I551" s="17">
        <f t="shared" si="30"/>
        <v>2183.1325000000002</v>
      </c>
      <c r="J551" s="12" t="s">
        <v>207</v>
      </c>
    </row>
    <row r="552" spans="4:10" x14ac:dyDescent="0.25">
      <c r="D552" s="5">
        <v>551</v>
      </c>
      <c r="E552" s="19" t="str">
        <f t="shared" si="26"/>
        <v>lignes_budget_2025551</v>
      </c>
      <c r="F552" s="21" t="str">
        <f>CONCATENATE("01/07/",'Compte de résultats (AM)'!$C$1)</f>
        <v>01/07/2025</v>
      </c>
      <c r="G552" s="19" t="str">
        <f t="shared" si="17"/>
        <v>601210</v>
      </c>
      <c r="H552" s="13">
        <f>'Compte de résultats (AM)'!K19</f>
        <v>122.825</v>
      </c>
      <c r="I552" s="17">
        <f t="shared" si="30"/>
        <v>122.825</v>
      </c>
      <c r="J552" s="12" t="s">
        <v>207</v>
      </c>
    </row>
    <row r="553" spans="4:10" x14ac:dyDescent="0.25">
      <c r="D553" s="5">
        <v>552</v>
      </c>
      <c r="E553" s="19" t="str">
        <f t="shared" si="26"/>
        <v>lignes_budget_2025552</v>
      </c>
      <c r="F553" s="21" t="str">
        <f>CONCATENATE("01/07/",'Compte de résultats (AM)'!$C$1)</f>
        <v>01/07/2025</v>
      </c>
      <c r="G553" s="19" t="str">
        <f t="shared" si="17"/>
        <v>601300</v>
      </c>
      <c r="H553" s="13">
        <f>'Compte de résultats (AM)'!K20</f>
        <v>19.59</v>
      </c>
      <c r="I553" s="17">
        <f t="shared" si="30"/>
        <v>19.59</v>
      </c>
      <c r="J553" s="12" t="s">
        <v>207</v>
      </c>
    </row>
    <row r="554" spans="4:10" x14ac:dyDescent="0.25">
      <c r="D554" s="5">
        <v>553</v>
      </c>
      <c r="E554" s="19" t="str">
        <f t="shared" si="26"/>
        <v>lignes_budget_2025553</v>
      </c>
      <c r="F554" s="21" t="str">
        <f>CONCATENATE("01/07/",'Compte de résultats (AM)'!$C$1)</f>
        <v>01/07/2025</v>
      </c>
      <c r="G554" s="19" t="str">
        <f t="shared" si="17"/>
        <v>601500</v>
      </c>
      <c r="H554" s="13">
        <f>'Compte de résultats (AM)'!K21</f>
        <v>62.84</v>
      </c>
      <c r="I554" s="17">
        <f t="shared" si="30"/>
        <v>62.84</v>
      </c>
      <c r="J554" s="12" t="s">
        <v>207</v>
      </c>
    </row>
    <row r="555" spans="4:10" x14ac:dyDescent="0.25">
      <c r="D555" s="5">
        <v>554</v>
      </c>
      <c r="E555" s="19" t="str">
        <f t="shared" si="26"/>
        <v>lignes_budget_2025554</v>
      </c>
      <c r="F555" s="21" t="str">
        <f>CONCATENATE("01/07/",'Compte de résultats (AM)'!$C$1)</f>
        <v>01/07/2025</v>
      </c>
      <c r="G555" s="19" t="str">
        <f t="shared" si="17"/>
        <v>601510</v>
      </c>
      <c r="H555" s="13">
        <f>'Compte de résultats (AM)'!K22</f>
        <v>24.45</v>
      </c>
      <c r="I555" s="17">
        <f t="shared" si="30"/>
        <v>24.45</v>
      </c>
      <c r="J555" s="12" t="s">
        <v>207</v>
      </c>
    </row>
    <row r="556" spans="4:10" x14ac:dyDescent="0.25">
      <c r="D556" s="5">
        <v>555</v>
      </c>
      <c r="E556" s="19" t="str">
        <f t="shared" si="26"/>
        <v>lignes_budget_2025555</v>
      </c>
      <c r="F556" s="21" t="str">
        <f>CONCATENATE("01/07/",'Compte de résultats (AM)'!$C$1)</f>
        <v>01/07/2025</v>
      </c>
      <c r="G556" s="19" t="str">
        <f t="shared" si="17"/>
        <v>601900</v>
      </c>
      <c r="H556" s="13">
        <f>'Compte de résultats (AM)'!K23</f>
        <v>23608.84</v>
      </c>
      <c r="I556" s="17">
        <f t="shared" si="30"/>
        <v>23608.84</v>
      </c>
      <c r="J556" s="12" t="s">
        <v>207</v>
      </c>
    </row>
    <row r="557" spans="4:10" x14ac:dyDescent="0.25">
      <c r="D557" s="5">
        <v>556</v>
      </c>
      <c r="E557" s="19" t="str">
        <f t="shared" si="26"/>
        <v>lignes_budget_2025556</v>
      </c>
      <c r="F557" s="21" t="str">
        <f>CONCATENATE("01/07/",'Compte de résultats (AM)'!$C$1)</f>
        <v>01/07/2025</v>
      </c>
      <c r="G557" s="19" t="str">
        <f t="shared" si="17"/>
        <v>602100</v>
      </c>
      <c r="H557" s="13">
        <f>'Compte de résultats (AM)'!K24</f>
        <v>17.57</v>
      </c>
      <c r="I557" s="17">
        <f t="shared" si="30"/>
        <v>17.57</v>
      </c>
      <c r="J557" s="12" t="s">
        <v>207</v>
      </c>
    </row>
    <row r="558" spans="4:10" x14ac:dyDescent="0.25">
      <c r="D558" s="5">
        <v>557</v>
      </c>
      <c r="E558" s="19" t="str">
        <f t="shared" si="26"/>
        <v>lignes_budget_2025557</v>
      </c>
      <c r="F558" s="21" t="str">
        <f>CONCATENATE("01/07/",'Compte de résultats (AM)'!$C$1)</f>
        <v>01/07/2025</v>
      </c>
      <c r="G558" s="19" t="str">
        <f t="shared" si="17"/>
        <v>602110</v>
      </c>
      <c r="H558" s="13">
        <f>'Compte de résultats (AM)'!K25</f>
        <v>3.6</v>
      </c>
      <c r="I558" s="17">
        <f t="shared" si="30"/>
        <v>3.6</v>
      </c>
      <c r="J558" s="12" t="s">
        <v>207</v>
      </c>
    </row>
    <row r="559" spans="4:10" x14ac:dyDescent="0.25">
      <c r="D559" s="5">
        <v>558</v>
      </c>
      <c r="E559" s="19" t="str">
        <f t="shared" si="26"/>
        <v>lignes_budget_2025558</v>
      </c>
      <c r="F559" s="21" t="str">
        <f>CONCATENATE("01/07/",'Compte de résultats (AM)'!$C$1)</f>
        <v>01/07/2025</v>
      </c>
      <c r="G559" s="19" t="str">
        <f t="shared" si="17"/>
        <v>603000</v>
      </c>
      <c r="H559" s="13">
        <f>'Compte de résultats (AM)'!K26</f>
        <v>873.56</v>
      </c>
      <c r="I559" s="17">
        <f t="shared" si="30"/>
        <v>873.56</v>
      </c>
      <c r="J559" s="12" t="s">
        <v>207</v>
      </c>
    </row>
    <row r="560" spans="4:10" x14ac:dyDescent="0.25">
      <c r="D560" s="5">
        <v>559</v>
      </c>
      <c r="E560" s="19" t="str">
        <f t="shared" si="26"/>
        <v>lignes_budget_2025559</v>
      </c>
      <c r="F560" s="21" t="str">
        <f>CONCATENATE("01/07/",'Compte de résultats (AM)'!$C$1)</f>
        <v>01/07/2025</v>
      </c>
      <c r="G560" s="19" t="str">
        <f t="shared" si="17"/>
        <v>603400</v>
      </c>
      <c r="H560" s="13">
        <f>'Compte de résultats (AM)'!K27</f>
        <v>183.85</v>
      </c>
      <c r="I560" s="17">
        <f t="shared" si="30"/>
        <v>183.85</v>
      </c>
      <c r="J560" s="12" t="s">
        <v>207</v>
      </c>
    </row>
    <row r="561" spans="4:10" x14ac:dyDescent="0.25">
      <c r="D561" s="5">
        <v>560</v>
      </c>
      <c r="E561" s="19" t="str">
        <f t="shared" si="26"/>
        <v>lignes_budget_2025560</v>
      </c>
      <c r="F561" s="21" t="str">
        <f>CONCATENATE("01/07/",'Compte de résultats (AM)'!$C$1)</f>
        <v>01/07/2025</v>
      </c>
      <c r="G561" s="19" t="str">
        <f t="shared" si="17"/>
        <v>606000</v>
      </c>
      <c r="H561" s="13">
        <f>'Compte de résultats (AM)'!K28</f>
        <v>1206.22</v>
      </c>
      <c r="I561" s="17">
        <f t="shared" si="30"/>
        <v>1206.22</v>
      </c>
      <c r="J561" s="12" t="s">
        <v>207</v>
      </c>
    </row>
    <row r="562" spans="4:10" x14ac:dyDescent="0.25">
      <c r="D562" s="5">
        <v>561</v>
      </c>
      <c r="E562" s="19" t="str">
        <f t="shared" si="26"/>
        <v>lignes_budget_2025561</v>
      </c>
      <c r="F562" s="21" t="str">
        <f>CONCATENATE("01/07/",'Compte de résultats (AM)'!$C$1)</f>
        <v>01/07/2025</v>
      </c>
      <c r="G562" s="19" t="str">
        <f t="shared" si="17"/>
        <v>609001</v>
      </c>
      <c r="H562" s="13">
        <f>'Compte de résultats (AM)'!K29</f>
        <v>2474.46</v>
      </c>
      <c r="I562" s="17">
        <f t="shared" si="30"/>
        <v>2474.46</v>
      </c>
      <c r="J562" s="12" t="s">
        <v>207</v>
      </c>
    </row>
    <row r="563" spans="4:10" x14ac:dyDescent="0.25">
      <c r="D563" s="5">
        <v>562</v>
      </c>
      <c r="E563" s="19" t="str">
        <f t="shared" si="26"/>
        <v>lignes_budget_2025562</v>
      </c>
      <c r="F563" s="21" t="str">
        <f>CONCATENATE("01/07/",'Compte de résultats (AM)'!$C$1)</f>
        <v>01/07/2025</v>
      </c>
      <c r="G563" s="19" t="str">
        <f t="shared" si="17"/>
        <v>610101</v>
      </c>
      <c r="H563" s="13">
        <f>'Compte de résultats (AM)'!K30</f>
        <v>236.82</v>
      </c>
      <c r="I563" s="17">
        <f t="shared" si="30"/>
        <v>236.82</v>
      </c>
      <c r="J563" s="12" t="s">
        <v>207</v>
      </c>
    </row>
    <row r="564" spans="4:10" x14ac:dyDescent="0.25">
      <c r="D564" s="5">
        <v>563</v>
      </c>
      <c r="E564" s="19" t="str">
        <f t="shared" si="26"/>
        <v>lignes_budget_2025563</v>
      </c>
      <c r="F564" s="21" t="str">
        <f>CONCATENATE("01/07/",'Compte de résultats (AM)'!$C$1)</f>
        <v>01/07/2025</v>
      </c>
      <c r="G564" s="19" t="str">
        <f t="shared" si="17"/>
        <v>610115</v>
      </c>
      <c r="H564" s="13">
        <f>'Compte de résultats (AM)'!K31</f>
        <v>0</v>
      </c>
      <c r="I564" s="17">
        <f t="shared" si="30"/>
        <v>0</v>
      </c>
      <c r="J564" s="12" t="s">
        <v>207</v>
      </c>
    </row>
    <row r="565" spans="4:10" x14ac:dyDescent="0.25">
      <c r="D565" s="5">
        <v>564</v>
      </c>
      <c r="E565" s="19" t="str">
        <f t="shared" si="26"/>
        <v>lignes_budget_2025564</v>
      </c>
      <c r="F565" s="21" t="str">
        <f>CONCATENATE("01/07/",'Compte de résultats (AM)'!$C$1)</f>
        <v>01/07/2025</v>
      </c>
      <c r="G565" s="19" t="str">
        <f t="shared" si="17"/>
        <v>610200</v>
      </c>
      <c r="H565" s="13">
        <f>'Compte de résultats (AM)'!K32</f>
        <v>173.01</v>
      </c>
      <c r="I565" s="17">
        <f t="shared" si="30"/>
        <v>173.01</v>
      </c>
      <c r="J565" s="12" t="s">
        <v>207</v>
      </c>
    </row>
    <row r="566" spans="4:10" x14ac:dyDescent="0.25">
      <c r="D566" s="5">
        <v>565</v>
      </c>
      <c r="E566" s="19" t="str">
        <f t="shared" si="26"/>
        <v>lignes_budget_2025565</v>
      </c>
      <c r="F566" s="21" t="str">
        <f>CONCATENATE("01/07/",'Compte de résultats (AM)'!$C$1)</f>
        <v>01/07/2025</v>
      </c>
      <c r="G566" s="19" t="str">
        <f t="shared" si="17"/>
        <v>610201</v>
      </c>
      <c r="H566" s="13">
        <f>'Compte de résultats (AM)'!K33</f>
        <v>200</v>
      </c>
      <c r="I566" s="17">
        <f t="shared" si="30"/>
        <v>200</v>
      </c>
      <c r="J566" s="12" t="s">
        <v>207</v>
      </c>
    </row>
    <row r="567" spans="4:10" x14ac:dyDescent="0.25">
      <c r="D567" s="5">
        <v>566</v>
      </c>
      <c r="E567" s="19" t="str">
        <f t="shared" si="26"/>
        <v>lignes_budget_2025566</v>
      </c>
      <c r="F567" s="21" t="str">
        <f>CONCATENATE("01/07/",'Compte de résultats (AM)'!$C$1)</f>
        <v>01/07/2025</v>
      </c>
      <c r="G567" s="19" t="str">
        <f t="shared" si="17"/>
        <v>610300</v>
      </c>
      <c r="H567" s="13">
        <f>'Compte de résultats (AM)'!K34</f>
        <v>446.97</v>
      </c>
      <c r="I567" s="17">
        <f t="shared" si="30"/>
        <v>446.97</v>
      </c>
      <c r="J567" s="12" t="s">
        <v>207</v>
      </c>
    </row>
    <row r="568" spans="4:10" x14ac:dyDescent="0.25">
      <c r="D568" s="5">
        <v>567</v>
      </c>
      <c r="E568" s="19" t="str">
        <f t="shared" si="26"/>
        <v>lignes_budget_2025567</v>
      </c>
      <c r="F568" s="21" t="str">
        <f>CONCATENATE("01/07/",'Compte de résultats (AM)'!$C$1)</f>
        <v>01/07/2025</v>
      </c>
      <c r="G568" s="19" t="str">
        <f t="shared" si="17"/>
        <v>610350</v>
      </c>
      <c r="H568" s="13">
        <f>'Compte de résultats (AM)'!K35</f>
        <v>20.13</v>
      </c>
      <c r="I568" s="17">
        <f t="shared" si="30"/>
        <v>20.13</v>
      </c>
      <c r="J568" s="12" t="s">
        <v>207</v>
      </c>
    </row>
    <row r="569" spans="4:10" x14ac:dyDescent="0.25">
      <c r="D569" s="5">
        <v>568</v>
      </c>
      <c r="E569" s="19" t="str">
        <f t="shared" si="26"/>
        <v>lignes_budget_2025568</v>
      </c>
      <c r="F569" s="21" t="str">
        <f>CONCATENATE("01/07/",'Compte de résultats (AM)'!$C$1)</f>
        <v>01/07/2025</v>
      </c>
      <c r="G569" s="19" t="str">
        <f t="shared" si="17"/>
        <v>610500</v>
      </c>
      <c r="H569" s="13">
        <f>'Compte de résultats (AM)'!K36</f>
        <v>186.81</v>
      </c>
      <c r="I569" s="17">
        <f t="shared" si="30"/>
        <v>186.81</v>
      </c>
      <c r="J569" s="12" t="s">
        <v>207</v>
      </c>
    </row>
    <row r="570" spans="4:10" x14ac:dyDescent="0.25">
      <c r="D570" s="5">
        <v>569</v>
      </c>
      <c r="E570" s="19" t="str">
        <f t="shared" si="26"/>
        <v>lignes_budget_2025569</v>
      </c>
      <c r="F570" s="21" t="str">
        <f>CONCATENATE("01/07/",'Compte de résultats (AM)'!$C$1)</f>
        <v>01/07/2025</v>
      </c>
      <c r="G570" s="19" t="str">
        <f t="shared" si="17"/>
        <v>610800</v>
      </c>
      <c r="H570" s="13">
        <f>'Compte de résultats (AM)'!K37</f>
        <v>12.33</v>
      </c>
      <c r="I570" s="17">
        <f t="shared" si="30"/>
        <v>12.33</v>
      </c>
      <c r="J570" s="12" t="s">
        <v>207</v>
      </c>
    </row>
    <row r="571" spans="4:10" x14ac:dyDescent="0.25">
      <c r="D571" s="5">
        <v>570</v>
      </c>
      <c r="E571" s="19" t="str">
        <f t="shared" si="26"/>
        <v>lignes_budget_2025570</v>
      </c>
      <c r="F571" s="21" t="str">
        <f>CONCATENATE("01/07/",'Compte de résultats (AM)'!$C$1)</f>
        <v>01/07/2025</v>
      </c>
      <c r="G571" s="19" t="str">
        <f t="shared" si="17"/>
        <v>611000</v>
      </c>
      <c r="H571" s="13">
        <f>'Compte de résultats (AM)'!K38</f>
        <v>342.85</v>
      </c>
      <c r="I571" s="17">
        <f t="shared" si="30"/>
        <v>342.85</v>
      </c>
      <c r="J571" s="12" t="s">
        <v>207</v>
      </c>
    </row>
    <row r="572" spans="4:10" x14ac:dyDescent="0.25">
      <c r="D572" s="5">
        <v>571</v>
      </c>
      <c r="E572" s="19" t="str">
        <f t="shared" si="26"/>
        <v>lignes_budget_2025571</v>
      </c>
      <c r="F572" s="21" t="str">
        <f>CONCATENATE("01/07/",'Compte de résultats (AM)'!$C$1)</f>
        <v>01/07/2025</v>
      </c>
      <c r="G572" s="19" t="str">
        <f t="shared" si="17"/>
        <v>611200</v>
      </c>
      <c r="H572" s="13">
        <f>'Compte de résultats (AM)'!K39</f>
        <v>61.6</v>
      </c>
      <c r="I572" s="17">
        <f t="shared" si="30"/>
        <v>61.6</v>
      </c>
      <c r="J572" s="12" t="s">
        <v>207</v>
      </c>
    </row>
    <row r="573" spans="4:10" x14ac:dyDescent="0.25">
      <c r="D573" s="5">
        <v>572</v>
      </c>
      <c r="E573" s="19" t="str">
        <f t="shared" si="26"/>
        <v>lignes_budget_2025572</v>
      </c>
      <c r="F573" s="21" t="str">
        <f>CONCATENATE("01/07/",'Compte de résultats (AM)'!$C$1)</f>
        <v>01/07/2025</v>
      </c>
      <c r="G573" s="19" t="str">
        <f t="shared" si="17"/>
        <v>612120</v>
      </c>
      <c r="H573" s="13">
        <f>'Compte de résultats (AM)'!K40</f>
        <v>1409.75</v>
      </c>
      <c r="I573" s="17">
        <f t="shared" si="30"/>
        <v>1409.75</v>
      </c>
      <c r="J573" s="12" t="s">
        <v>207</v>
      </c>
    </row>
    <row r="574" spans="4:10" x14ac:dyDescent="0.25">
      <c r="D574" s="5">
        <v>573</v>
      </c>
      <c r="E574" s="19" t="str">
        <f t="shared" si="26"/>
        <v>lignes_budget_2025573</v>
      </c>
      <c r="F574" s="21" t="str">
        <f>CONCATENATE("01/07/",'Compte de résultats (AM)'!$C$1)</f>
        <v>01/07/2025</v>
      </c>
      <c r="G574" s="19" t="str">
        <f t="shared" si="17"/>
        <v>612500</v>
      </c>
      <c r="H574" s="13">
        <f>'Compte de résultats (AM)'!K41</f>
        <v>583.91</v>
      </c>
      <c r="I574" s="17">
        <f t="shared" si="30"/>
        <v>583.91</v>
      </c>
      <c r="J574" s="12" t="s">
        <v>207</v>
      </c>
    </row>
    <row r="575" spans="4:10" x14ac:dyDescent="0.25">
      <c r="D575" s="5">
        <v>574</v>
      </c>
      <c r="E575" s="19" t="str">
        <f t="shared" si="26"/>
        <v>lignes_budget_2025574</v>
      </c>
      <c r="F575" s="21" t="str">
        <f>CONCATENATE("01/07/",'Compte de résultats (AM)'!$C$1)</f>
        <v>01/07/2025</v>
      </c>
      <c r="G575" s="19" t="str">
        <f t="shared" si="17"/>
        <v>612600</v>
      </c>
      <c r="H575" s="13">
        <f>'Compte de résultats (AM)'!K42</f>
        <v>108.03</v>
      </c>
      <c r="I575" s="17">
        <f t="shared" si="30"/>
        <v>108.03</v>
      </c>
      <c r="J575" s="12" t="s">
        <v>207</v>
      </c>
    </row>
    <row r="576" spans="4:10" x14ac:dyDescent="0.25">
      <c r="D576" s="5">
        <v>575</v>
      </c>
      <c r="E576" s="19" t="str">
        <f t="shared" si="26"/>
        <v>lignes_budget_2025575</v>
      </c>
      <c r="F576" s="21" t="str">
        <f>CONCATENATE("01/07/",'Compte de résultats (AM)'!$C$1)</f>
        <v>01/07/2025</v>
      </c>
      <c r="G576" s="19" t="str">
        <f t="shared" si="17"/>
        <v>613000</v>
      </c>
      <c r="H576" s="13">
        <f>'Compte de résultats (AM)'!K43</f>
        <v>86.63</v>
      </c>
      <c r="I576" s="17">
        <f t="shared" si="30"/>
        <v>86.63</v>
      </c>
      <c r="J576" s="12" t="s">
        <v>207</v>
      </c>
    </row>
    <row r="577" spans="4:10" x14ac:dyDescent="0.25">
      <c r="D577" s="5">
        <v>576</v>
      </c>
      <c r="E577" s="19" t="str">
        <f t="shared" si="26"/>
        <v>lignes_budget_2025576</v>
      </c>
      <c r="F577" s="21" t="str">
        <f>CONCATENATE("01/07/",'Compte de résultats (AM)'!$C$1)</f>
        <v>01/07/2025</v>
      </c>
      <c r="G577" s="19" t="str">
        <f t="shared" si="17"/>
        <v>613010</v>
      </c>
      <c r="H577" s="13">
        <f>'Compte de résultats (AM)'!K44</f>
        <v>656.7</v>
      </c>
      <c r="I577" s="17">
        <f t="shared" si="30"/>
        <v>656.7</v>
      </c>
      <c r="J577" s="12" t="s">
        <v>207</v>
      </c>
    </row>
    <row r="578" spans="4:10" x14ac:dyDescent="0.25">
      <c r="D578" s="5">
        <v>577</v>
      </c>
      <c r="E578" s="19" t="str">
        <f t="shared" si="26"/>
        <v>lignes_budget_2025577</v>
      </c>
      <c r="F578" s="21" t="str">
        <f>CONCATENATE("01/07/",'Compte de résultats (AM)'!$C$1)</f>
        <v>01/07/2025</v>
      </c>
      <c r="G578" s="19" t="str">
        <f t="shared" si="17"/>
        <v>613400</v>
      </c>
      <c r="H578" s="13">
        <f>'Compte de résultats (AM)'!K45</f>
        <v>3.97</v>
      </c>
      <c r="I578" s="17">
        <f t="shared" si="30"/>
        <v>3.97</v>
      </c>
      <c r="J578" s="12" t="s">
        <v>207</v>
      </c>
    </row>
    <row r="579" spans="4:10" x14ac:dyDescent="0.25">
      <c r="D579" s="5">
        <v>578</v>
      </c>
      <c r="E579" s="19" t="str">
        <f t="shared" si="26"/>
        <v>lignes_budget_2025578</v>
      </c>
      <c r="F579" s="21" t="str">
        <f>CONCATENATE("01/07/",'Compte de résultats (AM)'!$C$1)</f>
        <v>01/07/2025</v>
      </c>
      <c r="G579" s="19" t="str">
        <f t="shared" si="17"/>
        <v>613450</v>
      </c>
      <c r="H579" s="13">
        <f>'Compte de résultats (AM)'!K46</f>
        <v>172.36</v>
      </c>
      <c r="I579" s="17">
        <f t="shared" si="30"/>
        <v>172.36</v>
      </c>
      <c r="J579" s="12" t="s">
        <v>207</v>
      </c>
    </row>
    <row r="580" spans="4:10" x14ac:dyDescent="0.25">
      <c r="D580" s="5">
        <v>579</v>
      </c>
      <c r="E580" s="19" t="str">
        <f t="shared" si="26"/>
        <v>lignes_budget_2025579</v>
      </c>
      <c r="F580" s="21" t="str">
        <f>CONCATENATE("01/07/",'Compte de résultats (AM)'!$C$1)</f>
        <v>01/07/2025</v>
      </c>
      <c r="G580" s="19" t="str">
        <f t="shared" si="17"/>
        <v>615200</v>
      </c>
      <c r="H580" s="13">
        <f>'Compte de résultats (AM)'!K47</f>
        <v>4022.39</v>
      </c>
      <c r="I580" s="17">
        <f t="shared" si="30"/>
        <v>4022.39</v>
      </c>
      <c r="J580" s="12" t="s">
        <v>207</v>
      </c>
    </row>
    <row r="581" spans="4:10" x14ac:dyDescent="0.25">
      <c r="D581" s="5">
        <v>580</v>
      </c>
      <c r="E581" s="19" t="str">
        <f t="shared" si="26"/>
        <v>lignes_budget_2025580</v>
      </c>
      <c r="F581" s="21" t="str">
        <f>CONCATENATE("01/07/",'Compte de résultats (AM)'!$C$1)</f>
        <v>01/07/2025</v>
      </c>
      <c r="G581" s="19" t="str">
        <f t="shared" si="17"/>
        <v>615201</v>
      </c>
      <c r="H581" s="13">
        <f>'Compte de résultats (AM)'!K48</f>
        <v>5565.94</v>
      </c>
      <c r="I581" s="17">
        <f t="shared" si="30"/>
        <v>5565.94</v>
      </c>
      <c r="J581" s="12" t="s">
        <v>207</v>
      </c>
    </row>
    <row r="582" spans="4:10" x14ac:dyDescent="0.25">
      <c r="D582" s="5">
        <v>581</v>
      </c>
      <c r="E582" s="19" t="str">
        <f t="shared" si="26"/>
        <v>lignes_budget_2025581</v>
      </c>
      <c r="F582" s="21" t="str">
        <f>CONCATENATE("01/07/",'Compte de résultats (AM)'!$C$1)</f>
        <v>01/07/2025</v>
      </c>
      <c r="G582" s="19" t="str">
        <f t="shared" si="17"/>
        <v>615301</v>
      </c>
      <c r="H582" s="13">
        <f>'Compte de résultats (AM)'!K49</f>
        <v>1240.32</v>
      </c>
      <c r="I582" s="17">
        <f t="shared" si="30"/>
        <v>1240.32</v>
      </c>
      <c r="J582" s="12" t="s">
        <v>207</v>
      </c>
    </row>
    <row r="583" spans="4:10" x14ac:dyDescent="0.25">
      <c r="D583" s="5">
        <v>582</v>
      </c>
      <c r="E583" s="19" t="str">
        <f t="shared" si="26"/>
        <v>lignes_budget_2025582</v>
      </c>
      <c r="F583" s="21" t="str">
        <f>CONCATENATE("01/07/",'Compte de résultats (AM)'!$C$1)</f>
        <v>01/07/2025</v>
      </c>
      <c r="G583" s="19" t="str">
        <f t="shared" si="17"/>
        <v>615302</v>
      </c>
      <c r="H583" s="13">
        <f>'Compte de résultats (AM)'!K50</f>
        <v>291.67</v>
      </c>
      <c r="I583" s="17">
        <f t="shared" si="30"/>
        <v>291.67</v>
      </c>
      <c r="J583" s="12" t="s">
        <v>207</v>
      </c>
    </row>
    <row r="584" spans="4:10" x14ac:dyDescent="0.25">
      <c r="D584" s="5">
        <v>583</v>
      </c>
      <c r="E584" s="19" t="str">
        <f t="shared" si="26"/>
        <v>lignes_budget_2025583</v>
      </c>
      <c r="F584" s="21" t="str">
        <f>CONCATENATE("01/07/",'Compte de résultats (AM)'!$C$1)</f>
        <v>01/07/2025</v>
      </c>
      <c r="G584" s="19" t="str">
        <f t="shared" si="17"/>
        <v>615303</v>
      </c>
      <c r="H584" s="13">
        <f>'Compte de résultats (AM)'!K51</f>
        <v>1811.55</v>
      </c>
      <c r="I584" s="17">
        <f t="shared" si="30"/>
        <v>1811.55</v>
      </c>
      <c r="J584" s="12" t="s">
        <v>207</v>
      </c>
    </row>
    <row r="585" spans="4:10" x14ac:dyDescent="0.25">
      <c r="D585" s="5">
        <v>584</v>
      </c>
      <c r="E585" s="19" t="str">
        <f t="shared" si="26"/>
        <v>lignes_budget_2025584</v>
      </c>
      <c r="F585" s="21" t="str">
        <f>CONCATENATE("01/07/",'Compte de résultats (AM)'!$C$1)</f>
        <v>01/07/2025</v>
      </c>
      <c r="G585" s="19" t="str">
        <f t="shared" si="17"/>
        <v>615702</v>
      </c>
      <c r="H585" s="13">
        <f>'Compte de résultats (AM)'!K52</f>
        <v>1672.12</v>
      </c>
      <c r="I585" s="17">
        <f t="shared" si="30"/>
        <v>1672.12</v>
      </c>
      <c r="J585" s="12" t="s">
        <v>207</v>
      </c>
    </row>
    <row r="586" spans="4:10" x14ac:dyDescent="0.25">
      <c r="D586" s="5">
        <v>585</v>
      </c>
      <c r="E586" s="19" t="str">
        <f t="shared" si="26"/>
        <v>lignes_budget_2025585</v>
      </c>
      <c r="F586" s="21" t="str">
        <f>CONCATENATE("01/07/",'Compte de résultats (AM)'!$C$1)</f>
        <v>01/07/2025</v>
      </c>
      <c r="G586" s="19" t="str">
        <f t="shared" si="17"/>
        <v>616100</v>
      </c>
      <c r="H586" s="13">
        <f>'Compte de résultats (AM)'!K53</f>
        <v>399.85</v>
      </c>
      <c r="I586" s="17">
        <f t="shared" si="30"/>
        <v>399.85</v>
      </c>
      <c r="J586" s="12" t="s">
        <v>207</v>
      </c>
    </row>
    <row r="587" spans="4:10" x14ac:dyDescent="0.25">
      <c r="D587" s="5">
        <v>586</v>
      </c>
      <c r="E587" s="19" t="str">
        <f t="shared" si="26"/>
        <v>lignes_budget_2025586</v>
      </c>
      <c r="F587" s="21" t="str">
        <f>CONCATENATE("01/07/",'Compte de résultats (AM)'!$C$1)</f>
        <v>01/07/2025</v>
      </c>
      <c r="G587" s="19" t="str">
        <f t="shared" si="17"/>
        <v>616200</v>
      </c>
      <c r="H587" s="13">
        <f>'Compte de résultats (AM)'!K54</f>
        <v>640.54999999999995</v>
      </c>
      <c r="I587" s="17">
        <f t="shared" si="30"/>
        <v>640.54999999999995</v>
      </c>
      <c r="J587" s="12" t="s">
        <v>207</v>
      </c>
    </row>
    <row r="588" spans="4:10" x14ac:dyDescent="0.25">
      <c r="D588" s="5">
        <v>587</v>
      </c>
      <c r="E588" s="19" t="str">
        <f t="shared" si="26"/>
        <v>lignes_budget_2025587</v>
      </c>
      <c r="F588" s="21" t="str">
        <f>CONCATENATE("01/07/",'Compte de résultats (AM)'!$C$1)</f>
        <v>01/07/2025</v>
      </c>
      <c r="G588" s="19" t="str">
        <f t="shared" si="17"/>
        <v>616450</v>
      </c>
      <c r="H588" s="13">
        <f>'Compte de résultats (AM)'!K55</f>
        <v>19.71</v>
      </c>
      <c r="I588" s="17">
        <f t="shared" si="30"/>
        <v>19.71</v>
      </c>
      <c r="J588" s="12" t="s">
        <v>207</v>
      </c>
    </row>
    <row r="589" spans="4:10" x14ac:dyDescent="0.25">
      <c r="D589" s="5">
        <v>588</v>
      </c>
      <c r="E589" s="19" t="str">
        <f t="shared" si="26"/>
        <v>lignes_budget_2025588</v>
      </c>
      <c r="F589" s="21" t="str">
        <f>CONCATENATE("01/07/",'Compte de résultats (AM)'!$C$1)</f>
        <v>01/07/2025</v>
      </c>
      <c r="G589" s="19" t="str">
        <f t="shared" si="17"/>
        <v>616500</v>
      </c>
      <c r="H589" s="13">
        <f>'Compte de résultats (AM)'!K56</f>
        <v>102.85</v>
      </c>
      <c r="I589" s="17">
        <f t="shared" si="30"/>
        <v>102.85</v>
      </c>
      <c r="J589" s="12" t="s">
        <v>207</v>
      </c>
    </row>
    <row r="590" spans="4:10" x14ac:dyDescent="0.25">
      <c r="D590" s="5">
        <v>589</v>
      </c>
      <c r="E590" s="19" t="str">
        <f t="shared" si="26"/>
        <v>lignes_budget_2025589</v>
      </c>
      <c r="F590" s="21" t="str">
        <f>CONCATENATE("01/07/",'Compte de résultats (AM)'!$C$1)</f>
        <v>01/07/2025</v>
      </c>
      <c r="G590" s="19" t="str">
        <f t="shared" si="17"/>
        <v>616540</v>
      </c>
      <c r="H590" s="13">
        <f>'Compte de résultats (AM)'!K57</f>
        <v>63.25</v>
      </c>
      <c r="I590" s="17">
        <f t="shared" si="30"/>
        <v>63.25</v>
      </c>
      <c r="J590" s="12" t="s">
        <v>207</v>
      </c>
    </row>
    <row r="591" spans="4:10" x14ac:dyDescent="0.25">
      <c r="D591" s="5">
        <v>590</v>
      </c>
      <c r="E591" s="19" t="str">
        <f t="shared" si="26"/>
        <v>lignes_budget_2025590</v>
      </c>
      <c r="F591" s="21" t="str">
        <f>CONCATENATE("01/07/",'Compte de résultats (AM)'!$C$1)</f>
        <v>01/07/2025</v>
      </c>
      <c r="G591" s="19" t="str">
        <f t="shared" si="17"/>
        <v>616640</v>
      </c>
      <c r="H591" s="13">
        <f>'Compte de résultats (AM)'!K58</f>
        <v>63.692500000000003</v>
      </c>
      <c r="I591" s="17">
        <f t="shared" si="30"/>
        <v>63.692500000000003</v>
      </c>
      <c r="J591" s="12" t="s">
        <v>207</v>
      </c>
    </row>
    <row r="592" spans="4:10" x14ac:dyDescent="0.25">
      <c r="D592" s="5">
        <v>591</v>
      </c>
      <c r="E592" s="19" t="str">
        <f t="shared" si="26"/>
        <v>lignes_budget_2025591</v>
      </c>
      <c r="F592" s="21" t="str">
        <f>CONCATENATE("01/07/",'Compte de résultats (AM)'!$C$1)</f>
        <v>01/07/2025</v>
      </c>
      <c r="G592" s="19" t="str">
        <f t="shared" si="17"/>
        <v>616685</v>
      </c>
      <c r="H592" s="13">
        <f>'Compte de résultats (AM)'!K59</f>
        <v>106.79</v>
      </c>
      <c r="I592" s="17">
        <f t="shared" si="30"/>
        <v>106.79</v>
      </c>
      <c r="J592" s="12" t="s">
        <v>207</v>
      </c>
    </row>
    <row r="593" spans="4:10" x14ac:dyDescent="0.25">
      <c r="D593" s="5">
        <v>592</v>
      </c>
      <c r="E593" s="19" t="str">
        <f t="shared" si="26"/>
        <v>lignes_budget_2025592</v>
      </c>
      <c r="F593" s="21" t="str">
        <f>CONCATENATE("01/07/",'Compte de résultats (AM)'!$C$1)</f>
        <v>01/07/2025</v>
      </c>
      <c r="G593" s="19" t="str">
        <f t="shared" si="17"/>
        <v>616740</v>
      </c>
      <c r="H593" s="13">
        <f>'Compte de résultats (AM)'!K60</f>
        <v>157.25</v>
      </c>
      <c r="I593" s="17">
        <f t="shared" si="30"/>
        <v>157.25</v>
      </c>
      <c r="J593" s="12" t="s">
        <v>207</v>
      </c>
    </row>
    <row r="594" spans="4:10" x14ac:dyDescent="0.25">
      <c r="D594" s="5">
        <v>593</v>
      </c>
      <c r="E594" s="19" t="str">
        <f t="shared" si="26"/>
        <v>lignes_budget_2025593</v>
      </c>
      <c r="F594" s="21" t="str">
        <f>CONCATENATE("01/07/",'Compte de résultats (AM)'!$C$1)</f>
        <v>01/07/2025</v>
      </c>
      <c r="G594" s="19" t="str">
        <f t="shared" si="17"/>
        <v>616800</v>
      </c>
      <c r="H594" s="13">
        <f>'Compte de résultats (AM)'!K61</f>
        <v>14</v>
      </c>
      <c r="I594" s="17">
        <f t="shared" si="30"/>
        <v>14</v>
      </c>
      <c r="J594" s="12" t="s">
        <v>207</v>
      </c>
    </row>
    <row r="595" spans="4:10" x14ac:dyDescent="0.25">
      <c r="D595" s="5">
        <v>594</v>
      </c>
      <c r="E595" s="19" t="str">
        <f t="shared" si="26"/>
        <v>lignes_budget_2025594</v>
      </c>
      <c r="F595" s="21" t="str">
        <f>CONCATENATE("01/07/",'Compte de résultats (AM)'!$C$1)</f>
        <v>01/07/2025</v>
      </c>
      <c r="G595" s="19" t="str">
        <f t="shared" si="17"/>
        <v>616850</v>
      </c>
      <c r="H595" s="13">
        <f>'Compte de résultats (AM)'!K62</f>
        <v>10.69</v>
      </c>
      <c r="I595" s="17">
        <f t="shared" si="30"/>
        <v>10.69</v>
      </c>
      <c r="J595" s="12" t="s">
        <v>207</v>
      </c>
    </row>
    <row r="596" spans="4:10" x14ac:dyDescent="0.25">
      <c r="D596" s="5">
        <v>595</v>
      </c>
      <c r="E596" s="19" t="str">
        <f t="shared" si="26"/>
        <v>lignes_budget_2025595</v>
      </c>
      <c r="F596" s="21" t="str">
        <f>CONCATENATE("01/07/",'Compte de résultats (AM)'!$C$1)</f>
        <v>01/07/2025</v>
      </c>
      <c r="G596" s="19" t="str">
        <f t="shared" si="17"/>
        <v>620200</v>
      </c>
      <c r="H596" s="13">
        <f>'Compte de résultats (AM)'!K63</f>
        <v>36835</v>
      </c>
      <c r="I596" s="17">
        <f t="shared" si="30"/>
        <v>36835</v>
      </c>
      <c r="J596" s="12" t="s">
        <v>207</v>
      </c>
    </row>
    <row r="597" spans="4:10" x14ac:dyDescent="0.25">
      <c r="D597" s="5">
        <v>596</v>
      </c>
      <c r="E597" s="19" t="str">
        <f t="shared" si="26"/>
        <v>lignes_budget_2025596</v>
      </c>
      <c r="F597" s="21" t="str">
        <f>CONCATENATE("01/07/",'Compte de résultats (AM)'!$C$1)</f>
        <v>01/07/2025</v>
      </c>
      <c r="G597" s="19" t="str">
        <f t="shared" si="17"/>
        <v>620210</v>
      </c>
      <c r="H597" s="13">
        <f>'Compte de résultats (AM)'!K64</f>
        <v>0</v>
      </c>
      <c r="I597" s="17">
        <f t="shared" si="30"/>
        <v>0</v>
      </c>
      <c r="J597" s="12" t="s">
        <v>207</v>
      </c>
    </row>
    <row r="598" spans="4:10" x14ac:dyDescent="0.25">
      <c r="D598" s="5">
        <v>597</v>
      </c>
      <c r="E598" s="19" t="str">
        <f t="shared" si="26"/>
        <v>lignes_budget_2025597</v>
      </c>
      <c r="F598" s="21" t="str">
        <f>CONCATENATE("01/07/",'Compte de résultats (AM)'!$C$1)</f>
        <v>01/07/2025</v>
      </c>
      <c r="G598" s="19" t="str">
        <f t="shared" si="17"/>
        <v>620300</v>
      </c>
      <c r="H598" s="13">
        <f>'Compte de résultats (AM)'!K65</f>
        <v>0</v>
      </c>
      <c r="I598" s="17">
        <f t="shared" si="30"/>
        <v>0</v>
      </c>
      <c r="J598" s="12" t="s">
        <v>207</v>
      </c>
    </row>
    <row r="599" spans="4:10" x14ac:dyDescent="0.25">
      <c r="D599" s="5">
        <v>598</v>
      </c>
      <c r="E599" s="19" t="str">
        <f t="shared" si="26"/>
        <v>lignes_budget_2025598</v>
      </c>
      <c r="F599" s="21" t="str">
        <f>CONCATENATE("01/07/",'Compte de résultats (AM)'!$C$1)</f>
        <v>01/07/2025</v>
      </c>
      <c r="G599" s="19" t="str">
        <f t="shared" si="17"/>
        <v>620310</v>
      </c>
      <c r="H599" s="13">
        <f>'Compte de résultats (AM)'!K66</f>
        <v>0</v>
      </c>
      <c r="I599" s="17">
        <f t="shared" si="30"/>
        <v>0</v>
      </c>
      <c r="J599" s="12" t="s">
        <v>207</v>
      </c>
    </row>
    <row r="600" spans="4:10" x14ac:dyDescent="0.25">
      <c r="D600" s="5">
        <v>599</v>
      </c>
      <c r="E600" s="19" t="str">
        <f t="shared" si="26"/>
        <v>lignes_budget_2025599</v>
      </c>
      <c r="F600" s="21" t="str">
        <f>CONCATENATE("01/07/",'Compte de résultats (AM)'!$C$1)</f>
        <v>01/07/2025</v>
      </c>
      <c r="G600" s="19" t="str">
        <f t="shared" si="17"/>
        <v>620480</v>
      </c>
      <c r="H600" s="13">
        <f>'Compte de résultats (AM)'!K67</f>
        <v>1250</v>
      </c>
      <c r="I600" s="17">
        <f t="shared" si="30"/>
        <v>1250</v>
      </c>
      <c r="J600" s="12" t="s">
        <v>207</v>
      </c>
    </row>
    <row r="601" spans="4:10" x14ac:dyDescent="0.25">
      <c r="D601" s="5">
        <v>600</v>
      </c>
      <c r="E601" s="19" t="str">
        <f t="shared" si="26"/>
        <v>lignes_budget_2025600</v>
      </c>
      <c r="F601" s="21" t="str">
        <f>CONCATENATE("01/07/",'Compte de résultats (AM)'!$C$1)</f>
        <v>01/07/2025</v>
      </c>
      <c r="G601" s="19" t="str">
        <f t="shared" ref="G601:G855" si="31">G512</f>
        <v>620700</v>
      </c>
      <c r="H601" s="13">
        <f>'Compte de résultats (AM)'!K68</f>
        <v>1287.58</v>
      </c>
      <c r="I601" s="17">
        <f t="shared" si="30"/>
        <v>1287.58</v>
      </c>
      <c r="J601" s="12" t="s">
        <v>207</v>
      </c>
    </row>
    <row r="602" spans="4:10" x14ac:dyDescent="0.25">
      <c r="D602" s="5">
        <v>601</v>
      </c>
      <c r="E602" s="19" t="str">
        <f t="shared" si="26"/>
        <v>lignes_budget_2025601</v>
      </c>
      <c r="F602" s="21" t="str">
        <f>CONCATENATE("01/07/",'Compte de résultats (AM)'!$C$1)</f>
        <v>01/07/2025</v>
      </c>
      <c r="G602" s="19" t="str">
        <f t="shared" si="31"/>
        <v>621000</v>
      </c>
      <c r="H602" s="13">
        <f>'Compte de résultats (AM)'!K69</f>
        <v>12305.28</v>
      </c>
      <c r="I602" s="17">
        <f t="shared" si="30"/>
        <v>12305.28</v>
      </c>
      <c r="J602" s="12" t="s">
        <v>207</v>
      </c>
    </row>
    <row r="603" spans="4:10" x14ac:dyDescent="0.25">
      <c r="D603" s="5">
        <v>602</v>
      </c>
      <c r="E603" s="19" t="str">
        <f t="shared" si="26"/>
        <v>lignes_budget_2025602</v>
      </c>
      <c r="F603" s="21" t="str">
        <f>CONCATENATE("01/07/",'Compte de résultats (AM)'!$C$1)</f>
        <v>01/07/2025</v>
      </c>
      <c r="G603" s="19" t="str">
        <f t="shared" si="31"/>
        <v>622000</v>
      </c>
      <c r="H603" s="13">
        <f>'Compte de résultats (AM)'!K70</f>
        <v>275.48</v>
      </c>
      <c r="I603" s="17">
        <f t="shared" si="30"/>
        <v>275.48</v>
      </c>
      <c r="J603" s="12" t="s">
        <v>207</v>
      </c>
    </row>
    <row r="604" spans="4:10" x14ac:dyDescent="0.25">
      <c r="D604" s="5">
        <v>603</v>
      </c>
      <c r="E604" s="19" t="str">
        <f t="shared" si="26"/>
        <v>lignes_budget_2025603</v>
      </c>
      <c r="F604" s="21" t="str">
        <f>CONCATENATE("01/07/",'Compte de résultats (AM)'!$C$1)</f>
        <v>01/07/2025</v>
      </c>
      <c r="G604" s="19" t="str">
        <f t="shared" si="31"/>
        <v>623000</v>
      </c>
      <c r="H604" s="13">
        <f>'Compte de résultats (AM)'!K71</f>
        <v>0</v>
      </c>
      <c r="I604" s="17">
        <f t="shared" si="30"/>
        <v>0</v>
      </c>
      <c r="J604" s="12" t="s">
        <v>207</v>
      </c>
    </row>
    <row r="605" spans="4:10" x14ac:dyDescent="0.25">
      <c r="D605" s="5">
        <v>604</v>
      </c>
      <c r="E605" s="19" t="str">
        <f t="shared" si="26"/>
        <v>lignes_budget_2025604</v>
      </c>
      <c r="F605" s="21" t="str">
        <f>CONCATENATE("01/07/",'Compte de résultats (AM)'!$C$1)</f>
        <v>01/07/2025</v>
      </c>
      <c r="G605" s="19" t="str">
        <f t="shared" si="31"/>
        <v>623010</v>
      </c>
      <c r="H605" s="13">
        <f>'Compte de résultats (AM)'!K72</f>
        <v>567.66999999999996</v>
      </c>
      <c r="I605" s="17">
        <f t="shared" si="30"/>
        <v>567.66999999999996</v>
      </c>
      <c r="J605" s="12" t="s">
        <v>207</v>
      </c>
    </row>
    <row r="606" spans="4:10" x14ac:dyDescent="0.25">
      <c r="D606" s="5">
        <v>605</v>
      </c>
      <c r="E606" s="19" t="str">
        <f t="shared" si="26"/>
        <v>lignes_budget_2025605</v>
      </c>
      <c r="F606" s="21" t="str">
        <f>CONCATENATE("01/07/",'Compte de résultats (AM)'!$C$1)</f>
        <v>01/07/2025</v>
      </c>
      <c r="G606" s="19" t="str">
        <f t="shared" si="31"/>
        <v>623810</v>
      </c>
      <c r="H606" s="13">
        <f>'Compte de résultats (AM)'!K73</f>
        <v>5032.2120000000004</v>
      </c>
      <c r="I606" s="17">
        <f t="shared" si="30"/>
        <v>5032.2120000000004</v>
      </c>
      <c r="J606" s="12" t="s">
        <v>207</v>
      </c>
    </row>
    <row r="607" spans="4:10" x14ac:dyDescent="0.25">
      <c r="D607" s="5">
        <v>606</v>
      </c>
      <c r="E607" s="19" t="str">
        <f t="shared" si="26"/>
        <v>lignes_budget_2025606</v>
      </c>
      <c r="F607" s="21" t="str">
        <f>CONCATENATE("01/07/",'Compte de résultats (AM)'!$C$1)</f>
        <v>01/07/2025</v>
      </c>
      <c r="G607" s="19" t="str">
        <f t="shared" si="31"/>
        <v>623819</v>
      </c>
      <c r="H607" s="13">
        <f>'Compte de résultats (AM)'!K74</f>
        <v>-4933.54</v>
      </c>
      <c r="I607" s="17">
        <f t="shared" si="30"/>
        <v>-4933.54</v>
      </c>
      <c r="J607" s="12" t="s">
        <v>207</v>
      </c>
    </row>
    <row r="608" spans="4:10" x14ac:dyDescent="0.25">
      <c r="D608" s="5">
        <v>607</v>
      </c>
      <c r="E608" s="19" t="str">
        <f t="shared" si="26"/>
        <v>lignes_budget_2025607</v>
      </c>
      <c r="F608" s="21" t="str">
        <f>CONCATENATE("01/07/",'Compte de résultats (AM)'!$C$1)</f>
        <v>01/07/2025</v>
      </c>
      <c r="G608" s="19" t="str">
        <f t="shared" si="31"/>
        <v>630130</v>
      </c>
      <c r="H608" s="13">
        <f>'Compte de résultats (AM)'!K75</f>
        <v>366.36</v>
      </c>
      <c r="I608" s="17">
        <f t="shared" si="30"/>
        <v>366.36</v>
      </c>
      <c r="J608" s="12" t="s">
        <v>207</v>
      </c>
    </row>
    <row r="609" spans="4:10" x14ac:dyDescent="0.25">
      <c r="D609" s="5">
        <v>608</v>
      </c>
      <c r="E609" s="19" t="str">
        <f t="shared" si="26"/>
        <v>lignes_budget_2025608</v>
      </c>
      <c r="F609" s="21" t="str">
        <f>CONCATENATE("01/07/",'Compte de résultats (AM)'!$C$1)</f>
        <v>01/07/2025</v>
      </c>
      <c r="G609" s="19" t="str">
        <f t="shared" si="31"/>
        <v>630215</v>
      </c>
      <c r="H609" s="13">
        <f>'Compte de résultats (AM)'!K76</f>
        <v>632.28</v>
      </c>
      <c r="I609" s="17">
        <f t="shared" si="30"/>
        <v>632.28</v>
      </c>
      <c r="J609" s="12" t="s">
        <v>207</v>
      </c>
    </row>
    <row r="610" spans="4:10" x14ac:dyDescent="0.25">
      <c r="D610" s="5">
        <v>609</v>
      </c>
      <c r="E610" s="19" t="str">
        <f t="shared" si="26"/>
        <v>lignes_budget_2025609</v>
      </c>
      <c r="F610" s="21" t="str">
        <f>CONCATENATE("01/07/",'Compte de résultats (AM)'!$C$1)</f>
        <v>01/07/2025</v>
      </c>
      <c r="G610" s="19" t="str">
        <f t="shared" si="31"/>
        <v>630220</v>
      </c>
      <c r="H610" s="13">
        <f>'Compte de résultats (AM)'!K77</f>
        <v>104.69</v>
      </c>
      <c r="I610" s="17">
        <f t="shared" si="30"/>
        <v>104.69</v>
      </c>
      <c r="J610" s="12" t="s">
        <v>207</v>
      </c>
    </row>
    <row r="611" spans="4:10" x14ac:dyDescent="0.25">
      <c r="D611" s="5">
        <v>610</v>
      </c>
      <c r="E611" s="19" t="str">
        <f t="shared" si="26"/>
        <v>lignes_budget_2025610</v>
      </c>
      <c r="F611" s="21" t="str">
        <f>CONCATENATE("01/07/",'Compte de résultats (AM)'!$C$1)</f>
        <v>01/07/2025</v>
      </c>
      <c r="G611" s="19" t="str">
        <f t="shared" si="31"/>
        <v>630230</v>
      </c>
      <c r="H611" s="13">
        <f>'Compte de résultats (AM)'!K78</f>
        <v>40.229999999999997</v>
      </c>
      <c r="I611" s="17">
        <f t="shared" si="30"/>
        <v>40.229999999999997</v>
      </c>
      <c r="J611" s="12" t="s">
        <v>207</v>
      </c>
    </row>
    <row r="612" spans="4:10" x14ac:dyDescent="0.25">
      <c r="D612" s="5">
        <v>611</v>
      </c>
      <c r="E612" s="19" t="str">
        <f t="shared" si="26"/>
        <v>lignes_budget_2025611</v>
      </c>
      <c r="F612" s="21" t="str">
        <f>CONCATENATE("01/07/",'Compte de résultats (AM)'!$C$1)</f>
        <v>01/07/2025</v>
      </c>
      <c r="G612" s="19" t="str">
        <f t="shared" si="31"/>
        <v>630240</v>
      </c>
      <c r="H612" s="13">
        <f>'Compte de résultats (AM)'!K79</f>
        <v>270.99</v>
      </c>
      <c r="I612" s="17">
        <f t="shared" si="30"/>
        <v>270.99</v>
      </c>
      <c r="J612" s="12" t="s">
        <v>207</v>
      </c>
    </row>
    <row r="613" spans="4:10" x14ac:dyDescent="0.25">
      <c r="D613" s="5">
        <v>612</v>
      </c>
      <c r="E613" s="19" t="str">
        <f t="shared" si="26"/>
        <v>lignes_budget_2025612</v>
      </c>
      <c r="F613" s="21" t="str">
        <f>CONCATENATE("01/07/",'Compte de résultats (AM)'!$C$1)</f>
        <v>01/07/2025</v>
      </c>
      <c r="G613" s="19" t="str">
        <f t="shared" si="31"/>
        <v>633000</v>
      </c>
      <c r="H613" s="13">
        <f>'Compte de résultats (AM)'!K80</f>
        <v>2854.63</v>
      </c>
      <c r="I613" s="17">
        <f t="shared" si="30"/>
        <v>2854.63</v>
      </c>
      <c r="J613" s="12" t="s">
        <v>207</v>
      </c>
    </row>
    <row r="614" spans="4:10" x14ac:dyDescent="0.25">
      <c r="D614" s="5">
        <v>613</v>
      </c>
      <c r="E614" s="19" t="str">
        <f t="shared" si="26"/>
        <v>lignes_budget_2025613</v>
      </c>
      <c r="F614" s="21" t="str">
        <f>CONCATENATE("01/07/",'Compte de résultats (AM)'!$C$1)</f>
        <v>01/07/2025</v>
      </c>
      <c r="G614" s="19" t="str">
        <f t="shared" si="31"/>
        <v>633100</v>
      </c>
      <c r="H614" s="13">
        <f>'Compte de résultats (AM)'!K81</f>
        <v>-1196.9100000000001</v>
      </c>
      <c r="I614" s="17">
        <f t="shared" si="30"/>
        <v>-1196.9100000000001</v>
      </c>
      <c r="J614" s="12" t="s">
        <v>207</v>
      </c>
    </row>
    <row r="615" spans="4:10" x14ac:dyDescent="0.25">
      <c r="D615" s="5">
        <v>614</v>
      </c>
      <c r="E615" s="19" t="str">
        <f t="shared" si="26"/>
        <v>lignes_budget_2025614</v>
      </c>
      <c r="F615" s="21" t="str">
        <f>CONCATENATE("01/07/",'Compte de résultats (AM)'!$C$1)</f>
        <v>01/07/2025</v>
      </c>
      <c r="G615" s="19" t="str">
        <f t="shared" si="31"/>
        <v>642000</v>
      </c>
      <c r="H615" s="13">
        <f>'Compte de résultats (AM)'!K82</f>
        <v>4166.67</v>
      </c>
      <c r="I615" s="17">
        <f t="shared" si="30"/>
        <v>4166.67</v>
      </c>
      <c r="J615" s="12" t="s">
        <v>207</v>
      </c>
    </row>
    <row r="616" spans="4:10" x14ac:dyDescent="0.25">
      <c r="D616" s="5">
        <v>615</v>
      </c>
      <c r="E616" s="19" t="str">
        <f t="shared" si="26"/>
        <v>lignes_budget_2025615</v>
      </c>
      <c r="F616" s="21" t="str">
        <f>CONCATENATE("01/07/",'Compte de résultats (AM)'!$C$1)</f>
        <v>01/07/2025</v>
      </c>
      <c r="G616" s="19" t="str">
        <f t="shared" si="31"/>
        <v>644000</v>
      </c>
      <c r="H616" s="13">
        <f>'Compte de résultats (AM)'!K83</f>
        <v>22.53</v>
      </c>
      <c r="I616" s="17">
        <f t="shared" si="30"/>
        <v>22.53</v>
      </c>
      <c r="J616" s="12" t="s">
        <v>207</v>
      </c>
    </row>
    <row r="617" spans="4:10" x14ac:dyDescent="0.25">
      <c r="D617" s="5">
        <v>616</v>
      </c>
      <c r="E617" s="19" t="str">
        <f t="shared" si="26"/>
        <v>lignes_budget_2025616</v>
      </c>
      <c r="F617" s="21" t="str">
        <f>CONCATENATE("01/07/",'Compte de résultats (AM)'!$C$1)</f>
        <v>01/07/2025</v>
      </c>
      <c r="G617" s="19" t="str">
        <f t="shared" si="31"/>
        <v>750400</v>
      </c>
      <c r="H617" s="13">
        <f>'Compte de résultats (AM)'!K84</f>
        <v>131.34</v>
      </c>
      <c r="I617" s="16">
        <f t="shared" ref="I617:I619" si="32">H617*-1</f>
        <v>-131.34</v>
      </c>
      <c r="J617" s="12" t="s">
        <v>207</v>
      </c>
    </row>
    <row r="618" spans="4:10" x14ac:dyDescent="0.25">
      <c r="D618" s="5">
        <v>617</v>
      </c>
      <c r="E618" s="19" t="str">
        <f t="shared" si="26"/>
        <v>lignes_budget_2025617</v>
      </c>
      <c r="F618" s="21" t="str">
        <f>CONCATENATE("01/07/",'Compte de résultats (AM)'!$C$1)</f>
        <v>01/07/2025</v>
      </c>
      <c r="G618" s="19" t="str">
        <f t="shared" si="31"/>
        <v>752100</v>
      </c>
      <c r="H618" s="13">
        <f>'Compte de résultats (AM)'!K85</f>
        <v>0.69</v>
      </c>
      <c r="I618" s="16">
        <f t="shared" si="32"/>
        <v>-0.69</v>
      </c>
      <c r="J618" s="12" t="s">
        <v>207</v>
      </c>
    </row>
    <row r="619" spans="4:10" x14ac:dyDescent="0.25">
      <c r="D619" s="5">
        <v>618</v>
      </c>
      <c r="E619" s="19" t="str">
        <f t="shared" si="26"/>
        <v>lignes_budget_2025618</v>
      </c>
      <c r="F619" s="21" t="str">
        <f>CONCATENATE("01/07/",'Compte de résultats (AM)'!$C$1)</f>
        <v>01/07/2025</v>
      </c>
      <c r="G619" s="19" t="str">
        <f t="shared" si="31"/>
        <v>754000</v>
      </c>
      <c r="H619" s="13">
        <f>'Compte de résultats (AM)'!K86</f>
        <v>290.36</v>
      </c>
      <c r="I619" s="16">
        <f t="shared" si="32"/>
        <v>-290.36</v>
      </c>
      <c r="J619" s="12" t="s">
        <v>207</v>
      </c>
    </row>
    <row r="620" spans="4:10" x14ac:dyDescent="0.25">
      <c r="D620" s="5">
        <v>619</v>
      </c>
      <c r="E620" s="19" t="str">
        <f t="shared" si="26"/>
        <v>lignes_budget_2025619</v>
      </c>
      <c r="F620" s="21" t="str">
        <f>CONCATENATE("01/07/",'Compte de résultats (AM)'!$C$1)</f>
        <v>01/07/2025</v>
      </c>
      <c r="G620" s="19" t="str">
        <f t="shared" si="31"/>
        <v>650510</v>
      </c>
      <c r="H620" s="13">
        <f>'Compte de résultats (AM)'!K87</f>
        <v>571.83000000000004</v>
      </c>
      <c r="I620" s="17">
        <f t="shared" ref="I620:I624" si="33">H620</f>
        <v>571.83000000000004</v>
      </c>
      <c r="J620" s="12" t="s">
        <v>207</v>
      </c>
    </row>
    <row r="621" spans="4:10" x14ac:dyDescent="0.25">
      <c r="D621" s="5">
        <v>620</v>
      </c>
      <c r="E621" s="19" t="str">
        <f t="shared" si="26"/>
        <v>lignes_budget_2025620</v>
      </c>
      <c r="F621" s="21" t="str">
        <f>CONCATENATE("01/07/",'Compte de résultats (AM)'!$C$1)</f>
        <v>01/07/2025</v>
      </c>
      <c r="G621" s="19" t="str">
        <f t="shared" si="31"/>
        <v>650660</v>
      </c>
      <c r="H621" s="13">
        <f>'Compte de résultats (AM)'!K88</f>
        <v>613.79</v>
      </c>
      <c r="I621" s="17">
        <f t="shared" si="33"/>
        <v>613.79</v>
      </c>
      <c r="J621" s="12" t="s">
        <v>207</v>
      </c>
    </row>
    <row r="622" spans="4:10" x14ac:dyDescent="0.25">
      <c r="D622" s="5">
        <v>621</v>
      </c>
      <c r="E622" s="19" t="str">
        <f t="shared" si="26"/>
        <v>lignes_budget_2025621</v>
      </c>
      <c r="F622" s="21" t="str">
        <f>CONCATENATE("01/07/",'Compte de résultats (AM)'!$C$1)</f>
        <v>01/07/2025</v>
      </c>
      <c r="G622" s="19" t="str">
        <f t="shared" si="31"/>
        <v>652100</v>
      </c>
      <c r="H622" s="13">
        <f>'Compte de résultats (AM)'!K89</f>
        <v>37.020000000000003</v>
      </c>
      <c r="I622" s="17">
        <f t="shared" si="33"/>
        <v>37.020000000000003</v>
      </c>
      <c r="J622" s="12" t="s">
        <v>207</v>
      </c>
    </row>
    <row r="623" spans="4:10" x14ac:dyDescent="0.25">
      <c r="D623" s="5">
        <v>622</v>
      </c>
      <c r="E623" s="19" t="str">
        <f t="shared" si="26"/>
        <v>lignes_budget_2025622</v>
      </c>
      <c r="F623" s="21" t="str">
        <f>CONCATENATE("01/07/",'Compte de résultats (AM)'!$C$1)</f>
        <v>01/07/2025</v>
      </c>
      <c r="G623" s="19" t="str">
        <f t="shared" si="31"/>
        <v>654000</v>
      </c>
      <c r="H623" s="13">
        <f>'Compte de résultats (AM)'!K90</f>
        <v>31</v>
      </c>
      <c r="I623" s="17">
        <f t="shared" si="33"/>
        <v>31</v>
      </c>
      <c r="J623" s="12" t="s">
        <v>207</v>
      </c>
    </row>
    <row r="624" spans="4:10" x14ac:dyDescent="0.25">
      <c r="D624" s="5">
        <v>623</v>
      </c>
      <c r="E624" s="19" t="str">
        <f t="shared" si="26"/>
        <v>lignes_budget_2025623</v>
      </c>
      <c r="F624" s="21" t="str">
        <f>CONCATENATE("01/07/",'Compte de résultats (AM)'!$C$1)</f>
        <v>01/07/2025</v>
      </c>
      <c r="G624" s="19" t="str">
        <f t="shared" si="31"/>
        <v>657000</v>
      </c>
      <c r="H624" s="13">
        <f>'Compte de résultats (AM)'!K91</f>
        <v>104.61</v>
      </c>
      <c r="I624" s="17">
        <f t="shared" si="33"/>
        <v>104.61</v>
      </c>
      <c r="J624" s="12" t="s">
        <v>207</v>
      </c>
    </row>
    <row r="625" spans="4:10" x14ac:dyDescent="0.25">
      <c r="D625" s="5">
        <v>624</v>
      </c>
      <c r="E625" s="19" t="str">
        <f t="shared" si="26"/>
        <v>lignes_budget_2025624</v>
      </c>
      <c r="F625" s="21" t="str">
        <f>CONCATENATE("01/08/",'Compte de résultats (AM)'!$C$1)</f>
        <v>01/08/2025</v>
      </c>
      <c r="G625" s="19" t="str">
        <f t="shared" si="31"/>
        <v>762000</v>
      </c>
      <c r="H625" s="13">
        <f>'Compte de résultats (AM)'!L3</f>
        <v>906.52499999999998</v>
      </c>
      <c r="I625" s="16">
        <f t="shared" ref="I625:I635" si="34">H625*-1</f>
        <v>-906.52499999999998</v>
      </c>
      <c r="J625" s="12" t="s">
        <v>208</v>
      </c>
    </row>
    <row r="626" spans="4:10" x14ac:dyDescent="0.25">
      <c r="D626" s="5">
        <v>625</v>
      </c>
      <c r="E626" s="19" t="str">
        <f t="shared" si="26"/>
        <v>lignes_budget_2025625</v>
      </c>
      <c r="F626" s="21" t="str">
        <f>CONCATENATE("01/08/",'Compte de résultats (AM)'!$C$1)</f>
        <v>01/08/2025</v>
      </c>
      <c r="G626" s="19" t="str">
        <f t="shared" si="31"/>
        <v>700100</v>
      </c>
      <c r="H626" s="13">
        <f>'Compte de résultats (AM)'!L4</f>
        <v>102553.37</v>
      </c>
      <c r="I626" s="16">
        <f t="shared" si="34"/>
        <v>-102553.37</v>
      </c>
      <c r="J626" s="12" t="s">
        <v>208</v>
      </c>
    </row>
    <row r="627" spans="4:10" x14ac:dyDescent="0.25">
      <c r="D627" s="5">
        <v>626</v>
      </c>
      <c r="E627" s="19" t="str">
        <f t="shared" si="26"/>
        <v>lignes_budget_2025626</v>
      </c>
      <c r="F627" s="21" t="str">
        <f>CONCATENATE("01/08/",'Compte de résultats (AM)'!$C$1)</f>
        <v>01/08/2025</v>
      </c>
      <c r="G627" s="19" t="str">
        <f t="shared" si="31"/>
        <v>700200</v>
      </c>
      <c r="H627" s="13">
        <f>'Compte de résultats (AM)'!L5</f>
        <v>145394.07</v>
      </c>
      <c r="I627" s="16">
        <f t="shared" si="34"/>
        <v>-145394.07</v>
      </c>
      <c r="J627" s="12" t="s">
        <v>208</v>
      </c>
    </row>
    <row r="628" spans="4:10" x14ac:dyDescent="0.25">
      <c r="D628" s="5">
        <v>627</v>
      </c>
      <c r="E628" s="19" t="str">
        <f t="shared" si="26"/>
        <v>lignes_budget_2025627</v>
      </c>
      <c r="F628" s="21" t="str">
        <f>CONCATENATE("01/08/",'Compte de résultats (AM)'!$C$1)</f>
        <v>01/08/2025</v>
      </c>
      <c r="G628" s="19" t="str">
        <f t="shared" si="31"/>
        <v>700500</v>
      </c>
      <c r="H628" s="13">
        <f>'Compte de résultats (AM)'!L6</f>
        <v>-47160.32</v>
      </c>
      <c r="I628" s="16">
        <f t="shared" si="34"/>
        <v>47160.32</v>
      </c>
      <c r="J628" s="12" t="s">
        <v>208</v>
      </c>
    </row>
    <row r="629" spans="4:10" x14ac:dyDescent="0.25">
      <c r="D629" s="5">
        <v>628</v>
      </c>
      <c r="E629" s="19" t="str">
        <f t="shared" si="26"/>
        <v>lignes_budget_2025628</v>
      </c>
      <c r="F629" s="21" t="str">
        <f>CONCATENATE("01/08/",'Compte de résultats (AM)'!$C$1)</f>
        <v>01/08/2025</v>
      </c>
      <c r="G629" s="19" t="str">
        <f t="shared" si="31"/>
        <v>701000</v>
      </c>
      <c r="H629" s="13">
        <f>'Compte de résultats (AM)'!L7</f>
        <v>28109.62</v>
      </c>
      <c r="I629" s="16">
        <f t="shared" si="34"/>
        <v>-28109.62</v>
      </c>
      <c r="J629" s="12" t="s">
        <v>208</v>
      </c>
    </row>
    <row r="630" spans="4:10" x14ac:dyDescent="0.25">
      <c r="D630" s="5">
        <v>629</v>
      </c>
      <c r="E630" s="19" t="str">
        <f t="shared" si="26"/>
        <v>lignes_budget_2025629</v>
      </c>
      <c r="F630" s="21" t="str">
        <f>CONCATENATE("01/08/",'Compte de résultats (AM)'!$C$1)</f>
        <v>01/08/2025</v>
      </c>
      <c r="G630" s="19" t="str">
        <f t="shared" si="31"/>
        <v>701212</v>
      </c>
      <c r="H630" s="13">
        <f>'Compte de résultats (AM)'!L8</f>
        <v>44.35</v>
      </c>
      <c r="I630" s="16">
        <f t="shared" si="34"/>
        <v>-44.35</v>
      </c>
      <c r="J630" s="12" t="s">
        <v>208</v>
      </c>
    </row>
    <row r="631" spans="4:10" x14ac:dyDescent="0.25">
      <c r="D631" s="5">
        <v>630</v>
      </c>
      <c r="E631" s="19" t="str">
        <f t="shared" si="26"/>
        <v>lignes_budget_2025630</v>
      </c>
      <c r="F631" s="21" t="str">
        <f>CONCATENATE("01/08/",'Compte de résultats (AM)'!$C$1)</f>
        <v>01/08/2025</v>
      </c>
      <c r="G631" s="19" t="str">
        <f t="shared" si="31"/>
        <v>701300</v>
      </c>
      <c r="H631" s="13">
        <f>'Compte de résultats (AM)'!L9</f>
        <v>30.09</v>
      </c>
      <c r="I631" s="16">
        <f t="shared" si="34"/>
        <v>-30.09</v>
      </c>
      <c r="J631" s="12" t="s">
        <v>208</v>
      </c>
    </row>
    <row r="632" spans="4:10" x14ac:dyDescent="0.25">
      <c r="D632" s="5">
        <v>631</v>
      </c>
      <c r="E632" s="19" t="str">
        <f t="shared" si="26"/>
        <v>lignes_budget_2025631</v>
      </c>
      <c r="F632" s="21" t="str">
        <f>CONCATENATE("01/08/",'Compte de résultats (AM)'!$C$1)</f>
        <v>01/08/2025</v>
      </c>
      <c r="G632" s="19" t="str">
        <f t="shared" si="31"/>
        <v>701310</v>
      </c>
      <c r="H632" s="13">
        <f>'Compte de résultats (AM)'!L10</f>
        <v>145.35</v>
      </c>
      <c r="I632" s="16">
        <f t="shared" si="34"/>
        <v>-145.35</v>
      </c>
      <c r="J632" s="12" t="s">
        <v>208</v>
      </c>
    </row>
    <row r="633" spans="4:10" x14ac:dyDescent="0.25">
      <c r="D633" s="5">
        <v>632</v>
      </c>
      <c r="E633" s="19" t="str">
        <f t="shared" si="26"/>
        <v>lignes_budget_2025632</v>
      </c>
      <c r="F633" s="21" t="str">
        <f>CONCATENATE("01/08/",'Compte de résultats (AM)'!$C$1)</f>
        <v>01/08/2025</v>
      </c>
      <c r="G633" s="19" t="str">
        <f t="shared" si="31"/>
        <v>701400</v>
      </c>
      <c r="H633" s="13">
        <f>'Compte de résultats (AM)'!L11</f>
        <v>1045.04</v>
      </c>
      <c r="I633" s="16">
        <f t="shared" si="34"/>
        <v>-1045.04</v>
      </c>
      <c r="J633" s="12" t="s">
        <v>208</v>
      </c>
    </row>
    <row r="634" spans="4:10" x14ac:dyDescent="0.25">
      <c r="D634" s="5">
        <v>633</v>
      </c>
      <c r="E634" s="19" t="str">
        <f t="shared" si="26"/>
        <v>lignes_budget_2025633</v>
      </c>
      <c r="F634" s="21" t="str">
        <f>CONCATENATE("01/08/",'Compte de résultats (AM)'!$C$1)</f>
        <v>01/08/2025</v>
      </c>
      <c r="G634" s="19" t="str">
        <f t="shared" si="31"/>
        <v>704000</v>
      </c>
      <c r="H634" s="13">
        <f>'Compte de résultats (AM)'!L12</f>
        <v>1714.06</v>
      </c>
      <c r="I634" s="16">
        <f t="shared" si="34"/>
        <v>-1714.06</v>
      </c>
      <c r="J634" s="12" t="s">
        <v>208</v>
      </c>
    </row>
    <row r="635" spans="4:10" x14ac:dyDescent="0.25">
      <c r="D635" s="5">
        <v>634</v>
      </c>
      <c r="E635" s="19" t="str">
        <f t="shared" si="26"/>
        <v>lignes_budget_2025634</v>
      </c>
      <c r="F635" s="21" t="str">
        <f>CONCATENATE("01/08/",'Compte de résultats (AM)'!$C$1)</f>
        <v>01/08/2025</v>
      </c>
      <c r="G635" s="19" t="str">
        <f t="shared" si="31"/>
        <v>705210</v>
      </c>
      <c r="H635" s="13">
        <f>'Compte de résultats (AM)'!L13</f>
        <v>1767.97</v>
      </c>
      <c r="I635" s="16">
        <f t="shared" si="34"/>
        <v>-1767.97</v>
      </c>
      <c r="J635" s="12" t="s">
        <v>208</v>
      </c>
    </row>
    <row r="636" spans="4:10" x14ac:dyDescent="0.25">
      <c r="D636" s="5">
        <v>635</v>
      </c>
      <c r="E636" s="19" t="str">
        <f t="shared" si="26"/>
        <v>lignes_budget_2025635</v>
      </c>
      <c r="F636" s="21" t="str">
        <f>CONCATENATE("01/08/",'Compte de résultats (AM)'!$C$1)</f>
        <v>01/08/2025</v>
      </c>
      <c r="G636" s="19" t="str">
        <f t="shared" si="31"/>
        <v>600100</v>
      </c>
      <c r="H636" s="13">
        <f>'Compte de résultats (AM)'!L14</f>
        <v>102090.96</v>
      </c>
      <c r="I636" s="17">
        <f t="shared" ref="I636:I705" si="35">H636</f>
        <v>102090.96</v>
      </c>
      <c r="J636" s="12" t="s">
        <v>208</v>
      </c>
    </row>
    <row r="637" spans="4:10" x14ac:dyDescent="0.25">
      <c r="D637" s="5">
        <v>636</v>
      </c>
      <c r="E637" s="19" t="str">
        <f t="shared" si="26"/>
        <v>lignes_budget_2025636</v>
      </c>
      <c r="F637" s="21" t="str">
        <f>CONCATENATE("01/08/",'Compte de résultats (AM)'!$C$1)</f>
        <v>01/08/2025</v>
      </c>
      <c r="G637" s="19" t="str">
        <f t="shared" si="31"/>
        <v>600200</v>
      </c>
      <c r="H637" s="13">
        <f>'Compte de résultats (AM)'!L15</f>
        <v>144280.82999999999</v>
      </c>
      <c r="I637" s="17">
        <f t="shared" si="35"/>
        <v>144280.82999999999</v>
      </c>
      <c r="J637" s="12" t="s">
        <v>208</v>
      </c>
    </row>
    <row r="638" spans="4:10" x14ac:dyDescent="0.25">
      <c r="D638" s="5">
        <v>637</v>
      </c>
      <c r="E638" s="19" t="str">
        <f t="shared" si="26"/>
        <v>lignes_budget_2025637</v>
      </c>
      <c r="F638" s="21" t="str">
        <f>CONCATENATE("01/08/",'Compte de résultats (AM)'!$C$1)</f>
        <v>01/08/2025</v>
      </c>
      <c r="G638" s="19" t="str">
        <f t="shared" si="31"/>
        <v>601100</v>
      </c>
      <c r="H638" s="13">
        <f>'Compte de résultats (AM)'!L16</f>
        <v>250.35</v>
      </c>
      <c r="I638" s="17">
        <f t="shared" si="35"/>
        <v>250.35</v>
      </c>
      <c r="J638" s="12" t="s">
        <v>208</v>
      </c>
    </row>
    <row r="639" spans="4:10" x14ac:dyDescent="0.25">
      <c r="D639" s="5">
        <v>638</v>
      </c>
      <c r="E639" s="19" t="str">
        <f t="shared" si="26"/>
        <v>lignes_budget_2025638</v>
      </c>
      <c r="F639" s="21" t="str">
        <f>CONCATENATE("01/08/",'Compte de résultats (AM)'!$C$1)</f>
        <v>01/08/2025</v>
      </c>
      <c r="G639" s="19" t="str">
        <f t="shared" si="31"/>
        <v>601112</v>
      </c>
      <c r="H639" s="13">
        <f>'Compte de résultats (AM)'!L17</f>
        <v>1944.47</v>
      </c>
      <c r="I639" s="17">
        <f t="shared" si="35"/>
        <v>1944.47</v>
      </c>
      <c r="J639" s="12" t="s">
        <v>208</v>
      </c>
    </row>
    <row r="640" spans="4:10" x14ac:dyDescent="0.25">
      <c r="D640" s="5">
        <v>639</v>
      </c>
      <c r="E640" s="19" t="str">
        <f t="shared" si="26"/>
        <v>lignes_budget_2025639</v>
      </c>
      <c r="F640" s="21" t="str">
        <f>CONCATENATE("01/08/",'Compte de résultats (AM)'!$C$1)</f>
        <v>01/08/2025</v>
      </c>
      <c r="G640" s="19" t="str">
        <f t="shared" si="31"/>
        <v>601200</v>
      </c>
      <c r="H640" s="13">
        <f>'Compte de résultats (AM)'!L18</f>
        <v>2183.1325000000002</v>
      </c>
      <c r="I640" s="17">
        <f t="shared" si="35"/>
        <v>2183.1325000000002</v>
      </c>
      <c r="J640" s="12" t="s">
        <v>208</v>
      </c>
    </row>
    <row r="641" spans="4:10" x14ac:dyDescent="0.25">
      <c r="D641" s="5">
        <v>640</v>
      </c>
      <c r="E641" s="19" t="str">
        <f t="shared" si="26"/>
        <v>lignes_budget_2025640</v>
      </c>
      <c r="F641" s="21" t="str">
        <f>CONCATENATE("01/08/",'Compte de résultats (AM)'!$C$1)</f>
        <v>01/08/2025</v>
      </c>
      <c r="G641" s="19" t="str">
        <f t="shared" si="31"/>
        <v>601210</v>
      </c>
      <c r="H641" s="13">
        <f>'Compte de résultats (AM)'!L19</f>
        <v>122.825</v>
      </c>
      <c r="I641" s="17">
        <f t="shared" si="35"/>
        <v>122.825</v>
      </c>
      <c r="J641" s="12" t="s">
        <v>208</v>
      </c>
    </row>
    <row r="642" spans="4:10" x14ac:dyDescent="0.25">
      <c r="D642" s="5">
        <v>641</v>
      </c>
      <c r="E642" s="19" t="str">
        <f t="shared" si="26"/>
        <v>lignes_budget_2025641</v>
      </c>
      <c r="F642" s="21" t="str">
        <f>CONCATENATE("01/08/",'Compte de résultats (AM)'!$C$1)</f>
        <v>01/08/2025</v>
      </c>
      <c r="G642" s="19" t="str">
        <f t="shared" si="31"/>
        <v>601300</v>
      </c>
      <c r="H642" s="13">
        <f>'Compte de résultats (AM)'!L20</f>
        <v>19.59</v>
      </c>
      <c r="I642" s="17">
        <f t="shared" si="35"/>
        <v>19.59</v>
      </c>
      <c r="J642" s="12" t="s">
        <v>208</v>
      </c>
    </row>
    <row r="643" spans="4:10" x14ac:dyDescent="0.25">
      <c r="D643" s="5">
        <v>642</v>
      </c>
      <c r="E643" s="19" t="str">
        <f t="shared" si="26"/>
        <v>lignes_budget_2025642</v>
      </c>
      <c r="F643" s="21" t="str">
        <f>CONCATENATE("01/08/",'Compte de résultats (AM)'!$C$1)</f>
        <v>01/08/2025</v>
      </c>
      <c r="G643" s="19" t="str">
        <f t="shared" si="31"/>
        <v>601500</v>
      </c>
      <c r="H643" s="13">
        <f>'Compte de résultats (AM)'!L21</f>
        <v>62.84</v>
      </c>
      <c r="I643" s="17">
        <f t="shared" si="35"/>
        <v>62.84</v>
      </c>
      <c r="J643" s="12" t="s">
        <v>208</v>
      </c>
    </row>
    <row r="644" spans="4:10" x14ac:dyDescent="0.25">
      <c r="D644" s="5">
        <v>643</v>
      </c>
      <c r="E644" s="19" t="str">
        <f t="shared" si="26"/>
        <v>lignes_budget_2025643</v>
      </c>
      <c r="F644" s="21" t="str">
        <f>CONCATENATE("01/08/",'Compte de résultats (AM)'!$C$1)</f>
        <v>01/08/2025</v>
      </c>
      <c r="G644" s="19" t="str">
        <f t="shared" si="31"/>
        <v>601510</v>
      </c>
      <c r="H644" s="13">
        <f>'Compte de résultats (AM)'!L22</f>
        <v>24.45</v>
      </c>
      <c r="I644" s="17">
        <f t="shared" si="35"/>
        <v>24.45</v>
      </c>
      <c r="J644" s="12" t="s">
        <v>208</v>
      </c>
    </row>
    <row r="645" spans="4:10" x14ac:dyDescent="0.25">
      <c r="D645" s="5">
        <v>644</v>
      </c>
      <c r="E645" s="19" t="str">
        <f t="shared" si="26"/>
        <v>lignes_budget_2025644</v>
      </c>
      <c r="F645" s="21" t="str">
        <f>CONCATENATE("01/08/",'Compte de résultats (AM)'!$C$1)</f>
        <v>01/08/2025</v>
      </c>
      <c r="G645" s="19" t="str">
        <f t="shared" si="31"/>
        <v>601900</v>
      </c>
      <c r="H645" s="13">
        <f>'Compte de résultats (AM)'!L23</f>
        <v>23608.84</v>
      </c>
      <c r="I645" s="17">
        <f t="shared" si="35"/>
        <v>23608.84</v>
      </c>
      <c r="J645" s="12" t="s">
        <v>208</v>
      </c>
    </row>
    <row r="646" spans="4:10" x14ac:dyDescent="0.25">
      <c r="D646" s="5">
        <v>645</v>
      </c>
      <c r="E646" s="19" t="str">
        <f t="shared" si="26"/>
        <v>lignes_budget_2025645</v>
      </c>
      <c r="F646" s="21" t="str">
        <f>CONCATENATE("01/08/",'Compte de résultats (AM)'!$C$1)</f>
        <v>01/08/2025</v>
      </c>
      <c r="G646" s="19" t="str">
        <f t="shared" si="31"/>
        <v>602100</v>
      </c>
      <c r="H646" s="13">
        <f>'Compte de résultats (AM)'!L24</f>
        <v>17.57</v>
      </c>
      <c r="I646" s="17">
        <f t="shared" si="35"/>
        <v>17.57</v>
      </c>
      <c r="J646" s="12" t="s">
        <v>208</v>
      </c>
    </row>
    <row r="647" spans="4:10" x14ac:dyDescent="0.25">
      <c r="D647" s="5">
        <v>646</v>
      </c>
      <c r="E647" s="19" t="str">
        <f t="shared" si="26"/>
        <v>lignes_budget_2025646</v>
      </c>
      <c r="F647" s="21" t="str">
        <f>CONCATENATE("01/08/",'Compte de résultats (AM)'!$C$1)</f>
        <v>01/08/2025</v>
      </c>
      <c r="G647" s="19" t="str">
        <f t="shared" si="31"/>
        <v>602110</v>
      </c>
      <c r="H647" s="13">
        <f>'Compte de résultats (AM)'!L25</f>
        <v>3.6</v>
      </c>
      <c r="I647" s="17">
        <f t="shared" si="35"/>
        <v>3.6</v>
      </c>
      <c r="J647" s="12" t="s">
        <v>208</v>
      </c>
    </row>
    <row r="648" spans="4:10" x14ac:dyDescent="0.25">
      <c r="D648" s="5">
        <v>647</v>
      </c>
      <c r="E648" s="19" t="str">
        <f t="shared" si="26"/>
        <v>lignes_budget_2025647</v>
      </c>
      <c r="F648" s="21" t="str">
        <f>CONCATENATE("01/08/",'Compte de résultats (AM)'!$C$1)</f>
        <v>01/08/2025</v>
      </c>
      <c r="G648" s="19" t="str">
        <f t="shared" si="31"/>
        <v>603000</v>
      </c>
      <c r="H648" s="13">
        <f>'Compte de résultats (AM)'!L26</f>
        <v>873.56</v>
      </c>
      <c r="I648" s="17">
        <f t="shared" si="35"/>
        <v>873.56</v>
      </c>
      <c r="J648" s="12" t="s">
        <v>208</v>
      </c>
    </row>
    <row r="649" spans="4:10" x14ac:dyDescent="0.25">
      <c r="D649" s="5">
        <v>648</v>
      </c>
      <c r="E649" s="19" t="str">
        <f t="shared" si="26"/>
        <v>lignes_budget_2025648</v>
      </c>
      <c r="F649" s="21" t="str">
        <f>CONCATENATE("01/08/",'Compte de résultats (AM)'!$C$1)</f>
        <v>01/08/2025</v>
      </c>
      <c r="G649" s="19" t="str">
        <f t="shared" si="31"/>
        <v>603400</v>
      </c>
      <c r="H649" s="13">
        <f>'Compte de résultats (AM)'!L27</f>
        <v>183.85</v>
      </c>
      <c r="I649" s="17">
        <f t="shared" si="35"/>
        <v>183.85</v>
      </c>
      <c r="J649" s="12" t="s">
        <v>208</v>
      </c>
    </row>
    <row r="650" spans="4:10" x14ac:dyDescent="0.25">
      <c r="D650" s="5">
        <v>649</v>
      </c>
      <c r="E650" s="19" t="str">
        <f t="shared" si="26"/>
        <v>lignes_budget_2025649</v>
      </c>
      <c r="F650" s="21" t="str">
        <f>CONCATENATE("01/08/",'Compte de résultats (AM)'!$C$1)</f>
        <v>01/08/2025</v>
      </c>
      <c r="G650" s="19" t="str">
        <f t="shared" si="31"/>
        <v>606000</v>
      </c>
      <c r="H650" s="13">
        <f>'Compte de résultats (AM)'!L28</f>
        <v>1206.22</v>
      </c>
      <c r="I650" s="17">
        <f t="shared" si="35"/>
        <v>1206.22</v>
      </c>
      <c r="J650" s="12" t="s">
        <v>208</v>
      </c>
    </row>
    <row r="651" spans="4:10" x14ac:dyDescent="0.25">
      <c r="D651" s="5">
        <v>650</v>
      </c>
      <c r="E651" s="19" t="str">
        <f t="shared" si="26"/>
        <v>lignes_budget_2025650</v>
      </c>
      <c r="F651" s="21" t="str">
        <f>CONCATENATE("01/08/",'Compte de résultats (AM)'!$C$1)</f>
        <v>01/08/2025</v>
      </c>
      <c r="G651" s="19" t="str">
        <f t="shared" si="31"/>
        <v>609001</v>
      </c>
      <c r="H651" s="13">
        <f>'Compte de résultats (AM)'!L29</f>
        <v>2474.46</v>
      </c>
      <c r="I651" s="17">
        <f t="shared" si="35"/>
        <v>2474.46</v>
      </c>
      <c r="J651" s="12" t="s">
        <v>208</v>
      </c>
    </row>
    <row r="652" spans="4:10" x14ac:dyDescent="0.25">
      <c r="D652" s="5">
        <v>651</v>
      </c>
      <c r="E652" s="19" t="str">
        <f t="shared" si="26"/>
        <v>lignes_budget_2025651</v>
      </c>
      <c r="F652" s="21" t="str">
        <f>CONCATENATE("01/08/",'Compte de résultats (AM)'!$C$1)</f>
        <v>01/08/2025</v>
      </c>
      <c r="G652" s="19" t="str">
        <f t="shared" si="31"/>
        <v>610101</v>
      </c>
      <c r="H652" s="13">
        <f>'Compte de résultats (AM)'!L30</f>
        <v>236.82</v>
      </c>
      <c r="I652" s="17">
        <f t="shared" si="35"/>
        <v>236.82</v>
      </c>
      <c r="J652" s="12" t="s">
        <v>208</v>
      </c>
    </row>
    <row r="653" spans="4:10" x14ac:dyDescent="0.25">
      <c r="D653" s="5">
        <v>652</v>
      </c>
      <c r="E653" s="19" t="str">
        <f t="shared" si="26"/>
        <v>lignes_budget_2025652</v>
      </c>
      <c r="F653" s="21" t="str">
        <f>CONCATENATE("01/08/",'Compte de résultats (AM)'!$C$1)</f>
        <v>01/08/2025</v>
      </c>
      <c r="G653" s="19" t="str">
        <f t="shared" si="31"/>
        <v>610115</v>
      </c>
      <c r="H653" s="13">
        <f>'Compte de résultats (AM)'!L31</f>
        <v>0</v>
      </c>
      <c r="I653" s="17">
        <f t="shared" si="35"/>
        <v>0</v>
      </c>
      <c r="J653" s="12" t="s">
        <v>208</v>
      </c>
    </row>
    <row r="654" spans="4:10" x14ac:dyDescent="0.25">
      <c r="D654" s="5">
        <v>653</v>
      </c>
      <c r="E654" s="19" t="str">
        <f t="shared" si="26"/>
        <v>lignes_budget_2025653</v>
      </c>
      <c r="F654" s="21" t="str">
        <f>CONCATENATE("01/08/",'Compte de résultats (AM)'!$C$1)</f>
        <v>01/08/2025</v>
      </c>
      <c r="G654" s="19" t="str">
        <f t="shared" si="31"/>
        <v>610200</v>
      </c>
      <c r="H654" s="13">
        <f>'Compte de résultats (AM)'!L32</f>
        <v>173.01</v>
      </c>
      <c r="I654" s="17">
        <f t="shared" si="35"/>
        <v>173.01</v>
      </c>
      <c r="J654" s="12" t="s">
        <v>208</v>
      </c>
    </row>
    <row r="655" spans="4:10" x14ac:dyDescent="0.25">
      <c r="D655" s="5">
        <v>654</v>
      </c>
      <c r="E655" s="19" t="str">
        <f t="shared" si="26"/>
        <v>lignes_budget_2025654</v>
      </c>
      <c r="F655" s="21" t="str">
        <f>CONCATENATE("01/08/",'Compte de résultats (AM)'!$C$1)</f>
        <v>01/08/2025</v>
      </c>
      <c r="G655" s="19" t="str">
        <f t="shared" si="31"/>
        <v>610201</v>
      </c>
      <c r="H655" s="13">
        <f>'Compte de résultats (AM)'!L33</f>
        <v>200</v>
      </c>
      <c r="I655" s="17">
        <f t="shared" si="35"/>
        <v>200</v>
      </c>
      <c r="J655" s="12" t="s">
        <v>208</v>
      </c>
    </row>
    <row r="656" spans="4:10" x14ac:dyDescent="0.25">
      <c r="D656" s="5">
        <v>655</v>
      </c>
      <c r="E656" s="19" t="str">
        <f t="shared" si="26"/>
        <v>lignes_budget_2025655</v>
      </c>
      <c r="F656" s="21" t="str">
        <f>CONCATENATE("01/08/",'Compte de résultats (AM)'!$C$1)</f>
        <v>01/08/2025</v>
      </c>
      <c r="G656" s="19" t="str">
        <f t="shared" si="31"/>
        <v>610300</v>
      </c>
      <c r="H656" s="13">
        <f>'Compte de résultats (AM)'!L34</f>
        <v>446.97</v>
      </c>
      <c r="I656" s="17">
        <f t="shared" si="35"/>
        <v>446.97</v>
      </c>
      <c r="J656" s="12" t="s">
        <v>208</v>
      </c>
    </row>
    <row r="657" spans="4:10" x14ac:dyDescent="0.25">
      <c r="D657" s="5">
        <v>656</v>
      </c>
      <c r="E657" s="19" t="str">
        <f t="shared" si="26"/>
        <v>lignes_budget_2025656</v>
      </c>
      <c r="F657" s="21" t="str">
        <f>CONCATENATE("01/08/",'Compte de résultats (AM)'!$C$1)</f>
        <v>01/08/2025</v>
      </c>
      <c r="G657" s="19" t="str">
        <f t="shared" si="31"/>
        <v>610350</v>
      </c>
      <c r="H657" s="13">
        <f>'Compte de résultats (AM)'!L35</f>
        <v>20.13</v>
      </c>
      <c r="I657" s="17">
        <f t="shared" si="35"/>
        <v>20.13</v>
      </c>
      <c r="J657" s="12" t="s">
        <v>208</v>
      </c>
    </row>
    <row r="658" spans="4:10" x14ac:dyDescent="0.25">
      <c r="D658" s="5">
        <v>657</v>
      </c>
      <c r="E658" s="19" t="str">
        <f t="shared" si="26"/>
        <v>lignes_budget_2025657</v>
      </c>
      <c r="F658" s="21" t="str">
        <f>CONCATENATE("01/08/",'Compte de résultats (AM)'!$C$1)</f>
        <v>01/08/2025</v>
      </c>
      <c r="G658" s="19" t="str">
        <f t="shared" si="31"/>
        <v>610500</v>
      </c>
      <c r="H658" s="13">
        <f>'Compte de résultats (AM)'!L36</f>
        <v>186.81</v>
      </c>
      <c r="I658" s="17">
        <f t="shared" si="35"/>
        <v>186.81</v>
      </c>
      <c r="J658" s="12" t="s">
        <v>208</v>
      </c>
    </row>
    <row r="659" spans="4:10" x14ac:dyDescent="0.25">
      <c r="D659" s="5">
        <v>658</v>
      </c>
      <c r="E659" s="19" t="str">
        <f t="shared" si="26"/>
        <v>lignes_budget_2025658</v>
      </c>
      <c r="F659" s="21" t="str">
        <f>CONCATENATE("01/08/",'Compte de résultats (AM)'!$C$1)</f>
        <v>01/08/2025</v>
      </c>
      <c r="G659" s="19" t="str">
        <f t="shared" si="31"/>
        <v>610800</v>
      </c>
      <c r="H659" s="13">
        <f>'Compte de résultats (AM)'!L37</f>
        <v>12.33</v>
      </c>
      <c r="I659" s="17">
        <f t="shared" si="35"/>
        <v>12.33</v>
      </c>
      <c r="J659" s="12" t="s">
        <v>208</v>
      </c>
    </row>
    <row r="660" spans="4:10" x14ac:dyDescent="0.25">
      <c r="D660" s="5">
        <v>659</v>
      </c>
      <c r="E660" s="19" t="str">
        <f t="shared" si="26"/>
        <v>lignes_budget_2025659</v>
      </c>
      <c r="F660" s="21" t="str">
        <f>CONCATENATE("01/08/",'Compte de résultats (AM)'!$C$1)</f>
        <v>01/08/2025</v>
      </c>
      <c r="G660" s="19" t="str">
        <f t="shared" si="31"/>
        <v>611000</v>
      </c>
      <c r="H660" s="13">
        <f>'Compte de résultats (AM)'!L38</f>
        <v>342.85</v>
      </c>
      <c r="I660" s="17">
        <f t="shared" si="35"/>
        <v>342.85</v>
      </c>
      <c r="J660" s="12" t="s">
        <v>208</v>
      </c>
    </row>
    <row r="661" spans="4:10" x14ac:dyDescent="0.25">
      <c r="D661" s="5">
        <v>660</v>
      </c>
      <c r="E661" s="19" t="str">
        <f t="shared" si="26"/>
        <v>lignes_budget_2025660</v>
      </c>
      <c r="F661" s="21" t="str">
        <f>CONCATENATE("01/08/",'Compte de résultats (AM)'!$C$1)</f>
        <v>01/08/2025</v>
      </c>
      <c r="G661" s="19" t="str">
        <f t="shared" si="31"/>
        <v>611200</v>
      </c>
      <c r="H661" s="13">
        <f>'Compte de résultats (AM)'!L39</f>
        <v>61.6</v>
      </c>
      <c r="I661" s="17">
        <f t="shared" si="35"/>
        <v>61.6</v>
      </c>
      <c r="J661" s="12" t="s">
        <v>208</v>
      </c>
    </row>
    <row r="662" spans="4:10" x14ac:dyDescent="0.25">
      <c r="D662" s="5">
        <v>661</v>
      </c>
      <c r="E662" s="19" t="str">
        <f t="shared" si="26"/>
        <v>lignes_budget_2025661</v>
      </c>
      <c r="F662" s="21" t="str">
        <f>CONCATENATE("01/08/",'Compte de résultats (AM)'!$C$1)</f>
        <v>01/08/2025</v>
      </c>
      <c r="G662" s="19" t="str">
        <f t="shared" si="31"/>
        <v>612120</v>
      </c>
      <c r="H662" s="13">
        <f>'Compte de résultats (AM)'!L40</f>
        <v>1409.75</v>
      </c>
      <c r="I662" s="17">
        <f t="shared" si="35"/>
        <v>1409.75</v>
      </c>
      <c r="J662" s="12" t="s">
        <v>208</v>
      </c>
    </row>
    <row r="663" spans="4:10" x14ac:dyDescent="0.25">
      <c r="D663" s="5">
        <v>662</v>
      </c>
      <c r="E663" s="19" t="str">
        <f t="shared" si="26"/>
        <v>lignes_budget_2025662</v>
      </c>
      <c r="F663" s="21" t="str">
        <f>CONCATENATE("01/08/",'Compte de résultats (AM)'!$C$1)</f>
        <v>01/08/2025</v>
      </c>
      <c r="G663" s="19" t="str">
        <f t="shared" si="31"/>
        <v>612500</v>
      </c>
      <c r="H663" s="13">
        <f>'Compte de résultats (AM)'!L41</f>
        <v>583.91</v>
      </c>
      <c r="I663" s="17">
        <f t="shared" si="35"/>
        <v>583.91</v>
      </c>
      <c r="J663" s="12" t="s">
        <v>208</v>
      </c>
    </row>
    <row r="664" spans="4:10" x14ac:dyDescent="0.25">
      <c r="D664" s="5">
        <v>663</v>
      </c>
      <c r="E664" s="19" t="str">
        <f t="shared" si="26"/>
        <v>lignes_budget_2025663</v>
      </c>
      <c r="F664" s="21" t="str">
        <f>CONCATENATE("01/08/",'Compte de résultats (AM)'!$C$1)</f>
        <v>01/08/2025</v>
      </c>
      <c r="G664" s="19" t="str">
        <f t="shared" si="31"/>
        <v>612600</v>
      </c>
      <c r="H664" s="13">
        <f>'Compte de résultats (AM)'!L42</f>
        <v>108.03</v>
      </c>
      <c r="I664" s="17">
        <f t="shared" si="35"/>
        <v>108.03</v>
      </c>
      <c r="J664" s="12" t="s">
        <v>208</v>
      </c>
    </row>
    <row r="665" spans="4:10" x14ac:dyDescent="0.25">
      <c r="D665" s="5">
        <v>664</v>
      </c>
      <c r="E665" s="19" t="str">
        <f t="shared" si="26"/>
        <v>lignes_budget_2025664</v>
      </c>
      <c r="F665" s="21" t="str">
        <f>CONCATENATE("01/08/",'Compte de résultats (AM)'!$C$1)</f>
        <v>01/08/2025</v>
      </c>
      <c r="G665" s="19" t="str">
        <f t="shared" si="31"/>
        <v>613000</v>
      </c>
      <c r="H665" s="13">
        <f>'Compte de résultats (AM)'!L43</f>
        <v>86.63</v>
      </c>
      <c r="I665" s="17">
        <f t="shared" si="35"/>
        <v>86.63</v>
      </c>
      <c r="J665" s="12" t="s">
        <v>208</v>
      </c>
    </row>
    <row r="666" spans="4:10" x14ac:dyDescent="0.25">
      <c r="D666" s="5">
        <v>665</v>
      </c>
      <c r="E666" s="19" t="str">
        <f t="shared" si="26"/>
        <v>lignes_budget_2025665</v>
      </c>
      <c r="F666" s="21" t="str">
        <f>CONCATENATE("01/08/",'Compte de résultats (AM)'!$C$1)</f>
        <v>01/08/2025</v>
      </c>
      <c r="G666" s="19" t="str">
        <f t="shared" si="31"/>
        <v>613010</v>
      </c>
      <c r="H666" s="13">
        <f>'Compte de résultats (AM)'!L44</f>
        <v>656.7</v>
      </c>
      <c r="I666" s="17">
        <f t="shared" si="35"/>
        <v>656.7</v>
      </c>
      <c r="J666" s="12" t="s">
        <v>208</v>
      </c>
    </row>
    <row r="667" spans="4:10" x14ac:dyDescent="0.25">
      <c r="D667" s="5">
        <v>666</v>
      </c>
      <c r="E667" s="19" t="str">
        <f t="shared" si="26"/>
        <v>lignes_budget_2025666</v>
      </c>
      <c r="F667" s="21" t="str">
        <f>CONCATENATE("01/08/",'Compte de résultats (AM)'!$C$1)</f>
        <v>01/08/2025</v>
      </c>
      <c r="G667" s="19" t="str">
        <f t="shared" si="31"/>
        <v>613400</v>
      </c>
      <c r="H667" s="13">
        <f>'Compte de résultats (AM)'!L45</f>
        <v>3.97</v>
      </c>
      <c r="I667" s="17">
        <f t="shared" si="35"/>
        <v>3.97</v>
      </c>
      <c r="J667" s="12" t="s">
        <v>208</v>
      </c>
    </row>
    <row r="668" spans="4:10" x14ac:dyDescent="0.25">
      <c r="D668" s="5">
        <v>667</v>
      </c>
      <c r="E668" s="19" t="str">
        <f t="shared" si="26"/>
        <v>lignes_budget_2025667</v>
      </c>
      <c r="F668" s="21" t="str">
        <f>CONCATENATE("01/08/",'Compte de résultats (AM)'!$C$1)</f>
        <v>01/08/2025</v>
      </c>
      <c r="G668" s="19" t="str">
        <f t="shared" si="31"/>
        <v>613450</v>
      </c>
      <c r="H668" s="13">
        <f>'Compte de résultats (AM)'!L46</f>
        <v>172.36</v>
      </c>
      <c r="I668" s="17">
        <f t="shared" si="35"/>
        <v>172.36</v>
      </c>
      <c r="J668" s="12" t="s">
        <v>208</v>
      </c>
    </row>
    <row r="669" spans="4:10" x14ac:dyDescent="0.25">
      <c r="D669" s="5">
        <v>668</v>
      </c>
      <c r="E669" s="19" t="str">
        <f t="shared" si="26"/>
        <v>lignes_budget_2025668</v>
      </c>
      <c r="F669" s="21" t="str">
        <f>CONCATENATE("01/08/",'Compte de résultats (AM)'!$C$1)</f>
        <v>01/08/2025</v>
      </c>
      <c r="G669" s="19" t="str">
        <f t="shared" si="31"/>
        <v>615200</v>
      </c>
      <c r="H669" s="13">
        <f>'Compte de résultats (AM)'!L47</f>
        <v>4022.39</v>
      </c>
      <c r="I669" s="17">
        <f t="shared" si="35"/>
        <v>4022.39</v>
      </c>
      <c r="J669" s="12" t="s">
        <v>208</v>
      </c>
    </row>
    <row r="670" spans="4:10" x14ac:dyDescent="0.25">
      <c r="D670" s="5">
        <v>669</v>
      </c>
      <c r="E670" s="19" t="str">
        <f t="shared" si="26"/>
        <v>lignes_budget_2025669</v>
      </c>
      <c r="F670" s="21" t="str">
        <f>CONCATENATE("01/08/",'Compte de résultats (AM)'!$C$1)</f>
        <v>01/08/2025</v>
      </c>
      <c r="G670" s="19" t="str">
        <f t="shared" si="31"/>
        <v>615201</v>
      </c>
      <c r="H670" s="13">
        <f>'Compte de résultats (AM)'!L48</f>
        <v>5565.94</v>
      </c>
      <c r="I670" s="17">
        <f t="shared" si="35"/>
        <v>5565.94</v>
      </c>
      <c r="J670" s="12" t="s">
        <v>208</v>
      </c>
    </row>
    <row r="671" spans="4:10" x14ac:dyDescent="0.25">
      <c r="D671" s="5">
        <v>670</v>
      </c>
      <c r="E671" s="19" t="str">
        <f t="shared" si="26"/>
        <v>lignes_budget_2025670</v>
      </c>
      <c r="F671" s="21" t="str">
        <f>CONCATENATE("01/08/",'Compte de résultats (AM)'!$C$1)</f>
        <v>01/08/2025</v>
      </c>
      <c r="G671" s="19" t="str">
        <f t="shared" si="31"/>
        <v>615301</v>
      </c>
      <c r="H671" s="13">
        <f>'Compte de résultats (AM)'!L49</f>
        <v>1240.32</v>
      </c>
      <c r="I671" s="17">
        <f t="shared" si="35"/>
        <v>1240.32</v>
      </c>
      <c r="J671" s="12" t="s">
        <v>208</v>
      </c>
    </row>
    <row r="672" spans="4:10" x14ac:dyDescent="0.25">
      <c r="D672" s="5">
        <v>671</v>
      </c>
      <c r="E672" s="19" t="str">
        <f t="shared" si="26"/>
        <v>lignes_budget_2025671</v>
      </c>
      <c r="F672" s="21" t="str">
        <f>CONCATENATE("01/08/",'Compte de résultats (AM)'!$C$1)</f>
        <v>01/08/2025</v>
      </c>
      <c r="G672" s="19" t="str">
        <f t="shared" si="31"/>
        <v>615302</v>
      </c>
      <c r="H672" s="13">
        <f>'Compte de résultats (AM)'!L50</f>
        <v>291.67</v>
      </c>
      <c r="I672" s="17">
        <f t="shared" si="35"/>
        <v>291.67</v>
      </c>
      <c r="J672" s="12" t="s">
        <v>208</v>
      </c>
    </row>
    <row r="673" spans="4:10" x14ac:dyDescent="0.25">
      <c r="D673" s="5">
        <v>672</v>
      </c>
      <c r="E673" s="19" t="str">
        <f t="shared" si="26"/>
        <v>lignes_budget_2025672</v>
      </c>
      <c r="F673" s="21" t="str">
        <f>CONCATENATE("01/08/",'Compte de résultats (AM)'!$C$1)</f>
        <v>01/08/2025</v>
      </c>
      <c r="G673" s="19" t="str">
        <f t="shared" si="31"/>
        <v>615303</v>
      </c>
      <c r="H673" s="13">
        <f>'Compte de résultats (AM)'!L51</f>
        <v>1811.55</v>
      </c>
      <c r="I673" s="17">
        <f t="shared" si="35"/>
        <v>1811.55</v>
      </c>
      <c r="J673" s="12" t="s">
        <v>208</v>
      </c>
    </row>
    <row r="674" spans="4:10" x14ac:dyDescent="0.25">
      <c r="D674" s="5">
        <v>673</v>
      </c>
      <c r="E674" s="19" t="str">
        <f t="shared" si="26"/>
        <v>lignes_budget_2025673</v>
      </c>
      <c r="F674" s="21" t="str">
        <f>CONCATENATE("01/08/",'Compte de résultats (AM)'!$C$1)</f>
        <v>01/08/2025</v>
      </c>
      <c r="G674" s="19" t="str">
        <f t="shared" si="31"/>
        <v>615702</v>
      </c>
      <c r="H674" s="13">
        <f>'Compte de résultats (AM)'!L52</f>
        <v>1672.12</v>
      </c>
      <c r="I674" s="17">
        <f t="shared" si="35"/>
        <v>1672.12</v>
      </c>
      <c r="J674" s="12" t="s">
        <v>208</v>
      </c>
    </row>
    <row r="675" spans="4:10" x14ac:dyDescent="0.25">
      <c r="D675" s="5">
        <v>674</v>
      </c>
      <c r="E675" s="19" t="str">
        <f t="shared" si="26"/>
        <v>lignes_budget_2025674</v>
      </c>
      <c r="F675" s="21" t="str">
        <f>CONCATENATE("01/08/",'Compte de résultats (AM)'!$C$1)</f>
        <v>01/08/2025</v>
      </c>
      <c r="G675" s="19" t="str">
        <f t="shared" si="31"/>
        <v>616100</v>
      </c>
      <c r="H675" s="13">
        <f>'Compte de résultats (AM)'!L53</f>
        <v>399.85</v>
      </c>
      <c r="I675" s="17">
        <f t="shared" si="35"/>
        <v>399.85</v>
      </c>
      <c r="J675" s="12" t="s">
        <v>208</v>
      </c>
    </row>
    <row r="676" spans="4:10" x14ac:dyDescent="0.25">
      <c r="D676" s="5">
        <v>675</v>
      </c>
      <c r="E676" s="19" t="str">
        <f t="shared" si="26"/>
        <v>lignes_budget_2025675</v>
      </c>
      <c r="F676" s="21" t="str">
        <f>CONCATENATE("01/08/",'Compte de résultats (AM)'!$C$1)</f>
        <v>01/08/2025</v>
      </c>
      <c r="G676" s="19" t="str">
        <f t="shared" si="31"/>
        <v>616200</v>
      </c>
      <c r="H676" s="13">
        <f>'Compte de résultats (AM)'!L54</f>
        <v>640.54999999999995</v>
      </c>
      <c r="I676" s="17">
        <f t="shared" si="35"/>
        <v>640.54999999999995</v>
      </c>
      <c r="J676" s="12" t="s">
        <v>208</v>
      </c>
    </row>
    <row r="677" spans="4:10" x14ac:dyDescent="0.25">
      <c r="D677" s="5">
        <v>676</v>
      </c>
      <c r="E677" s="19" t="str">
        <f t="shared" si="26"/>
        <v>lignes_budget_2025676</v>
      </c>
      <c r="F677" s="21" t="str">
        <f>CONCATENATE("01/08/",'Compte de résultats (AM)'!$C$1)</f>
        <v>01/08/2025</v>
      </c>
      <c r="G677" s="19" t="str">
        <f t="shared" si="31"/>
        <v>616450</v>
      </c>
      <c r="H677" s="13">
        <f>'Compte de résultats (AM)'!L55</f>
        <v>19.71</v>
      </c>
      <c r="I677" s="17">
        <f t="shared" si="35"/>
        <v>19.71</v>
      </c>
      <c r="J677" s="12" t="s">
        <v>208</v>
      </c>
    </row>
    <row r="678" spans="4:10" x14ac:dyDescent="0.25">
      <c r="D678" s="5">
        <v>677</v>
      </c>
      <c r="E678" s="19" t="str">
        <f t="shared" si="26"/>
        <v>lignes_budget_2025677</v>
      </c>
      <c r="F678" s="21" t="str">
        <f>CONCATENATE("01/08/",'Compte de résultats (AM)'!$C$1)</f>
        <v>01/08/2025</v>
      </c>
      <c r="G678" s="19" t="str">
        <f t="shared" si="31"/>
        <v>616500</v>
      </c>
      <c r="H678" s="13">
        <f>'Compte de résultats (AM)'!L56</f>
        <v>102.85</v>
      </c>
      <c r="I678" s="17">
        <f t="shared" si="35"/>
        <v>102.85</v>
      </c>
      <c r="J678" s="12" t="s">
        <v>208</v>
      </c>
    </row>
    <row r="679" spans="4:10" x14ac:dyDescent="0.25">
      <c r="D679" s="5">
        <v>678</v>
      </c>
      <c r="E679" s="19" t="str">
        <f t="shared" si="26"/>
        <v>lignes_budget_2025678</v>
      </c>
      <c r="F679" s="21" t="str">
        <f>CONCATENATE("01/08/",'Compte de résultats (AM)'!$C$1)</f>
        <v>01/08/2025</v>
      </c>
      <c r="G679" s="19" t="str">
        <f t="shared" si="31"/>
        <v>616540</v>
      </c>
      <c r="H679" s="13">
        <f>'Compte de résultats (AM)'!L57</f>
        <v>63.25</v>
      </c>
      <c r="I679" s="17">
        <f t="shared" si="35"/>
        <v>63.25</v>
      </c>
      <c r="J679" s="12" t="s">
        <v>208</v>
      </c>
    </row>
    <row r="680" spans="4:10" x14ac:dyDescent="0.25">
      <c r="D680" s="5">
        <v>679</v>
      </c>
      <c r="E680" s="19" t="str">
        <f t="shared" si="26"/>
        <v>lignes_budget_2025679</v>
      </c>
      <c r="F680" s="21" t="str">
        <f>CONCATENATE("01/08/",'Compte de résultats (AM)'!$C$1)</f>
        <v>01/08/2025</v>
      </c>
      <c r="G680" s="19" t="str">
        <f t="shared" si="31"/>
        <v>616640</v>
      </c>
      <c r="H680" s="13">
        <f>'Compte de résultats (AM)'!L58</f>
        <v>63.692500000000003</v>
      </c>
      <c r="I680" s="17">
        <f t="shared" si="35"/>
        <v>63.692500000000003</v>
      </c>
      <c r="J680" s="12" t="s">
        <v>208</v>
      </c>
    </row>
    <row r="681" spans="4:10" x14ac:dyDescent="0.25">
      <c r="D681" s="5">
        <v>680</v>
      </c>
      <c r="E681" s="19" t="str">
        <f t="shared" si="26"/>
        <v>lignes_budget_2025680</v>
      </c>
      <c r="F681" s="21" t="str">
        <f>CONCATENATE("01/08/",'Compte de résultats (AM)'!$C$1)</f>
        <v>01/08/2025</v>
      </c>
      <c r="G681" s="19" t="str">
        <f t="shared" si="31"/>
        <v>616685</v>
      </c>
      <c r="H681" s="13">
        <f>'Compte de résultats (AM)'!L59</f>
        <v>106.79</v>
      </c>
      <c r="I681" s="17">
        <f t="shared" si="35"/>
        <v>106.79</v>
      </c>
      <c r="J681" s="12" t="s">
        <v>208</v>
      </c>
    </row>
    <row r="682" spans="4:10" x14ac:dyDescent="0.25">
      <c r="D682" s="5">
        <v>681</v>
      </c>
      <c r="E682" s="19" t="str">
        <f t="shared" si="26"/>
        <v>lignes_budget_2025681</v>
      </c>
      <c r="F682" s="21" t="str">
        <f>CONCATENATE("01/08/",'Compte de résultats (AM)'!$C$1)</f>
        <v>01/08/2025</v>
      </c>
      <c r="G682" s="19" t="str">
        <f t="shared" si="31"/>
        <v>616740</v>
      </c>
      <c r="H682" s="13">
        <f>'Compte de résultats (AM)'!L60</f>
        <v>157.25</v>
      </c>
      <c r="I682" s="17">
        <f t="shared" si="35"/>
        <v>157.25</v>
      </c>
      <c r="J682" s="12" t="s">
        <v>208</v>
      </c>
    </row>
    <row r="683" spans="4:10" x14ac:dyDescent="0.25">
      <c r="D683" s="5">
        <v>682</v>
      </c>
      <c r="E683" s="19" t="str">
        <f t="shared" si="26"/>
        <v>lignes_budget_2025682</v>
      </c>
      <c r="F683" s="21" t="str">
        <f>CONCATENATE("01/08/",'Compte de résultats (AM)'!$C$1)</f>
        <v>01/08/2025</v>
      </c>
      <c r="G683" s="19" t="str">
        <f t="shared" si="31"/>
        <v>616800</v>
      </c>
      <c r="H683" s="13">
        <f>'Compte de résultats (AM)'!L61</f>
        <v>14</v>
      </c>
      <c r="I683" s="17">
        <f t="shared" si="35"/>
        <v>14</v>
      </c>
      <c r="J683" s="12" t="s">
        <v>208</v>
      </c>
    </row>
    <row r="684" spans="4:10" x14ac:dyDescent="0.25">
      <c r="D684" s="5">
        <v>683</v>
      </c>
      <c r="E684" s="19" t="str">
        <f t="shared" si="26"/>
        <v>lignes_budget_2025683</v>
      </c>
      <c r="F684" s="21" t="str">
        <f>CONCATENATE("01/08/",'Compte de résultats (AM)'!$C$1)</f>
        <v>01/08/2025</v>
      </c>
      <c r="G684" s="19" t="str">
        <f t="shared" si="31"/>
        <v>616850</v>
      </c>
      <c r="H684" s="13">
        <f>'Compte de résultats (AM)'!L62</f>
        <v>10.69</v>
      </c>
      <c r="I684" s="17">
        <f t="shared" si="35"/>
        <v>10.69</v>
      </c>
      <c r="J684" s="12" t="s">
        <v>208</v>
      </c>
    </row>
    <row r="685" spans="4:10" x14ac:dyDescent="0.25">
      <c r="D685" s="5">
        <v>684</v>
      </c>
      <c r="E685" s="19" t="str">
        <f t="shared" si="26"/>
        <v>lignes_budget_2025684</v>
      </c>
      <c r="F685" s="21" t="str">
        <f>CONCATENATE("01/08/",'Compte de résultats (AM)'!$C$1)</f>
        <v>01/08/2025</v>
      </c>
      <c r="G685" s="19" t="str">
        <f t="shared" si="31"/>
        <v>620200</v>
      </c>
      <c r="H685" s="13">
        <f>'Compte de résultats (AM)'!L63</f>
        <v>36835</v>
      </c>
      <c r="I685" s="17">
        <f t="shared" si="35"/>
        <v>36835</v>
      </c>
      <c r="J685" s="12" t="s">
        <v>208</v>
      </c>
    </row>
    <row r="686" spans="4:10" x14ac:dyDescent="0.25">
      <c r="D686" s="5">
        <v>685</v>
      </c>
      <c r="E686" s="19" t="str">
        <f t="shared" si="26"/>
        <v>lignes_budget_2025685</v>
      </c>
      <c r="F686" s="21" t="str">
        <f>CONCATENATE("01/08/",'Compte de résultats (AM)'!$C$1)</f>
        <v>01/08/2025</v>
      </c>
      <c r="G686" s="19" t="str">
        <f t="shared" si="31"/>
        <v>620210</v>
      </c>
      <c r="H686" s="13">
        <f>'Compte de résultats (AM)'!L64</f>
        <v>0</v>
      </c>
      <c r="I686" s="17">
        <f t="shared" si="35"/>
        <v>0</v>
      </c>
      <c r="J686" s="12" t="s">
        <v>208</v>
      </c>
    </row>
    <row r="687" spans="4:10" x14ac:dyDescent="0.25">
      <c r="D687" s="5">
        <v>686</v>
      </c>
      <c r="E687" s="19" t="str">
        <f t="shared" si="26"/>
        <v>lignes_budget_2025686</v>
      </c>
      <c r="F687" s="21" t="str">
        <f>CONCATENATE("01/08/",'Compte de résultats (AM)'!$C$1)</f>
        <v>01/08/2025</v>
      </c>
      <c r="G687" s="19" t="str">
        <f t="shared" si="31"/>
        <v>620300</v>
      </c>
      <c r="H687" s="13">
        <f>'Compte de résultats (AM)'!L65</f>
        <v>0</v>
      </c>
      <c r="I687" s="17">
        <f t="shared" si="35"/>
        <v>0</v>
      </c>
      <c r="J687" s="12" t="s">
        <v>208</v>
      </c>
    </row>
    <row r="688" spans="4:10" x14ac:dyDescent="0.25">
      <c r="D688" s="5">
        <v>687</v>
      </c>
      <c r="E688" s="19" t="str">
        <f t="shared" si="26"/>
        <v>lignes_budget_2025687</v>
      </c>
      <c r="F688" s="21" t="str">
        <f>CONCATENATE("01/08/",'Compte de résultats (AM)'!$C$1)</f>
        <v>01/08/2025</v>
      </c>
      <c r="G688" s="19" t="str">
        <f t="shared" si="31"/>
        <v>620310</v>
      </c>
      <c r="H688" s="13">
        <f>'Compte de résultats (AM)'!L66</f>
        <v>0</v>
      </c>
      <c r="I688" s="17">
        <f t="shared" si="35"/>
        <v>0</v>
      </c>
      <c r="J688" s="12" t="s">
        <v>208</v>
      </c>
    </row>
    <row r="689" spans="4:10" x14ac:dyDescent="0.25">
      <c r="D689" s="5">
        <v>688</v>
      </c>
      <c r="E689" s="19" t="str">
        <f t="shared" si="26"/>
        <v>lignes_budget_2025688</v>
      </c>
      <c r="F689" s="21" t="str">
        <f>CONCATENATE("01/08/",'Compte de résultats (AM)'!$C$1)</f>
        <v>01/08/2025</v>
      </c>
      <c r="G689" s="19" t="str">
        <f t="shared" si="31"/>
        <v>620480</v>
      </c>
      <c r="H689" s="13">
        <f>'Compte de résultats (AM)'!L67</f>
        <v>1250</v>
      </c>
      <c r="I689" s="17">
        <f t="shared" si="35"/>
        <v>1250</v>
      </c>
      <c r="J689" s="12" t="s">
        <v>208</v>
      </c>
    </row>
    <row r="690" spans="4:10" x14ac:dyDescent="0.25">
      <c r="D690" s="5">
        <v>689</v>
      </c>
      <c r="E690" s="19" t="str">
        <f t="shared" si="26"/>
        <v>lignes_budget_2025689</v>
      </c>
      <c r="F690" s="21" t="str">
        <f>CONCATENATE("01/08/",'Compte de résultats (AM)'!$C$1)</f>
        <v>01/08/2025</v>
      </c>
      <c r="G690" s="19" t="str">
        <f t="shared" si="31"/>
        <v>620700</v>
      </c>
      <c r="H690" s="13">
        <f>'Compte de résultats (AM)'!L68</f>
        <v>1287.58</v>
      </c>
      <c r="I690" s="17">
        <f t="shared" si="35"/>
        <v>1287.58</v>
      </c>
      <c r="J690" s="12" t="s">
        <v>208</v>
      </c>
    </row>
    <row r="691" spans="4:10" x14ac:dyDescent="0.25">
      <c r="D691" s="5">
        <v>690</v>
      </c>
      <c r="E691" s="19" t="str">
        <f t="shared" si="26"/>
        <v>lignes_budget_2025690</v>
      </c>
      <c r="F691" s="21" t="str">
        <f>CONCATENATE("01/08/",'Compte de résultats (AM)'!$C$1)</f>
        <v>01/08/2025</v>
      </c>
      <c r="G691" s="19" t="str">
        <f t="shared" si="31"/>
        <v>621000</v>
      </c>
      <c r="H691" s="13">
        <f>'Compte de résultats (AM)'!L69</f>
        <v>12305.28</v>
      </c>
      <c r="I691" s="17">
        <f t="shared" si="35"/>
        <v>12305.28</v>
      </c>
      <c r="J691" s="12" t="s">
        <v>208</v>
      </c>
    </row>
    <row r="692" spans="4:10" x14ac:dyDescent="0.25">
      <c r="D692" s="5">
        <v>691</v>
      </c>
      <c r="E692" s="19" t="str">
        <f t="shared" si="26"/>
        <v>lignes_budget_2025691</v>
      </c>
      <c r="F692" s="21" t="str">
        <f>CONCATENATE("01/08/",'Compte de résultats (AM)'!$C$1)</f>
        <v>01/08/2025</v>
      </c>
      <c r="G692" s="19" t="str">
        <f t="shared" si="31"/>
        <v>622000</v>
      </c>
      <c r="H692" s="13">
        <f>'Compte de résultats (AM)'!L70</f>
        <v>275.48</v>
      </c>
      <c r="I692" s="17">
        <f t="shared" si="35"/>
        <v>275.48</v>
      </c>
      <c r="J692" s="12" t="s">
        <v>208</v>
      </c>
    </row>
    <row r="693" spans="4:10" x14ac:dyDescent="0.25">
      <c r="D693" s="5">
        <v>692</v>
      </c>
      <c r="E693" s="19" t="str">
        <f t="shared" si="26"/>
        <v>lignes_budget_2025692</v>
      </c>
      <c r="F693" s="21" t="str">
        <f>CONCATENATE("01/08/",'Compte de résultats (AM)'!$C$1)</f>
        <v>01/08/2025</v>
      </c>
      <c r="G693" s="19" t="str">
        <f t="shared" si="31"/>
        <v>623000</v>
      </c>
      <c r="H693" s="13">
        <f>'Compte de résultats (AM)'!L71</f>
        <v>0</v>
      </c>
      <c r="I693" s="17">
        <f t="shared" si="35"/>
        <v>0</v>
      </c>
      <c r="J693" s="12" t="s">
        <v>208</v>
      </c>
    </row>
    <row r="694" spans="4:10" x14ac:dyDescent="0.25">
      <c r="D694" s="5">
        <v>693</v>
      </c>
      <c r="E694" s="19" t="str">
        <f t="shared" si="26"/>
        <v>lignes_budget_2025693</v>
      </c>
      <c r="F694" s="21" t="str">
        <f>CONCATENATE("01/08/",'Compte de résultats (AM)'!$C$1)</f>
        <v>01/08/2025</v>
      </c>
      <c r="G694" s="19" t="str">
        <f t="shared" si="31"/>
        <v>623010</v>
      </c>
      <c r="H694" s="13">
        <f>'Compte de résultats (AM)'!L72</f>
        <v>567.66999999999996</v>
      </c>
      <c r="I694" s="17">
        <f t="shared" si="35"/>
        <v>567.66999999999996</v>
      </c>
      <c r="J694" s="12" t="s">
        <v>208</v>
      </c>
    </row>
    <row r="695" spans="4:10" x14ac:dyDescent="0.25">
      <c r="D695" s="5">
        <v>694</v>
      </c>
      <c r="E695" s="19" t="str">
        <f t="shared" si="26"/>
        <v>lignes_budget_2025694</v>
      </c>
      <c r="F695" s="21" t="str">
        <f>CONCATENATE("01/08/",'Compte de résultats (AM)'!$C$1)</f>
        <v>01/08/2025</v>
      </c>
      <c r="G695" s="19" t="str">
        <f t="shared" si="31"/>
        <v>623810</v>
      </c>
      <c r="H695" s="13">
        <f>'Compte de résultats (AM)'!L73</f>
        <v>5032.2120000000004</v>
      </c>
      <c r="I695" s="17">
        <f t="shared" si="35"/>
        <v>5032.2120000000004</v>
      </c>
      <c r="J695" s="12" t="s">
        <v>208</v>
      </c>
    </row>
    <row r="696" spans="4:10" x14ac:dyDescent="0.25">
      <c r="D696" s="5">
        <v>695</v>
      </c>
      <c r="E696" s="19" t="str">
        <f t="shared" si="26"/>
        <v>lignes_budget_2025695</v>
      </c>
      <c r="F696" s="21" t="str">
        <f>CONCATENATE("01/08/",'Compte de résultats (AM)'!$C$1)</f>
        <v>01/08/2025</v>
      </c>
      <c r="G696" s="19" t="str">
        <f t="shared" si="31"/>
        <v>623819</v>
      </c>
      <c r="H696" s="13">
        <f>'Compte de résultats (AM)'!L74</f>
        <v>-4933.54</v>
      </c>
      <c r="I696" s="17">
        <f t="shared" si="35"/>
        <v>-4933.54</v>
      </c>
      <c r="J696" s="12" t="s">
        <v>208</v>
      </c>
    </row>
    <row r="697" spans="4:10" x14ac:dyDescent="0.25">
      <c r="D697" s="5">
        <v>696</v>
      </c>
      <c r="E697" s="19" t="str">
        <f t="shared" si="26"/>
        <v>lignes_budget_2025696</v>
      </c>
      <c r="F697" s="21" t="str">
        <f>CONCATENATE("01/08/",'Compte de résultats (AM)'!$C$1)</f>
        <v>01/08/2025</v>
      </c>
      <c r="G697" s="19" t="str">
        <f t="shared" si="31"/>
        <v>630130</v>
      </c>
      <c r="H697" s="13">
        <f>'Compte de résultats (AM)'!L75</f>
        <v>366.36</v>
      </c>
      <c r="I697" s="17">
        <f t="shared" si="35"/>
        <v>366.36</v>
      </c>
      <c r="J697" s="12" t="s">
        <v>208</v>
      </c>
    </row>
    <row r="698" spans="4:10" x14ac:dyDescent="0.25">
      <c r="D698" s="5">
        <v>697</v>
      </c>
      <c r="E698" s="19" t="str">
        <f t="shared" si="26"/>
        <v>lignes_budget_2025697</v>
      </c>
      <c r="F698" s="21" t="str">
        <f>CONCATENATE("01/08/",'Compte de résultats (AM)'!$C$1)</f>
        <v>01/08/2025</v>
      </c>
      <c r="G698" s="19" t="str">
        <f t="shared" si="31"/>
        <v>630215</v>
      </c>
      <c r="H698" s="13">
        <f>'Compte de résultats (AM)'!L76</f>
        <v>632.28</v>
      </c>
      <c r="I698" s="17">
        <f t="shared" si="35"/>
        <v>632.28</v>
      </c>
      <c r="J698" s="12" t="s">
        <v>208</v>
      </c>
    </row>
    <row r="699" spans="4:10" x14ac:dyDescent="0.25">
      <c r="D699" s="5">
        <v>698</v>
      </c>
      <c r="E699" s="19" t="str">
        <f t="shared" si="26"/>
        <v>lignes_budget_2025698</v>
      </c>
      <c r="F699" s="21" t="str">
        <f>CONCATENATE("01/08/",'Compte de résultats (AM)'!$C$1)</f>
        <v>01/08/2025</v>
      </c>
      <c r="G699" s="19" t="str">
        <f t="shared" si="31"/>
        <v>630220</v>
      </c>
      <c r="H699" s="13">
        <f>'Compte de résultats (AM)'!L77</f>
        <v>104.69</v>
      </c>
      <c r="I699" s="17">
        <f t="shared" si="35"/>
        <v>104.69</v>
      </c>
      <c r="J699" s="12" t="s">
        <v>208</v>
      </c>
    </row>
    <row r="700" spans="4:10" x14ac:dyDescent="0.25">
      <c r="D700" s="5">
        <v>699</v>
      </c>
      <c r="E700" s="19" t="str">
        <f t="shared" si="26"/>
        <v>lignes_budget_2025699</v>
      </c>
      <c r="F700" s="21" t="str">
        <f>CONCATENATE("01/08/",'Compte de résultats (AM)'!$C$1)</f>
        <v>01/08/2025</v>
      </c>
      <c r="G700" s="19" t="str">
        <f t="shared" si="31"/>
        <v>630230</v>
      </c>
      <c r="H700" s="13">
        <f>'Compte de résultats (AM)'!L78</f>
        <v>40.229999999999997</v>
      </c>
      <c r="I700" s="17">
        <f t="shared" si="35"/>
        <v>40.229999999999997</v>
      </c>
      <c r="J700" s="12" t="s">
        <v>208</v>
      </c>
    </row>
    <row r="701" spans="4:10" x14ac:dyDescent="0.25">
      <c r="D701" s="5">
        <v>700</v>
      </c>
      <c r="E701" s="19" t="str">
        <f t="shared" si="26"/>
        <v>lignes_budget_2025700</v>
      </c>
      <c r="F701" s="21" t="str">
        <f>CONCATENATE("01/08/",'Compte de résultats (AM)'!$C$1)</f>
        <v>01/08/2025</v>
      </c>
      <c r="G701" s="19" t="str">
        <f t="shared" si="31"/>
        <v>630240</v>
      </c>
      <c r="H701" s="13">
        <f>'Compte de résultats (AM)'!L79</f>
        <v>270.99</v>
      </c>
      <c r="I701" s="17">
        <f t="shared" si="35"/>
        <v>270.99</v>
      </c>
      <c r="J701" s="12" t="s">
        <v>208</v>
      </c>
    </row>
    <row r="702" spans="4:10" x14ac:dyDescent="0.25">
      <c r="D702" s="5">
        <v>701</v>
      </c>
      <c r="E702" s="19" t="str">
        <f t="shared" si="26"/>
        <v>lignes_budget_2025701</v>
      </c>
      <c r="F702" s="21" t="str">
        <f>CONCATENATE("01/08/",'Compte de résultats (AM)'!$C$1)</f>
        <v>01/08/2025</v>
      </c>
      <c r="G702" s="19" t="str">
        <f t="shared" si="31"/>
        <v>633000</v>
      </c>
      <c r="H702" s="13">
        <f>'Compte de résultats (AM)'!L80</f>
        <v>2854.63</v>
      </c>
      <c r="I702" s="17">
        <f t="shared" si="35"/>
        <v>2854.63</v>
      </c>
      <c r="J702" s="12" t="s">
        <v>208</v>
      </c>
    </row>
    <row r="703" spans="4:10" x14ac:dyDescent="0.25">
      <c r="D703" s="5">
        <v>702</v>
      </c>
      <c r="E703" s="19" t="str">
        <f t="shared" si="26"/>
        <v>lignes_budget_2025702</v>
      </c>
      <c r="F703" s="21" t="str">
        <f>CONCATENATE("01/08/",'Compte de résultats (AM)'!$C$1)</f>
        <v>01/08/2025</v>
      </c>
      <c r="G703" s="19" t="str">
        <f t="shared" si="31"/>
        <v>633100</v>
      </c>
      <c r="H703" s="13">
        <f>'Compte de résultats (AM)'!L81</f>
        <v>-1196.9100000000001</v>
      </c>
      <c r="I703" s="17">
        <f t="shared" si="35"/>
        <v>-1196.9100000000001</v>
      </c>
      <c r="J703" s="12" t="s">
        <v>208</v>
      </c>
    </row>
    <row r="704" spans="4:10" x14ac:dyDescent="0.25">
      <c r="D704" s="5">
        <v>703</v>
      </c>
      <c r="E704" s="19" t="str">
        <f t="shared" si="26"/>
        <v>lignes_budget_2025703</v>
      </c>
      <c r="F704" s="21" t="str">
        <f>CONCATENATE("01/08/",'Compte de résultats (AM)'!$C$1)</f>
        <v>01/08/2025</v>
      </c>
      <c r="G704" s="19" t="str">
        <f t="shared" si="31"/>
        <v>642000</v>
      </c>
      <c r="H704" s="13">
        <f>'Compte de résultats (AM)'!L82</f>
        <v>4166.67</v>
      </c>
      <c r="I704" s="17">
        <f t="shared" si="35"/>
        <v>4166.67</v>
      </c>
      <c r="J704" s="12" t="s">
        <v>208</v>
      </c>
    </row>
    <row r="705" spans="4:10" x14ac:dyDescent="0.25">
      <c r="D705" s="5">
        <v>704</v>
      </c>
      <c r="E705" s="19" t="str">
        <f t="shared" si="26"/>
        <v>lignes_budget_2025704</v>
      </c>
      <c r="F705" s="21" t="str">
        <f>CONCATENATE("01/08/",'Compte de résultats (AM)'!$C$1)</f>
        <v>01/08/2025</v>
      </c>
      <c r="G705" s="19" t="str">
        <f t="shared" si="31"/>
        <v>644000</v>
      </c>
      <c r="H705" s="13">
        <f>'Compte de résultats (AM)'!L83</f>
        <v>22.53</v>
      </c>
      <c r="I705" s="17">
        <f t="shared" si="35"/>
        <v>22.53</v>
      </c>
      <c r="J705" s="12" t="s">
        <v>208</v>
      </c>
    </row>
    <row r="706" spans="4:10" x14ac:dyDescent="0.25">
      <c r="D706" s="5">
        <v>705</v>
      </c>
      <c r="E706" s="19" t="str">
        <f t="shared" si="26"/>
        <v>lignes_budget_2025705</v>
      </c>
      <c r="F706" s="21" t="str">
        <f>CONCATENATE("01/08/",'Compte de résultats (AM)'!$C$1)</f>
        <v>01/08/2025</v>
      </c>
      <c r="G706" s="19" t="str">
        <f t="shared" si="31"/>
        <v>750400</v>
      </c>
      <c r="H706" s="13">
        <f>'Compte de résultats (AM)'!L84</f>
        <v>131.34</v>
      </c>
      <c r="I706" s="16">
        <f t="shared" ref="I706:I708" si="36">H706*-1</f>
        <v>-131.34</v>
      </c>
      <c r="J706" s="12" t="s">
        <v>208</v>
      </c>
    </row>
    <row r="707" spans="4:10" x14ac:dyDescent="0.25">
      <c r="D707" s="5">
        <v>706</v>
      </c>
      <c r="E707" s="19" t="str">
        <f t="shared" si="26"/>
        <v>lignes_budget_2025706</v>
      </c>
      <c r="F707" s="21" t="str">
        <f>CONCATENATE("01/08/",'Compte de résultats (AM)'!$C$1)</f>
        <v>01/08/2025</v>
      </c>
      <c r="G707" s="19" t="str">
        <f t="shared" si="31"/>
        <v>752100</v>
      </c>
      <c r="H707" s="13">
        <f>'Compte de résultats (AM)'!L85</f>
        <v>0.69</v>
      </c>
      <c r="I707" s="16">
        <f t="shared" si="36"/>
        <v>-0.69</v>
      </c>
      <c r="J707" s="12" t="s">
        <v>208</v>
      </c>
    </row>
    <row r="708" spans="4:10" x14ac:dyDescent="0.25">
      <c r="D708" s="5">
        <v>707</v>
      </c>
      <c r="E708" s="19" t="str">
        <f t="shared" si="26"/>
        <v>lignes_budget_2025707</v>
      </c>
      <c r="F708" s="21" t="str">
        <f>CONCATENATE("01/08/",'Compte de résultats (AM)'!$C$1)</f>
        <v>01/08/2025</v>
      </c>
      <c r="G708" s="19" t="str">
        <f t="shared" si="31"/>
        <v>754000</v>
      </c>
      <c r="H708" s="13">
        <f>'Compte de résultats (AM)'!L86</f>
        <v>290.36</v>
      </c>
      <c r="I708" s="16">
        <f t="shared" si="36"/>
        <v>-290.36</v>
      </c>
      <c r="J708" s="12" t="s">
        <v>208</v>
      </c>
    </row>
    <row r="709" spans="4:10" x14ac:dyDescent="0.25">
      <c r="D709" s="5">
        <v>708</v>
      </c>
      <c r="E709" s="19" t="str">
        <f t="shared" si="26"/>
        <v>lignes_budget_2025708</v>
      </c>
      <c r="F709" s="21" t="str">
        <f>CONCATENATE("01/08/",'Compte de résultats (AM)'!$C$1)</f>
        <v>01/08/2025</v>
      </c>
      <c r="G709" s="19" t="str">
        <f t="shared" si="31"/>
        <v>650510</v>
      </c>
      <c r="H709" s="13">
        <f>'Compte de résultats (AM)'!L87</f>
        <v>571.83000000000004</v>
      </c>
      <c r="I709" s="17">
        <f t="shared" ref="I709:I713" si="37">H709</f>
        <v>571.83000000000004</v>
      </c>
      <c r="J709" s="12" t="s">
        <v>208</v>
      </c>
    </row>
    <row r="710" spans="4:10" x14ac:dyDescent="0.25">
      <c r="D710" s="5">
        <v>709</v>
      </c>
      <c r="E710" s="19" t="str">
        <f t="shared" si="26"/>
        <v>lignes_budget_2025709</v>
      </c>
      <c r="F710" s="21" t="str">
        <f>CONCATENATE("01/08/",'Compte de résultats (AM)'!$C$1)</f>
        <v>01/08/2025</v>
      </c>
      <c r="G710" s="19" t="str">
        <f t="shared" si="31"/>
        <v>650660</v>
      </c>
      <c r="H710" s="13">
        <f>'Compte de résultats (AM)'!L88</f>
        <v>613.79</v>
      </c>
      <c r="I710" s="17">
        <f t="shared" si="37"/>
        <v>613.79</v>
      </c>
      <c r="J710" s="12" t="s">
        <v>208</v>
      </c>
    </row>
    <row r="711" spans="4:10" x14ac:dyDescent="0.25">
      <c r="D711" s="5">
        <v>710</v>
      </c>
      <c r="E711" s="19" t="str">
        <f t="shared" si="26"/>
        <v>lignes_budget_2025710</v>
      </c>
      <c r="F711" s="21" t="str">
        <f>CONCATENATE("01/08/",'Compte de résultats (AM)'!$C$1)</f>
        <v>01/08/2025</v>
      </c>
      <c r="G711" s="19" t="str">
        <f t="shared" si="31"/>
        <v>652100</v>
      </c>
      <c r="H711" s="13">
        <f>'Compte de résultats (AM)'!L89</f>
        <v>37.020000000000003</v>
      </c>
      <c r="I711" s="17">
        <f t="shared" si="37"/>
        <v>37.020000000000003</v>
      </c>
      <c r="J711" s="12" t="s">
        <v>208</v>
      </c>
    </row>
    <row r="712" spans="4:10" x14ac:dyDescent="0.25">
      <c r="D712" s="5">
        <v>711</v>
      </c>
      <c r="E712" s="19" t="str">
        <f t="shared" si="26"/>
        <v>lignes_budget_2025711</v>
      </c>
      <c r="F712" s="21" t="str">
        <f>CONCATENATE("01/08/",'Compte de résultats (AM)'!$C$1)</f>
        <v>01/08/2025</v>
      </c>
      <c r="G712" s="19" t="str">
        <f t="shared" si="31"/>
        <v>654000</v>
      </c>
      <c r="H712" s="13">
        <f>'Compte de résultats (AM)'!L90</f>
        <v>31</v>
      </c>
      <c r="I712" s="17">
        <f t="shared" si="37"/>
        <v>31</v>
      </c>
      <c r="J712" s="12" t="s">
        <v>208</v>
      </c>
    </row>
    <row r="713" spans="4:10" x14ac:dyDescent="0.25">
      <c r="D713" s="5">
        <v>712</v>
      </c>
      <c r="E713" s="19" t="str">
        <f t="shared" si="26"/>
        <v>lignes_budget_2025712</v>
      </c>
      <c r="F713" s="21" t="str">
        <f>CONCATENATE("01/08/",'Compte de résultats (AM)'!$C$1)</f>
        <v>01/08/2025</v>
      </c>
      <c r="G713" s="19" t="str">
        <f t="shared" si="31"/>
        <v>657000</v>
      </c>
      <c r="H713" s="13">
        <f>'Compte de résultats (AM)'!L91</f>
        <v>104.61</v>
      </c>
      <c r="I713" s="17">
        <f t="shared" si="37"/>
        <v>104.61</v>
      </c>
      <c r="J713" s="12" t="s">
        <v>208</v>
      </c>
    </row>
    <row r="714" spans="4:10" x14ac:dyDescent="0.25">
      <c r="D714" s="5">
        <v>713</v>
      </c>
      <c r="E714" s="19" t="str">
        <f t="shared" si="26"/>
        <v>lignes_budget_2025713</v>
      </c>
      <c r="F714" s="21" t="str">
        <f>CONCATENATE("01/09/",'Compte de résultats (AM)'!$C$1)</f>
        <v>01/09/2025</v>
      </c>
      <c r="G714" s="19" t="str">
        <f t="shared" si="31"/>
        <v>762000</v>
      </c>
      <c r="H714" s="13">
        <f>'Compte de résultats (AM)'!M3</f>
        <v>906.52499999999998</v>
      </c>
      <c r="I714" s="16">
        <f t="shared" ref="I714:I724" si="38">H714*-1</f>
        <v>-906.52499999999998</v>
      </c>
      <c r="J714" s="12" t="s">
        <v>209</v>
      </c>
    </row>
    <row r="715" spans="4:10" x14ac:dyDescent="0.25">
      <c r="D715" s="5">
        <v>714</v>
      </c>
      <c r="E715" s="19" t="str">
        <f t="shared" si="26"/>
        <v>lignes_budget_2025714</v>
      </c>
      <c r="F715" s="21" t="str">
        <f>CONCATENATE("01/09/",'Compte de résultats (AM)'!$C$1)</f>
        <v>01/09/2025</v>
      </c>
      <c r="G715" s="19" t="str">
        <f t="shared" si="31"/>
        <v>700100</v>
      </c>
      <c r="H715" s="13">
        <f>'Compte de résultats (AM)'!M4</f>
        <v>102553.37</v>
      </c>
      <c r="I715" s="16">
        <f t="shared" si="38"/>
        <v>-102553.37</v>
      </c>
      <c r="J715" s="12" t="s">
        <v>209</v>
      </c>
    </row>
    <row r="716" spans="4:10" x14ac:dyDescent="0.25">
      <c r="D716" s="5">
        <v>715</v>
      </c>
      <c r="E716" s="19" t="str">
        <f t="shared" si="26"/>
        <v>lignes_budget_2025715</v>
      </c>
      <c r="F716" s="21" t="str">
        <f>CONCATENATE("01/09/",'Compte de résultats (AM)'!$C$1)</f>
        <v>01/09/2025</v>
      </c>
      <c r="G716" s="19" t="str">
        <f t="shared" si="31"/>
        <v>700200</v>
      </c>
      <c r="H716" s="13">
        <f>'Compte de résultats (AM)'!M5</f>
        <v>145394.07</v>
      </c>
      <c r="I716" s="16">
        <f t="shared" si="38"/>
        <v>-145394.07</v>
      </c>
      <c r="J716" s="12" t="s">
        <v>209</v>
      </c>
    </row>
    <row r="717" spans="4:10" x14ac:dyDescent="0.25">
      <c r="D717" s="5">
        <v>716</v>
      </c>
      <c r="E717" s="19" t="str">
        <f t="shared" si="26"/>
        <v>lignes_budget_2025716</v>
      </c>
      <c r="F717" s="21" t="str">
        <f>CONCATENATE("01/09/",'Compte de résultats (AM)'!$C$1)</f>
        <v>01/09/2025</v>
      </c>
      <c r="G717" s="19" t="str">
        <f t="shared" si="31"/>
        <v>700500</v>
      </c>
      <c r="H717" s="13">
        <f>'Compte de résultats (AM)'!M6</f>
        <v>-47160.32</v>
      </c>
      <c r="I717" s="16">
        <f t="shared" si="38"/>
        <v>47160.32</v>
      </c>
      <c r="J717" s="12" t="s">
        <v>209</v>
      </c>
    </row>
    <row r="718" spans="4:10" x14ac:dyDescent="0.25">
      <c r="D718" s="5">
        <v>717</v>
      </c>
      <c r="E718" s="19" t="str">
        <f t="shared" si="26"/>
        <v>lignes_budget_2025717</v>
      </c>
      <c r="F718" s="21" t="str">
        <f>CONCATENATE("01/09/",'Compte de résultats (AM)'!$C$1)</f>
        <v>01/09/2025</v>
      </c>
      <c r="G718" s="19" t="str">
        <f t="shared" si="31"/>
        <v>701000</v>
      </c>
      <c r="H718" s="13">
        <f>'Compte de résultats (AM)'!M7</f>
        <v>28109.62</v>
      </c>
      <c r="I718" s="16">
        <f t="shared" si="38"/>
        <v>-28109.62</v>
      </c>
      <c r="J718" s="12" t="s">
        <v>209</v>
      </c>
    </row>
    <row r="719" spans="4:10" x14ac:dyDescent="0.25">
      <c r="D719" s="5">
        <v>718</v>
      </c>
      <c r="E719" s="19" t="str">
        <f t="shared" si="26"/>
        <v>lignes_budget_2025718</v>
      </c>
      <c r="F719" s="21" t="str">
        <f>CONCATENATE("01/09/",'Compte de résultats (AM)'!$C$1)</f>
        <v>01/09/2025</v>
      </c>
      <c r="G719" s="19" t="str">
        <f t="shared" si="31"/>
        <v>701212</v>
      </c>
      <c r="H719" s="13">
        <f>'Compte de résultats (AM)'!M8</f>
        <v>44.35</v>
      </c>
      <c r="I719" s="16">
        <f t="shared" si="38"/>
        <v>-44.35</v>
      </c>
      <c r="J719" s="12" t="s">
        <v>209</v>
      </c>
    </row>
    <row r="720" spans="4:10" x14ac:dyDescent="0.25">
      <c r="D720" s="5">
        <v>719</v>
      </c>
      <c r="E720" s="19" t="str">
        <f t="shared" si="26"/>
        <v>lignes_budget_2025719</v>
      </c>
      <c r="F720" s="21" t="str">
        <f>CONCATENATE("01/09/",'Compte de résultats (AM)'!$C$1)</f>
        <v>01/09/2025</v>
      </c>
      <c r="G720" s="19" t="str">
        <f t="shared" si="31"/>
        <v>701300</v>
      </c>
      <c r="H720" s="13">
        <f>'Compte de résultats (AM)'!M9</f>
        <v>30.09</v>
      </c>
      <c r="I720" s="16">
        <f t="shared" si="38"/>
        <v>-30.09</v>
      </c>
      <c r="J720" s="12" t="s">
        <v>209</v>
      </c>
    </row>
    <row r="721" spans="4:10" x14ac:dyDescent="0.25">
      <c r="D721" s="5">
        <v>720</v>
      </c>
      <c r="E721" s="19" t="str">
        <f t="shared" si="26"/>
        <v>lignes_budget_2025720</v>
      </c>
      <c r="F721" s="21" t="str">
        <f>CONCATENATE("01/09/",'Compte de résultats (AM)'!$C$1)</f>
        <v>01/09/2025</v>
      </c>
      <c r="G721" s="19" t="str">
        <f t="shared" si="31"/>
        <v>701310</v>
      </c>
      <c r="H721" s="13">
        <f>'Compte de résultats (AM)'!M10</f>
        <v>145.35</v>
      </c>
      <c r="I721" s="16">
        <f t="shared" si="38"/>
        <v>-145.35</v>
      </c>
      <c r="J721" s="12" t="s">
        <v>209</v>
      </c>
    </row>
    <row r="722" spans="4:10" x14ac:dyDescent="0.25">
      <c r="D722" s="5">
        <v>721</v>
      </c>
      <c r="E722" s="19" t="str">
        <f t="shared" si="26"/>
        <v>lignes_budget_2025721</v>
      </c>
      <c r="F722" s="21" t="str">
        <f>CONCATENATE("01/09/",'Compte de résultats (AM)'!$C$1)</f>
        <v>01/09/2025</v>
      </c>
      <c r="G722" s="19" t="str">
        <f t="shared" si="31"/>
        <v>701400</v>
      </c>
      <c r="H722" s="13">
        <f>'Compte de résultats (AM)'!M11</f>
        <v>1045.04</v>
      </c>
      <c r="I722" s="16">
        <f t="shared" si="38"/>
        <v>-1045.04</v>
      </c>
      <c r="J722" s="12" t="s">
        <v>209</v>
      </c>
    </row>
    <row r="723" spans="4:10" x14ac:dyDescent="0.25">
      <c r="D723" s="5">
        <v>722</v>
      </c>
      <c r="E723" s="19" t="str">
        <f t="shared" si="26"/>
        <v>lignes_budget_2025722</v>
      </c>
      <c r="F723" s="21" t="str">
        <f>CONCATENATE("01/09/",'Compte de résultats (AM)'!$C$1)</f>
        <v>01/09/2025</v>
      </c>
      <c r="G723" s="19" t="str">
        <f t="shared" si="31"/>
        <v>704000</v>
      </c>
      <c r="H723" s="13">
        <f>'Compte de résultats (AM)'!M12</f>
        <v>1714.06</v>
      </c>
      <c r="I723" s="16">
        <f t="shared" si="38"/>
        <v>-1714.06</v>
      </c>
      <c r="J723" s="12" t="s">
        <v>209</v>
      </c>
    </row>
    <row r="724" spans="4:10" x14ac:dyDescent="0.25">
      <c r="D724" s="5">
        <v>723</v>
      </c>
      <c r="E724" s="19" t="str">
        <f t="shared" si="26"/>
        <v>lignes_budget_2025723</v>
      </c>
      <c r="F724" s="21" t="str">
        <f>CONCATENATE("01/09/",'Compte de résultats (AM)'!$C$1)</f>
        <v>01/09/2025</v>
      </c>
      <c r="G724" s="19" t="str">
        <f t="shared" si="31"/>
        <v>705210</v>
      </c>
      <c r="H724" s="13">
        <f>'Compte de résultats (AM)'!M13</f>
        <v>1767.97</v>
      </c>
      <c r="I724" s="16">
        <f t="shared" si="38"/>
        <v>-1767.97</v>
      </c>
      <c r="J724" s="12" t="s">
        <v>209</v>
      </c>
    </row>
    <row r="725" spans="4:10" x14ac:dyDescent="0.25">
      <c r="D725" s="5">
        <v>724</v>
      </c>
      <c r="E725" s="19" t="str">
        <f t="shared" si="26"/>
        <v>lignes_budget_2025724</v>
      </c>
      <c r="F725" s="21" t="str">
        <f>CONCATENATE("01/09/",'Compte de résultats (AM)'!$C$1)</f>
        <v>01/09/2025</v>
      </c>
      <c r="G725" s="19" t="str">
        <f t="shared" si="31"/>
        <v>600100</v>
      </c>
      <c r="H725" s="13">
        <f>'Compte de résultats (AM)'!M14</f>
        <v>102090.96</v>
      </c>
      <c r="I725" s="17">
        <f t="shared" ref="I725:I794" si="39">H725</f>
        <v>102090.96</v>
      </c>
      <c r="J725" s="12" t="s">
        <v>209</v>
      </c>
    </row>
    <row r="726" spans="4:10" x14ac:dyDescent="0.25">
      <c r="D726" s="5">
        <v>725</v>
      </c>
      <c r="E726" s="19" t="str">
        <f t="shared" si="26"/>
        <v>lignes_budget_2025725</v>
      </c>
      <c r="F726" s="21" t="str">
        <f>CONCATENATE("01/09/",'Compte de résultats (AM)'!$C$1)</f>
        <v>01/09/2025</v>
      </c>
      <c r="G726" s="19" t="str">
        <f t="shared" si="31"/>
        <v>600200</v>
      </c>
      <c r="H726" s="13">
        <f>'Compte de résultats (AM)'!M15</f>
        <v>144280.82999999999</v>
      </c>
      <c r="I726" s="17">
        <f t="shared" si="39"/>
        <v>144280.82999999999</v>
      </c>
      <c r="J726" s="12" t="s">
        <v>209</v>
      </c>
    </row>
    <row r="727" spans="4:10" x14ac:dyDescent="0.25">
      <c r="D727" s="5">
        <v>726</v>
      </c>
      <c r="E727" s="19" t="str">
        <f t="shared" si="26"/>
        <v>lignes_budget_2025726</v>
      </c>
      <c r="F727" s="21" t="str">
        <f>CONCATENATE("01/09/",'Compte de résultats (AM)'!$C$1)</f>
        <v>01/09/2025</v>
      </c>
      <c r="G727" s="19" t="str">
        <f t="shared" si="31"/>
        <v>601100</v>
      </c>
      <c r="H727" s="13">
        <f>'Compte de résultats (AM)'!M16</f>
        <v>250.35</v>
      </c>
      <c r="I727" s="17">
        <f t="shared" si="39"/>
        <v>250.35</v>
      </c>
      <c r="J727" s="12" t="s">
        <v>209</v>
      </c>
    </row>
    <row r="728" spans="4:10" x14ac:dyDescent="0.25">
      <c r="D728" s="5">
        <v>727</v>
      </c>
      <c r="E728" s="19" t="str">
        <f t="shared" si="26"/>
        <v>lignes_budget_2025727</v>
      </c>
      <c r="F728" s="21" t="str">
        <f>CONCATENATE("01/09/",'Compte de résultats (AM)'!$C$1)</f>
        <v>01/09/2025</v>
      </c>
      <c r="G728" s="19" t="str">
        <f t="shared" si="31"/>
        <v>601112</v>
      </c>
      <c r="H728" s="13">
        <f>'Compte de résultats (AM)'!M17</f>
        <v>1944.47</v>
      </c>
      <c r="I728" s="17">
        <f t="shared" si="39"/>
        <v>1944.47</v>
      </c>
      <c r="J728" s="12" t="s">
        <v>209</v>
      </c>
    </row>
    <row r="729" spans="4:10" x14ac:dyDescent="0.25">
      <c r="D729" s="5">
        <v>728</v>
      </c>
      <c r="E729" s="19" t="str">
        <f t="shared" si="26"/>
        <v>lignes_budget_2025728</v>
      </c>
      <c r="F729" s="21" t="str">
        <f>CONCATENATE("01/09/",'Compte de résultats (AM)'!$C$1)</f>
        <v>01/09/2025</v>
      </c>
      <c r="G729" s="19" t="str">
        <f t="shared" si="31"/>
        <v>601200</v>
      </c>
      <c r="H729" s="13">
        <f>'Compte de résultats (AM)'!M18</f>
        <v>2183.1325000000002</v>
      </c>
      <c r="I729" s="17">
        <f t="shared" si="39"/>
        <v>2183.1325000000002</v>
      </c>
      <c r="J729" s="12" t="s">
        <v>209</v>
      </c>
    </row>
    <row r="730" spans="4:10" x14ac:dyDescent="0.25">
      <c r="D730" s="5">
        <v>729</v>
      </c>
      <c r="E730" s="19" t="str">
        <f t="shared" si="26"/>
        <v>lignes_budget_2025729</v>
      </c>
      <c r="F730" s="21" t="str">
        <f>CONCATENATE("01/09/",'Compte de résultats (AM)'!$C$1)</f>
        <v>01/09/2025</v>
      </c>
      <c r="G730" s="19" t="str">
        <f t="shared" si="31"/>
        <v>601210</v>
      </c>
      <c r="H730" s="13">
        <f>'Compte de résultats (AM)'!M19</f>
        <v>122.825</v>
      </c>
      <c r="I730" s="17">
        <f t="shared" si="39"/>
        <v>122.825</v>
      </c>
      <c r="J730" s="12" t="s">
        <v>209</v>
      </c>
    </row>
    <row r="731" spans="4:10" x14ac:dyDescent="0.25">
      <c r="D731" s="5">
        <v>730</v>
      </c>
      <c r="E731" s="19" t="str">
        <f t="shared" si="26"/>
        <v>lignes_budget_2025730</v>
      </c>
      <c r="F731" s="21" t="str">
        <f>CONCATENATE("01/09/",'Compte de résultats (AM)'!$C$1)</f>
        <v>01/09/2025</v>
      </c>
      <c r="G731" s="19" t="str">
        <f t="shared" si="31"/>
        <v>601300</v>
      </c>
      <c r="H731" s="13">
        <f>'Compte de résultats (AM)'!M20</f>
        <v>19.59</v>
      </c>
      <c r="I731" s="17">
        <f t="shared" si="39"/>
        <v>19.59</v>
      </c>
      <c r="J731" s="12" t="s">
        <v>209</v>
      </c>
    </row>
    <row r="732" spans="4:10" x14ac:dyDescent="0.25">
      <c r="D732" s="5">
        <v>731</v>
      </c>
      <c r="E732" s="19" t="str">
        <f t="shared" si="26"/>
        <v>lignes_budget_2025731</v>
      </c>
      <c r="F732" s="21" t="str">
        <f>CONCATENATE("01/09/",'Compte de résultats (AM)'!$C$1)</f>
        <v>01/09/2025</v>
      </c>
      <c r="G732" s="19" t="str">
        <f t="shared" si="31"/>
        <v>601500</v>
      </c>
      <c r="H732" s="13">
        <f>'Compte de résultats (AM)'!M21</f>
        <v>62.84</v>
      </c>
      <c r="I732" s="17">
        <f t="shared" si="39"/>
        <v>62.84</v>
      </c>
      <c r="J732" s="12" t="s">
        <v>209</v>
      </c>
    </row>
    <row r="733" spans="4:10" x14ac:dyDescent="0.25">
      <c r="D733" s="5">
        <v>732</v>
      </c>
      <c r="E733" s="19" t="str">
        <f t="shared" si="26"/>
        <v>lignes_budget_2025732</v>
      </c>
      <c r="F733" s="21" t="str">
        <f>CONCATENATE("01/09/",'Compte de résultats (AM)'!$C$1)</f>
        <v>01/09/2025</v>
      </c>
      <c r="G733" s="19" t="str">
        <f t="shared" si="31"/>
        <v>601510</v>
      </c>
      <c r="H733" s="13">
        <f>'Compte de résultats (AM)'!M22</f>
        <v>24.45</v>
      </c>
      <c r="I733" s="17">
        <f t="shared" si="39"/>
        <v>24.45</v>
      </c>
      <c r="J733" s="12" t="s">
        <v>209</v>
      </c>
    </row>
    <row r="734" spans="4:10" x14ac:dyDescent="0.25">
      <c r="D734" s="5">
        <v>733</v>
      </c>
      <c r="E734" s="19" t="str">
        <f t="shared" si="26"/>
        <v>lignes_budget_2025733</v>
      </c>
      <c r="F734" s="21" t="str">
        <f>CONCATENATE("01/09/",'Compte de résultats (AM)'!$C$1)</f>
        <v>01/09/2025</v>
      </c>
      <c r="G734" s="19" t="str">
        <f t="shared" si="31"/>
        <v>601900</v>
      </c>
      <c r="H734" s="13">
        <f>'Compte de résultats (AM)'!M23</f>
        <v>23608.84</v>
      </c>
      <c r="I734" s="17">
        <f t="shared" si="39"/>
        <v>23608.84</v>
      </c>
      <c r="J734" s="12" t="s">
        <v>209</v>
      </c>
    </row>
    <row r="735" spans="4:10" x14ac:dyDescent="0.25">
      <c r="D735" s="5">
        <v>734</v>
      </c>
      <c r="E735" s="19" t="str">
        <f t="shared" si="26"/>
        <v>lignes_budget_2025734</v>
      </c>
      <c r="F735" s="21" t="str">
        <f>CONCATENATE("01/09/",'Compte de résultats (AM)'!$C$1)</f>
        <v>01/09/2025</v>
      </c>
      <c r="G735" s="19" t="str">
        <f t="shared" si="31"/>
        <v>602100</v>
      </c>
      <c r="H735" s="13">
        <f>'Compte de résultats (AM)'!M24</f>
        <v>17.57</v>
      </c>
      <c r="I735" s="17">
        <f t="shared" si="39"/>
        <v>17.57</v>
      </c>
      <c r="J735" s="12" t="s">
        <v>209</v>
      </c>
    </row>
    <row r="736" spans="4:10" x14ac:dyDescent="0.25">
      <c r="D736" s="5">
        <v>735</v>
      </c>
      <c r="E736" s="19" t="str">
        <f t="shared" si="26"/>
        <v>lignes_budget_2025735</v>
      </c>
      <c r="F736" s="21" t="str">
        <f>CONCATENATE("01/09/",'Compte de résultats (AM)'!$C$1)</f>
        <v>01/09/2025</v>
      </c>
      <c r="G736" s="19" t="str">
        <f t="shared" si="31"/>
        <v>602110</v>
      </c>
      <c r="H736" s="13">
        <f>'Compte de résultats (AM)'!M25</f>
        <v>3.6</v>
      </c>
      <c r="I736" s="17">
        <f t="shared" si="39"/>
        <v>3.6</v>
      </c>
      <c r="J736" s="12" t="s">
        <v>209</v>
      </c>
    </row>
    <row r="737" spans="4:10" x14ac:dyDescent="0.25">
      <c r="D737" s="5">
        <v>736</v>
      </c>
      <c r="E737" s="19" t="str">
        <f t="shared" si="26"/>
        <v>lignes_budget_2025736</v>
      </c>
      <c r="F737" s="21" t="str">
        <f>CONCATENATE("01/09/",'Compte de résultats (AM)'!$C$1)</f>
        <v>01/09/2025</v>
      </c>
      <c r="G737" s="19" t="str">
        <f t="shared" si="31"/>
        <v>603000</v>
      </c>
      <c r="H737" s="13">
        <f>'Compte de résultats (AM)'!M26</f>
        <v>873.56</v>
      </c>
      <c r="I737" s="17">
        <f t="shared" si="39"/>
        <v>873.56</v>
      </c>
      <c r="J737" s="12" t="s">
        <v>209</v>
      </c>
    </row>
    <row r="738" spans="4:10" x14ac:dyDescent="0.25">
      <c r="D738" s="5">
        <v>737</v>
      </c>
      <c r="E738" s="19" t="str">
        <f t="shared" si="26"/>
        <v>lignes_budget_2025737</v>
      </c>
      <c r="F738" s="21" t="str">
        <f>CONCATENATE("01/09/",'Compte de résultats (AM)'!$C$1)</f>
        <v>01/09/2025</v>
      </c>
      <c r="G738" s="19" t="str">
        <f t="shared" si="31"/>
        <v>603400</v>
      </c>
      <c r="H738" s="13">
        <f>'Compte de résultats (AM)'!M27</f>
        <v>183.85</v>
      </c>
      <c r="I738" s="17">
        <f t="shared" si="39"/>
        <v>183.85</v>
      </c>
      <c r="J738" s="12" t="s">
        <v>209</v>
      </c>
    </row>
    <row r="739" spans="4:10" x14ac:dyDescent="0.25">
      <c r="D739" s="5">
        <v>738</v>
      </c>
      <c r="E739" s="19" t="str">
        <f t="shared" si="26"/>
        <v>lignes_budget_2025738</v>
      </c>
      <c r="F739" s="21" t="str">
        <f>CONCATENATE("01/09/",'Compte de résultats (AM)'!$C$1)</f>
        <v>01/09/2025</v>
      </c>
      <c r="G739" s="19" t="str">
        <f t="shared" si="31"/>
        <v>606000</v>
      </c>
      <c r="H739" s="13">
        <f>'Compte de résultats (AM)'!M28</f>
        <v>1206.22</v>
      </c>
      <c r="I739" s="17">
        <f t="shared" si="39"/>
        <v>1206.22</v>
      </c>
      <c r="J739" s="12" t="s">
        <v>209</v>
      </c>
    </row>
    <row r="740" spans="4:10" x14ac:dyDescent="0.25">
      <c r="D740" s="5">
        <v>739</v>
      </c>
      <c r="E740" s="19" t="str">
        <f t="shared" si="26"/>
        <v>lignes_budget_2025739</v>
      </c>
      <c r="F740" s="21" t="str">
        <f>CONCATENATE("01/09/",'Compte de résultats (AM)'!$C$1)</f>
        <v>01/09/2025</v>
      </c>
      <c r="G740" s="19" t="str">
        <f t="shared" si="31"/>
        <v>609001</v>
      </c>
      <c r="H740" s="13">
        <f>'Compte de résultats (AM)'!M29</f>
        <v>2474.46</v>
      </c>
      <c r="I740" s="17">
        <f t="shared" si="39"/>
        <v>2474.46</v>
      </c>
      <c r="J740" s="12" t="s">
        <v>209</v>
      </c>
    </row>
    <row r="741" spans="4:10" x14ac:dyDescent="0.25">
      <c r="D741" s="5">
        <v>740</v>
      </c>
      <c r="E741" s="19" t="str">
        <f t="shared" si="26"/>
        <v>lignes_budget_2025740</v>
      </c>
      <c r="F741" s="21" t="str">
        <f>CONCATENATE("01/09/",'Compte de résultats (AM)'!$C$1)</f>
        <v>01/09/2025</v>
      </c>
      <c r="G741" s="19" t="str">
        <f t="shared" si="31"/>
        <v>610101</v>
      </c>
      <c r="H741" s="13">
        <f>'Compte de résultats (AM)'!M30</f>
        <v>236.82</v>
      </c>
      <c r="I741" s="17">
        <f t="shared" si="39"/>
        <v>236.82</v>
      </c>
      <c r="J741" s="12" t="s">
        <v>209</v>
      </c>
    </row>
    <row r="742" spans="4:10" x14ac:dyDescent="0.25">
      <c r="D742" s="5">
        <v>741</v>
      </c>
      <c r="E742" s="19" t="str">
        <f t="shared" si="26"/>
        <v>lignes_budget_2025741</v>
      </c>
      <c r="F742" s="21" t="str">
        <f>CONCATENATE("01/09/",'Compte de résultats (AM)'!$C$1)</f>
        <v>01/09/2025</v>
      </c>
      <c r="G742" s="19" t="str">
        <f t="shared" si="31"/>
        <v>610115</v>
      </c>
      <c r="H742" s="13">
        <f>'Compte de résultats (AM)'!M31</f>
        <v>0</v>
      </c>
      <c r="I742" s="17">
        <f t="shared" si="39"/>
        <v>0</v>
      </c>
      <c r="J742" s="12" t="s">
        <v>209</v>
      </c>
    </row>
    <row r="743" spans="4:10" x14ac:dyDescent="0.25">
      <c r="D743" s="5">
        <v>742</v>
      </c>
      <c r="E743" s="19" t="str">
        <f t="shared" si="26"/>
        <v>lignes_budget_2025742</v>
      </c>
      <c r="F743" s="21" t="str">
        <f>CONCATENATE("01/09/",'Compte de résultats (AM)'!$C$1)</f>
        <v>01/09/2025</v>
      </c>
      <c r="G743" s="19" t="str">
        <f t="shared" si="31"/>
        <v>610200</v>
      </c>
      <c r="H743" s="13">
        <f>'Compte de résultats (AM)'!M32</f>
        <v>173.01</v>
      </c>
      <c r="I743" s="17">
        <f t="shared" si="39"/>
        <v>173.01</v>
      </c>
      <c r="J743" s="12" t="s">
        <v>209</v>
      </c>
    </row>
    <row r="744" spans="4:10" x14ac:dyDescent="0.25">
      <c r="D744" s="5">
        <v>743</v>
      </c>
      <c r="E744" s="19" t="str">
        <f t="shared" si="26"/>
        <v>lignes_budget_2025743</v>
      </c>
      <c r="F744" s="21" t="str">
        <f>CONCATENATE("01/09/",'Compte de résultats (AM)'!$C$1)</f>
        <v>01/09/2025</v>
      </c>
      <c r="G744" s="19" t="str">
        <f t="shared" si="31"/>
        <v>610201</v>
      </c>
      <c r="H744" s="13">
        <f>'Compte de résultats (AM)'!M33</f>
        <v>200</v>
      </c>
      <c r="I744" s="17">
        <f t="shared" si="39"/>
        <v>200</v>
      </c>
      <c r="J744" s="12" t="s">
        <v>209</v>
      </c>
    </row>
    <row r="745" spans="4:10" x14ac:dyDescent="0.25">
      <c r="D745" s="5">
        <v>744</v>
      </c>
      <c r="E745" s="19" t="str">
        <f t="shared" si="26"/>
        <v>lignes_budget_2025744</v>
      </c>
      <c r="F745" s="21" t="str">
        <f>CONCATENATE("01/09/",'Compte de résultats (AM)'!$C$1)</f>
        <v>01/09/2025</v>
      </c>
      <c r="G745" s="19" t="str">
        <f t="shared" si="31"/>
        <v>610300</v>
      </c>
      <c r="H745" s="13">
        <f>'Compte de résultats (AM)'!M34</f>
        <v>446.97</v>
      </c>
      <c r="I745" s="17">
        <f t="shared" si="39"/>
        <v>446.97</v>
      </c>
      <c r="J745" s="12" t="s">
        <v>209</v>
      </c>
    </row>
    <row r="746" spans="4:10" x14ac:dyDescent="0.25">
      <c r="D746" s="5">
        <v>745</v>
      </c>
      <c r="E746" s="19" t="str">
        <f t="shared" si="26"/>
        <v>lignes_budget_2025745</v>
      </c>
      <c r="F746" s="21" t="str">
        <f>CONCATENATE("01/09/",'Compte de résultats (AM)'!$C$1)</f>
        <v>01/09/2025</v>
      </c>
      <c r="G746" s="19" t="str">
        <f t="shared" si="31"/>
        <v>610350</v>
      </c>
      <c r="H746" s="13">
        <f>'Compte de résultats (AM)'!M35</f>
        <v>20.13</v>
      </c>
      <c r="I746" s="17">
        <f t="shared" si="39"/>
        <v>20.13</v>
      </c>
      <c r="J746" s="12" t="s">
        <v>209</v>
      </c>
    </row>
    <row r="747" spans="4:10" x14ac:dyDescent="0.25">
      <c r="D747" s="5">
        <v>746</v>
      </c>
      <c r="E747" s="19" t="str">
        <f t="shared" si="26"/>
        <v>lignes_budget_2025746</v>
      </c>
      <c r="F747" s="21" t="str">
        <f>CONCATENATE("01/09/",'Compte de résultats (AM)'!$C$1)</f>
        <v>01/09/2025</v>
      </c>
      <c r="G747" s="19" t="str">
        <f t="shared" si="31"/>
        <v>610500</v>
      </c>
      <c r="H747" s="13">
        <f>'Compte de résultats (AM)'!M36</f>
        <v>186.81</v>
      </c>
      <c r="I747" s="17">
        <f t="shared" si="39"/>
        <v>186.81</v>
      </c>
      <c r="J747" s="12" t="s">
        <v>209</v>
      </c>
    </row>
    <row r="748" spans="4:10" x14ac:dyDescent="0.25">
      <c r="D748" s="5">
        <v>747</v>
      </c>
      <c r="E748" s="19" t="str">
        <f t="shared" si="26"/>
        <v>lignes_budget_2025747</v>
      </c>
      <c r="F748" s="21" t="str">
        <f>CONCATENATE("01/09/",'Compte de résultats (AM)'!$C$1)</f>
        <v>01/09/2025</v>
      </c>
      <c r="G748" s="19" t="str">
        <f t="shared" si="31"/>
        <v>610800</v>
      </c>
      <c r="H748" s="13">
        <f>'Compte de résultats (AM)'!M37</f>
        <v>12.33</v>
      </c>
      <c r="I748" s="17">
        <f t="shared" si="39"/>
        <v>12.33</v>
      </c>
      <c r="J748" s="12" t="s">
        <v>209</v>
      </c>
    </row>
    <row r="749" spans="4:10" x14ac:dyDescent="0.25">
      <c r="D749" s="5">
        <v>748</v>
      </c>
      <c r="E749" s="19" t="str">
        <f t="shared" si="26"/>
        <v>lignes_budget_2025748</v>
      </c>
      <c r="F749" s="21" t="str">
        <f>CONCATENATE("01/09/",'Compte de résultats (AM)'!$C$1)</f>
        <v>01/09/2025</v>
      </c>
      <c r="G749" s="19" t="str">
        <f t="shared" si="31"/>
        <v>611000</v>
      </c>
      <c r="H749" s="13">
        <f>'Compte de résultats (AM)'!M38</f>
        <v>342.85</v>
      </c>
      <c r="I749" s="17">
        <f t="shared" si="39"/>
        <v>342.85</v>
      </c>
      <c r="J749" s="12" t="s">
        <v>209</v>
      </c>
    </row>
    <row r="750" spans="4:10" x14ac:dyDescent="0.25">
      <c r="D750" s="5">
        <v>749</v>
      </c>
      <c r="E750" s="19" t="str">
        <f t="shared" si="26"/>
        <v>lignes_budget_2025749</v>
      </c>
      <c r="F750" s="21" t="str">
        <f>CONCATENATE("01/09/",'Compte de résultats (AM)'!$C$1)</f>
        <v>01/09/2025</v>
      </c>
      <c r="G750" s="19" t="str">
        <f t="shared" si="31"/>
        <v>611200</v>
      </c>
      <c r="H750" s="13">
        <f>'Compte de résultats (AM)'!M39</f>
        <v>61.6</v>
      </c>
      <c r="I750" s="17">
        <f t="shared" si="39"/>
        <v>61.6</v>
      </c>
      <c r="J750" s="12" t="s">
        <v>209</v>
      </c>
    </row>
    <row r="751" spans="4:10" x14ac:dyDescent="0.25">
      <c r="D751" s="5">
        <v>750</v>
      </c>
      <c r="E751" s="19" t="str">
        <f t="shared" si="26"/>
        <v>lignes_budget_2025750</v>
      </c>
      <c r="F751" s="21" t="str">
        <f>CONCATENATE("01/09/",'Compte de résultats (AM)'!$C$1)</f>
        <v>01/09/2025</v>
      </c>
      <c r="G751" s="19" t="str">
        <f t="shared" si="31"/>
        <v>612120</v>
      </c>
      <c r="H751" s="13">
        <f>'Compte de résultats (AM)'!M40</f>
        <v>1409.75</v>
      </c>
      <c r="I751" s="17">
        <f t="shared" si="39"/>
        <v>1409.75</v>
      </c>
      <c r="J751" s="12" t="s">
        <v>209</v>
      </c>
    </row>
    <row r="752" spans="4:10" x14ac:dyDescent="0.25">
      <c r="D752" s="5">
        <v>751</v>
      </c>
      <c r="E752" s="19" t="str">
        <f t="shared" si="26"/>
        <v>lignes_budget_2025751</v>
      </c>
      <c r="F752" s="21" t="str">
        <f>CONCATENATE("01/09/",'Compte de résultats (AM)'!$C$1)</f>
        <v>01/09/2025</v>
      </c>
      <c r="G752" s="19" t="str">
        <f t="shared" si="31"/>
        <v>612500</v>
      </c>
      <c r="H752" s="13">
        <f>'Compte de résultats (AM)'!M41</f>
        <v>583.91</v>
      </c>
      <c r="I752" s="17">
        <f t="shared" si="39"/>
        <v>583.91</v>
      </c>
      <c r="J752" s="12" t="s">
        <v>209</v>
      </c>
    </row>
    <row r="753" spans="4:10" x14ac:dyDescent="0.25">
      <c r="D753" s="5">
        <v>752</v>
      </c>
      <c r="E753" s="19" t="str">
        <f t="shared" si="26"/>
        <v>lignes_budget_2025752</v>
      </c>
      <c r="F753" s="21" t="str">
        <f>CONCATENATE("01/09/",'Compte de résultats (AM)'!$C$1)</f>
        <v>01/09/2025</v>
      </c>
      <c r="G753" s="19" t="str">
        <f t="shared" si="31"/>
        <v>612600</v>
      </c>
      <c r="H753" s="13">
        <f>'Compte de résultats (AM)'!M42</f>
        <v>108.03</v>
      </c>
      <c r="I753" s="17">
        <f t="shared" si="39"/>
        <v>108.03</v>
      </c>
      <c r="J753" s="12" t="s">
        <v>209</v>
      </c>
    </row>
    <row r="754" spans="4:10" x14ac:dyDescent="0.25">
      <c r="D754" s="5">
        <v>753</v>
      </c>
      <c r="E754" s="19" t="str">
        <f t="shared" si="26"/>
        <v>lignes_budget_2025753</v>
      </c>
      <c r="F754" s="21" t="str">
        <f>CONCATENATE("01/09/",'Compte de résultats (AM)'!$C$1)</f>
        <v>01/09/2025</v>
      </c>
      <c r="G754" s="19" t="str">
        <f t="shared" si="31"/>
        <v>613000</v>
      </c>
      <c r="H754" s="13">
        <f>'Compte de résultats (AM)'!M43</f>
        <v>86.63</v>
      </c>
      <c r="I754" s="17">
        <f t="shared" si="39"/>
        <v>86.63</v>
      </c>
      <c r="J754" s="12" t="s">
        <v>209</v>
      </c>
    </row>
    <row r="755" spans="4:10" x14ac:dyDescent="0.25">
      <c r="D755" s="5">
        <v>754</v>
      </c>
      <c r="E755" s="19" t="str">
        <f t="shared" si="26"/>
        <v>lignes_budget_2025754</v>
      </c>
      <c r="F755" s="21" t="str">
        <f>CONCATENATE("01/09/",'Compte de résultats (AM)'!$C$1)</f>
        <v>01/09/2025</v>
      </c>
      <c r="G755" s="19" t="str">
        <f t="shared" si="31"/>
        <v>613010</v>
      </c>
      <c r="H755" s="13">
        <f>'Compte de résultats (AM)'!M44</f>
        <v>656.7</v>
      </c>
      <c r="I755" s="17">
        <f t="shared" si="39"/>
        <v>656.7</v>
      </c>
      <c r="J755" s="12" t="s">
        <v>209</v>
      </c>
    </row>
    <row r="756" spans="4:10" x14ac:dyDescent="0.25">
      <c r="D756" s="5">
        <v>755</v>
      </c>
      <c r="E756" s="19" t="str">
        <f t="shared" si="26"/>
        <v>lignes_budget_2025755</v>
      </c>
      <c r="F756" s="21" t="str">
        <f>CONCATENATE("01/09/",'Compte de résultats (AM)'!$C$1)</f>
        <v>01/09/2025</v>
      </c>
      <c r="G756" s="19" t="str">
        <f t="shared" si="31"/>
        <v>613400</v>
      </c>
      <c r="H756" s="13">
        <f>'Compte de résultats (AM)'!M45</f>
        <v>3.97</v>
      </c>
      <c r="I756" s="17">
        <f t="shared" si="39"/>
        <v>3.97</v>
      </c>
      <c r="J756" s="12" t="s">
        <v>209</v>
      </c>
    </row>
    <row r="757" spans="4:10" x14ac:dyDescent="0.25">
      <c r="D757" s="5">
        <v>756</v>
      </c>
      <c r="E757" s="19" t="str">
        <f t="shared" si="26"/>
        <v>lignes_budget_2025756</v>
      </c>
      <c r="F757" s="21" t="str">
        <f>CONCATENATE("01/09/",'Compte de résultats (AM)'!$C$1)</f>
        <v>01/09/2025</v>
      </c>
      <c r="G757" s="19" t="str">
        <f t="shared" si="31"/>
        <v>613450</v>
      </c>
      <c r="H757" s="13">
        <f>'Compte de résultats (AM)'!M46</f>
        <v>172.36</v>
      </c>
      <c r="I757" s="17">
        <f t="shared" si="39"/>
        <v>172.36</v>
      </c>
      <c r="J757" s="12" t="s">
        <v>209</v>
      </c>
    </row>
    <row r="758" spans="4:10" x14ac:dyDescent="0.25">
      <c r="D758" s="5">
        <v>757</v>
      </c>
      <c r="E758" s="19" t="str">
        <f t="shared" si="26"/>
        <v>lignes_budget_2025757</v>
      </c>
      <c r="F758" s="21" t="str">
        <f>CONCATENATE("01/09/",'Compte de résultats (AM)'!$C$1)</f>
        <v>01/09/2025</v>
      </c>
      <c r="G758" s="19" t="str">
        <f t="shared" si="31"/>
        <v>615200</v>
      </c>
      <c r="H758" s="13">
        <f>'Compte de résultats (AM)'!M47</f>
        <v>4022.39</v>
      </c>
      <c r="I758" s="17">
        <f t="shared" si="39"/>
        <v>4022.39</v>
      </c>
      <c r="J758" s="12" t="s">
        <v>209</v>
      </c>
    </row>
    <row r="759" spans="4:10" x14ac:dyDescent="0.25">
      <c r="D759" s="5">
        <v>758</v>
      </c>
      <c r="E759" s="19" t="str">
        <f t="shared" si="26"/>
        <v>lignes_budget_2025758</v>
      </c>
      <c r="F759" s="21" t="str">
        <f>CONCATENATE("01/09/",'Compte de résultats (AM)'!$C$1)</f>
        <v>01/09/2025</v>
      </c>
      <c r="G759" s="19" t="str">
        <f t="shared" si="31"/>
        <v>615201</v>
      </c>
      <c r="H759" s="13">
        <f>'Compte de résultats (AM)'!M48</f>
        <v>5565.94</v>
      </c>
      <c r="I759" s="17">
        <f t="shared" si="39"/>
        <v>5565.94</v>
      </c>
      <c r="J759" s="12" t="s">
        <v>209</v>
      </c>
    </row>
    <row r="760" spans="4:10" x14ac:dyDescent="0.25">
      <c r="D760" s="5">
        <v>759</v>
      </c>
      <c r="E760" s="19" t="str">
        <f t="shared" si="26"/>
        <v>lignes_budget_2025759</v>
      </c>
      <c r="F760" s="21" t="str">
        <f>CONCATENATE("01/09/",'Compte de résultats (AM)'!$C$1)</f>
        <v>01/09/2025</v>
      </c>
      <c r="G760" s="19" t="str">
        <f t="shared" si="31"/>
        <v>615301</v>
      </c>
      <c r="H760" s="13">
        <f>'Compte de résultats (AM)'!M49</f>
        <v>1240.32</v>
      </c>
      <c r="I760" s="17">
        <f t="shared" si="39"/>
        <v>1240.32</v>
      </c>
      <c r="J760" s="12" t="s">
        <v>209</v>
      </c>
    </row>
    <row r="761" spans="4:10" x14ac:dyDescent="0.25">
      <c r="D761" s="5">
        <v>760</v>
      </c>
      <c r="E761" s="19" t="str">
        <f t="shared" si="26"/>
        <v>lignes_budget_2025760</v>
      </c>
      <c r="F761" s="21" t="str">
        <f>CONCATENATE("01/09/",'Compte de résultats (AM)'!$C$1)</f>
        <v>01/09/2025</v>
      </c>
      <c r="G761" s="19" t="str">
        <f t="shared" si="31"/>
        <v>615302</v>
      </c>
      <c r="H761" s="13">
        <f>'Compte de résultats (AM)'!M50</f>
        <v>291.67</v>
      </c>
      <c r="I761" s="17">
        <f t="shared" si="39"/>
        <v>291.67</v>
      </c>
      <c r="J761" s="12" t="s">
        <v>209</v>
      </c>
    </row>
    <row r="762" spans="4:10" x14ac:dyDescent="0.25">
      <c r="D762" s="5">
        <v>761</v>
      </c>
      <c r="E762" s="19" t="str">
        <f t="shared" si="26"/>
        <v>lignes_budget_2025761</v>
      </c>
      <c r="F762" s="21" t="str">
        <f>CONCATENATE("01/09/",'Compte de résultats (AM)'!$C$1)</f>
        <v>01/09/2025</v>
      </c>
      <c r="G762" s="19" t="str">
        <f t="shared" si="31"/>
        <v>615303</v>
      </c>
      <c r="H762" s="13">
        <f>'Compte de résultats (AM)'!M51</f>
        <v>1811.55</v>
      </c>
      <c r="I762" s="17">
        <f t="shared" si="39"/>
        <v>1811.55</v>
      </c>
      <c r="J762" s="12" t="s">
        <v>209</v>
      </c>
    </row>
    <row r="763" spans="4:10" x14ac:dyDescent="0.25">
      <c r="D763" s="5">
        <v>762</v>
      </c>
      <c r="E763" s="19" t="str">
        <f t="shared" si="26"/>
        <v>lignes_budget_2025762</v>
      </c>
      <c r="F763" s="21" t="str">
        <f>CONCATENATE("01/09/",'Compte de résultats (AM)'!$C$1)</f>
        <v>01/09/2025</v>
      </c>
      <c r="G763" s="19" t="str">
        <f t="shared" si="31"/>
        <v>615702</v>
      </c>
      <c r="H763" s="13">
        <f>'Compte de résultats (AM)'!M52</f>
        <v>1672.12</v>
      </c>
      <c r="I763" s="17">
        <f t="shared" si="39"/>
        <v>1672.12</v>
      </c>
      <c r="J763" s="12" t="s">
        <v>209</v>
      </c>
    </row>
    <row r="764" spans="4:10" x14ac:dyDescent="0.25">
      <c r="D764" s="5">
        <v>763</v>
      </c>
      <c r="E764" s="19" t="str">
        <f t="shared" si="26"/>
        <v>lignes_budget_2025763</v>
      </c>
      <c r="F764" s="21" t="str">
        <f>CONCATENATE("01/09/",'Compte de résultats (AM)'!$C$1)</f>
        <v>01/09/2025</v>
      </c>
      <c r="G764" s="19" t="str">
        <f t="shared" si="31"/>
        <v>616100</v>
      </c>
      <c r="H764" s="13">
        <f>'Compte de résultats (AM)'!M53</f>
        <v>399.85</v>
      </c>
      <c r="I764" s="17">
        <f t="shared" si="39"/>
        <v>399.85</v>
      </c>
      <c r="J764" s="12" t="s">
        <v>209</v>
      </c>
    </row>
    <row r="765" spans="4:10" x14ac:dyDescent="0.25">
      <c r="D765" s="5">
        <v>764</v>
      </c>
      <c r="E765" s="19" t="str">
        <f t="shared" si="26"/>
        <v>lignes_budget_2025764</v>
      </c>
      <c r="F765" s="21" t="str">
        <f>CONCATENATE("01/09/",'Compte de résultats (AM)'!$C$1)</f>
        <v>01/09/2025</v>
      </c>
      <c r="G765" s="19" t="str">
        <f t="shared" si="31"/>
        <v>616200</v>
      </c>
      <c r="H765" s="13">
        <f>'Compte de résultats (AM)'!M54</f>
        <v>640.54999999999995</v>
      </c>
      <c r="I765" s="17">
        <f t="shared" si="39"/>
        <v>640.54999999999995</v>
      </c>
      <c r="J765" s="12" t="s">
        <v>209</v>
      </c>
    </row>
    <row r="766" spans="4:10" x14ac:dyDescent="0.25">
      <c r="D766" s="5">
        <v>765</v>
      </c>
      <c r="E766" s="19" t="str">
        <f t="shared" si="26"/>
        <v>lignes_budget_2025765</v>
      </c>
      <c r="F766" s="21" t="str">
        <f>CONCATENATE("01/09/",'Compte de résultats (AM)'!$C$1)</f>
        <v>01/09/2025</v>
      </c>
      <c r="G766" s="19" t="str">
        <f t="shared" si="31"/>
        <v>616450</v>
      </c>
      <c r="H766" s="13">
        <f>'Compte de résultats (AM)'!M55</f>
        <v>19.71</v>
      </c>
      <c r="I766" s="17">
        <f t="shared" si="39"/>
        <v>19.71</v>
      </c>
      <c r="J766" s="12" t="s">
        <v>209</v>
      </c>
    </row>
    <row r="767" spans="4:10" x14ac:dyDescent="0.25">
      <c r="D767" s="5">
        <v>766</v>
      </c>
      <c r="E767" s="19" t="str">
        <f t="shared" ref="E767:E1021" si="40">CONCATENATE("lignes_budget_",$A$2,D767)</f>
        <v>lignes_budget_2025766</v>
      </c>
      <c r="F767" s="21" t="str">
        <f>CONCATENATE("01/09/",'Compte de résultats (AM)'!$C$1)</f>
        <v>01/09/2025</v>
      </c>
      <c r="G767" s="19" t="str">
        <f t="shared" si="31"/>
        <v>616500</v>
      </c>
      <c r="H767" s="13">
        <f>'Compte de résultats (AM)'!M56</f>
        <v>102.85</v>
      </c>
      <c r="I767" s="17">
        <f t="shared" si="39"/>
        <v>102.85</v>
      </c>
      <c r="J767" s="12" t="s">
        <v>209</v>
      </c>
    </row>
    <row r="768" spans="4:10" x14ac:dyDescent="0.25">
      <c r="D768" s="5">
        <v>767</v>
      </c>
      <c r="E768" s="19" t="str">
        <f t="shared" si="40"/>
        <v>lignes_budget_2025767</v>
      </c>
      <c r="F768" s="21" t="str">
        <f>CONCATENATE("01/09/",'Compte de résultats (AM)'!$C$1)</f>
        <v>01/09/2025</v>
      </c>
      <c r="G768" s="19" t="str">
        <f t="shared" si="31"/>
        <v>616540</v>
      </c>
      <c r="H768" s="13">
        <f>'Compte de résultats (AM)'!M57</f>
        <v>63.25</v>
      </c>
      <c r="I768" s="17">
        <f t="shared" si="39"/>
        <v>63.25</v>
      </c>
      <c r="J768" s="12" t="s">
        <v>209</v>
      </c>
    </row>
    <row r="769" spans="4:10" x14ac:dyDescent="0.25">
      <c r="D769" s="5">
        <v>768</v>
      </c>
      <c r="E769" s="19" t="str">
        <f t="shared" si="40"/>
        <v>lignes_budget_2025768</v>
      </c>
      <c r="F769" s="21" t="str">
        <f>CONCATENATE("01/09/",'Compte de résultats (AM)'!$C$1)</f>
        <v>01/09/2025</v>
      </c>
      <c r="G769" s="19" t="str">
        <f t="shared" si="31"/>
        <v>616640</v>
      </c>
      <c r="H769" s="13">
        <f>'Compte de résultats (AM)'!M58</f>
        <v>63.692500000000003</v>
      </c>
      <c r="I769" s="17">
        <f t="shared" si="39"/>
        <v>63.692500000000003</v>
      </c>
      <c r="J769" s="12" t="s">
        <v>209</v>
      </c>
    </row>
    <row r="770" spans="4:10" x14ac:dyDescent="0.25">
      <c r="D770" s="5">
        <v>769</v>
      </c>
      <c r="E770" s="19" t="str">
        <f t="shared" si="40"/>
        <v>lignes_budget_2025769</v>
      </c>
      <c r="F770" s="21" t="str">
        <f>CONCATENATE("01/09/",'Compte de résultats (AM)'!$C$1)</f>
        <v>01/09/2025</v>
      </c>
      <c r="G770" s="19" t="str">
        <f t="shared" si="31"/>
        <v>616685</v>
      </c>
      <c r="H770" s="13">
        <f>'Compte de résultats (AM)'!M59</f>
        <v>106.79</v>
      </c>
      <c r="I770" s="17">
        <f t="shared" si="39"/>
        <v>106.79</v>
      </c>
      <c r="J770" s="12" t="s">
        <v>209</v>
      </c>
    </row>
    <row r="771" spans="4:10" x14ac:dyDescent="0.25">
      <c r="D771" s="5">
        <v>770</v>
      </c>
      <c r="E771" s="19" t="str">
        <f t="shared" si="40"/>
        <v>lignes_budget_2025770</v>
      </c>
      <c r="F771" s="21" t="str">
        <f>CONCATENATE("01/09/",'Compte de résultats (AM)'!$C$1)</f>
        <v>01/09/2025</v>
      </c>
      <c r="G771" s="19" t="str">
        <f t="shared" si="31"/>
        <v>616740</v>
      </c>
      <c r="H771" s="13">
        <f>'Compte de résultats (AM)'!M60</f>
        <v>157.25</v>
      </c>
      <c r="I771" s="17">
        <f t="shared" si="39"/>
        <v>157.25</v>
      </c>
      <c r="J771" s="12" t="s">
        <v>209</v>
      </c>
    </row>
    <row r="772" spans="4:10" x14ac:dyDescent="0.25">
      <c r="D772" s="5">
        <v>771</v>
      </c>
      <c r="E772" s="19" t="str">
        <f t="shared" si="40"/>
        <v>lignes_budget_2025771</v>
      </c>
      <c r="F772" s="21" t="str">
        <f>CONCATENATE("01/09/",'Compte de résultats (AM)'!$C$1)</f>
        <v>01/09/2025</v>
      </c>
      <c r="G772" s="19" t="str">
        <f t="shared" si="31"/>
        <v>616800</v>
      </c>
      <c r="H772" s="13">
        <f>'Compte de résultats (AM)'!M61</f>
        <v>14</v>
      </c>
      <c r="I772" s="17">
        <f t="shared" si="39"/>
        <v>14</v>
      </c>
      <c r="J772" s="12" t="s">
        <v>209</v>
      </c>
    </row>
    <row r="773" spans="4:10" x14ac:dyDescent="0.25">
      <c r="D773" s="5">
        <v>772</v>
      </c>
      <c r="E773" s="19" t="str">
        <f t="shared" si="40"/>
        <v>lignes_budget_2025772</v>
      </c>
      <c r="F773" s="21" t="str">
        <f>CONCATENATE("01/09/",'Compte de résultats (AM)'!$C$1)</f>
        <v>01/09/2025</v>
      </c>
      <c r="G773" s="19" t="str">
        <f t="shared" si="31"/>
        <v>616850</v>
      </c>
      <c r="H773" s="13">
        <f>'Compte de résultats (AM)'!M62</f>
        <v>10.69</v>
      </c>
      <c r="I773" s="17">
        <f t="shared" si="39"/>
        <v>10.69</v>
      </c>
      <c r="J773" s="12" t="s">
        <v>209</v>
      </c>
    </row>
    <row r="774" spans="4:10" x14ac:dyDescent="0.25">
      <c r="D774" s="5">
        <v>773</v>
      </c>
      <c r="E774" s="19" t="str">
        <f t="shared" si="40"/>
        <v>lignes_budget_2025773</v>
      </c>
      <c r="F774" s="21" t="str">
        <f>CONCATENATE("01/09/",'Compte de résultats (AM)'!$C$1)</f>
        <v>01/09/2025</v>
      </c>
      <c r="G774" s="19" t="str">
        <f t="shared" si="31"/>
        <v>620200</v>
      </c>
      <c r="H774" s="13">
        <f>'Compte de résultats (AM)'!M63</f>
        <v>36835</v>
      </c>
      <c r="I774" s="17">
        <f t="shared" si="39"/>
        <v>36835</v>
      </c>
      <c r="J774" s="12" t="s">
        <v>209</v>
      </c>
    </row>
    <row r="775" spans="4:10" x14ac:dyDescent="0.25">
      <c r="D775" s="5">
        <v>774</v>
      </c>
      <c r="E775" s="19" t="str">
        <f t="shared" si="40"/>
        <v>lignes_budget_2025774</v>
      </c>
      <c r="F775" s="21" t="str">
        <f>CONCATENATE("01/09/",'Compte de résultats (AM)'!$C$1)</f>
        <v>01/09/2025</v>
      </c>
      <c r="G775" s="19" t="str">
        <f t="shared" si="31"/>
        <v>620210</v>
      </c>
      <c r="H775" s="13">
        <f>'Compte de résultats (AM)'!M64</f>
        <v>0</v>
      </c>
      <c r="I775" s="17">
        <f t="shared" si="39"/>
        <v>0</v>
      </c>
      <c r="J775" s="12" t="s">
        <v>209</v>
      </c>
    </row>
    <row r="776" spans="4:10" x14ac:dyDescent="0.25">
      <c r="D776" s="5">
        <v>775</v>
      </c>
      <c r="E776" s="19" t="str">
        <f t="shared" si="40"/>
        <v>lignes_budget_2025775</v>
      </c>
      <c r="F776" s="21" t="str">
        <f>CONCATENATE("01/09/",'Compte de résultats (AM)'!$C$1)</f>
        <v>01/09/2025</v>
      </c>
      <c r="G776" s="19" t="str">
        <f t="shared" si="31"/>
        <v>620300</v>
      </c>
      <c r="H776" s="13">
        <f>'Compte de résultats (AM)'!M65</f>
        <v>0</v>
      </c>
      <c r="I776" s="17">
        <f t="shared" si="39"/>
        <v>0</v>
      </c>
      <c r="J776" s="12" t="s">
        <v>209</v>
      </c>
    </row>
    <row r="777" spans="4:10" x14ac:dyDescent="0.25">
      <c r="D777" s="5">
        <v>776</v>
      </c>
      <c r="E777" s="19" t="str">
        <f t="shared" si="40"/>
        <v>lignes_budget_2025776</v>
      </c>
      <c r="F777" s="21" t="str">
        <f>CONCATENATE("01/09/",'Compte de résultats (AM)'!$C$1)</f>
        <v>01/09/2025</v>
      </c>
      <c r="G777" s="19" t="str">
        <f t="shared" si="31"/>
        <v>620310</v>
      </c>
      <c r="H777" s="13">
        <f>'Compte de résultats (AM)'!M66</f>
        <v>0</v>
      </c>
      <c r="I777" s="17">
        <f t="shared" si="39"/>
        <v>0</v>
      </c>
      <c r="J777" s="12" t="s">
        <v>209</v>
      </c>
    </row>
    <row r="778" spans="4:10" x14ac:dyDescent="0.25">
      <c r="D778" s="5">
        <v>777</v>
      </c>
      <c r="E778" s="19" t="str">
        <f t="shared" si="40"/>
        <v>lignes_budget_2025777</v>
      </c>
      <c r="F778" s="21" t="str">
        <f>CONCATENATE("01/09/",'Compte de résultats (AM)'!$C$1)</f>
        <v>01/09/2025</v>
      </c>
      <c r="G778" s="19" t="str">
        <f t="shared" si="31"/>
        <v>620480</v>
      </c>
      <c r="H778" s="13">
        <f>'Compte de résultats (AM)'!M67</f>
        <v>1250</v>
      </c>
      <c r="I778" s="17">
        <f t="shared" si="39"/>
        <v>1250</v>
      </c>
      <c r="J778" s="12" t="s">
        <v>209</v>
      </c>
    </row>
    <row r="779" spans="4:10" x14ac:dyDescent="0.25">
      <c r="D779" s="5">
        <v>778</v>
      </c>
      <c r="E779" s="19" t="str">
        <f t="shared" si="40"/>
        <v>lignes_budget_2025778</v>
      </c>
      <c r="F779" s="21" t="str">
        <f>CONCATENATE("01/09/",'Compte de résultats (AM)'!$C$1)</f>
        <v>01/09/2025</v>
      </c>
      <c r="G779" s="19" t="str">
        <f t="shared" si="31"/>
        <v>620700</v>
      </c>
      <c r="H779" s="13">
        <f>'Compte de résultats (AM)'!M68</f>
        <v>1287.58</v>
      </c>
      <c r="I779" s="17">
        <f t="shared" si="39"/>
        <v>1287.58</v>
      </c>
      <c r="J779" s="12" t="s">
        <v>209</v>
      </c>
    </row>
    <row r="780" spans="4:10" x14ac:dyDescent="0.25">
      <c r="D780" s="5">
        <v>779</v>
      </c>
      <c r="E780" s="19" t="str">
        <f t="shared" si="40"/>
        <v>lignes_budget_2025779</v>
      </c>
      <c r="F780" s="21" t="str">
        <f>CONCATENATE("01/09/",'Compte de résultats (AM)'!$C$1)</f>
        <v>01/09/2025</v>
      </c>
      <c r="G780" s="19" t="str">
        <f t="shared" si="31"/>
        <v>621000</v>
      </c>
      <c r="H780" s="13">
        <f>'Compte de résultats (AM)'!M69</f>
        <v>12305.28</v>
      </c>
      <c r="I780" s="17">
        <f t="shared" si="39"/>
        <v>12305.28</v>
      </c>
      <c r="J780" s="12" t="s">
        <v>209</v>
      </c>
    </row>
    <row r="781" spans="4:10" x14ac:dyDescent="0.25">
      <c r="D781" s="5">
        <v>780</v>
      </c>
      <c r="E781" s="19" t="str">
        <f t="shared" si="40"/>
        <v>lignes_budget_2025780</v>
      </c>
      <c r="F781" s="21" t="str">
        <f>CONCATENATE("01/09/",'Compte de résultats (AM)'!$C$1)</f>
        <v>01/09/2025</v>
      </c>
      <c r="G781" s="19" t="str">
        <f t="shared" si="31"/>
        <v>622000</v>
      </c>
      <c r="H781" s="13">
        <f>'Compte de résultats (AM)'!M70</f>
        <v>275.48</v>
      </c>
      <c r="I781" s="17">
        <f t="shared" si="39"/>
        <v>275.48</v>
      </c>
      <c r="J781" s="12" t="s">
        <v>209</v>
      </c>
    </row>
    <row r="782" spans="4:10" x14ac:dyDescent="0.25">
      <c r="D782" s="5">
        <v>781</v>
      </c>
      <c r="E782" s="19" t="str">
        <f t="shared" si="40"/>
        <v>lignes_budget_2025781</v>
      </c>
      <c r="F782" s="21" t="str">
        <f>CONCATENATE("01/09/",'Compte de résultats (AM)'!$C$1)</f>
        <v>01/09/2025</v>
      </c>
      <c r="G782" s="19" t="str">
        <f t="shared" si="31"/>
        <v>623000</v>
      </c>
      <c r="H782" s="13">
        <f>'Compte de résultats (AM)'!M71</f>
        <v>0</v>
      </c>
      <c r="I782" s="17">
        <f t="shared" si="39"/>
        <v>0</v>
      </c>
      <c r="J782" s="12" t="s">
        <v>209</v>
      </c>
    </row>
    <row r="783" spans="4:10" x14ac:dyDescent="0.25">
      <c r="D783" s="5">
        <v>782</v>
      </c>
      <c r="E783" s="19" t="str">
        <f t="shared" si="40"/>
        <v>lignes_budget_2025782</v>
      </c>
      <c r="F783" s="21" t="str">
        <f>CONCATENATE("01/09/",'Compte de résultats (AM)'!$C$1)</f>
        <v>01/09/2025</v>
      </c>
      <c r="G783" s="19" t="str">
        <f t="shared" si="31"/>
        <v>623010</v>
      </c>
      <c r="H783" s="13">
        <f>'Compte de résultats (AM)'!M72</f>
        <v>567.66999999999996</v>
      </c>
      <c r="I783" s="17">
        <f t="shared" si="39"/>
        <v>567.66999999999996</v>
      </c>
      <c r="J783" s="12" t="s">
        <v>209</v>
      </c>
    </row>
    <row r="784" spans="4:10" x14ac:dyDescent="0.25">
      <c r="D784" s="5">
        <v>783</v>
      </c>
      <c r="E784" s="19" t="str">
        <f t="shared" si="40"/>
        <v>lignes_budget_2025783</v>
      </c>
      <c r="F784" s="21" t="str">
        <f>CONCATENATE("01/09/",'Compte de résultats (AM)'!$C$1)</f>
        <v>01/09/2025</v>
      </c>
      <c r="G784" s="19" t="str">
        <f t="shared" si="31"/>
        <v>623810</v>
      </c>
      <c r="H784" s="13">
        <f>'Compte de résultats (AM)'!M73</f>
        <v>5032.2120000000004</v>
      </c>
      <c r="I784" s="17">
        <f t="shared" si="39"/>
        <v>5032.2120000000004</v>
      </c>
      <c r="J784" s="12" t="s">
        <v>209</v>
      </c>
    </row>
    <row r="785" spans="4:10" x14ac:dyDescent="0.25">
      <c r="D785" s="5">
        <v>784</v>
      </c>
      <c r="E785" s="19" t="str">
        <f t="shared" si="40"/>
        <v>lignes_budget_2025784</v>
      </c>
      <c r="F785" s="21" t="str">
        <f>CONCATENATE("01/09/",'Compte de résultats (AM)'!$C$1)</f>
        <v>01/09/2025</v>
      </c>
      <c r="G785" s="19" t="str">
        <f t="shared" si="31"/>
        <v>623819</v>
      </c>
      <c r="H785" s="13">
        <f>'Compte de résultats (AM)'!M74</f>
        <v>-4933.54</v>
      </c>
      <c r="I785" s="17">
        <f t="shared" si="39"/>
        <v>-4933.54</v>
      </c>
      <c r="J785" s="12" t="s">
        <v>209</v>
      </c>
    </row>
    <row r="786" spans="4:10" x14ac:dyDescent="0.25">
      <c r="D786" s="5">
        <v>785</v>
      </c>
      <c r="E786" s="19" t="str">
        <f t="shared" si="40"/>
        <v>lignes_budget_2025785</v>
      </c>
      <c r="F786" s="21" t="str">
        <f>CONCATENATE("01/09/",'Compte de résultats (AM)'!$C$1)</f>
        <v>01/09/2025</v>
      </c>
      <c r="G786" s="19" t="str">
        <f t="shared" si="31"/>
        <v>630130</v>
      </c>
      <c r="H786" s="13">
        <f>'Compte de résultats (AM)'!M75</f>
        <v>366.36</v>
      </c>
      <c r="I786" s="17">
        <f t="shared" si="39"/>
        <v>366.36</v>
      </c>
      <c r="J786" s="12" t="s">
        <v>209</v>
      </c>
    </row>
    <row r="787" spans="4:10" x14ac:dyDescent="0.25">
      <c r="D787" s="5">
        <v>786</v>
      </c>
      <c r="E787" s="19" t="str">
        <f t="shared" si="40"/>
        <v>lignes_budget_2025786</v>
      </c>
      <c r="F787" s="21" t="str">
        <f>CONCATENATE("01/09/",'Compte de résultats (AM)'!$C$1)</f>
        <v>01/09/2025</v>
      </c>
      <c r="G787" s="19" t="str">
        <f t="shared" si="31"/>
        <v>630215</v>
      </c>
      <c r="H787" s="13">
        <f>'Compte de résultats (AM)'!M76</f>
        <v>632.28</v>
      </c>
      <c r="I787" s="17">
        <f t="shared" si="39"/>
        <v>632.28</v>
      </c>
      <c r="J787" s="12" t="s">
        <v>209</v>
      </c>
    </row>
    <row r="788" spans="4:10" x14ac:dyDescent="0.25">
      <c r="D788" s="5">
        <v>787</v>
      </c>
      <c r="E788" s="19" t="str">
        <f t="shared" si="40"/>
        <v>lignes_budget_2025787</v>
      </c>
      <c r="F788" s="21" t="str">
        <f>CONCATENATE("01/09/",'Compte de résultats (AM)'!$C$1)</f>
        <v>01/09/2025</v>
      </c>
      <c r="G788" s="19" t="str">
        <f t="shared" si="31"/>
        <v>630220</v>
      </c>
      <c r="H788" s="13">
        <f>'Compte de résultats (AM)'!M77</f>
        <v>104.69</v>
      </c>
      <c r="I788" s="17">
        <f t="shared" si="39"/>
        <v>104.69</v>
      </c>
      <c r="J788" s="12" t="s">
        <v>209</v>
      </c>
    </row>
    <row r="789" spans="4:10" x14ac:dyDescent="0.25">
      <c r="D789" s="5">
        <v>788</v>
      </c>
      <c r="E789" s="19" t="str">
        <f t="shared" si="40"/>
        <v>lignes_budget_2025788</v>
      </c>
      <c r="F789" s="21" t="str">
        <f>CONCATENATE("01/09/",'Compte de résultats (AM)'!$C$1)</f>
        <v>01/09/2025</v>
      </c>
      <c r="G789" s="19" t="str">
        <f t="shared" si="31"/>
        <v>630230</v>
      </c>
      <c r="H789" s="13">
        <f>'Compte de résultats (AM)'!M78</f>
        <v>40.229999999999997</v>
      </c>
      <c r="I789" s="17">
        <f t="shared" si="39"/>
        <v>40.229999999999997</v>
      </c>
      <c r="J789" s="12" t="s">
        <v>209</v>
      </c>
    </row>
    <row r="790" spans="4:10" x14ac:dyDescent="0.25">
      <c r="D790" s="5">
        <v>789</v>
      </c>
      <c r="E790" s="19" t="str">
        <f t="shared" si="40"/>
        <v>lignes_budget_2025789</v>
      </c>
      <c r="F790" s="21" t="str">
        <f>CONCATENATE("01/09/",'Compte de résultats (AM)'!$C$1)</f>
        <v>01/09/2025</v>
      </c>
      <c r="G790" s="19" t="str">
        <f t="shared" si="31"/>
        <v>630240</v>
      </c>
      <c r="H790" s="13">
        <f>'Compte de résultats (AM)'!M79</f>
        <v>270.99</v>
      </c>
      <c r="I790" s="17">
        <f t="shared" si="39"/>
        <v>270.99</v>
      </c>
      <c r="J790" s="12" t="s">
        <v>209</v>
      </c>
    </row>
    <row r="791" spans="4:10" x14ac:dyDescent="0.25">
      <c r="D791" s="5">
        <v>790</v>
      </c>
      <c r="E791" s="19" t="str">
        <f t="shared" si="40"/>
        <v>lignes_budget_2025790</v>
      </c>
      <c r="F791" s="21" t="str">
        <f>CONCATENATE("01/09/",'Compte de résultats (AM)'!$C$1)</f>
        <v>01/09/2025</v>
      </c>
      <c r="G791" s="19" t="str">
        <f t="shared" si="31"/>
        <v>633000</v>
      </c>
      <c r="H791" s="13">
        <f>'Compte de résultats (AM)'!M80</f>
        <v>2854.63</v>
      </c>
      <c r="I791" s="17">
        <f t="shared" si="39"/>
        <v>2854.63</v>
      </c>
      <c r="J791" s="12" t="s">
        <v>209</v>
      </c>
    </row>
    <row r="792" spans="4:10" x14ac:dyDescent="0.25">
      <c r="D792" s="5">
        <v>791</v>
      </c>
      <c r="E792" s="19" t="str">
        <f t="shared" si="40"/>
        <v>lignes_budget_2025791</v>
      </c>
      <c r="F792" s="21" t="str">
        <f>CONCATENATE("01/09/",'Compte de résultats (AM)'!$C$1)</f>
        <v>01/09/2025</v>
      </c>
      <c r="G792" s="19" t="str">
        <f t="shared" si="31"/>
        <v>633100</v>
      </c>
      <c r="H792" s="13">
        <f>'Compte de résultats (AM)'!M81</f>
        <v>-1196.9100000000001</v>
      </c>
      <c r="I792" s="17">
        <f t="shared" si="39"/>
        <v>-1196.9100000000001</v>
      </c>
      <c r="J792" s="12" t="s">
        <v>209</v>
      </c>
    </row>
    <row r="793" spans="4:10" x14ac:dyDescent="0.25">
      <c r="D793" s="5">
        <v>792</v>
      </c>
      <c r="E793" s="19" t="str">
        <f t="shared" si="40"/>
        <v>lignes_budget_2025792</v>
      </c>
      <c r="F793" s="21" t="str">
        <f>CONCATENATE("01/09/",'Compte de résultats (AM)'!$C$1)</f>
        <v>01/09/2025</v>
      </c>
      <c r="G793" s="19" t="str">
        <f t="shared" si="31"/>
        <v>642000</v>
      </c>
      <c r="H793" s="13">
        <f>'Compte de résultats (AM)'!M82</f>
        <v>4166.67</v>
      </c>
      <c r="I793" s="17">
        <f t="shared" si="39"/>
        <v>4166.67</v>
      </c>
      <c r="J793" s="12" t="s">
        <v>209</v>
      </c>
    </row>
    <row r="794" spans="4:10" x14ac:dyDescent="0.25">
      <c r="D794" s="5">
        <v>793</v>
      </c>
      <c r="E794" s="19" t="str">
        <f t="shared" si="40"/>
        <v>lignes_budget_2025793</v>
      </c>
      <c r="F794" s="21" t="str">
        <f>CONCATENATE("01/09/",'Compte de résultats (AM)'!$C$1)</f>
        <v>01/09/2025</v>
      </c>
      <c r="G794" s="19" t="str">
        <f t="shared" si="31"/>
        <v>644000</v>
      </c>
      <c r="H794" s="13">
        <f>'Compte de résultats (AM)'!M83</f>
        <v>22.53</v>
      </c>
      <c r="I794" s="17">
        <f t="shared" si="39"/>
        <v>22.53</v>
      </c>
      <c r="J794" s="12" t="s">
        <v>209</v>
      </c>
    </row>
    <row r="795" spans="4:10" x14ac:dyDescent="0.25">
      <c r="D795" s="5">
        <v>794</v>
      </c>
      <c r="E795" s="19" t="str">
        <f t="shared" si="40"/>
        <v>lignes_budget_2025794</v>
      </c>
      <c r="F795" s="21" t="str">
        <f>CONCATENATE("01/09/",'Compte de résultats (AM)'!$C$1)</f>
        <v>01/09/2025</v>
      </c>
      <c r="G795" s="19" t="str">
        <f t="shared" si="31"/>
        <v>750400</v>
      </c>
      <c r="H795" s="13">
        <f>'Compte de résultats (AM)'!M84</f>
        <v>131.34</v>
      </c>
      <c r="I795" s="16">
        <f t="shared" ref="I795:I797" si="41">H795*-1</f>
        <v>-131.34</v>
      </c>
      <c r="J795" s="12" t="s">
        <v>209</v>
      </c>
    </row>
    <row r="796" spans="4:10" x14ac:dyDescent="0.25">
      <c r="D796" s="5">
        <v>795</v>
      </c>
      <c r="E796" s="19" t="str">
        <f t="shared" si="40"/>
        <v>lignes_budget_2025795</v>
      </c>
      <c r="F796" s="21" t="str">
        <f>CONCATENATE("01/09/",'Compte de résultats (AM)'!$C$1)</f>
        <v>01/09/2025</v>
      </c>
      <c r="G796" s="19" t="str">
        <f t="shared" si="31"/>
        <v>752100</v>
      </c>
      <c r="H796" s="13">
        <f>'Compte de résultats (AM)'!M85</f>
        <v>0.69</v>
      </c>
      <c r="I796" s="16">
        <f t="shared" si="41"/>
        <v>-0.69</v>
      </c>
      <c r="J796" s="12" t="s">
        <v>209</v>
      </c>
    </row>
    <row r="797" spans="4:10" x14ac:dyDescent="0.25">
      <c r="D797" s="5">
        <v>796</v>
      </c>
      <c r="E797" s="19" t="str">
        <f t="shared" si="40"/>
        <v>lignes_budget_2025796</v>
      </c>
      <c r="F797" s="21" t="str">
        <f>CONCATENATE("01/09/",'Compte de résultats (AM)'!$C$1)</f>
        <v>01/09/2025</v>
      </c>
      <c r="G797" s="19" t="str">
        <f t="shared" si="31"/>
        <v>754000</v>
      </c>
      <c r="H797" s="13">
        <f>'Compte de résultats (AM)'!M86</f>
        <v>290.36</v>
      </c>
      <c r="I797" s="16">
        <f t="shared" si="41"/>
        <v>-290.36</v>
      </c>
      <c r="J797" s="12" t="s">
        <v>209</v>
      </c>
    </row>
    <row r="798" spans="4:10" x14ac:dyDescent="0.25">
      <c r="D798" s="5">
        <v>797</v>
      </c>
      <c r="E798" s="19" t="str">
        <f t="shared" si="40"/>
        <v>lignes_budget_2025797</v>
      </c>
      <c r="F798" s="21" t="str">
        <f>CONCATENATE("01/09/",'Compte de résultats (AM)'!$C$1)</f>
        <v>01/09/2025</v>
      </c>
      <c r="G798" s="19" t="str">
        <f t="shared" si="31"/>
        <v>650510</v>
      </c>
      <c r="H798" s="13">
        <f>'Compte de résultats (AM)'!M87</f>
        <v>571.83000000000004</v>
      </c>
      <c r="I798" s="17">
        <f t="shared" ref="I798:I802" si="42">H798</f>
        <v>571.83000000000004</v>
      </c>
      <c r="J798" s="12" t="s">
        <v>209</v>
      </c>
    </row>
    <row r="799" spans="4:10" x14ac:dyDescent="0.25">
      <c r="D799" s="5">
        <v>798</v>
      </c>
      <c r="E799" s="19" t="str">
        <f t="shared" si="40"/>
        <v>lignes_budget_2025798</v>
      </c>
      <c r="F799" s="21" t="str">
        <f>CONCATENATE("01/09/",'Compte de résultats (AM)'!$C$1)</f>
        <v>01/09/2025</v>
      </c>
      <c r="G799" s="19" t="str">
        <f t="shared" si="31"/>
        <v>650660</v>
      </c>
      <c r="H799" s="13">
        <f>'Compte de résultats (AM)'!M88</f>
        <v>613.79</v>
      </c>
      <c r="I799" s="17">
        <f t="shared" si="42"/>
        <v>613.79</v>
      </c>
      <c r="J799" s="12" t="s">
        <v>209</v>
      </c>
    </row>
    <row r="800" spans="4:10" x14ac:dyDescent="0.25">
      <c r="D800" s="5">
        <v>799</v>
      </c>
      <c r="E800" s="19" t="str">
        <f t="shared" si="40"/>
        <v>lignes_budget_2025799</v>
      </c>
      <c r="F800" s="21" t="str">
        <f>CONCATENATE("01/09/",'Compte de résultats (AM)'!$C$1)</f>
        <v>01/09/2025</v>
      </c>
      <c r="G800" s="19" t="str">
        <f t="shared" si="31"/>
        <v>652100</v>
      </c>
      <c r="H800" s="13">
        <f>'Compte de résultats (AM)'!M89</f>
        <v>37.020000000000003</v>
      </c>
      <c r="I800" s="17">
        <f t="shared" si="42"/>
        <v>37.020000000000003</v>
      </c>
      <c r="J800" s="12" t="s">
        <v>209</v>
      </c>
    </row>
    <row r="801" spans="4:10" x14ac:dyDescent="0.25">
      <c r="D801" s="5">
        <v>800</v>
      </c>
      <c r="E801" s="19" t="str">
        <f t="shared" si="40"/>
        <v>lignes_budget_2025800</v>
      </c>
      <c r="F801" s="21" t="str">
        <f>CONCATENATE("01/09/",'Compte de résultats (AM)'!$C$1)</f>
        <v>01/09/2025</v>
      </c>
      <c r="G801" s="19" t="str">
        <f t="shared" si="31"/>
        <v>654000</v>
      </c>
      <c r="H801" s="13">
        <f>'Compte de résultats (AM)'!M90</f>
        <v>31</v>
      </c>
      <c r="I801" s="17">
        <f t="shared" si="42"/>
        <v>31</v>
      </c>
      <c r="J801" s="12" t="s">
        <v>209</v>
      </c>
    </row>
    <row r="802" spans="4:10" x14ac:dyDescent="0.25">
      <c r="D802" s="5">
        <v>801</v>
      </c>
      <c r="E802" s="19" t="str">
        <f t="shared" si="40"/>
        <v>lignes_budget_2025801</v>
      </c>
      <c r="F802" s="21" t="str">
        <f>CONCATENATE("01/09/",'Compte de résultats (AM)'!$C$1)</f>
        <v>01/09/2025</v>
      </c>
      <c r="G802" s="19" t="str">
        <f t="shared" si="31"/>
        <v>657000</v>
      </c>
      <c r="H802" s="13">
        <f>'Compte de résultats (AM)'!M91</f>
        <v>104.61</v>
      </c>
      <c r="I802" s="17">
        <f t="shared" si="42"/>
        <v>104.61</v>
      </c>
      <c r="J802" s="12" t="s">
        <v>209</v>
      </c>
    </row>
    <row r="803" spans="4:10" x14ac:dyDescent="0.25">
      <c r="D803" s="5">
        <v>802</v>
      </c>
      <c r="E803" s="19" t="str">
        <f t="shared" si="40"/>
        <v>lignes_budget_2025802</v>
      </c>
      <c r="F803" s="21" t="str">
        <f>CONCATENATE("01/10/",'Compte de résultats (AM)'!$C$1)</f>
        <v>01/10/2025</v>
      </c>
      <c r="G803" s="19" t="str">
        <f t="shared" si="31"/>
        <v>762000</v>
      </c>
      <c r="H803" s="13">
        <f>'Compte de résultats (AM)'!N3</f>
        <v>906.52499999999998</v>
      </c>
      <c r="I803" s="16">
        <f t="shared" ref="I803:I813" si="43">H803*-1</f>
        <v>-906.52499999999998</v>
      </c>
      <c r="J803" s="12" t="s">
        <v>210</v>
      </c>
    </row>
    <row r="804" spans="4:10" x14ac:dyDescent="0.25">
      <c r="D804" s="5">
        <v>803</v>
      </c>
      <c r="E804" s="19" t="str">
        <f t="shared" si="40"/>
        <v>lignes_budget_2025803</v>
      </c>
      <c r="F804" s="21" t="str">
        <f>CONCATENATE("01/10/",'Compte de résultats (AM)'!$C$1)</f>
        <v>01/10/2025</v>
      </c>
      <c r="G804" s="19" t="str">
        <f t="shared" si="31"/>
        <v>700100</v>
      </c>
      <c r="H804" s="13">
        <f>'Compte de résultats (AM)'!N4</f>
        <v>102553.37</v>
      </c>
      <c r="I804" s="16">
        <f t="shared" si="43"/>
        <v>-102553.37</v>
      </c>
      <c r="J804" s="12" t="s">
        <v>210</v>
      </c>
    </row>
    <row r="805" spans="4:10" x14ac:dyDescent="0.25">
      <c r="D805" s="5">
        <v>804</v>
      </c>
      <c r="E805" s="19" t="str">
        <f t="shared" si="40"/>
        <v>lignes_budget_2025804</v>
      </c>
      <c r="F805" s="21" t="str">
        <f>CONCATENATE("01/10/",'Compte de résultats (AM)'!$C$1)</f>
        <v>01/10/2025</v>
      </c>
      <c r="G805" s="19" t="str">
        <f t="shared" si="31"/>
        <v>700200</v>
      </c>
      <c r="H805" s="13">
        <f>'Compte de résultats (AM)'!N5</f>
        <v>145394.07</v>
      </c>
      <c r="I805" s="16">
        <f t="shared" si="43"/>
        <v>-145394.07</v>
      </c>
      <c r="J805" s="12" t="s">
        <v>210</v>
      </c>
    </row>
    <row r="806" spans="4:10" x14ac:dyDescent="0.25">
      <c r="D806" s="5">
        <v>805</v>
      </c>
      <c r="E806" s="19" t="str">
        <f t="shared" si="40"/>
        <v>lignes_budget_2025805</v>
      </c>
      <c r="F806" s="21" t="str">
        <f>CONCATENATE("01/10/",'Compte de résultats (AM)'!$C$1)</f>
        <v>01/10/2025</v>
      </c>
      <c r="G806" s="19" t="str">
        <f t="shared" si="31"/>
        <v>700500</v>
      </c>
      <c r="H806" s="13">
        <f>'Compte de résultats (AM)'!N6</f>
        <v>-47160.32</v>
      </c>
      <c r="I806" s="16">
        <f t="shared" si="43"/>
        <v>47160.32</v>
      </c>
      <c r="J806" s="12" t="s">
        <v>210</v>
      </c>
    </row>
    <row r="807" spans="4:10" x14ac:dyDescent="0.25">
      <c r="D807" s="5">
        <v>806</v>
      </c>
      <c r="E807" s="19" t="str">
        <f t="shared" si="40"/>
        <v>lignes_budget_2025806</v>
      </c>
      <c r="F807" s="21" t="str">
        <f>CONCATENATE("01/10/",'Compte de résultats (AM)'!$C$1)</f>
        <v>01/10/2025</v>
      </c>
      <c r="G807" s="19" t="str">
        <f t="shared" si="31"/>
        <v>701000</v>
      </c>
      <c r="H807" s="13">
        <f>'Compte de résultats (AM)'!N7</f>
        <v>28109.62</v>
      </c>
      <c r="I807" s="16">
        <f t="shared" si="43"/>
        <v>-28109.62</v>
      </c>
      <c r="J807" s="12" t="s">
        <v>210</v>
      </c>
    </row>
    <row r="808" spans="4:10" x14ac:dyDescent="0.25">
      <c r="D808" s="5">
        <v>807</v>
      </c>
      <c r="E808" s="19" t="str">
        <f t="shared" si="40"/>
        <v>lignes_budget_2025807</v>
      </c>
      <c r="F808" s="21" t="str">
        <f>CONCATENATE("01/10/",'Compte de résultats (AM)'!$C$1)</f>
        <v>01/10/2025</v>
      </c>
      <c r="G808" s="19" t="str">
        <f t="shared" si="31"/>
        <v>701212</v>
      </c>
      <c r="H808" s="13">
        <f>'Compte de résultats (AM)'!N8</f>
        <v>44.35</v>
      </c>
      <c r="I808" s="16">
        <f t="shared" si="43"/>
        <v>-44.35</v>
      </c>
      <c r="J808" s="12" t="s">
        <v>210</v>
      </c>
    </row>
    <row r="809" spans="4:10" x14ac:dyDescent="0.25">
      <c r="D809" s="5">
        <v>808</v>
      </c>
      <c r="E809" s="19" t="str">
        <f t="shared" si="40"/>
        <v>lignes_budget_2025808</v>
      </c>
      <c r="F809" s="21" t="str">
        <f>CONCATENATE("01/10/",'Compte de résultats (AM)'!$C$1)</f>
        <v>01/10/2025</v>
      </c>
      <c r="G809" s="19" t="str">
        <f t="shared" si="31"/>
        <v>701300</v>
      </c>
      <c r="H809" s="13">
        <f>'Compte de résultats (AM)'!N9</f>
        <v>30.09</v>
      </c>
      <c r="I809" s="16">
        <f t="shared" si="43"/>
        <v>-30.09</v>
      </c>
      <c r="J809" s="12" t="s">
        <v>210</v>
      </c>
    </row>
    <row r="810" spans="4:10" x14ac:dyDescent="0.25">
      <c r="D810" s="5">
        <v>809</v>
      </c>
      <c r="E810" s="19" t="str">
        <f t="shared" si="40"/>
        <v>lignes_budget_2025809</v>
      </c>
      <c r="F810" s="21" t="str">
        <f>CONCATENATE("01/10/",'Compte de résultats (AM)'!$C$1)</f>
        <v>01/10/2025</v>
      </c>
      <c r="G810" s="19" t="str">
        <f t="shared" si="31"/>
        <v>701310</v>
      </c>
      <c r="H810" s="13">
        <f>'Compte de résultats (AM)'!N10</f>
        <v>145.35</v>
      </c>
      <c r="I810" s="16">
        <f t="shared" si="43"/>
        <v>-145.35</v>
      </c>
      <c r="J810" s="12" t="s">
        <v>210</v>
      </c>
    </row>
    <row r="811" spans="4:10" x14ac:dyDescent="0.25">
      <c r="D811" s="5">
        <v>810</v>
      </c>
      <c r="E811" s="19" t="str">
        <f t="shared" si="40"/>
        <v>lignes_budget_2025810</v>
      </c>
      <c r="F811" s="21" t="str">
        <f>CONCATENATE("01/10/",'Compte de résultats (AM)'!$C$1)</f>
        <v>01/10/2025</v>
      </c>
      <c r="G811" s="19" t="str">
        <f t="shared" si="31"/>
        <v>701400</v>
      </c>
      <c r="H811" s="13">
        <f>'Compte de résultats (AM)'!N11</f>
        <v>1045.04</v>
      </c>
      <c r="I811" s="16">
        <f t="shared" si="43"/>
        <v>-1045.04</v>
      </c>
      <c r="J811" s="12" t="s">
        <v>210</v>
      </c>
    </row>
    <row r="812" spans="4:10" x14ac:dyDescent="0.25">
      <c r="D812" s="5">
        <v>811</v>
      </c>
      <c r="E812" s="19" t="str">
        <f t="shared" si="40"/>
        <v>lignes_budget_2025811</v>
      </c>
      <c r="F812" s="21" t="str">
        <f>CONCATENATE("01/10/",'Compte de résultats (AM)'!$C$1)</f>
        <v>01/10/2025</v>
      </c>
      <c r="G812" s="19" t="str">
        <f t="shared" si="31"/>
        <v>704000</v>
      </c>
      <c r="H812" s="13">
        <f>'Compte de résultats (AM)'!N12</f>
        <v>1714.06</v>
      </c>
      <c r="I812" s="16">
        <f t="shared" si="43"/>
        <v>-1714.06</v>
      </c>
      <c r="J812" s="12" t="s">
        <v>210</v>
      </c>
    </row>
    <row r="813" spans="4:10" x14ac:dyDescent="0.25">
      <c r="D813" s="5">
        <v>812</v>
      </c>
      <c r="E813" s="19" t="str">
        <f t="shared" si="40"/>
        <v>lignes_budget_2025812</v>
      </c>
      <c r="F813" s="21" t="str">
        <f>CONCATENATE("01/10/",'Compte de résultats (AM)'!$C$1)</f>
        <v>01/10/2025</v>
      </c>
      <c r="G813" s="19" t="str">
        <f t="shared" si="31"/>
        <v>705210</v>
      </c>
      <c r="H813" s="13">
        <f>'Compte de résultats (AM)'!N13</f>
        <v>1767.97</v>
      </c>
      <c r="I813" s="16">
        <f t="shared" si="43"/>
        <v>-1767.97</v>
      </c>
      <c r="J813" s="12" t="s">
        <v>210</v>
      </c>
    </row>
    <row r="814" spans="4:10" x14ac:dyDescent="0.25">
      <c r="D814" s="5">
        <v>813</v>
      </c>
      <c r="E814" s="19" t="str">
        <f t="shared" si="40"/>
        <v>lignes_budget_2025813</v>
      </c>
      <c r="F814" s="21" t="str">
        <f>CONCATENATE("01/10/",'Compte de résultats (AM)'!$C$1)</f>
        <v>01/10/2025</v>
      </c>
      <c r="G814" s="19" t="str">
        <f t="shared" si="31"/>
        <v>600100</v>
      </c>
      <c r="H814" s="13">
        <f>'Compte de résultats (AM)'!N14</f>
        <v>102090.96</v>
      </c>
      <c r="I814" s="17">
        <f t="shared" ref="I814:I883" si="44">H814</f>
        <v>102090.96</v>
      </c>
      <c r="J814" s="12" t="s">
        <v>210</v>
      </c>
    </row>
    <row r="815" spans="4:10" x14ac:dyDescent="0.25">
      <c r="D815" s="5">
        <v>814</v>
      </c>
      <c r="E815" s="19" t="str">
        <f t="shared" si="40"/>
        <v>lignes_budget_2025814</v>
      </c>
      <c r="F815" s="21" t="str">
        <f>CONCATENATE("01/10/",'Compte de résultats (AM)'!$C$1)</f>
        <v>01/10/2025</v>
      </c>
      <c r="G815" s="19" t="str">
        <f t="shared" si="31"/>
        <v>600200</v>
      </c>
      <c r="H815" s="13">
        <f>'Compte de résultats (AM)'!N15</f>
        <v>144280.82999999999</v>
      </c>
      <c r="I815" s="17">
        <f t="shared" si="44"/>
        <v>144280.82999999999</v>
      </c>
      <c r="J815" s="12" t="s">
        <v>210</v>
      </c>
    </row>
    <row r="816" spans="4:10" x14ac:dyDescent="0.25">
      <c r="D816" s="5">
        <v>815</v>
      </c>
      <c r="E816" s="19" t="str">
        <f t="shared" si="40"/>
        <v>lignes_budget_2025815</v>
      </c>
      <c r="F816" s="21" t="str">
        <f>CONCATENATE("01/10/",'Compte de résultats (AM)'!$C$1)</f>
        <v>01/10/2025</v>
      </c>
      <c r="G816" s="19" t="str">
        <f t="shared" si="31"/>
        <v>601100</v>
      </c>
      <c r="H816" s="13">
        <f>'Compte de résultats (AM)'!N16</f>
        <v>250.35</v>
      </c>
      <c r="I816" s="17">
        <f t="shared" si="44"/>
        <v>250.35</v>
      </c>
      <c r="J816" s="12" t="s">
        <v>210</v>
      </c>
    </row>
    <row r="817" spans="4:10" x14ac:dyDescent="0.25">
      <c r="D817" s="5">
        <v>816</v>
      </c>
      <c r="E817" s="19" t="str">
        <f t="shared" si="40"/>
        <v>lignes_budget_2025816</v>
      </c>
      <c r="F817" s="21" t="str">
        <f>CONCATENATE("01/10/",'Compte de résultats (AM)'!$C$1)</f>
        <v>01/10/2025</v>
      </c>
      <c r="G817" s="19" t="str">
        <f t="shared" si="31"/>
        <v>601112</v>
      </c>
      <c r="H817" s="13">
        <f>'Compte de résultats (AM)'!N17</f>
        <v>1944.47</v>
      </c>
      <c r="I817" s="17">
        <f t="shared" si="44"/>
        <v>1944.47</v>
      </c>
      <c r="J817" s="12" t="s">
        <v>210</v>
      </c>
    </row>
    <row r="818" spans="4:10" x14ac:dyDescent="0.25">
      <c r="D818" s="5">
        <v>817</v>
      </c>
      <c r="E818" s="19" t="str">
        <f t="shared" si="40"/>
        <v>lignes_budget_2025817</v>
      </c>
      <c r="F818" s="21" t="str">
        <f>CONCATENATE("01/10/",'Compte de résultats (AM)'!$C$1)</f>
        <v>01/10/2025</v>
      </c>
      <c r="G818" s="19" t="str">
        <f t="shared" si="31"/>
        <v>601200</v>
      </c>
      <c r="H818" s="13">
        <f>'Compte de résultats (AM)'!N18</f>
        <v>2183.1325000000002</v>
      </c>
      <c r="I818" s="17">
        <f t="shared" si="44"/>
        <v>2183.1325000000002</v>
      </c>
      <c r="J818" s="12" t="s">
        <v>210</v>
      </c>
    </row>
    <row r="819" spans="4:10" x14ac:dyDescent="0.25">
      <c r="D819" s="5">
        <v>818</v>
      </c>
      <c r="E819" s="19" t="str">
        <f t="shared" si="40"/>
        <v>lignes_budget_2025818</v>
      </c>
      <c r="F819" s="21" t="str">
        <f>CONCATENATE("01/10/",'Compte de résultats (AM)'!$C$1)</f>
        <v>01/10/2025</v>
      </c>
      <c r="G819" s="19" t="str">
        <f t="shared" si="31"/>
        <v>601210</v>
      </c>
      <c r="H819" s="13">
        <f>'Compte de résultats (AM)'!N19</f>
        <v>122.825</v>
      </c>
      <c r="I819" s="17">
        <f t="shared" si="44"/>
        <v>122.825</v>
      </c>
      <c r="J819" s="12" t="s">
        <v>210</v>
      </c>
    </row>
    <row r="820" spans="4:10" x14ac:dyDescent="0.25">
      <c r="D820" s="5">
        <v>819</v>
      </c>
      <c r="E820" s="19" t="str">
        <f t="shared" si="40"/>
        <v>lignes_budget_2025819</v>
      </c>
      <c r="F820" s="21" t="str">
        <f>CONCATENATE("01/10/",'Compte de résultats (AM)'!$C$1)</f>
        <v>01/10/2025</v>
      </c>
      <c r="G820" s="19" t="str">
        <f t="shared" si="31"/>
        <v>601300</v>
      </c>
      <c r="H820" s="13">
        <f>'Compte de résultats (AM)'!N20</f>
        <v>19.59</v>
      </c>
      <c r="I820" s="17">
        <f t="shared" si="44"/>
        <v>19.59</v>
      </c>
      <c r="J820" s="12" t="s">
        <v>210</v>
      </c>
    </row>
    <row r="821" spans="4:10" x14ac:dyDescent="0.25">
      <c r="D821" s="5">
        <v>820</v>
      </c>
      <c r="E821" s="19" t="str">
        <f t="shared" si="40"/>
        <v>lignes_budget_2025820</v>
      </c>
      <c r="F821" s="21" t="str">
        <f>CONCATENATE("01/10/",'Compte de résultats (AM)'!$C$1)</f>
        <v>01/10/2025</v>
      </c>
      <c r="G821" s="19" t="str">
        <f t="shared" si="31"/>
        <v>601500</v>
      </c>
      <c r="H821" s="13">
        <f>'Compte de résultats (AM)'!N21</f>
        <v>62.84</v>
      </c>
      <c r="I821" s="17">
        <f t="shared" si="44"/>
        <v>62.84</v>
      </c>
      <c r="J821" s="12" t="s">
        <v>210</v>
      </c>
    </row>
    <row r="822" spans="4:10" x14ac:dyDescent="0.25">
      <c r="D822" s="5">
        <v>821</v>
      </c>
      <c r="E822" s="19" t="str">
        <f t="shared" si="40"/>
        <v>lignes_budget_2025821</v>
      </c>
      <c r="F822" s="21" t="str">
        <f>CONCATENATE("01/10/",'Compte de résultats (AM)'!$C$1)</f>
        <v>01/10/2025</v>
      </c>
      <c r="G822" s="19" t="str">
        <f t="shared" si="31"/>
        <v>601510</v>
      </c>
      <c r="H822" s="13">
        <f>'Compte de résultats (AM)'!N22</f>
        <v>24.45</v>
      </c>
      <c r="I822" s="17">
        <f t="shared" si="44"/>
        <v>24.45</v>
      </c>
      <c r="J822" s="12" t="s">
        <v>210</v>
      </c>
    </row>
    <row r="823" spans="4:10" x14ac:dyDescent="0.25">
      <c r="D823" s="5">
        <v>822</v>
      </c>
      <c r="E823" s="19" t="str">
        <f t="shared" si="40"/>
        <v>lignes_budget_2025822</v>
      </c>
      <c r="F823" s="21" t="str">
        <f>CONCATENATE("01/10/",'Compte de résultats (AM)'!$C$1)</f>
        <v>01/10/2025</v>
      </c>
      <c r="G823" s="19" t="str">
        <f t="shared" si="31"/>
        <v>601900</v>
      </c>
      <c r="H823" s="13">
        <f>'Compte de résultats (AM)'!N23</f>
        <v>23608.84</v>
      </c>
      <c r="I823" s="17">
        <f t="shared" si="44"/>
        <v>23608.84</v>
      </c>
      <c r="J823" s="12" t="s">
        <v>210</v>
      </c>
    </row>
    <row r="824" spans="4:10" x14ac:dyDescent="0.25">
      <c r="D824" s="5">
        <v>823</v>
      </c>
      <c r="E824" s="19" t="str">
        <f t="shared" si="40"/>
        <v>lignes_budget_2025823</v>
      </c>
      <c r="F824" s="21" t="str">
        <f>CONCATENATE("01/10/",'Compte de résultats (AM)'!$C$1)</f>
        <v>01/10/2025</v>
      </c>
      <c r="G824" s="19" t="str">
        <f t="shared" si="31"/>
        <v>602100</v>
      </c>
      <c r="H824" s="13">
        <f>'Compte de résultats (AM)'!N24</f>
        <v>17.57</v>
      </c>
      <c r="I824" s="17">
        <f t="shared" si="44"/>
        <v>17.57</v>
      </c>
      <c r="J824" s="12" t="s">
        <v>210</v>
      </c>
    </row>
    <row r="825" spans="4:10" x14ac:dyDescent="0.25">
      <c r="D825" s="5">
        <v>824</v>
      </c>
      <c r="E825" s="19" t="str">
        <f t="shared" si="40"/>
        <v>lignes_budget_2025824</v>
      </c>
      <c r="F825" s="21" t="str">
        <f>CONCATENATE("01/10/",'Compte de résultats (AM)'!$C$1)</f>
        <v>01/10/2025</v>
      </c>
      <c r="G825" s="19" t="str">
        <f t="shared" si="31"/>
        <v>602110</v>
      </c>
      <c r="H825" s="13">
        <f>'Compte de résultats (AM)'!N25</f>
        <v>3.6</v>
      </c>
      <c r="I825" s="17">
        <f t="shared" si="44"/>
        <v>3.6</v>
      </c>
      <c r="J825" s="12" t="s">
        <v>210</v>
      </c>
    </row>
    <row r="826" spans="4:10" x14ac:dyDescent="0.25">
      <c r="D826" s="5">
        <v>825</v>
      </c>
      <c r="E826" s="19" t="str">
        <f t="shared" si="40"/>
        <v>lignes_budget_2025825</v>
      </c>
      <c r="F826" s="21" t="str">
        <f>CONCATENATE("01/10/",'Compte de résultats (AM)'!$C$1)</f>
        <v>01/10/2025</v>
      </c>
      <c r="G826" s="19" t="str">
        <f t="shared" si="31"/>
        <v>603000</v>
      </c>
      <c r="H826" s="13">
        <f>'Compte de résultats (AM)'!N26</f>
        <v>873.56</v>
      </c>
      <c r="I826" s="17">
        <f t="shared" si="44"/>
        <v>873.56</v>
      </c>
      <c r="J826" s="12" t="s">
        <v>210</v>
      </c>
    </row>
    <row r="827" spans="4:10" x14ac:dyDescent="0.25">
      <c r="D827" s="5">
        <v>826</v>
      </c>
      <c r="E827" s="19" t="str">
        <f t="shared" si="40"/>
        <v>lignes_budget_2025826</v>
      </c>
      <c r="F827" s="21" t="str">
        <f>CONCATENATE("01/10/",'Compte de résultats (AM)'!$C$1)</f>
        <v>01/10/2025</v>
      </c>
      <c r="G827" s="19" t="str">
        <f t="shared" si="31"/>
        <v>603400</v>
      </c>
      <c r="H827" s="13">
        <f>'Compte de résultats (AM)'!N27</f>
        <v>183.85</v>
      </c>
      <c r="I827" s="17">
        <f t="shared" si="44"/>
        <v>183.85</v>
      </c>
      <c r="J827" s="12" t="s">
        <v>210</v>
      </c>
    </row>
    <row r="828" spans="4:10" x14ac:dyDescent="0.25">
      <c r="D828" s="5">
        <v>827</v>
      </c>
      <c r="E828" s="19" t="str">
        <f t="shared" si="40"/>
        <v>lignes_budget_2025827</v>
      </c>
      <c r="F828" s="21" t="str">
        <f>CONCATENATE("01/10/",'Compte de résultats (AM)'!$C$1)</f>
        <v>01/10/2025</v>
      </c>
      <c r="G828" s="19" t="str">
        <f t="shared" si="31"/>
        <v>606000</v>
      </c>
      <c r="H828" s="13">
        <f>'Compte de résultats (AM)'!N28</f>
        <v>1206.22</v>
      </c>
      <c r="I828" s="17">
        <f t="shared" si="44"/>
        <v>1206.22</v>
      </c>
      <c r="J828" s="12" t="s">
        <v>210</v>
      </c>
    </row>
    <row r="829" spans="4:10" x14ac:dyDescent="0.25">
      <c r="D829" s="5">
        <v>828</v>
      </c>
      <c r="E829" s="19" t="str">
        <f t="shared" si="40"/>
        <v>lignes_budget_2025828</v>
      </c>
      <c r="F829" s="21" t="str">
        <f>CONCATENATE("01/10/",'Compte de résultats (AM)'!$C$1)</f>
        <v>01/10/2025</v>
      </c>
      <c r="G829" s="19" t="str">
        <f t="shared" si="31"/>
        <v>609001</v>
      </c>
      <c r="H829" s="13">
        <f>'Compte de résultats (AM)'!N29</f>
        <v>2474.46</v>
      </c>
      <c r="I829" s="17">
        <f t="shared" si="44"/>
        <v>2474.46</v>
      </c>
      <c r="J829" s="12" t="s">
        <v>210</v>
      </c>
    </row>
    <row r="830" spans="4:10" x14ac:dyDescent="0.25">
      <c r="D830" s="5">
        <v>829</v>
      </c>
      <c r="E830" s="19" t="str">
        <f t="shared" si="40"/>
        <v>lignes_budget_2025829</v>
      </c>
      <c r="F830" s="21" t="str">
        <f>CONCATENATE("01/10/",'Compte de résultats (AM)'!$C$1)</f>
        <v>01/10/2025</v>
      </c>
      <c r="G830" s="19" t="str">
        <f t="shared" si="31"/>
        <v>610101</v>
      </c>
      <c r="H830" s="13">
        <f>'Compte de résultats (AM)'!N30</f>
        <v>236.82</v>
      </c>
      <c r="I830" s="17">
        <f t="shared" si="44"/>
        <v>236.82</v>
      </c>
      <c r="J830" s="12" t="s">
        <v>210</v>
      </c>
    </row>
    <row r="831" spans="4:10" x14ac:dyDescent="0.25">
      <c r="D831" s="5">
        <v>830</v>
      </c>
      <c r="E831" s="19" t="str">
        <f t="shared" si="40"/>
        <v>lignes_budget_2025830</v>
      </c>
      <c r="F831" s="21" t="str">
        <f>CONCATENATE("01/10/",'Compte de résultats (AM)'!$C$1)</f>
        <v>01/10/2025</v>
      </c>
      <c r="G831" s="19" t="str">
        <f t="shared" si="31"/>
        <v>610115</v>
      </c>
      <c r="H831" s="13">
        <f>'Compte de résultats (AM)'!N31</f>
        <v>0</v>
      </c>
      <c r="I831" s="17">
        <f t="shared" si="44"/>
        <v>0</v>
      </c>
      <c r="J831" s="12" t="s">
        <v>210</v>
      </c>
    </row>
    <row r="832" spans="4:10" x14ac:dyDescent="0.25">
      <c r="D832" s="5">
        <v>831</v>
      </c>
      <c r="E832" s="19" t="str">
        <f t="shared" si="40"/>
        <v>lignes_budget_2025831</v>
      </c>
      <c r="F832" s="21" t="str">
        <f>CONCATENATE("01/10/",'Compte de résultats (AM)'!$C$1)</f>
        <v>01/10/2025</v>
      </c>
      <c r="G832" s="19" t="str">
        <f t="shared" si="31"/>
        <v>610200</v>
      </c>
      <c r="H832" s="13">
        <f>'Compte de résultats (AM)'!N32</f>
        <v>173.01</v>
      </c>
      <c r="I832" s="17">
        <f t="shared" si="44"/>
        <v>173.01</v>
      </c>
      <c r="J832" s="12" t="s">
        <v>210</v>
      </c>
    </row>
    <row r="833" spans="4:10" x14ac:dyDescent="0.25">
      <c r="D833" s="5">
        <v>832</v>
      </c>
      <c r="E833" s="19" t="str">
        <f t="shared" si="40"/>
        <v>lignes_budget_2025832</v>
      </c>
      <c r="F833" s="21" t="str">
        <f>CONCATENATE("01/10/",'Compte de résultats (AM)'!$C$1)</f>
        <v>01/10/2025</v>
      </c>
      <c r="G833" s="19" t="str">
        <f t="shared" si="31"/>
        <v>610201</v>
      </c>
      <c r="H833" s="13">
        <f>'Compte de résultats (AM)'!N33</f>
        <v>200</v>
      </c>
      <c r="I833" s="17">
        <f t="shared" si="44"/>
        <v>200</v>
      </c>
      <c r="J833" s="12" t="s">
        <v>210</v>
      </c>
    </row>
    <row r="834" spans="4:10" x14ac:dyDescent="0.25">
      <c r="D834" s="5">
        <v>833</v>
      </c>
      <c r="E834" s="19" t="str">
        <f t="shared" si="40"/>
        <v>lignes_budget_2025833</v>
      </c>
      <c r="F834" s="21" t="str">
        <f>CONCATENATE("01/10/",'Compte de résultats (AM)'!$C$1)</f>
        <v>01/10/2025</v>
      </c>
      <c r="G834" s="19" t="str">
        <f t="shared" si="31"/>
        <v>610300</v>
      </c>
      <c r="H834" s="13">
        <f>'Compte de résultats (AM)'!N34</f>
        <v>446.97</v>
      </c>
      <c r="I834" s="17">
        <f t="shared" si="44"/>
        <v>446.97</v>
      </c>
      <c r="J834" s="12" t="s">
        <v>210</v>
      </c>
    </row>
    <row r="835" spans="4:10" x14ac:dyDescent="0.25">
      <c r="D835" s="5">
        <v>834</v>
      </c>
      <c r="E835" s="19" t="str">
        <f t="shared" si="40"/>
        <v>lignes_budget_2025834</v>
      </c>
      <c r="F835" s="21" t="str">
        <f>CONCATENATE("01/10/",'Compte de résultats (AM)'!$C$1)</f>
        <v>01/10/2025</v>
      </c>
      <c r="G835" s="19" t="str">
        <f t="shared" si="31"/>
        <v>610350</v>
      </c>
      <c r="H835" s="13">
        <f>'Compte de résultats (AM)'!N35</f>
        <v>20.13</v>
      </c>
      <c r="I835" s="17">
        <f t="shared" si="44"/>
        <v>20.13</v>
      </c>
      <c r="J835" s="12" t="s">
        <v>210</v>
      </c>
    </row>
    <row r="836" spans="4:10" x14ac:dyDescent="0.25">
      <c r="D836" s="5">
        <v>835</v>
      </c>
      <c r="E836" s="19" t="str">
        <f t="shared" si="40"/>
        <v>lignes_budget_2025835</v>
      </c>
      <c r="F836" s="21" t="str">
        <f>CONCATENATE("01/10/",'Compte de résultats (AM)'!$C$1)</f>
        <v>01/10/2025</v>
      </c>
      <c r="G836" s="19" t="str">
        <f t="shared" si="31"/>
        <v>610500</v>
      </c>
      <c r="H836" s="13">
        <f>'Compte de résultats (AM)'!N36</f>
        <v>186.81</v>
      </c>
      <c r="I836" s="17">
        <f t="shared" si="44"/>
        <v>186.81</v>
      </c>
      <c r="J836" s="12" t="s">
        <v>210</v>
      </c>
    </row>
    <row r="837" spans="4:10" x14ac:dyDescent="0.25">
      <c r="D837" s="5">
        <v>836</v>
      </c>
      <c r="E837" s="19" t="str">
        <f t="shared" si="40"/>
        <v>lignes_budget_2025836</v>
      </c>
      <c r="F837" s="21" t="str">
        <f>CONCATENATE("01/10/",'Compte de résultats (AM)'!$C$1)</f>
        <v>01/10/2025</v>
      </c>
      <c r="G837" s="19" t="str">
        <f t="shared" si="31"/>
        <v>610800</v>
      </c>
      <c r="H837" s="13">
        <f>'Compte de résultats (AM)'!N37</f>
        <v>12.33</v>
      </c>
      <c r="I837" s="17">
        <f t="shared" si="44"/>
        <v>12.33</v>
      </c>
      <c r="J837" s="12" t="s">
        <v>210</v>
      </c>
    </row>
    <row r="838" spans="4:10" x14ac:dyDescent="0.25">
      <c r="D838" s="5">
        <v>837</v>
      </c>
      <c r="E838" s="19" t="str">
        <f t="shared" si="40"/>
        <v>lignes_budget_2025837</v>
      </c>
      <c r="F838" s="21" t="str">
        <f>CONCATENATE("01/10/",'Compte de résultats (AM)'!$C$1)</f>
        <v>01/10/2025</v>
      </c>
      <c r="G838" s="19" t="str">
        <f t="shared" si="31"/>
        <v>611000</v>
      </c>
      <c r="H838" s="13">
        <f>'Compte de résultats (AM)'!N38</f>
        <v>342.85</v>
      </c>
      <c r="I838" s="17">
        <f t="shared" si="44"/>
        <v>342.85</v>
      </c>
      <c r="J838" s="12" t="s">
        <v>210</v>
      </c>
    </row>
    <row r="839" spans="4:10" x14ac:dyDescent="0.25">
      <c r="D839" s="5">
        <v>838</v>
      </c>
      <c r="E839" s="19" t="str">
        <f t="shared" si="40"/>
        <v>lignes_budget_2025838</v>
      </c>
      <c r="F839" s="21" t="str">
        <f>CONCATENATE("01/10/",'Compte de résultats (AM)'!$C$1)</f>
        <v>01/10/2025</v>
      </c>
      <c r="G839" s="19" t="str">
        <f t="shared" si="31"/>
        <v>611200</v>
      </c>
      <c r="H839" s="13">
        <f>'Compte de résultats (AM)'!N39</f>
        <v>61.6</v>
      </c>
      <c r="I839" s="17">
        <f t="shared" si="44"/>
        <v>61.6</v>
      </c>
      <c r="J839" s="12" t="s">
        <v>210</v>
      </c>
    </row>
    <row r="840" spans="4:10" x14ac:dyDescent="0.25">
      <c r="D840" s="5">
        <v>839</v>
      </c>
      <c r="E840" s="19" t="str">
        <f t="shared" si="40"/>
        <v>lignes_budget_2025839</v>
      </c>
      <c r="F840" s="21" t="str">
        <f>CONCATENATE("01/10/",'Compte de résultats (AM)'!$C$1)</f>
        <v>01/10/2025</v>
      </c>
      <c r="G840" s="19" t="str">
        <f t="shared" si="31"/>
        <v>612120</v>
      </c>
      <c r="H840" s="13">
        <f>'Compte de résultats (AM)'!N40</f>
        <v>1409.75</v>
      </c>
      <c r="I840" s="17">
        <f t="shared" si="44"/>
        <v>1409.75</v>
      </c>
      <c r="J840" s="12" t="s">
        <v>210</v>
      </c>
    </row>
    <row r="841" spans="4:10" x14ac:dyDescent="0.25">
      <c r="D841" s="5">
        <v>840</v>
      </c>
      <c r="E841" s="19" t="str">
        <f t="shared" si="40"/>
        <v>lignes_budget_2025840</v>
      </c>
      <c r="F841" s="21" t="str">
        <f>CONCATENATE("01/10/",'Compte de résultats (AM)'!$C$1)</f>
        <v>01/10/2025</v>
      </c>
      <c r="G841" s="19" t="str">
        <f t="shared" si="31"/>
        <v>612500</v>
      </c>
      <c r="H841" s="13">
        <f>'Compte de résultats (AM)'!N41</f>
        <v>583.91</v>
      </c>
      <c r="I841" s="17">
        <f t="shared" si="44"/>
        <v>583.91</v>
      </c>
      <c r="J841" s="12" t="s">
        <v>210</v>
      </c>
    </row>
    <row r="842" spans="4:10" x14ac:dyDescent="0.25">
      <c r="D842" s="5">
        <v>841</v>
      </c>
      <c r="E842" s="19" t="str">
        <f t="shared" si="40"/>
        <v>lignes_budget_2025841</v>
      </c>
      <c r="F842" s="21" t="str">
        <f>CONCATENATE("01/10/",'Compte de résultats (AM)'!$C$1)</f>
        <v>01/10/2025</v>
      </c>
      <c r="G842" s="19" t="str">
        <f t="shared" si="31"/>
        <v>612600</v>
      </c>
      <c r="H842" s="13">
        <f>'Compte de résultats (AM)'!N42</f>
        <v>108.03</v>
      </c>
      <c r="I842" s="17">
        <f t="shared" si="44"/>
        <v>108.03</v>
      </c>
      <c r="J842" s="12" t="s">
        <v>210</v>
      </c>
    </row>
    <row r="843" spans="4:10" x14ac:dyDescent="0.25">
      <c r="D843" s="5">
        <v>842</v>
      </c>
      <c r="E843" s="19" t="str">
        <f t="shared" si="40"/>
        <v>lignes_budget_2025842</v>
      </c>
      <c r="F843" s="21" t="str">
        <f>CONCATENATE("01/10/",'Compte de résultats (AM)'!$C$1)</f>
        <v>01/10/2025</v>
      </c>
      <c r="G843" s="19" t="str">
        <f t="shared" si="31"/>
        <v>613000</v>
      </c>
      <c r="H843" s="13">
        <f>'Compte de résultats (AM)'!N43</f>
        <v>86.63</v>
      </c>
      <c r="I843" s="17">
        <f t="shared" si="44"/>
        <v>86.63</v>
      </c>
      <c r="J843" s="12" t="s">
        <v>210</v>
      </c>
    </row>
    <row r="844" spans="4:10" x14ac:dyDescent="0.25">
      <c r="D844" s="5">
        <v>843</v>
      </c>
      <c r="E844" s="19" t="str">
        <f t="shared" si="40"/>
        <v>lignes_budget_2025843</v>
      </c>
      <c r="F844" s="21" t="str">
        <f>CONCATENATE("01/10/",'Compte de résultats (AM)'!$C$1)</f>
        <v>01/10/2025</v>
      </c>
      <c r="G844" s="19" t="str">
        <f t="shared" si="31"/>
        <v>613010</v>
      </c>
      <c r="H844" s="13">
        <f>'Compte de résultats (AM)'!N44</f>
        <v>656.7</v>
      </c>
      <c r="I844" s="17">
        <f t="shared" si="44"/>
        <v>656.7</v>
      </c>
      <c r="J844" s="12" t="s">
        <v>210</v>
      </c>
    </row>
    <row r="845" spans="4:10" x14ac:dyDescent="0.25">
      <c r="D845" s="5">
        <v>844</v>
      </c>
      <c r="E845" s="19" t="str">
        <f t="shared" si="40"/>
        <v>lignes_budget_2025844</v>
      </c>
      <c r="F845" s="21" t="str">
        <f>CONCATENATE("01/10/",'Compte de résultats (AM)'!$C$1)</f>
        <v>01/10/2025</v>
      </c>
      <c r="G845" s="19" t="str">
        <f t="shared" si="31"/>
        <v>613400</v>
      </c>
      <c r="H845" s="13">
        <f>'Compte de résultats (AM)'!N45</f>
        <v>3.97</v>
      </c>
      <c r="I845" s="17">
        <f t="shared" si="44"/>
        <v>3.97</v>
      </c>
      <c r="J845" s="12" t="s">
        <v>210</v>
      </c>
    </row>
    <row r="846" spans="4:10" x14ac:dyDescent="0.25">
      <c r="D846" s="5">
        <v>845</v>
      </c>
      <c r="E846" s="19" t="str">
        <f t="shared" si="40"/>
        <v>lignes_budget_2025845</v>
      </c>
      <c r="F846" s="21" t="str">
        <f>CONCATENATE("01/10/",'Compte de résultats (AM)'!$C$1)</f>
        <v>01/10/2025</v>
      </c>
      <c r="G846" s="19" t="str">
        <f t="shared" si="31"/>
        <v>613450</v>
      </c>
      <c r="H846" s="13">
        <f>'Compte de résultats (AM)'!N46</f>
        <v>172.36</v>
      </c>
      <c r="I846" s="17">
        <f t="shared" si="44"/>
        <v>172.36</v>
      </c>
      <c r="J846" s="12" t="s">
        <v>210</v>
      </c>
    </row>
    <row r="847" spans="4:10" x14ac:dyDescent="0.25">
      <c r="D847" s="5">
        <v>846</v>
      </c>
      <c r="E847" s="19" t="str">
        <f t="shared" si="40"/>
        <v>lignes_budget_2025846</v>
      </c>
      <c r="F847" s="21" t="str">
        <f>CONCATENATE("01/10/",'Compte de résultats (AM)'!$C$1)</f>
        <v>01/10/2025</v>
      </c>
      <c r="G847" s="19" t="str">
        <f t="shared" si="31"/>
        <v>615200</v>
      </c>
      <c r="H847" s="13">
        <f>'Compte de résultats (AM)'!N47</f>
        <v>4022.39</v>
      </c>
      <c r="I847" s="17">
        <f t="shared" si="44"/>
        <v>4022.39</v>
      </c>
      <c r="J847" s="12" t="s">
        <v>210</v>
      </c>
    </row>
    <row r="848" spans="4:10" x14ac:dyDescent="0.25">
      <c r="D848" s="5">
        <v>847</v>
      </c>
      <c r="E848" s="19" t="str">
        <f t="shared" si="40"/>
        <v>lignes_budget_2025847</v>
      </c>
      <c r="F848" s="21" t="str">
        <f>CONCATENATE("01/10/",'Compte de résultats (AM)'!$C$1)</f>
        <v>01/10/2025</v>
      </c>
      <c r="G848" s="19" t="str">
        <f t="shared" si="31"/>
        <v>615201</v>
      </c>
      <c r="H848" s="13">
        <f>'Compte de résultats (AM)'!N48</f>
        <v>5565.94</v>
      </c>
      <c r="I848" s="17">
        <f t="shared" si="44"/>
        <v>5565.94</v>
      </c>
      <c r="J848" s="12" t="s">
        <v>210</v>
      </c>
    </row>
    <row r="849" spans="4:10" x14ac:dyDescent="0.25">
      <c r="D849" s="5">
        <v>848</v>
      </c>
      <c r="E849" s="19" t="str">
        <f t="shared" si="40"/>
        <v>lignes_budget_2025848</v>
      </c>
      <c r="F849" s="21" t="str">
        <f>CONCATENATE("01/10/",'Compte de résultats (AM)'!$C$1)</f>
        <v>01/10/2025</v>
      </c>
      <c r="G849" s="19" t="str">
        <f t="shared" si="31"/>
        <v>615301</v>
      </c>
      <c r="H849" s="13">
        <f>'Compte de résultats (AM)'!N49</f>
        <v>1240.32</v>
      </c>
      <c r="I849" s="17">
        <f t="shared" si="44"/>
        <v>1240.32</v>
      </c>
      <c r="J849" s="12" t="s">
        <v>210</v>
      </c>
    </row>
    <row r="850" spans="4:10" x14ac:dyDescent="0.25">
      <c r="D850" s="5">
        <v>849</v>
      </c>
      <c r="E850" s="19" t="str">
        <f t="shared" si="40"/>
        <v>lignes_budget_2025849</v>
      </c>
      <c r="F850" s="21" t="str">
        <f>CONCATENATE("01/10/",'Compte de résultats (AM)'!$C$1)</f>
        <v>01/10/2025</v>
      </c>
      <c r="G850" s="19" t="str">
        <f t="shared" si="31"/>
        <v>615302</v>
      </c>
      <c r="H850" s="13">
        <f>'Compte de résultats (AM)'!N50</f>
        <v>291.67</v>
      </c>
      <c r="I850" s="17">
        <f t="shared" si="44"/>
        <v>291.67</v>
      </c>
      <c r="J850" s="12" t="s">
        <v>210</v>
      </c>
    </row>
    <row r="851" spans="4:10" x14ac:dyDescent="0.25">
      <c r="D851" s="5">
        <v>850</v>
      </c>
      <c r="E851" s="19" t="str">
        <f t="shared" si="40"/>
        <v>lignes_budget_2025850</v>
      </c>
      <c r="F851" s="21" t="str">
        <f>CONCATENATE("01/10/",'Compte de résultats (AM)'!$C$1)</f>
        <v>01/10/2025</v>
      </c>
      <c r="G851" s="19" t="str">
        <f t="shared" si="31"/>
        <v>615303</v>
      </c>
      <c r="H851" s="13">
        <f>'Compte de résultats (AM)'!N51</f>
        <v>1811.55</v>
      </c>
      <c r="I851" s="17">
        <f t="shared" si="44"/>
        <v>1811.55</v>
      </c>
      <c r="J851" s="12" t="s">
        <v>210</v>
      </c>
    </row>
    <row r="852" spans="4:10" x14ac:dyDescent="0.25">
      <c r="D852" s="5">
        <v>851</v>
      </c>
      <c r="E852" s="19" t="str">
        <f t="shared" si="40"/>
        <v>lignes_budget_2025851</v>
      </c>
      <c r="F852" s="21" t="str">
        <f>CONCATENATE("01/10/",'Compte de résultats (AM)'!$C$1)</f>
        <v>01/10/2025</v>
      </c>
      <c r="G852" s="19" t="str">
        <f t="shared" si="31"/>
        <v>615702</v>
      </c>
      <c r="H852" s="13">
        <f>'Compte de résultats (AM)'!N52</f>
        <v>1672.12</v>
      </c>
      <c r="I852" s="17">
        <f t="shared" si="44"/>
        <v>1672.12</v>
      </c>
      <c r="J852" s="12" t="s">
        <v>210</v>
      </c>
    </row>
    <row r="853" spans="4:10" x14ac:dyDescent="0.25">
      <c r="D853" s="5">
        <v>852</v>
      </c>
      <c r="E853" s="19" t="str">
        <f t="shared" si="40"/>
        <v>lignes_budget_2025852</v>
      </c>
      <c r="F853" s="21" t="str">
        <f>CONCATENATE("01/10/",'Compte de résultats (AM)'!$C$1)</f>
        <v>01/10/2025</v>
      </c>
      <c r="G853" s="19" t="str">
        <f t="shared" si="31"/>
        <v>616100</v>
      </c>
      <c r="H853" s="13">
        <f>'Compte de résultats (AM)'!N53</f>
        <v>399.85</v>
      </c>
      <c r="I853" s="17">
        <f t="shared" si="44"/>
        <v>399.85</v>
      </c>
      <c r="J853" s="12" t="s">
        <v>210</v>
      </c>
    </row>
    <row r="854" spans="4:10" x14ac:dyDescent="0.25">
      <c r="D854" s="5">
        <v>853</v>
      </c>
      <c r="E854" s="19" t="str">
        <f t="shared" si="40"/>
        <v>lignes_budget_2025853</v>
      </c>
      <c r="F854" s="21" t="str">
        <f>CONCATENATE("01/10/",'Compte de résultats (AM)'!$C$1)</f>
        <v>01/10/2025</v>
      </c>
      <c r="G854" s="19" t="str">
        <f t="shared" si="31"/>
        <v>616200</v>
      </c>
      <c r="H854" s="13">
        <f>'Compte de résultats (AM)'!N54</f>
        <v>640.54999999999995</v>
      </c>
      <c r="I854" s="17">
        <f t="shared" si="44"/>
        <v>640.54999999999995</v>
      </c>
      <c r="J854" s="12" t="s">
        <v>210</v>
      </c>
    </row>
    <row r="855" spans="4:10" x14ac:dyDescent="0.25">
      <c r="D855" s="5">
        <v>854</v>
      </c>
      <c r="E855" s="19" t="str">
        <f t="shared" si="40"/>
        <v>lignes_budget_2025854</v>
      </c>
      <c r="F855" s="21" t="str">
        <f>CONCATENATE("01/10/",'Compte de résultats (AM)'!$C$1)</f>
        <v>01/10/2025</v>
      </c>
      <c r="G855" s="19" t="str">
        <f t="shared" si="31"/>
        <v>616450</v>
      </c>
      <c r="H855" s="13">
        <f>'Compte de résultats (AM)'!N55</f>
        <v>19.71</v>
      </c>
      <c r="I855" s="17">
        <f t="shared" si="44"/>
        <v>19.71</v>
      </c>
      <c r="J855" s="12" t="s">
        <v>210</v>
      </c>
    </row>
    <row r="856" spans="4:10" x14ac:dyDescent="0.25">
      <c r="D856" s="5">
        <v>855</v>
      </c>
      <c r="E856" s="19" t="str">
        <f t="shared" si="40"/>
        <v>lignes_budget_2025855</v>
      </c>
      <c r="F856" s="21" t="str">
        <f>CONCATENATE("01/10/",'Compte de résultats (AM)'!$C$1)</f>
        <v>01/10/2025</v>
      </c>
      <c r="G856" s="19" t="str">
        <f t="shared" ref="G856:G1069" si="45">G767</f>
        <v>616500</v>
      </c>
      <c r="H856" s="13">
        <f>'Compte de résultats (AM)'!N56</f>
        <v>102.85</v>
      </c>
      <c r="I856" s="17">
        <f t="shared" si="44"/>
        <v>102.85</v>
      </c>
      <c r="J856" s="12" t="s">
        <v>210</v>
      </c>
    </row>
    <row r="857" spans="4:10" x14ac:dyDescent="0.25">
      <c r="D857" s="5">
        <v>856</v>
      </c>
      <c r="E857" s="19" t="str">
        <f t="shared" si="40"/>
        <v>lignes_budget_2025856</v>
      </c>
      <c r="F857" s="21" t="str">
        <f>CONCATENATE("01/10/",'Compte de résultats (AM)'!$C$1)</f>
        <v>01/10/2025</v>
      </c>
      <c r="G857" s="19" t="str">
        <f t="shared" si="45"/>
        <v>616540</v>
      </c>
      <c r="H857" s="13">
        <f>'Compte de résultats (AM)'!N57</f>
        <v>63.25</v>
      </c>
      <c r="I857" s="17">
        <f t="shared" si="44"/>
        <v>63.25</v>
      </c>
      <c r="J857" s="12" t="s">
        <v>210</v>
      </c>
    </row>
    <row r="858" spans="4:10" x14ac:dyDescent="0.25">
      <c r="D858" s="5">
        <v>857</v>
      </c>
      <c r="E858" s="19" t="str">
        <f t="shared" si="40"/>
        <v>lignes_budget_2025857</v>
      </c>
      <c r="F858" s="21" t="str">
        <f>CONCATENATE("01/10/",'Compte de résultats (AM)'!$C$1)</f>
        <v>01/10/2025</v>
      </c>
      <c r="G858" s="19" t="str">
        <f t="shared" si="45"/>
        <v>616640</v>
      </c>
      <c r="H858" s="13">
        <f>'Compte de résultats (AM)'!N58</f>
        <v>63.692500000000003</v>
      </c>
      <c r="I858" s="17">
        <f t="shared" si="44"/>
        <v>63.692500000000003</v>
      </c>
      <c r="J858" s="12" t="s">
        <v>210</v>
      </c>
    </row>
    <row r="859" spans="4:10" x14ac:dyDescent="0.25">
      <c r="D859" s="5">
        <v>858</v>
      </c>
      <c r="E859" s="19" t="str">
        <f t="shared" si="40"/>
        <v>lignes_budget_2025858</v>
      </c>
      <c r="F859" s="21" t="str">
        <f>CONCATENATE("01/10/",'Compte de résultats (AM)'!$C$1)</f>
        <v>01/10/2025</v>
      </c>
      <c r="G859" s="19" t="str">
        <f t="shared" si="45"/>
        <v>616685</v>
      </c>
      <c r="H859" s="13">
        <f>'Compte de résultats (AM)'!N59</f>
        <v>106.79</v>
      </c>
      <c r="I859" s="17">
        <f t="shared" si="44"/>
        <v>106.79</v>
      </c>
      <c r="J859" s="12" t="s">
        <v>210</v>
      </c>
    </row>
    <row r="860" spans="4:10" x14ac:dyDescent="0.25">
      <c r="D860" s="5">
        <v>859</v>
      </c>
      <c r="E860" s="19" t="str">
        <f t="shared" si="40"/>
        <v>lignes_budget_2025859</v>
      </c>
      <c r="F860" s="21" t="str">
        <f>CONCATENATE("01/10/",'Compte de résultats (AM)'!$C$1)</f>
        <v>01/10/2025</v>
      </c>
      <c r="G860" s="19" t="str">
        <f t="shared" si="45"/>
        <v>616740</v>
      </c>
      <c r="H860" s="13">
        <f>'Compte de résultats (AM)'!N60</f>
        <v>157.25</v>
      </c>
      <c r="I860" s="17">
        <f t="shared" si="44"/>
        <v>157.25</v>
      </c>
      <c r="J860" s="12" t="s">
        <v>210</v>
      </c>
    </row>
    <row r="861" spans="4:10" x14ac:dyDescent="0.25">
      <c r="D861" s="5">
        <v>860</v>
      </c>
      <c r="E861" s="19" t="str">
        <f t="shared" si="40"/>
        <v>lignes_budget_2025860</v>
      </c>
      <c r="F861" s="21" t="str">
        <f>CONCATENATE("01/10/",'Compte de résultats (AM)'!$C$1)</f>
        <v>01/10/2025</v>
      </c>
      <c r="G861" s="19" t="str">
        <f t="shared" si="45"/>
        <v>616800</v>
      </c>
      <c r="H861" s="13">
        <f>'Compte de résultats (AM)'!N61</f>
        <v>14</v>
      </c>
      <c r="I861" s="17">
        <f t="shared" si="44"/>
        <v>14</v>
      </c>
      <c r="J861" s="12" t="s">
        <v>210</v>
      </c>
    </row>
    <row r="862" spans="4:10" x14ac:dyDescent="0.25">
      <c r="D862" s="5">
        <v>861</v>
      </c>
      <c r="E862" s="19" t="str">
        <f t="shared" si="40"/>
        <v>lignes_budget_2025861</v>
      </c>
      <c r="F862" s="21" t="str">
        <f>CONCATENATE("01/10/",'Compte de résultats (AM)'!$C$1)</f>
        <v>01/10/2025</v>
      </c>
      <c r="G862" s="19" t="str">
        <f t="shared" si="45"/>
        <v>616850</v>
      </c>
      <c r="H862" s="13">
        <f>'Compte de résultats (AM)'!N62</f>
        <v>10.69</v>
      </c>
      <c r="I862" s="17">
        <f t="shared" si="44"/>
        <v>10.69</v>
      </c>
      <c r="J862" s="12" t="s">
        <v>210</v>
      </c>
    </row>
    <row r="863" spans="4:10" x14ac:dyDescent="0.25">
      <c r="D863" s="5">
        <v>862</v>
      </c>
      <c r="E863" s="19" t="str">
        <f t="shared" si="40"/>
        <v>lignes_budget_2025862</v>
      </c>
      <c r="F863" s="21" t="str">
        <f>CONCATENATE("01/10/",'Compte de résultats (AM)'!$C$1)</f>
        <v>01/10/2025</v>
      </c>
      <c r="G863" s="19" t="str">
        <f t="shared" si="45"/>
        <v>620200</v>
      </c>
      <c r="H863" s="13">
        <f>'Compte de résultats (AM)'!N63</f>
        <v>36835</v>
      </c>
      <c r="I863" s="17">
        <f t="shared" si="44"/>
        <v>36835</v>
      </c>
      <c r="J863" s="12" t="s">
        <v>210</v>
      </c>
    </row>
    <row r="864" spans="4:10" x14ac:dyDescent="0.25">
      <c r="D864" s="5">
        <v>863</v>
      </c>
      <c r="E864" s="19" t="str">
        <f t="shared" si="40"/>
        <v>lignes_budget_2025863</v>
      </c>
      <c r="F864" s="21" t="str">
        <f>CONCATENATE("01/10/",'Compte de résultats (AM)'!$C$1)</f>
        <v>01/10/2025</v>
      </c>
      <c r="G864" s="19" t="str">
        <f t="shared" si="45"/>
        <v>620210</v>
      </c>
      <c r="H864" s="13">
        <f>'Compte de résultats (AM)'!N64</f>
        <v>0</v>
      </c>
      <c r="I864" s="17">
        <f t="shared" si="44"/>
        <v>0</v>
      </c>
      <c r="J864" s="12" t="s">
        <v>210</v>
      </c>
    </row>
    <row r="865" spans="4:10" x14ac:dyDescent="0.25">
      <c r="D865" s="5">
        <v>864</v>
      </c>
      <c r="E865" s="19" t="str">
        <f t="shared" si="40"/>
        <v>lignes_budget_2025864</v>
      </c>
      <c r="F865" s="21" t="str">
        <f>CONCATENATE("01/10/",'Compte de résultats (AM)'!$C$1)</f>
        <v>01/10/2025</v>
      </c>
      <c r="G865" s="19" t="str">
        <f t="shared" si="45"/>
        <v>620300</v>
      </c>
      <c r="H865" s="13">
        <f>'Compte de résultats (AM)'!N65</f>
        <v>0</v>
      </c>
      <c r="I865" s="17">
        <f t="shared" si="44"/>
        <v>0</v>
      </c>
      <c r="J865" s="12" t="s">
        <v>210</v>
      </c>
    </row>
    <row r="866" spans="4:10" x14ac:dyDescent="0.25">
      <c r="D866" s="5">
        <v>865</v>
      </c>
      <c r="E866" s="19" t="str">
        <f t="shared" si="40"/>
        <v>lignes_budget_2025865</v>
      </c>
      <c r="F866" s="21" t="str">
        <f>CONCATENATE("01/10/",'Compte de résultats (AM)'!$C$1)</f>
        <v>01/10/2025</v>
      </c>
      <c r="G866" s="19" t="str">
        <f t="shared" si="45"/>
        <v>620310</v>
      </c>
      <c r="H866" s="13">
        <f>'Compte de résultats (AM)'!N66</f>
        <v>0</v>
      </c>
      <c r="I866" s="17">
        <f t="shared" si="44"/>
        <v>0</v>
      </c>
      <c r="J866" s="12" t="s">
        <v>210</v>
      </c>
    </row>
    <row r="867" spans="4:10" x14ac:dyDescent="0.25">
      <c r="D867" s="5">
        <v>866</v>
      </c>
      <c r="E867" s="19" t="str">
        <f t="shared" si="40"/>
        <v>lignes_budget_2025866</v>
      </c>
      <c r="F867" s="21" t="str">
        <f>CONCATENATE("01/10/",'Compte de résultats (AM)'!$C$1)</f>
        <v>01/10/2025</v>
      </c>
      <c r="G867" s="19" t="str">
        <f t="shared" si="45"/>
        <v>620480</v>
      </c>
      <c r="H867" s="13">
        <f>'Compte de résultats (AM)'!N67</f>
        <v>1250</v>
      </c>
      <c r="I867" s="17">
        <f t="shared" si="44"/>
        <v>1250</v>
      </c>
      <c r="J867" s="12" t="s">
        <v>210</v>
      </c>
    </row>
    <row r="868" spans="4:10" x14ac:dyDescent="0.25">
      <c r="D868" s="5">
        <v>867</v>
      </c>
      <c r="E868" s="19" t="str">
        <f t="shared" si="40"/>
        <v>lignes_budget_2025867</v>
      </c>
      <c r="F868" s="21" t="str">
        <f>CONCATENATE("01/10/",'Compte de résultats (AM)'!$C$1)</f>
        <v>01/10/2025</v>
      </c>
      <c r="G868" s="19" t="str">
        <f t="shared" si="45"/>
        <v>620700</v>
      </c>
      <c r="H868" s="13">
        <f>'Compte de résultats (AM)'!N68</f>
        <v>1287.58</v>
      </c>
      <c r="I868" s="17">
        <f t="shared" si="44"/>
        <v>1287.58</v>
      </c>
      <c r="J868" s="12" t="s">
        <v>210</v>
      </c>
    </row>
    <row r="869" spans="4:10" x14ac:dyDescent="0.25">
      <c r="D869" s="5">
        <v>868</v>
      </c>
      <c r="E869" s="19" t="str">
        <f t="shared" si="40"/>
        <v>lignes_budget_2025868</v>
      </c>
      <c r="F869" s="21" t="str">
        <f>CONCATENATE("01/10/",'Compte de résultats (AM)'!$C$1)</f>
        <v>01/10/2025</v>
      </c>
      <c r="G869" s="19" t="str">
        <f t="shared" si="45"/>
        <v>621000</v>
      </c>
      <c r="H869" s="13">
        <f>'Compte de résultats (AM)'!N69</f>
        <v>12305.28</v>
      </c>
      <c r="I869" s="17">
        <f t="shared" si="44"/>
        <v>12305.28</v>
      </c>
      <c r="J869" s="12" t="s">
        <v>210</v>
      </c>
    </row>
    <row r="870" spans="4:10" x14ac:dyDescent="0.25">
      <c r="D870" s="5">
        <v>869</v>
      </c>
      <c r="E870" s="19" t="str">
        <f t="shared" si="40"/>
        <v>lignes_budget_2025869</v>
      </c>
      <c r="F870" s="21" t="str">
        <f>CONCATENATE("01/10/",'Compte de résultats (AM)'!$C$1)</f>
        <v>01/10/2025</v>
      </c>
      <c r="G870" s="19" t="str">
        <f t="shared" si="45"/>
        <v>622000</v>
      </c>
      <c r="H870" s="13">
        <f>'Compte de résultats (AM)'!N70</f>
        <v>275.48</v>
      </c>
      <c r="I870" s="17">
        <f t="shared" si="44"/>
        <v>275.48</v>
      </c>
      <c r="J870" s="12" t="s">
        <v>210</v>
      </c>
    </row>
    <row r="871" spans="4:10" x14ac:dyDescent="0.25">
      <c r="D871" s="5">
        <v>870</v>
      </c>
      <c r="E871" s="19" t="str">
        <f t="shared" si="40"/>
        <v>lignes_budget_2025870</v>
      </c>
      <c r="F871" s="21" t="str">
        <f>CONCATENATE("01/10/",'Compte de résultats (AM)'!$C$1)</f>
        <v>01/10/2025</v>
      </c>
      <c r="G871" s="19" t="str">
        <f t="shared" si="45"/>
        <v>623000</v>
      </c>
      <c r="H871" s="13">
        <f>'Compte de résultats (AM)'!N71</f>
        <v>0</v>
      </c>
      <c r="I871" s="17">
        <f t="shared" si="44"/>
        <v>0</v>
      </c>
      <c r="J871" s="12" t="s">
        <v>210</v>
      </c>
    </row>
    <row r="872" spans="4:10" x14ac:dyDescent="0.25">
      <c r="D872" s="5">
        <v>871</v>
      </c>
      <c r="E872" s="19" t="str">
        <f t="shared" si="40"/>
        <v>lignes_budget_2025871</v>
      </c>
      <c r="F872" s="21" t="str">
        <f>CONCATENATE("01/10/",'Compte de résultats (AM)'!$C$1)</f>
        <v>01/10/2025</v>
      </c>
      <c r="G872" s="19" t="str">
        <f t="shared" si="45"/>
        <v>623010</v>
      </c>
      <c r="H872" s="13">
        <f>'Compte de résultats (AM)'!N72</f>
        <v>567.66999999999996</v>
      </c>
      <c r="I872" s="17">
        <f t="shared" si="44"/>
        <v>567.66999999999996</v>
      </c>
      <c r="J872" s="12" t="s">
        <v>210</v>
      </c>
    </row>
    <row r="873" spans="4:10" x14ac:dyDescent="0.25">
      <c r="D873" s="5">
        <v>872</v>
      </c>
      <c r="E873" s="19" t="str">
        <f t="shared" si="40"/>
        <v>lignes_budget_2025872</v>
      </c>
      <c r="F873" s="21" t="str">
        <f>CONCATENATE("01/10/",'Compte de résultats (AM)'!$C$1)</f>
        <v>01/10/2025</v>
      </c>
      <c r="G873" s="19" t="str">
        <f t="shared" si="45"/>
        <v>623810</v>
      </c>
      <c r="H873" s="13">
        <f>'Compte de résultats (AM)'!N73</f>
        <v>5032.2120000000004</v>
      </c>
      <c r="I873" s="17">
        <f t="shared" si="44"/>
        <v>5032.2120000000004</v>
      </c>
      <c r="J873" s="12" t="s">
        <v>210</v>
      </c>
    </row>
    <row r="874" spans="4:10" x14ac:dyDescent="0.25">
      <c r="D874" s="5">
        <v>873</v>
      </c>
      <c r="E874" s="19" t="str">
        <f t="shared" si="40"/>
        <v>lignes_budget_2025873</v>
      </c>
      <c r="F874" s="21" t="str">
        <f>CONCATENATE("01/10/",'Compte de résultats (AM)'!$C$1)</f>
        <v>01/10/2025</v>
      </c>
      <c r="G874" s="19" t="str">
        <f t="shared" si="45"/>
        <v>623819</v>
      </c>
      <c r="H874" s="13">
        <f>'Compte de résultats (AM)'!N74</f>
        <v>-4933.54</v>
      </c>
      <c r="I874" s="17">
        <f t="shared" si="44"/>
        <v>-4933.54</v>
      </c>
      <c r="J874" s="12" t="s">
        <v>210</v>
      </c>
    </row>
    <row r="875" spans="4:10" x14ac:dyDescent="0.25">
      <c r="D875" s="5">
        <v>874</v>
      </c>
      <c r="E875" s="19" t="str">
        <f t="shared" si="40"/>
        <v>lignes_budget_2025874</v>
      </c>
      <c r="F875" s="21" t="str">
        <f>CONCATENATE("01/10/",'Compte de résultats (AM)'!$C$1)</f>
        <v>01/10/2025</v>
      </c>
      <c r="G875" s="19" t="str">
        <f t="shared" si="45"/>
        <v>630130</v>
      </c>
      <c r="H875" s="13">
        <f>'Compte de résultats (AM)'!N75</f>
        <v>366.36</v>
      </c>
      <c r="I875" s="17">
        <f t="shared" si="44"/>
        <v>366.36</v>
      </c>
      <c r="J875" s="12" t="s">
        <v>210</v>
      </c>
    </row>
    <row r="876" spans="4:10" x14ac:dyDescent="0.25">
      <c r="D876" s="5">
        <v>875</v>
      </c>
      <c r="E876" s="19" t="str">
        <f t="shared" si="40"/>
        <v>lignes_budget_2025875</v>
      </c>
      <c r="F876" s="21" t="str">
        <f>CONCATENATE("01/10/",'Compte de résultats (AM)'!$C$1)</f>
        <v>01/10/2025</v>
      </c>
      <c r="G876" s="19" t="str">
        <f t="shared" si="45"/>
        <v>630215</v>
      </c>
      <c r="H876" s="13">
        <f>'Compte de résultats (AM)'!N76</f>
        <v>632.28</v>
      </c>
      <c r="I876" s="17">
        <f t="shared" si="44"/>
        <v>632.28</v>
      </c>
      <c r="J876" s="12" t="s">
        <v>210</v>
      </c>
    </row>
    <row r="877" spans="4:10" x14ac:dyDescent="0.25">
      <c r="D877" s="5">
        <v>876</v>
      </c>
      <c r="E877" s="19" t="str">
        <f t="shared" si="40"/>
        <v>lignes_budget_2025876</v>
      </c>
      <c r="F877" s="21" t="str">
        <f>CONCATENATE("01/10/",'Compte de résultats (AM)'!$C$1)</f>
        <v>01/10/2025</v>
      </c>
      <c r="G877" s="19" t="str">
        <f t="shared" si="45"/>
        <v>630220</v>
      </c>
      <c r="H877" s="13">
        <f>'Compte de résultats (AM)'!N77</f>
        <v>104.69</v>
      </c>
      <c r="I877" s="17">
        <f t="shared" si="44"/>
        <v>104.69</v>
      </c>
      <c r="J877" s="12" t="s">
        <v>210</v>
      </c>
    </row>
    <row r="878" spans="4:10" x14ac:dyDescent="0.25">
      <c r="D878" s="5">
        <v>877</v>
      </c>
      <c r="E878" s="19" t="str">
        <f t="shared" si="40"/>
        <v>lignes_budget_2025877</v>
      </c>
      <c r="F878" s="21" t="str">
        <f>CONCATENATE("01/10/",'Compte de résultats (AM)'!$C$1)</f>
        <v>01/10/2025</v>
      </c>
      <c r="G878" s="19" t="str">
        <f t="shared" si="45"/>
        <v>630230</v>
      </c>
      <c r="H878" s="13">
        <f>'Compte de résultats (AM)'!N78</f>
        <v>40.229999999999997</v>
      </c>
      <c r="I878" s="17">
        <f t="shared" si="44"/>
        <v>40.229999999999997</v>
      </c>
      <c r="J878" s="12" t="s">
        <v>210</v>
      </c>
    </row>
    <row r="879" spans="4:10" x14ac:dyDescent="0.25">
      <c r="D879" s="5">
        <v>878</v>
      </c>
      <c r="E879" s="19" t="str">
        <f t="shared" si="40"/>
        <v>lignes_budget_2025878</v>
      </c>
      <c r="F879" s="21" t="str">
        <f>CONCATENATE("01/10/",'Compte de résultats (AM)'!$C$1)</f>
        <v>01/10/2025</v>
      </c>
      <c r="G879" s="19" t="str">
        <f t="shared" si="45"/>
        <v>630240</v>
      </c>
      <c r="H879" s="13">
        <f>'Compte de résultats (AM)'!N79</f>
        <v>270.99</v>
      </c>
      <c r="I879" s="17">
        <f t="shared" si="44"/>
        <v>270.99</v>
      </c>
      <c r="J879" s="12" t="s">
        <v>210</v>
      </c>
    </row>
    <row r="880" spans="4:10" x14ac:dyDescent="0.25">
      <c r="D880" s="5">
        <v>879</v>
      </c>
      <c r="E880" s="19" t="str">
        <f t="shared" si="40"/>
        <v>lignes_budget_2025879</v>
      </c>
      <c r="F880" s="21" t="str">
        <f>CONCATENATE("01/10/",'Compte de résultats (AM)'!$C$1)</f>
        <v>01/10/2025</v>
      </c>
      <c r="G880" s="19" t="str">
        <f t="shared" si="45"/>
        <v>633000</v>
      </c>
      <c r="H880" s="13">
        <f>'Compte de résultats (AM)'!N80</f>
        <v>2854.63</v>
      </c>
      <c r="I880" s="17">
        <f t="shared" si="44"/>
        <v>2854.63</v>
      </c>
      <c r="J880" s="12" t="s">
        <v>210</v>
      </c>
    </row>
    <row r="881" spans="4:10" x14ac:dyDescent="0.25">
      <c r="D881" s="5">
        <v>880</v>
      </c>
      <c r="E881" s="19" t="str">
        <f t="shared" si="40"/>
        <v>lignes_budget_2025880</v>
      </c>
      <c r="F881" s="21" t="str">
        <f>CONCATENATE("01/10/",'Compte de résultats (AM)'!$C$1)</f>
        <v>01/10/2025</v>
      </c>
      <c r="G881" s="19" t="str">
        <f t="shared" si="45"/>
        <v>633100</v>
      </c>
      <c r="H881" s="13">
        <f>'Compte de résultats (AM)'!N81</f>
        <v>-1196.9100000000001</v>
      </c>
      <c r="I881" s="17">
        <f t="shared" si="44"/>
        <v>-1196.9100000000001</v>
      </c>
      <c r="J881" s="12" t="s">
        <v>210</v>
      </c>
    </row>
    <row r="882" spans="4:10" x14ac:dyDescent="0.25">
      <c r="D882" s="5">
        <v>881</v>
      </c>
      <c r="E882" s="19" t="str">
        <f t="shared" si="40"/>
        <v>lignes_budget_2025881</v>
      </c>
      <c r="F882" s="21" t="str">
        <f>CONCATENATE("01/10/",'Compte de résultats (AM)'!$C$1)</f>
        <v>01/10/2025</v>
      </c>
      <c r="G882" s="19" t="str">
        <f t="shared" si="45"/>
        <v>642000</v>
      </c>
      <c r="H882" s="13">
        <f>'Compte de résultats (AM)'!N82</f>
        <v>4166.67</v>
      </c>
      <c r="I882" s="17">
        <f t="shared" si="44"/>
        <v>4166.67</v>
      </c>
      <c r="J882" s="12" t="s">
        <v>210</v>
      </c>
    </row>
    <row r="883" spans="4:10" x14ac:dyDescent="0.25">
      <c r="D883" s="5">
        <v>882</v>
      </c>
      <c r="E883" s="19" t="str">
        <f t="shared" si="40"/>
        <v>lignes_budget_2025882</v>
      </c>
      <c r="F883" s="21" t="str">
        <f>CONCATENATE("01/10/",'Compte de résultats (AM)'!$C$1)</f>
        <v>01/10/2025</v>
      </c>
      <c r="G883" s="19" t="str">
        <f t="shared" si="45"/>
        <v>644000</v>
      </c>
      <c r="H883" s="13">
        <f>'Compte de résultats (AM)'!N83</f>
        <v>22.53</v>
      </c>
      <c r="I883" s="17">
        <f t="shared" si="44"/>
        <v>22.53</v>
      </c>
      <c r="J883" s="12" t="s">
        <v>210</v>
      </c>
    </row>
    <row r="884" spans="4:10" x14ac:dyDescent="0.25">
      <c r="D884" s="5">
        <v>883</v>
      </c>
      <c r="E884" s="19" t="str">
        <f t="shared" si="40"/>
        <v>lignes_budget_2025883</v>
      </c>
      <c r="F884" s="21" t="str">
        <f>CONCATENATE("01/10/",'Compte de résultats (AM)'!$C$1)</f>
        <v>01/10/2025</v>
      </c>
      <c r="G884" s="19" t="str">
        <f t="shared" si="45"/>
        <v>750400</v>
      </c>
      <c r="H884" s="13">
        <f>'Compte de résultats (AM)'!N84</f>
        <v>131.34</v>
      </c>
      <c r="I884" s="16">
        <f t="shared" ref="I884:I886" si="46">H884*-1</f>
        <v>-131.34</v>
      </c>
      <c r="J884" s="12" t="s">
        <v>210</v>
      </c>
    </row>
    <row r="885" spans="4:10" x14ac:dyDescent="0.25">
      <c r="D885" s="5">
        <v>884</v>
      </c>
      <c r="E885" s="19" t="str">
        <f t="shared" si="40"/>
        <v>lignes_budget_2025884</v>
      </c>
      <c r="F885" s="21" t="str">
        <f>CONCATENATE("01/10/",'Compte de résultats (AM)'!$C$1)</f>
        <v>01/10/2025</v>
      </c>
      <c r="G885" s="19" t="str">
        <f t="shared" si="45"/>
        <v>752100</v>
      </c>
      <c r="H885" s="13">
        <f>'Compte de résultats (AM)'!N85</f>
        <v>0.69</v>
      </c>
      <c r="I885" s="16">
        <f t="shared" si="46"/>
        <v>-0.69</v>
      </c>
      <c r="J885" s="12" t="s">
        <v>210</v>
      </c>
    </row>
    <row r="886" spans="4:10" x14ac:dyDescent="0.25">
      <c r="D886" s="5">
        <v>885</v>
      </c>
      <c r="E886" s="19" t="str">
        <f t="shared" si="40"/>
        <v>lignes_budget_2025885</v>
      </c>
      <c r="F886" s="21" t="str">
        <f>CONCATENATE("01/10/",'Compte de résultats (AM)'!$C$1)</f>
        <v>01/10/2025</v>
      </c>
      <c r="G886" s="19" t="str">
        <f t="shared" si="45"/>
        <v>754000</v>
      </c>
      <c r="H886" s="13">
        <f>'Compte de résultats (AM)'!N86</f>
        <v>290.36</v>
      </c>
      <c r="I886" s="16">
        <f t="shared" si="46"/>
        <v>-290.36</v>
      </c>
      <c r="J886" s="12" t="s">
        <v>210</v>
      </c>
    </row>
    <row r="887" spans="4:10" x14ac:dyDescent="0.25">
      <c r="D887" s="5">
        <v>886</v>
      </c>
      <c r="E887" s="19" t="str">
        <f t="shared" si="40"/>
        <v>lignes_budget_2025886</v>
      </c>
      <c r="F887" s="21" t="str">
        <f>CONCATENATE("01/10/",'Compte de résultats (AM)'!$C$1)</f>
        <v>01/10/2025</v>
      </c>
      <c r="G887" s="19" t="str">
        <f t="shared" si="45"/>
        <v>650510</v>
      </c>
      <c r="H887" s="13">
        <f>'Compte de résultats (AM)'!N87</f>
        <v>571.83000000000004</v>
      </c>
      <c r="I887" s="17">
        <f t="shared" ref="I887:I891" si="47">H887</f>
        <v>571.83000000000004</v>
      </c>
      <c r="J887" s="12" t="s">
        <v>210</v>
      </c>
    </row>
    <row r="888" spans="4:10" x14ac:dyDescent="0.25">
      <c r="D888" s="5">
        <v>887</v>
      </c>
      <c r="E888" s="19" t="str">
        <f t="shared" si="40"/>
        <v>lignes_budget_2025887</v>
      </c>
      <c r="F888" s="21" t="str">
        <f>CONCATENATE("01/10/",'Compte de résultats (AM)'!$C$1)</f>
        <v>01/10/2025</v>
      </c>
      <c r="G888" s="19" t="str">
        <f t="shared" si="45"/>
        <v>650660</v>
      </c>
      <c r="H888" s="13">
        <f>'Compte de résultats (AM)'!N88</f>
        <v>613.79</v>
      </c>
      <c r="I888" s="17">
        <f t="shared" si="47"/>
        <v>613.79</v>
      </c>
      <c r="J888" s="12" t="s">
        <v>210</v>
      </c>
    </row>
    <row r="889" spans="4:10" x14ac:dyDescent="0.25">
      <c r="D889" s="5">
        <v>888</v>
      </c>
      <c r="E889" s="19" t="str">
        <f t="shared" si="40"/>
        <v>lignes_budget_2025888</v>
      </c>
      <c r="F889" s="21" t="str">
        <f>CONCATENATE("01/10/",'Compte de résultats (AM)'!$C$1)</f>
        <v>01/10/2025</v>
      </c>
      <c r="G889" s="19" t="str">
        <f t="shared" si="45"/>
        <v>652100</v>
      </c>
      <c r="H889" s="13">
        <f>'Compte de résultats (AM)'!N89</f>
        <v>37.020000000000003</v>
      </c>
      <c r="I889" s="17">
        <f t="shared" si="47"/>
        <v>37.020000000000003</v>
      </c>
      <c r="J889" s="12" t="s">
        <v>210</v>
      </c>
    </row>
    <row r="890" spans="4:10" x14ac:dyDescent="0.25">
      <c r="D890" s="5">
        <v>889</v>
      </c>
      <c r="E890" s="19" t="str">
        <f t="shared" si="40"/>
        <v>lignes_budget_2025889</v>
      </c>
      <c r="F890" s="21" t="str">
        <f>CONCATENATE("01/10/",'Compte de résultats (AM)'!$C$1)</f>
        <v>01/10/2025</v>
      </c>
      <c r="G890" s="19" t="str">
        <f t="shared" si="45"/>
        <v>654000</v>
      </c>
      <c r="H890" s="13">
        <f>'Compte de résultats (AM)'!N90</f>
        <v>31</v>
      </c>
      <c r="I890" s="17">
        <f t="shared" si="47"/>
        <v>31</v>
      </c>
      <c r="J890" s="12" t="s">
        <v>210</v>
      </c>
    </row>
    <row r="891" spans="4:10" x14ac:dyDescent="0.25">
      <c r="D891" s="5">
        <v>890</v>
      </c>
      <c r="E891" s="19" t="str">
        <f t="shared" si="40"/>
        <v>lignes_budget_2025890</v>
      </c>
      <c r="F891" s="21" t="str">
        <f>CONCATENATE("01/10/",'Compte de résultats (AM)'!$C$1)</f>
        <v>01/10/2025</v>
      </c>
      <c r="G891" s="19" t="str">
        <f t="shared" si="45"/>
        <v>657000</v>
      </c>
      <c r="H891" s="13">
        <f>'Compte de résultats (AM)'!N91</f>
        <v>104.61</v>
      </c>
      <c r="I891" s="17">
        <f t="shared" si="47"/>
        <v>104.61</v>
      </c>
      <c r="J891" s="12" t="s">
        <v>210</v>
      </c>
    </row>
    <row r="892" spans="4:10" x14ac:dyDescent="0.25">
      <c r="D892" s="5">
        <v>891</v>
      </c>
      <c r="E892" s="19" t="str">
        <f t="shared" si="40"/>
        <v>lignes_budget_2025891</v>
      </c>
      <c r="F892" s="21" t="str">
        <f>CONCATENATE("01/11/",'Compte de résultats (AM)'!$C$1)</f>
        <v>01/11/2025</v>
      </c>
      <c r="G892" s="19" t="str">
        <f t="shared" si="45"/>
        <v>762000</v>
      </c>
      <c r="H892" s="13">
        <f>'Compte de résultats (AM)'!O3</f>
        <v>906.52499999999998</v>
      </c>
      <c r="I892" s="16">
        <f t="shared" ref="I892:I902" si="48">H892*-1</f>
        <v>-906.52499999999998</v>
      </c>
      <c r="J892" s="12" t="s">
        <v>211</v>
      </c>
    </row>
    <row r="893" spans="4:10" x14ac:dyDescent="0.25">
      <c r="D893" s="5">
        <v>892</v>
      </c>
      <c r="E893" s="19" t="str">
        <f t="shared" si="40"/>
        <v>lignes_budget_2025892</v>
      </c>
      <c r="F893" s="21" t="str">
        <f>CONCATENATE("01/11/",'Compte de résultats (AM)'!$C$1)</f>
        <v>01/11/2025</v>
      </c>
      <c r="G893" s="19" t="str">
        <f t="shared" si="45"/>
        <v>700100</v>
      </c>
      <c r="H893" s="13">
        <f>'Compte de résultats (AM)'!O4</f>
        <v>102553.37</v>
      </c>
      <c r="I893" s="16">
        <f t="shared" si="48"/>
        <v>-102553.37</v>
      </c>
      <c r="J893" s="12" t="s">
        <v>211</v>
      </c>
    </row>
    <row r="894" spans="4:10" x14ac:dyDescent="0.25">
      <c r="D894" s="5">
        <v>893</v>
      </c>
      <c r="E894" s="19" t="str">
        <f t="shared" si="40"/>
        <v>lignes_budget_2025893</v>
      </c>
      <c r="F894" s="21" t="str">
        <f>CONCATENATE("01/11/",'Compte de résultats (AM)'!$C$1)</f>
        <v>01/11/2025</v>
      </c>
      <c r="G894" s="19" t="str">
        <f t="shared" si="45"/>
        <v>700200</v>
      </c>
      <c r="H894" s="13">
        <f>'Compte de résultats (AM)'!O5</f>
        <v>145394.07</v>
      </c>
      <c r="I894" s="16">
        <f t="shared" si="48"/>
        <v>-145394.07</v>
      </c>
      <c r="J894" s="12" t="s">
        <v>211</v>
      </c>
    </row>
    <row r="895" spans="4:10" x14ac:dyDescent="0.25">
      <c r="D895" s="5">
        <v>894</v>
      </c>
      <c r="E895" s="19" t="str">
        <f t="shared" si="40"/>
        <v>lignes_budget_2025894</v>
      </c>
      <c r="F895" s="21" t="str">
        <f>CONCATENATE("01/11/",'Compte de résultats (AM)'!$C$1)</f>
        <v>01/11/2025</v>
      </c>
      <c r="G895" s="19" t="str">
        <f t="shared" si="45"/>
        <v>700500</v>
      </c>
      <c r="H895" s="13">
        <f>'Compte de résultats (AM)'!O6</f>
        <v>-47160.32</v>
      </c>
      <c r="I895" s="16">
        <f t="shared" si="48"/>
        <v>47160.32</v>
      </c>
      <c r="J895" s="12" t="s">
        <v>211</v>
      </c>
    </row>
    <row r="896" spans="4:10" x14ac:dyDescent="0.25">
      <c r="D896" s="5">
        <v>895</v>
      </c>
      <c r="E896" s="19" t="str">
        <f t="shared" si="40"/>
        <v>lignes_budget_2025895</v>
      </c>
      <c r="F896" s="21" t="str">
        <f>CONCATENATE("01/11/",'Compte de résultats (AM)'!$C$1)</f>
        <v>01/11/2025</v>
      </c>
      <c r="G896" s="19" t="str">
        <f t="shared" si="45"/>
        <v>701000</v>
      </c>
      <c r="H896" s="13">
        <f>'Compte de résultats (AM)'!O7</f>
        <v>28109.62</v>
      </c>
      <c r="I896" s="16">
        <f t="shared" si="48"/>
        <v>-28109.62</v>
      </c>
      <c r="J896" s="12" t="s">
        <v>211</v>
      </c>
    </row>
    <row r="897" spans="4:10" x14ac:dyDescent="0.25">
      <c r="D897" s="5">
        <v>896</v>
      </c>
      <c r="E897" s="19" t="str">
        <f t="shared" si="40"/>
        <v>lignes_budget_2025896</v>
      </c>
      <c r="F897" s="21" t="str">
        <f>CONCATENATE("01/11/",'Compte de résultats (AM)'!$C$1)</f>
        <v>01/11/2025</v>
      </c>
      <c r="G897" s="19" t="str">
        <f t="shared" si="45"/>
        <v>701212</v>
      </c>
      <c r="H897" s="13">
        <f>'Compte de résultats (AM)'!O8</f>
        <v>44.35</v>
      </c>
      <c r="I897" s="16">
        <f t="shared" si="48"/>
        <v>-44.35</v>
      </c>
      <c r="J897" s="12" t="s">
        <v>211</v>
      </c>
    </row>
    <row r="898" spans="4:10" x14ac:dyDescent="0.25">
      <c r="D898" s="5">
        <v>897</v>
      </c>
      <c r="E898" s="19" t="str">
        <f t="shared" si="40"/>
        <v>lignes_budget_2025897</v>
      </c>
      <c r="F898" s="21" t="str">
        <f>CONCATENATE("01/11/",'Compte de résultats (AM)'!$C$1)</f>
        <v>01/11/2025</v>
      </c>
      <c r="G898" s="19" t="str">
        <f t="shared" si="45"/>
        <v>701300</v>
      </c>
      <c r="H898" s="13">
        <f>'Compte de résultats (AM)'!O9</f>
        <v>30.09</v>
      </c>
      <c r="I898" s="16">
        <f t="shared" si="48"/>
        <v>-30.09</v>
      </c>
      <c r="J898" s="12" t="s">
        <v>211</v>
      </c>
    </row>
    <row r="899" spans="4:10" x14ac:dyDescent="0.25">
      <c r="D899" s="5">
        <v>898</v>
      </c>
      <c r="E899" s="19" t="str">
        <f t="shared" si="40"/>
        <v>lignes_budget_2025898</v>
      </c>
      <c r="F899" s="21" t="str">
        <f>CONCATENATE("01/11/",'Compte de résultats (AM)'!$C$1)</f>
        <v>01/11/2025</v>
      </c>
      <c r="G899" s="19" t="str">
        <f t="shared" si="45"/>
        <v>701310</v>
      </c>
      <c r="H899" s="13">
        <f>'Compte de résultats (AM)'!O10</f>
        <v>145.35</v>
      </c>
      <c r="I899" s="16">
        <f t="shared" si="48"/>
        <v>-145.35</v>
      </c>
      <c r="J899" s="12" t="s">
        <v>211</v>
      </c>
    </row>
    <row r="900" spans="4:10" x14ac:dyDescent="0.25">
      <c r="D900" s="5">
        <v>899</v>
      </c>
      <c r="E900" s="19" t="str">
        <f t="shared" si="40"/>
        <v>lignes_budget_2025899</v>
      </c>
      <c r="F900" s="21" t="str">
        <f>CONCATENATE("01/11/",'Compte de résultats (AM)'!$C$1)</f>
        <v>01/11/2025</v>
      </c>
      <c r="G900" s="19" t="str">
        <f t="shared" si="45"/>
        <v>701400</v>
      </c>
      <c r="H900" s="13">
        <f>'Compte de résultats (AM)'!O11</f>
        <v>1045.04</v>
      </c>
      <c r="I900" s="16">
        <f t="shared" si="48"/>
        <v>-1045.04</v>
      </c>
      <c r="J900" s="12" t="s">
        <v>211</v>
      </c>
    </row>
    <row r="901" spans="4:10" x14ac:dyDescent="0.25">
      <c r="D901" s="5">
        <v>900</v>
      </c>
      <c r="E901" s="19" t="str">
        <f t="shared" si="40"/>
        <v>lignes_budget_2025900</v>
      </c>
      <c r="F901" s="21" t="str">
        <f>CONCATENATE("01/11/",'Compte de résultats (AM)'!$C$1)</f>
        <v>01/11/2025</v>
      </c>
      <c r="G901" s="19" t="str">
        <f t="shared" si="45"/>
        <v>704000</v>
      </c>
      <c r="H901" s="13">
        <f>'Compte de résultats (AM)'!O12</f>
        <v>1714.06</v>
      </c>
      <c r="I901" s="16">
        <f t="shared" si="48"/>
        <v>-1714.06</v>
      </c>
      <c r="J901" s="12" t="s">
        <v>211</v>
      </c>
    </row>
    <row r="902" spans="4:10" x14ac:dyDescent="0.25">
      <c r="D902" s="5">
        <v>901</v>
      </c>
      <c r="E902" s="19" t="str">
        <f t="shared" si="40"/>
        <v>lignes_budget_2025901</v>
      </c>
      <c r="F902" s="21" t="str">
        <f>CONCATENATE("01/11/",'Compte de résultats (AM)'!$C$1)</f>
        <v>01/11/2025</v>
      </c>
      <c r="G902" s="19" t="str">
        <f t="shared" si="45"/>
        <v>705210</v>
      </c>
      <c r="H902" s="13">
        <f>'Compte de résultats (AM)'!O13</f>
        <v>1767.97</v>
      </c>
      <c r="I902" s="16">
        <f t="shared" si="48"/>
        <v>-1767.97</v>
      </c>
      <c r="J902" s="12" t="s">
        <v>211</v>
      </c>
    </row>
    <row r="903" spans="4:10" x14ac:dyDescent="0.25">
      <c r="D903" s="5">
        <v>902</v>
      </c>
      <c r="E903" s="19" t="str">
        <f t="shared" si="40"/>
        <v>lignes_budget_2025902</v>
      </c>
      <c r="F903" s="21" t="str">
        <f>CONCATENATE("01/11/",'Compte de résultats (AM)'!$C$1)</f>
        <v>01/11/2025</v>
      </c>
      <c r="G903" s="19" t="str">
        <f t="shared" si="45"/>
        <v>600100</v>
      </c>
      <c r="H903" s="13">
        <f>'Compte de résultats (AM)'!O14</f>
        <v>102090.96</v>
      </c>
      <c r="I903" s="17">
        <f t="shared" ref="I903:I972" si="49">H903</f>
        <v>102090.96</v>
      </c>
      <c r="J903" s="12" t="s">
        <v>211</v>
      </c>
    </row>
    <row r="904" spans="4:10" x14ac:dyDescent="0.25">
      <c r="D904" s="5">
        <v>903</v>
      </c>
      <c r="E904" s="19" t="str">
        <f t="shared" si="40"/>
        <v>lignes_budget_2025903</v>
      </c>
      <c r="F904" s="21" t="str">
        <f>CONCATENATE("01/11/",'Compte de résultats (AM)'!$C$1)</f>
        <v>01/11/2025</v>
      </c>
      <c r="G904" s="19" t="str">
        <f t="shared" si="45"/>
        <v>600200</v>
      </c>
      <c r="H904" s="13">
        <f>'Compte de résultats (AM)'!O15</f>
        <v>144280.82999999999</v>
      </c>
      <c r="I904" s="17">
        <f t="shared" si="49"/>
        <v>144280.82999999999</v>
      </c>
      <c r="J904" s="12" t="s">
        <v>211</v>
      </c>
    </row>
    <row r="905" spans="4:10" x14ac:dyDescent="0.25">
      <c r="D905" s="5">
        <v>904</v>
      </c>
      <c r="E905" s="19" t="str">
        <f t="shared" si="40"/>
        <v>lignes_budget_2025904</v>
      </c>
      <c r="F905" s="21" t="str">
        <f>CONCATENATE("01/11/",'Compte de résultats (AM)'!$C$1)</f>
        <v>01/11/2025</v>
      </c>
      <c r="G905" s="19" t="str">
        <f t="shared" si="45"/>
        <v>601100</v>
      </c>
      <c r="H905" s="13">
        <f>'Compte de résultats (AM)'!O16</f>
        <v>250.35</v>
      </c>
      <c r="I905" s="17">
        <f t="shared" si="49"/>
        <v>250.35</v>
      </c>
      <c r="J905" s="12" t="s">
        <v>211</v>
      </c>
    </row>
    <row r="906" spans="4:10" x14ac:dyDescent="0.25">
      <c r="D906" s="5">
        <v>905</v>
      </c>
      <c r="E906" s="19" t="str">
        <f t="shared" si="40"/>
        <v>lignes_budget_2025905</v>
      </c>
      <c r="F906" s="21" t="str">
        <f>CONCATENATE("01/11/",'Compte de résultats (AM)'!$C$1)</f>
        <v>01/11/2025</v>
      </c>
      <c r="G906" s="19" t="str">
        <f t="shared" si="45"/>
        <v>601112</v>
      </c>
      <c r="H906" s="13">
        <f>'Compte de résultats (AM)'!O17</f>
        <v>1944.47</v>
      </c>
      <c r="I906" s="17">
        <f t="shared" si="49"/>
        <v>1944.47</v>
      </c>
      <c r="J906" s="12" t="s">
        <v>211</v>
      </c>
    </row>
    <row r="907" spans="4:10" x14ac:dyDescent="0.25">
      <c r="D907" s="5">
        <v>906</v>
      </c>
      <c r="E907" s="19" t="str">
        <f t="shared" si="40"/>
        <v>lignes_budget_2025906</v>
      </c>
      <c r="F907" s="21" t="str">
        <f>CONCATENATE("01/11/",'Compte de résultats (AM)'!$C$1)</f>
        <v>01/11/2025</v>
      </c>
      <c r="G907" s="19" t="str">
        <f t="shared" si="45"/>
        <v>601200</v>
      </c>
      <c r="H907" s="13">
        <f>'Compte de résultats (AM)'!O18</f>
        <v>2183.1325000000002</v>
      </c>
      <c r="I907" s="17">
        <f t="shared" si="49"/>
        <v>2183.1325000000002</v>
      </c>
      <c r="J907" s="12" t="s">
        <v>211</v>
      </c>
    </row>
    <row r="908" spans="4:10" x14ac:dyDescent="0.25">
      <c r="D908" s="5">
        <v>907</v>
      </c>
      <c r="E908" s="19" t="str">
        <f t="shared" si="40"/>
        <v>lignes_budget_2025907</v>
      </c>
      <c r="F908" s="21" t="str">
        <f>CONCATENATE("01/11/",'Compte de résultats (AM)'!$C$1)</f>
        <v>01/11/2025</v>
      </c>
      <c r="G908" s="19" t="str">
        <f t="shared" si="45"/>
        <v>601210</v>
      </c>
      <c r="H908" s="13">
        <f>'Compte de résultats (AM)'!O19</f>
        <v>122.825</v>
      </c>
      <c r="I908" s="17">
        <f t="shared" si="49"/>
        <v>122.825</v>
      </c>
      <c r="J908" s="12" t="s">
        <v>211</v>
      </c>
    </row>
    <row r="909" spans="4:10" x14ac:dyDescent="0.25">
      <c r="D909" s="5">
        <v>908</v>
      </c>
      <c r="E909" s="19" t="str">
        <f t="shared" si="40"/>
        <v>lignes_budget_2025908</v>
      </c>
      <c r="F909" s="21" t="str">
        <f>CONCATENATE("01/11/",'Compte de résultats (AM)'!$C$1)</f>
        <v>01/11/2025</v>
      </c>
      <c r="G909" s="19" t="str">
        <f t="shared" si="45"/>
        <v>601300</v>
      </c>
      <c r="H909" s="13">
        <f>'Compte de résultats (AM)'!O20</f>
        <v>19.59</v>
      </c>
      <c r="I909" s="17">
        <f t="shared" si="49"/>
        <v>19.59</v>
      </c>
      <c r="J909" s="12" t="s">
        <v>211</v>
      </c>
    </row>
    <row r="910" spans="4:10" x14ac:dyDescent="0.25">
      <c r="D910" s="5">
        <v>909</v>
      </c>
      <c r="E910" s="19" t="str">
        <f t="shared" si="40"/>
        <v>lignes_budget_2025909</v>
      </c>
      <c r="F910" s="21" t="str">
        <f>CONCATENATE("01/11/",'Compte de résultats (AM)'!$C$1)</f>
        <v>01/11/2025</v>
      </c>
      <c r="G910" s="19" t="str">
        <f t="shared" si="45"/>
        <v>601500</v>
      </c>
      <c r="H910" s="13">
        <f>'Compte de résultats (AM)'!O21</f>
        <v>62.84</v>
      </c>
      <c r="I910" s="17">
        <f t="shared" si="49"/>
        <v>62.84</v>
      </c>
      <c r="J910" s="12" t="s">
        <v>211</v>
      </c>
    </row>
    <row r="911" spans="4:10" x14ac:dyDescent="0.25">
      <c r="D911" s="5">
        <v>910</v>
      </c>
      <c r="E911" s="19" t="str">
        <f t="shared" si="40"/>
        <v>lignes_budget_2025910</v>
      </c>
      <c r="F911" s="21" t="str">
        <f>CONCATENATE("01/11/",'Compte de résultats (AM)'!$C$1)</f>
        <v>01/11/2025</v>
      </c>
      <c r="G911" s="19" t="str">
        <f t="shared" si="45"/>
        <v>601510</v>
      </c>
      <c r="H911" s="13">
        <f>'Compte de résultats (AM)'!O22</f>
        <v>24.45</v>
      </c>
      <c r="I911" s="17">
        <f t="shared" si="49"/>
        <v>24.45</v>
      </c>
      <c r="J911" s="12" t="s">
        <v>211</v>
      </c>
    </row>
    <row r="912" spans="4:10" x14ac:dyDescent="0.25">
      <c r="D912" s="5">
        <v>911</v>
      </c>
      <c r="E912" s="19" t="str">
        <f t="shared" si="40"/>
        <v>lignes_budget_2025911</v>
      </c>
      <c r="F912" s="21" t="str">
        <f>CONCATENATE("01/11/",'Compte de résultats (AM)'!$C$1)</f>
        <v>01/11/2025</v>
      </c>
      <c r="G912" s="19" t="str">
        <f t="shared" si="45"/>
        <v>601900</v>
      </c>
      <c r="H912" s="13">
        <f>'Compte de résultats (AM)'!O23</f>
        <v>23608.84</v>
      </c>
      <c r="I912" s="17">
        <f t="shared" si="49"/>
        <v>23608.84</v>
      </c>
      <c r="J912" s="12" t="s">
        <v>211</v>
      </c>
    </row>
    <row r="913" spans="4:10" x14ac:dyDescent="0.25">
      <c r="D913" s="5">
        <v>912</v>
      </c>
      <c r="E913" s="19" t="str">
        <f t="shared" si="40"/>
        <v>lignes_budget_2025912</v>
      </c>
      <c r="F913" s="21" t="str">
        <f>CONCATENATE("01/11/",'Compte de résultats (AM)'!$C$1)</f>
        <v>01/11/2025</v>
      </c>
      <c r="G913" s="19" t="str">
        <f t="shared" si="45"/>
        <v>602100</v>
      </c>
      <c r="H913" s="13">
        <f>'Compte de résultats (AM)'!O24</f>
        <v>17.57</v>
      </c>
      <c r="I913" s="17">
        <f t="shared" si="49"/>
        <v>17.57</v>
      </c>
      <c r="J913" s="12" t="s">
        <v>211</v>
      </c>
    </row>
    <row r="914" spans="4:10" x14ac:dyDescent="0.25">
      <c r="D914" s="5">
        <v>913</v>
      </c>
      <c r="E914" s="19" t="str">
        <f t="shared" si="40"/>
        <v>lignes_budget_2025913</v>
      </c>
      <c r="F914" s="21" t="str">
        <f>CONCATENATE("01/11/",'Compte de résultats (AM)'!$C$1)</f>
        <v>01/11/2025</v>
      </c>
      <c r="G914" s="19" t="str">
        <f t="shared" si="45"/>
        <v>602110</v>
      </c>
      <c r="H914" s="13">
        <f>'Compte de résultats (AM)'!O25</f>
        <v>3.6</v>
      </c>
      <c r="I914" s="17">
        <f t="shared" si="49"/>
        <v>3.6</v>
      </c>
      <c r="J914" s="12" t="s">
        <v>211</v>
      </c>
    </row>
    <row r="915" spans="4:10" x14ac:dyDescent="0.25">
      <c r="D915" s="5">
        <v>914</v>
      </c>
      <c r="E915" s="19" t="str">
        <f t="shared" si="40"/>
        <v>lignes_budget_2025914</v>
      </c>
      <c r="F915" s="21" t="str">
        <f>CONCATENATE("01/11/",'Compte de résultats (AM)'!$C$1)</f>
        <v>01/11/2025</v>
      </c>
      <c r="G915" s="19" t="str">
        <f t="shared" si="45"/>
        <v>603000</v>
      </c>
      <c r="H915" s="13">
        <f>'Compte de résultats (AM)'!O26</f>
        <v>873.56</v>
      </c>
      <c r="I915" s="17">
        <f t="shared" si="49"/>
        <v>873.56</v>
      </c>
      <c r="J915" s="12" t="s">
        <v>211</v>
      </c>
    </row>
    <row r="916" spans="4:10" x14ac:dyDescent="0.25">
      <c r="D916" s="5">
        <v>915</v>
      </c>
      <c r="E916" s="19" t="str">
        <f t="shared" si="40"/>
        <v>lignes_budget_2025915</v>
      </c>
      <c r="F916" s="21" t="str">
        <f>CONCATENATE("01/11/",'Compte de résultats (AM)'!$C$1)</f>
        <v>01/11/2025</v>
      </c>
      <c r="G916" s="19" t="str">
        <f t="shared" si="45"/>
        <v>603400</v>
      </c>
      <c r="H916" s="13">
        <f>'Compte de résultats (AM)'!O27</f>
        <v>183.85</v>
      </c>
      <c r="I916" s="17">
        <f t="shared" si="49"/>
        <v>183.85</v>
      </c>
      <c r="J916" s="12" t="s">
        <v>211</v>
      </c>
    </row>
    <row r="917" spans="4:10" x14ac:dyDescent="0.25">
      <c r="D917" s="5">
        <v>916</v>
      </c>
      <c r="E917" s="19" t="str">
        <f t="shared" si="40"/>
        <v>lignes_budget_2025916</v>
      </c>
      <c r="F917" s="21" t="str">
        <f>CONCATENATE("01/11/",'Compte de résultats (AM)'!$C$1)</f>
        <v>01/11/2025</v>
      </c>
      <c r="G917" s="19" t="str">
        <f t="shared" si="45"/>
        <v>606000</v>
      </c>
      <c r="H917" s="13">
        <f>'Compte de résultats (AM)'!O28</f>
        <v>1206.22</v>
      </c>
      <c r="I917" s="17">
        <f t="shared" si="49"/>
        <v>1206.22</v>
      </c>
      <c r="J917" s="12" t="s">
        <v>211</v>
      </c>
    </row>
    <row r="918" spans="4:10" x14ac:dyDescent="0.25">
      <c r="D918" s="5">
        <v>917</v>
      </c>
      <c r="E918" s="19" t="str">
        <f t="shared" si="40"/>
        <v>lignes_budget_2025917</v>
      </c>
      <c r="F918" s="21" t="str">
        <f>CONCATENATE("01/11/",'Compte de résultats (AM)'!$C$1)</f>
        <v>01/11/2025</v>
      </c>
      <c r="G918" s="19" t="str">
        <f t="shared" si="45"/>
        <v>609001</v>
      </c>
      <c r="H918" s="13">
        <f>'Compte de résultats (AM)'!O29</f>
        <v>2474.46</v>
      </c>
      <c r="I918" s="17">
        <f t="shared" si="49"/>
        <v>2474.46</v>
      </c>
      <c r="J918" s="12" t="s">
        <v>211</v>
      </c>
    </row>
    <row r="919" spans="4:10" x14ac:dyDescent="0.25">
      <c r="D919" s="5">
        <v>918</v>
      </c>
      <c r="E919" s="19" t="str">
        <f t="shared" si="40"/>
        <v>lignes_budget_2025918</v>
      </c>
      <c r="F919" s="21" t="str">
        <f>CONCATENATE("01/11/",'Compte de résultats (AM)'!$C$1)</f>
        <v>01/11/2025</v>
      </c>
      <c r="G919" s="19" t="str">
        <f t="shared" si="45"/>
        <v>610101</v>
      </c>
      <c r="H919" s="13">
        <f>'Compte de résultats (AM)'!O30</f>
        <v>236.82</v>
      </c>
      <c r="I919" s="17">
        <f t="shared" si="49"/>
        <v>236.82</v>
      </c>
      <c r="J919" s="12" t="s">
        <v>211</v>
      </c>
    </row>
    <row r="920" spans="4:10" x14ac:dyDescent="0.25">
      <c r="D920" s="5">
        <v>919</v>
      </c>
      <c r="E920" s="19" t="str">
        <f t="shared" si="40"/>
        <v>lignes_budget_2025919</v>
      </c>
      <c r="F920" s="21" t="str">
        <f>CONCATENATE("01/11/",'Compte de résultats (AM)'!$C$1)</f>
        <v>01/11/2025</v>
      </c>
      <c r="G920" s="19" t="str">
        <f t="shared" si="45"/>
        <v>610115</v>
      </c>
      <c r="H920" s="13">
        <f>'Compte de résultats (AM)'!O31</f>
        <v>0</v>
      </c>
      <c r="I920" s="17">
        <f t="shared" si="49"/>
        <v>0</v>
      </c>
      <c r="J920" s="12" t="s">
        <v>211</v>
      </c>
    </row>
    <row r="921" spans="4:10" x14ac:dyDescent="0.25">
      <c r="D921" s="5">
        <v>920</v>
      </c>
      <c r="E921" s="19" t="str">
        <f t="shared" si="40"/>
        <v>lignes_budget_2025920</v>
      </c>
      <c r="F921" s="21" t="str">
        <f>CONCATENATE("01/11/",'Compte de résultats (AM)'!$C$1)</f>
        <v>01/11/2025</v>
      </c>
      <c r="G921" s="19" t="str">
        <f t="shared" si="45"/>
        <v>610200</v>
      </c>
      <c r="H921" s="13">
        <f>'Compte de résultats (AM)'!O32</f>
        <v>173.01</v>
      </c>
      <c r="I921" s="17">
        <f t="shared" si="49"/>
        <v>173.01</v>
      </c>
      <c r="J921" s="12" t="s">
        <v>211</v>
      </c>
    </row>
    <row r="922" spans="4:10" x14ac:dyDescent="0.25">
      <c r="D922" s="5">
        <v>921</v>
      </c>
      <c r="E922" s="19" t="str">
        <f t="shared" si="40"/>
        <v>lignes_budget_2025921</v>
      </c>
      <c r="F922" s="21" t="str">
        <f>CONCATENATE("01/11/",'Compte de résultats (AM)'!$C$1)</f>
        <v>01/11/2025</v>
      </c>
      <c r="G922" s="19" t="str">
        <f t="shared" si="45"/>
        <v>610201</v>
      </c>
      <c r="H922" s="13">
        <f>'Compte de résultats (AM)'!O33</f>
        <v>200</v>
      </c>
      <c r="I922" s="17">
        <f t="shared" si="49"/>
        <v>200</v>
      </c>
      <c r="J922" s="12" t="s">
        <v>211</v>
      </c>
    </row>
    <row r="923" spans="4:10" x14ac:dyDescent="0.25">
      <c r="D923" s="5">
        <v>922</v>
      </c>
      <c r="E923" s="19" t="str">
        <f t="shared" si="40"/>
        <v>lignes_budget_2025922</v>
      </c>
      <c r="F923" s="21" t="str">
        <f>CONCATENATE("01/11/",'Compte de résultats (AM)'!$C$1)</f>
        <v>01/11/2025</v>
      </c>
      <c r="G923" s="19" t="str">
        <f t="shared" si="45"/>
        <v>610300</v>
      </c>
      <c r="H923" s="13">
        <f>'Compte de résultats (AM)'!O34</f>
        <v>446.97</v>
      </c>
      <c r="I923" s="17">
        <f t="shared" si="49"/>
        <v>446.97</v>
      </c>
      <c r="J923" s="12" t="s">
        <v>211</v>
      </c>
    </row>
    <row r="924" spans="4:10" x14ac:dyDescent="0.25">
      <c r="D924" s="5">
        <v>923</v>
      </c>
      <c r="E924" s="19" t="str">
        <f t="shared" si="40"/>
        <v>lignes_budget_2025923</v>
      </c>
      <c r="F924" s="21" t="str">
        <f>CONCATENATE("01/11/",'Compte de résultats (AM)'!$C$1)</f>
        <v>01/11/2025</v>
      </c>
      <c r="G924" s="19" t="str">
        <f t="shared" si="45"/>
        <v>610350</v>
      </c>
      <c r="H924" s="13">
        <f>'Compte de résultats (AM)'!O35</f>
        <v>20.13</v>
      </c>
      <c r="I924" s="17">
        <f t="shared" si="49"/>
        <v>20.13</v>
      </c>
      <c r="J924" s="12" t="s">
        <v>211</v>
      </c>
    </row>
    <row r="925" spans="4:10" x14ac:dyDescent="0.25">
      <c r="D925" s="5">
        <v>924</v>
      </c>
      <c r="E925" s="19" t="str">
        <f t="shared" si="40"/>
        <v>lignes_budget_2025924</v>
      </c>
      <c r="F925" s="21" t="str">
        <f>CONCATENATE("01/11/",'Compte de résultats (AM)'!$C$1)</f>
        <v>01/11/2025</v>
      </c>
      <c r="G925" s="19" t="str">
        <f t="shared" si="45"/>
        <v>610500</v>
      </c>
      <c r="H925" s="13">
        <f>'Compte de résultats (AM)'!O36</f>
        <v>186.81</v>
      </c>
      <c r="I925" s="17">
        <f t="shared" si="49"/>
        <v>186.81</v>
      </c>
      <c r="J925" s="12" t="s">
        <v>211</v>
      </c>
    </row>
    <row r="926" spans="4:10" x14ac:dyDescent="0.25">
      <c r="D926" s="5">
        <v>925</v>
      </c>
      <c r="E926" s="19" t="str">
        <f t="shared" si="40"/>
        <v>lignes_budget_2025925</v>
      </c>
      <c r="F926" s="21" t="str">
        <f>CONCATENATE("01/11/",'Compte de résultats (AM)'!$C$1)</f>
        <v>01/11/2025</v>
      </c>
      <c r="G926" s="19" t="str">
        <f t="shared" si="45"/>
        <v>610800</v>
      </c>
      <c r="H926" s="13">
        <f>'Compte de résultats (AM)'!O37</f>
        <v>12.33</v>
      </c>
      <c r="I926" s="17">
        <f t="shared" si="49"/>
        <v>12.33</v>
      </c>
      <c r="J926" s="12" t="s">
        <v>211</v>
      </c>
    </row>
    <row r="927" spans="4:10" x14ac:dyDescent="0.25">
      <c r="D927" s="5">
        <v>926</v>
      </c>
      <c r="E927" s="19" t="str">
        <f t="shared" si="40"/>
        <v>lignes_budget_2025926</v>
      </c>
      <c r="F927" s="21" t="str">
        <f>CONCATENATE("01/11/",'Compte de résultats (AM)'!$C$1)</f>
        <v>01/11/2025</v>
      </c>
      <c r="G927" s="19" t="str">
        <f t="shared" si="45"/>
        <v>611000</v>
      </c>
      <c r="H927" s="13">
        <f>'Compte de résultats (AM)'!O38</f>
        <v>342.85</v>
      </c>
      <c r="I927" s="17">
        <f t="shared" si="49"/>
        <v>342.85</v>
      </c>
      <c r="J927" s="12" t="s">
        <v>211</v>
      </c>
    </row>
    <row r="928" spans="4:10" x14ac:dyDescent="0.25">
      <c r="D928" s="5">
        <v>927</v>
      </c>
      <c r="E928" s="19" t="str">
        <f t="shared" si="40"/>
        <v>lignes_budget_2025927</v>
      </c>
      <c r="F928" s="21" t="str">
        <f>CONCATENATE("01/11/",'Compte de résultats (AM)'!$C$1)</f>
        <v>01/11/2025</v>
      </c>
      <c r="G928" s="19" t="str">
        <f t="shared" si="45"/>
        <v>611200</v>
      </c>
      <c r="H928" s="13">
        <f>'Compte de résultats (AM)'!O39</f>
        <v>61.6</v>
      </c>
      <c r="I928" s="17">
        <f t="shared" si="49"/>
        <v>61.6</v>
      </c>
      <c r="J928" s="12" t="s">
        <v>211</v>
      </c>
    </row>
    <row r="929" spans="4:10" x14ac:dyDescent="0.25">
      <c r="D929" s="5">
        <v>928</v>
      </c>
      <c r="E929" s="19" t="str">
        <f t="shared" si="40"/>
        <v>lignes_budget_2025928</v>
      </c>
      <c r="F929" s="21" t="str">
        <f>CONCATENATE("01/11/",'Compte de résultats (AM)'!$C$1)</f>
        <v>01/11/2025</v>
      </c>
      <c r="G929" s="19" t="str">
        <f t="shared" si="45"/>
        <v>612120</v>
      </c>
      <c r="H929" s="13">
        <f>'Compte de résultats (AM)'!O40</f>
        <v>1409.75</v>
      </c>
      <c r="I929" s="17">
        <f t="shared" si="49"/>
        <v>1409.75</v>
      </c>
      <c r="J929" s="12" t="s">
        <v>211</v>
      </c>
    </row>
    <row r="930" spans="4:10" x14ac:dyDescent="0.25">
      <c r="D930" s="5">
        <v>929</v>
      </c>
      <c r="E930" s="19" t="str">
        <f t="shared" si="40"/>
        <v>lignes_budget_2025929</v>
      </c>
      <c r="F930" s="21" t="str">
        <f>CONCATENATE("01/11/",'Compte de résultats (AM)'!$C$1)</f>
        <v>01/11/2025</v>
      </c>
      <c r="G930" s="19" t="str">
        <f t="shared" si="45"/>
        <v>612500</v>
      </c>
      <c r="H930" s="13">
        <f>'Compte de résultats (AM)'!O41</f>
        <v>583.91</v>
      </c>
      <c r="I930" s="17">
        <f t="shared" si="49"/>
        <v>583.91</v>
      </c>
      <c r="J930" s="12" t="s">
        <v>211</v>
      </c>
    </row>
    <row r="931" spans="4:10" x14ac:dyDescent="0.25">
      <c r="D931" s="5">
        <v>930</v>
      </c>
      <c r="E931" s="19" t="str">
        <f t="shared" si="40"/>
        <v>lignes_budget_2025930</v>
      </c>
      <c r="F931" s="21" t="str">
        <f>CONCATENATE("01/11/",'Compte de résultats (AM)'!$C$1)</f>
        <v>01/11/2025</v>
      </c>
      <c r="G931" s="19" t="str">
        <f t="shared" si="45"/>
        <v>612600</v>
      </c>
      <c r="H931" s="13">
        <f>'Compte de résultats (AM)'!O42</f>
        <v>108.03</v>
      </c>
      <c r="I931" s="17">
        <f t="shared" si="49"/>
        <v>108.03</v>
      </c>
      <c r="J931" s="12" t="s">
        <v>211</v>
      </c>
    </row>
    <row r="932" spans="4:10" x14ac:dyDescent="0.25">
      <c r="D932" s="5">
        <v>931</v>
      </c>
      <c r="E932" s="19" t="str">
        <f t="shared" si="40"/>
        <v>lignes_budget_2025931</v>
      </c>
      <c r="F932" s="21" t="str">
        <f>CONCATENATE("01/11/",'Compte de résultats (AM)'!$C$1)</f>
        <v>01/11/2025</v>
      </c>
      <c r="G932" s="19" t="str">
        <f t="shared" si="45"/>
        <v>613000</v>
      </c>
      <c r="H932" s="13">
        <f>'Compte de résultats (AM)'!O43</f>
        <v>86.63</v>
      </c>
      <c r="I932" s="17">
        <f t="shared" si="49"/>
        <v>86.63</v>
      </c>
      <c r="J932" s="12" t="s">
        <v>211</v>
      </c>
    </row>
    <row r="933" spans="4:10" x14ac:dyDescent="0.25">
      <c r="D933" s="5">
        <v>932</v>
      </c>
      <c r="E933" s="19" t="str">
        <f t="shared" si="40"/>
        <v>lignes_budget_2025932</v>
      </c>
      <c r="F933" s="21" t="str">
        <f>CONCATENATE("01/11/",'Compte de résultats (AM)'!$C$1)</f>
        <v>01/11/2025</v>
      </c>
      <c r="G933" s="19" t="str">
        <f t="shared" si="45"/>
        <v>613010</v>
      </c>
      <c r="H933" s="13">
        <f>'Compte de résultats (AM)'!O44</f>
        <v>656.7</v>
      </c>
      <c r="I933" s="17">
        <f t="shared" si="49"/>
        <v>656.7</v>
      </c>
      <c r="J933" s="12" t="s">
        <v>211</v>
      </c>
    </row>
    <row r="934" spans="4:10" x14ac:dyDescent="0.25">
      <c r="D934" s="5">
        <v>933</v>
      </c>
      <c r="E934" s="19" t="str">
        <f t="shared" si="40"/>
        <v>lignes_budget_2025933</v>
      </c>
      <c r="F934" s="21" t="str">
        <f>CONCATENATE("01/11/",'Compte de résultats (AM)'!$C$1)</f>
        <v>01/11/2025</v>
      </c>
      <c r="G934" s="19" t="str">
        <f t="shared" si="45"/>
        <v>613400</v>
      </c>
      <c r="H934" s="13">
        <f>'Compte de résultats (AM)'!O45</f>
        <v>3.97</v>
      </c>
      <c r="I934" s="17">
        <f t="shared" si="49"/>
        <v>3.97</v>
      </c>
      <c r="J934" s="12" t="s">
        <v>211</v>
      </c>
    </row>
    <row r="935" spans="4:10" x14ac:dyDescent="0.25">
      <c r="D935" s="5">
        <v>934</v>
      </c>
      <c r="E935" s="19" t="str">
        <f t="shared" si="40"/>
        <v>lignes_budget_2025934</v>
      </c>
      <c r="F935" s="21" t="str">
        <f>CONCATENATE("01/11/",'Compte de résultats (AM)'!$C$1)</f>
        <v>01/11/2025</v>
      </c>
      <c r="G935" s="19" t="str">
        <f t="shared" si="45"/>
        <v>613450</v>
      </c>
      <c r="H935" s="13">
        <f>'Compte de résultats (AM)'!O46</f>
        <v>172.36</v>
      </c>
      <c r="I935" s="17">
        <f t="shared" si="49"/>
        <v>172.36</v>
      </c>
      <c r="J935" s="12" t="s">
        <v>211</v>
      </c>
    </row>
    <row r="936" spans="4:10" x14ac:dyDescent="0.25">
      <c r="D936" s="5">
        <v>935</v>
      </c>
      <c r="E936" s="19" t="str">
        <f t="shared" si="40"/>
        <v>lignes_budget_2025935</v>
      </c>
      <c r="F936" s="21" t="str">
        <f>CONCATENATE("01/11/",'Compte de résultats (AM)'!$C$1)</f>
        <v>01/11/2025</v>
      </c>
      <c r="G936" s="19" t="str">
        <f t="shared" si="45"/>
        <v>615200</v>
      </c>
      <c r="H936" s="13">
        <f>'Compte de résultats (AM)'!O47</f>
        <v>4022.39</v>
      </c>
      <c r="I936" s="17">
        <f t="shared" si="49"/>
        <v>4022.39</v>
      </c>
      <c r="J936" s="12" t="s">
        <v>211</v>
      </c>
    </row>
    <row r="937" spans="4:10" x14ac:dyDescent="0.25">
      <c r="D937" s="5">
        <v>936</v>
      </c>
      <c r="E937" s="19" t="str">
        <f t="shared" si="40"/>
        <v>lignes_budget_2025936</v>
      </c>
      <c r="F937" s="21" t="str">
        <f>CONCATENATE("01/11/",'Compte de résultats (AM)'!$C$1)</f>
        <v>01/11/2025</v>
      </c>
      <c r="G937" s="19" t="str">
        <f t="shared" si="45"/>
        <v>615201</v>
      </c>
      <c r="H937" s="13">
        <f>'Compte de résultats (AM)'!O48</f>
        <v>5565.94</v>
      </c>
      <c r="I937" s="17">
        <f t="shared" si="49"/>
        <v>5565.94</v>
      </c>
      <c r="J937" s="12" t="s">
        <v>211</v>
      </c>
    </row>
    <row r="938" spans="4:10" x14ac:dyDescent="0.25">
      <c r="D938" s="5">
        <v>937</v>
      </c>
      <c r="E938" s="19" t="str">
        <f t="shared" si="40"/>
        <v>lignes_budget_2025937</v>
      </c>
      <c r="F938" s="21" t="str">
        <f>CONCATENATE("01/11/",'Compte de résultats (AM)'!$C$1)</f>
        <v>01/11/2025</v>
      </c>
      <c r="G938" s="19" t="str">
        <f t="shared" si="45"/>
        <v>615301</v>
      </c>
      <c r="H938" s="13">
        <f>'Compte de résultats (AM)'!O49</f>
        <v>1240.32</v>
      </c>
      <c r="I938" s="17">
        <f t="shared" si="49"/>
        <v>1240.32</v>
      </c>
      <c r="J938" s="12" t="s">
        <v>211</v>
      </c>
    </row>
    <row r="939" spans="4:10" x14ac:dyDescent="0.25">
      <c r="D939" s="5">
        <v>938</v>
      </c>
      <c r="E939" s="19" t="str">
        <f t="shared" si="40"/>
        <v>lignes_budget_2025938</v>
      </c>
      <c r="F939" s="21" t="str">
        <f>CONCATENATE("01/11/",'Compte de résultats (AM)'!$C$1)</f>
        <v>01/11/2025</v>
      </c>
      <c r="G939" s="19" t="str">
        <f t="shared" si="45"/>
        <v>615302</v>
      </c>
      <c r="H939" s="13">
        <f>'Compte de résultats (AM)'!O50</f>
        <v>291.67</v>
      </c>
      <c r="I939" s="17">
        <f t="shared" si="49"/>
        <v>291.67</v>
      </c>
      <c r="J939" s="12" t="s">
        <v>211</v>
      </c>
    </row>
    <row r="940" spans="4:10" x14ac:dyDescent="0.25">
      <c r="D940" s="5">
        <v>939</v>
      </c>
      <c r="E940" s="19" t="str">
        <f t="shared" si="40"/>
        <v>lignes_budget_2025939</v>
      </c>
      <c r="F940" s="21" t="str">
        <f>CONCATENATE("01/11/",'Compte de résultats (AM)'!$C$1)</f>
        <v>01/11/2025</v>
      </c>
      <c r="G940" s="19" t="str">
        <f t="shared" si="45"/>
        <v>615303</v>
      </c>
      <c r="H940" s="13">
        <f>'Compte de résultats (AM)'!O51</f>
        <v>1811.55</v>
      </c>
      <c r="I940" s="17">
        <f t="shared" si="49"/>
        <v>1811.55</v>
      </c>
      <c r="J940" s="12" t="s">
        <v>211</v>
      </c>
    </row>
    <row r="941" spans="4:10" x14ac:dyDescent="0.25">
      <c r="D941" s="5">
        <v>940</v>
      </c>
      <c r="E941" s="19" t="str">
        <f t="shared" si="40"/>
        <v>lignes_budget_2025940</v>
      </c>
      <c r="F941" s="21" t="str">
        <f>CONCATENATE("01/11/",'Compte de résultats (AM)'!$C$1)</f>
        <v>01/11/2025</v>
      </c>
      <c r="G941" s="19" t="str">
        <f t="shared" si="45"/>
        <v>615702</v>
      </c>
      <c r="H941" s="13">
        <f>'Compte de résultats (AM)'!O52</f>
        <v>1672.12</v>
      </c>
      <c r="I941" s="17">
        <f t="shared" si="49"/>
        <v>1672.12</v>
      </c>
      <c r="J941" s="12" t="s">
        <v>211</v>
      </c>
    </row>
    <row r="942" spans="4:10" x14ac:dyDescent="0.25">
      <c r="D942" s="5">
        <v>941</v>
      </c>
      <c r="E942" s="19" t="str">
        <f t="shared" si="40"/>
        <v>lignes_budget_2025941</v>
      </c>
      <c r="F942" s="21" t="str">
        <f>CONCATENATE("01/11/",'Compte de résultats (AM)'!$C$1)</f>
        <v>01/11/2025</v>
      </c>
      <c r="G942" s="19" t="str">
        <f t="shared" si="45"/>
        <v>616100</v>
      </c>
      <c r="H942" s="13">
        <f>'Compte de résultats (AM)'!O53</f>
        <v>399.85</v>
      </c>
      <c r="I942" s="17">
        <f t="shared" si="49"/>
        <v>399.85</v>
      </c>
      <c r="J942" s="12" t="s">
        <v>211</v>
      </c>
    </row>
    <row r="943" spans="4:10" x14ac:dyDescent="0.25">
      <c r="D943" s="5">
        <v>942</v>
      </c>
      <c r="E943" s="19" t="str">
        <f t="shared" si="40"/>
        <v>lignes_budget_2025942</v>
      </c>
      <c r="F943" s="21" t="str">
        <f>CONCATENATE("01/11/",'Compte de résultats (AM)'!$C$1)</f>
        <v>01/11/2025</v>
      </c>
      <c r="G943" s="19" t="str">
        <f t="shared" si="45"/>
        <v>616200</v>
      </c>
      <c r="H943" s="13">
        <f>'Compte de résultats (AM)'!O54</f>
        <v>640.54999999999995</v>
      </c>
      <c r="I943" s="17">
        <f t="shared" si="49"/>
        <v>640.54999999999995</v>
      </c>
      <c r="J943" s="12" t="s">
        <v>211</v>
      </c>
    </row>
    <row r="944" spans="4:10" x14ac:dyDescent="0.25">
      <c r="D944" s="5">
        <v>943</v>
      </c>
      <c r="E944" s="19" t="str">
        <f t="shared" si="40"/>
        <v>lignes_budget_2025943</v>
      </c>
      <c r="F944" s="21" t="str">
        <f>CONCATENATE("01/11/",'Compte de résultats (AM)'!$C$1)</f>
        <v>01/11/2025</v>
      </c>
      <c r="G944" s="19" t="str">
        <f t="shared" si="45"/>
        <v>616450</v>
      </c>
      <c r="H944" s="13">
        <f>'Compte de résultats (AM)'!O55</f>
        <v>19.71</v>
      </c>
      <c r="I944" s="17">
        <f t="shared" si="49"/>
        <v>19.71</v>
      </c>
      <c r="J944" s="12" t="s">
        <v>211</v>
      </c>
    </row>
    <row r="945" spans="4:10" x14ac:dyDescent="0.25">
      <c r="D945" s="5">
        <v>944</v>
      </c>
      <c r="E945" s="19" t="str">
        <f t="shared" si="40"/>
        <v>lignes_budget_2025944</v>
      </c>
      <c r="F945" s="21" t="str">
        <f>CONCATENATE("01/11/",'Compte de résultats (AM)'!$C$1)</f>
        <v>01/11/2025</v>
      </c>
      <c r="G945" s="19" t="str">
        <f t="shared" si="45"/>
        <v>616500</v>
      </c>
      <c r="H945" s="13">
        <f>'Compte de résultats (AM)'!O56</f>
        <v>102.85</v>
      </c>
      <c r="I945" s="17">
        <f t="shared" si="49"/>
        <v>102.85</v>
      </c>
      <c r="J945" s="12" t="s">
        <v>211</v>
      </c>
    </row>
    <row r="946" spans="4:10" x14ac:dyDescent="0.25">
      <c r="D946" s="5">
        <v>945</v>
      </c>
      <c r="E946" s="19" t="str">
        <f t="shared" si="40"/>
        <v>lignes_budget_2025945</v>
      </c>
      <c r="F946" s="21" t="str">
        <f>CONCATENATE("01/11/",'Compte de résultats (AM)'!$C$1)</f>
        <v>01/11/2025</v>
      </c>
      <c r="G946" s="19" t="str">
        <f t="shared" si="45"/>
        <v>616540</v>
      </c>
      <c r="H946" s="13">
        <f>'Compte de résultats (AM)'!O57</f>
        <v>63.25</v>
      </c>
      <c r="I946" s="17">
        <f t="shared" si="49"/>
        <v>63.25</v>
      </c>
      <c r="J946" s="12" t="s">
        <v>211</v>
      </c>
    </row>
    <row r="947" spans="4:10" x14ac:dyDescent="0.25">
      <c r="D947" s="5">
        <v>946</v>
      </c>
      <c r="E947" s="19" t="str">
        <f t="shared" si="40"/>
        <v>lignes_budget_2025946</v>
      </c>
      <c r="F947" s="21" t="str">
        <f>CONCATENATE("01/11/",'Compte de résultats (AM)'!$C$1)</f>
        <v>01/11/2025</v>
      </c>
      <c r="G947" s="19" t="str">
        <f t="shared" si="45"/>
        <v>616640</v>
      </c>
      <c r="H947" s="13">
        <f>'Compte de résultats (AM)'!O58</f>
        <v>63.692500000000003</v>
      </c>
      <c r="I947" s="17">
        <f t="shared" si="49"/>
        <v>63.692500000000003</v>
      </c>
      <c r="J947" s="12" t="s">
        <v>211</v>
      </c>
    </row>
    <row r="948" spans="4:10" x14ac:dyDescent="0.25">
      <c r="D948" s="5">
        <v>947</v>
      </c>
      <c r="E948" s="19" t="str">
        <f t="shared" si="40"/>
        <v>lignes_budget_2025947</v>
      </c>
      <c r="F948" s="21" t="str">
        <f>CONCATENATE("01/11/",'Compte de résultats (AM)'!$C$1)</f>
        <v>01/11/2025</v>
      </c>
      <c r="G948" s="19" t="str">
        <f t="shared" si="45"/>
        <v>616685</v>
      </c>
      <c r="H948" s="13">
        <f>'Compte de résultats (AM)'!O59</f>
        <v>106.79</v>
      </c>
      <c r="I948" s="17">
        <f t="shared" si="49"/>
        <v>106.79</v>
      </c>
      <c r="J948" s="12" t="s">
        <v>211</v>
      </c>
    </row>
    <row r="949" spans="4:10" x14ac:dyDescent="0.25">
      <c r="D949" s="5">
        <v>948</v>
      </c>
      <c r="E949" s="19" t="str">
        <f t="shared" si="40"/>
        <v>lignes_budget_2025948</v>
      </c>
      <c r="F949" s="21" t="str">
        <f>CONCATENATE("01/11/",'Compte de résultats (AM)'!$C$1)</f>
        <v>01/11/2025</v>
      </c>
      <c r="G949" s="19" t="str">
        <f t="shared" si="45"/>
        <v>616740</v>
      </c>
      <c r="H949" s="13">
        <f>'Compte de résultats (AM)'!O60</f>
        <v>157.25</v>
      </c>
      <c r="I949" s="17">
        <f t="shared" si="49"/>
        <v>157.25</v>
      </c>
      <c r="J949" s="12" t="s">
        <v>211</v>
      </c>
    </row>
    <row r="950" spans="4:10" x14ac:dyDescent="0.25">
      <c r="D950" s="5">
        <v>949</v>
      </c>
      <c r="E950" s="19" t="str">
        <f t="shared" si="40"/>
        <v>lignes_budget_2025949</v>
      </c>
      <c r="F950" s="21" t="str">
        <f>CONCATENATE("01/11/",'Compte de résultats (AM)'!$C$1)</f>
        <v>01/11/2025</v>
      </c>
      <c r="G950" s="19" t="str">
        <f t="shared" si="45"/>
        <v>616800</v>
      </c>
      <c r="H950" s="13">
        <f>'Compte de résultats (AM)'!O61</f>
        <v>14</v>
      </c>
      <c r="I950" s="17">
        <f t="shared" si="49"/>
        <v>14</v>
      </c>
      <c r="J950" s="12" t="s">
        <v>211</v>
      </c>
    </row>
    <row r="951" spans="4:10" x14ac:dyDescent="0.25">
      <c r="D951" s="5">
        <v>950</v>
      </c>
      <c r="E951" s="19" t="str">
        <f t="shared" si="40"/>
        <v>lignes_budget_2025950</v>
      </c>
      <c r="F951" s="21" t="str">
        <f>CONCATENATE("01/11/",'Compte de résultats (AM)'!$C$1)</f>
        <v>01/11/2025</v>
      </c>
      <c r="G951" s="19" t="str">
        <f t="shared" si="45"/>
        <v>616850</v>
      </c>
      <c r="H951" s="13">
        <f>'Compte de résultats (AM)'!O62</f>
        <v>10.69</v>
      </c>
      <c r="I951" s="17">
        <f t="shared" si="49"/>
        <v>10.69</v>
      </c>
      <c r="J951" s="12" t="s">
        <v>211</v>
      </c>
    </row>
    <row r="952" spans="4:10" x14ac:dyDescent="0.25">
      <c r="D952" s="5">
        <v>951</v>
      </c>
      <c r="E952" s="19" t="str">
        <f t="shared" si="40"/>
        <v>lignes_budget_2025951</v>
      </c>
      <c r="F952" s="21" t="str">
        <f>CONCATENATE("01/11/",'Compte de résultats (AM)'!$C$1)</f>
        <v>01/11/2025</v>
      </c>
      <c r="G952" s="19" t="str">
        <f t="shared" si="45"/>
        <v>620200</v>
      </c>
      <c r="H952" s="13">
        <f>'Compte de résultats (AM)'!O63</f>
        <v>36835</v>
      </c>
      <c r="I952" s="17">
        <f t="shared" si="49"/>
        <v>36835</v>
      </c>
      <c r="J952" s="12" t="s">
        <v>211</v>
      </c>
    </row>
    <row r="953" spans="4:10" x14ac:dyDescent="0.25">
      <c r="D953" s="5">
        <v>952</v>
      </c>
      <c r="E953" s="19" t="str">
        <f t="shared" si="40"/>
        <v>lignes_budget_2025952</v>
      </c>
      <c r="F953" s="21" t="str">
        <f>CONCATENATE("01/11/",'Compte de résultats (AM)'!$C$1)</f>
        <v>01/11/2025</v>
      </c>
      <c r="G953" s="19" t="str">
        <f t="shared" si="45"/>
        <v>620210</v>
      </c>
      <c r="H953" s="13">
        <f>'Compte de résultats (AM)'!O64</f>
        <v>0</v>
      </c>
      <c r="I953" s="17">
        <f t="shared" si="49"/>
        <v>0</v>
      </c>
      <c r="J953" s="12" t="s">
        <v>211</v>
      </c>
    </row>
    <row r="954" spans="4:10" x14ac:dyDescent="0.25">
      <c r="D954" s="5">
        <v>953</v>
      </c>
      <c r="E954" s="19" t="str">
        <f t="shared" si="40"/>
        <v>lignes_budget_2025953</v>
      </c>
      <c r="F954" s="21" t="str">
        <f>CONCATENATE("01/11/",'Compte de résultats (AM)'!$C$1)</f>
        <v>01/11/2025</v>
      </c>
      <c r="G954" s="19" t="str">
        <f t="shared" si="45"/>
        <v>620300</v>
      </c>
      <c r="H954" s="13">
        <f>'Compte de résultats (AM)'!O65</f>
        <v>0</v>
      </c>
      <c r="I954" s="17">
        <f t="shared" si="49"/>
        <v>0</v>
      </c>
      <c r="J954" s="12" t="s">
        <v>211</v>
      </c>
    </row>
    <row r="955" spans="4:10" x14ac:dyDescent="0.25">
      <c r="D955" s="5">
        <v>954</v>
      </c>
      <c r="E955" s="19" t="str">
        <f t="shared" si="40"/>
        <v>lignes_budget_2025954</v>
      </c>
      <c r="F955" s="21" t="str">
        <f>CONCATENATE("01/11/",'Compte de résultats (AM)'!$C$1)</f>
        <v>01/11/2025</v>
      </c>
      <c r="G955" s="19" t="str">
        <f t="shared" si="45"/>
        <v>620310</v>
      </c>
      <c r="H955" s="13">
        <f>'Compte de résultats (AM)'!O66</f>
        <v>0</v>
      </c>
      <c r="I955" s="17">
        <f t="shared" si="49"/>
        <v>0</v>
      </c>
      <c r="J955" s="12" t="s">
        <v>211</v>
      </c>
    </row>
    <row r="956" spans="4:10" x14ac:dyDescent="0.25">
      <c r="D956" s="5">
        <v>955</v>
      </c>
      <c r="E956" s="19" t="str">
        <f t="shared" si="40"/>
        <v>lignes_budget_2025955</v>
      </c>
      <c r="F956" s="21" t="str">
        <f>CONCATENATE("01/11/",'Compte de résultats (AM)'!$C$1)</f>
        <v>01/11/2025</v>
      </c>
      <c r="G956" s="19" t="str">
        <f t="shared" si="45"/>
        <v>620480</v>
      </c>
      <c r="H956" s="13">
        <f>'Compte de résultats (AM)'!O67</f>
        <v>1250</v>
      </c>
      <c r="I956" s="17">
        <f t="shared" si="49"/>
        <v>1250</v>
      </c>
      <c r="J956" s="12" t="s">
        <v>211</v>
      </c>
    </row>
    <row r="957" spans="4:10" x14ac:dyDescent="0.25">
      <c r="D957" s="5">
        <v>956</v>
      </c>
      <c r="E957" s="19" t="str">
        <f t="shared" si="40"/>
        <v>lignes_budget_2025956</v>
      </c>
      <c r="F957" s="21" t="str">
        <f>CONCATENATE("01/11/",'Compte de résultats (AM)'!$C$1)</f>
        <v>01/11/2025</v>
      </c>
      <c r="G957" s="19" t="str">
        <f t="shared" si="45"/>
        <v>620700</v>
      </c>
      <c r="H957" s="13">
        <f>'Compte de résultats (AM)'!O68</f>
        <v>1287.58</v>
      </c>
      <c r="I957" s="17">
        <f t="shared" si="49"/>
        <v>1287.58</v>
      </c>
      <c r="J957" s="12" t="s">
        <v>211</v>
      </c>
    </row>
    <row r="958" spans="4:10" x14ac:dyDescent="0.25">
      <c r="D958" s="5">
        <v>957</v>
      </c>
      <c r="E958" s="19" t="str">
        <f t="shared" si="40"/>
        <v>lignes_budget_2025957</v>
      </c>
      <c r="F958" s="21" t="str">
        <f>CONCATENATE("01/11/",'Compte de résultats (AM)'!$C$1)</f>
        <v>01/11/2025</v>
      </c>
      <c r="G958" s="19" t="str">
        <f t="shared" si="45"/>
        <v>621000</v>
      </c>
      <c r="H958" s="13">
        <f>'Compte de résultats (AM)'!O69</f>
        <v>12305.28</v>
      </c>
      <c r="I958" s="17">
        <f t="shared" si="49"/>
        <v>12305.28</v>
      </c>
      <c r="J958" s="12" t="s">
        <v>211</v>
      </c>
    </row>
    <row r="959" spans="4:10" x14ac:dyDescent="0.25">
      <c r="D959" s="5">
        <v>958</v>
      </c>
      <c r="E959" s="19" t="str">
        <f t="shared" si="40"/>
        <v>lignes_budget_2025958</v>
      </c>
      <c r="F959" s="21" t="str">
        <f>CONCATENATE("01/11/",'Compte de résultats (AM)'!$C$1)</f>
        <v>01/11/2025</v>
      </c>
      <c r="G959" s="19" t="str">
        <f t="shared" si="45"/>
        <v>622000</v>
      </c>
      <c r="H959" s="13">
        <f>'Compte de résultats (AM)'!O70</f>
        <v>275.48</v>
      </c>
      <c r="I959" s="17">
        <f t="shared" si="49"/>
        <v>275.48</v>
      </c>
      <c r="J959" s="12" t="s">
        <v>211</v>
      </c>
    </row>
    <row r="960" spans="4:10" x14ac:dyDescent="0.25">
      <c r="D960" s="5">
        <v>959</v>
      </c>
      <c r="E960" s="19" t="str">
        <f t="shared" si="40"/>
        <v>lignes_budget_2025959</v>
      </c>
      <c r="F960" s="21" t="str">
        <f>CONCATENATE("01/11/",'Compte de résultats (AM)'!$C$1)</f>
        <v>01/11/2025</v>
      </c>
      <c r="G960" s="19" t="str">
        <f t="shared" si="45"/>
        <v>623000</v>
      </c>
      <c r="H960" s="13">
        <f>'Compte de résultats (AM)'!O71</f>
        <v>0</v>
      </c>
      <c r="I960" s="17">
        <f t="shared" si="49"/>
        <v>0</v>
      </c>
      <c r="J960" s="12" t="s">
        <v>211</v>
      </c>
    </row>
    <row r="961" spans="4:10" x14ac:dyDescent="0.25">
      <c r="D961" s="5">
        <v>960</v>
      </c>
      <c r="E961" s="19" t="str">
        <f t="shared" si="40"/>
        <v>lignes_budget_2025960</v>
      </c>
      <c r="F961" s="21" t="str">
        <f>CONCATENATE("01/11/",'Compte de résultats (AM)'!$C$1)</f>
        <v>01/11/2025</v>
      </c>
      <c r="G961" s="19" t="str">
        <f t="shared" si="45"/>
        <v>623010</v>
      </c>
      <c r="H961" s="13">
        <f>'Compte de résultats (AM)'!O72</f>
        <v>567.66999999999996</v>
      </c>
      <c r="I961" s="17">
        <f t="shared" si="49"/>
        <v>567.66999999999996</v>
      </c>
      <c r="J961" s="12" t="s">
        <v>211</v>
      </c>
    </row>
    <row r="962" spans="4:10" x14ac:dyDescent="0.25">
      <c r="D962" s="5">
        <v>961</v>
      </c>
      <c r="E962" s="19" t="str">
        <f t="shared" si="40"/>
        <v>lignes_budget_2025961</v>
      </c>
      <c r="F962" s="21" t="str">
        <f>CONCATENATE("01/11/",'Compte de résultats (AM)'!$C$1)</f>
        <v>01/11/2025</v>
      </c>
      <c r="G962" s="19" t="str">
        <f t="shared" si="45"/>
        <v>623810</v>
      </c>
      <c r="H962" s="13">
        <f>'Compte de résultats (AM)'!O73</f>
        <v>5032.2120000000004</v>
      </c>
      <c r="I962" s="17">
        <f t="shared" si="49"/>
        <v>5032.2120000000004</v>
      </c>
      <c r="J962" s="12" t="s">
        <v>211</v>
      </c>
    </row>
    <row r="963" spans="4:10" x14ac:dyDescent="0.25">
      <c r="D963" s="5">
        <v>962</v>
      </c>
      <c r="E963" s="19" t="str">
        <f t="shared" si="40"/>
        <v>lignes_budget_2025962</v>
      </c>
      <c r="F963" s="21" t="str">
        <f>CONCATENATE("01/11/",'Compte de résultats (AM)'!$C$1)</f>
        <v>01/11/2025</v>
      </c>
      <c r="G963" s="19" t="str">
        <f t="shared" si="45"/>
        <v>623819</v>
      </c>
      <c r="H963" s="13">
        <f>'Compte de résultats (AM)'!O74</f>
        <v>-4933.54</v>
      </c>
      <c r="I963" s="17">
        <f t="shared" si="49"/>
        <v>-4933.54</v>
      </c>
      <c r="J963" s="12" t="s">
        <v>211</v>
      </c>
    </row>
    <row r="964" spans="4:10" x14ac:dyDescent="0.25">
      <c r="D964" s="5">
        <v>963</v>
      </c>
      <c r="E964" s="19" t="str">
        <f t="shared" si="40"/>
        <v>lignes_budget_2025963</v>
      </c>
      <c r="F964" s="21" t="str">
        <f>CONCATENATE("01/11/",'Compte de résultats (AM)'!$C$1)</f>
        <v>01/11/2025</v>
      </c>
      <c r="G964" s="19" t="str">
        <f t="shared" si="45"/>
        <v>630130</v>
      </c>
      <c r="H964" s="13">
        <f>'Compte de résultats (AM)'!O75</f>
        <v>366.36</v>
      </c>
      <c r="I964" s="17">
        <f t="shared" si="49"/>
        <v>366.36</v>
      </c>
      <c r="J964" s="12" t="s">
        <v>211</v>
      </c>
    </row>
    <row r="965" spans="4:10" x14ac:dyDescent="0.25">
      <c r="D965" s="5">
        <v>964</v>
      </c>
      <c r="E965" s="19" t="str">
        <f t="shared" si="40"/>
        <v>lignes_budget_2025964</v>
      </c>
      <c r="F965" s="21" t="str">
        <f>CONCATENATE("01/11/",'Compte de résultats (AM)'!$C$1)</f>
        <v>01/11/2025</v>
      </c>
      <c r="G965" s="19" t="str">
        <f t="shared" si="45"/>
        <v>630215</v>
      </c>
      <c r="H965" s="13">
        <f>'Compte de résultats (AM)'!O76</f>
        <v>632.28</v>
      </c>
      <c r="I965" s="17">
        <f t="shared" si="49"/>
        <v>632.28</v>
      </c>
      <c r="J965" s="12" t="s">
        <v>211</v>
      </c>
    </row>
    <row r="966" spans="4:10" x14ac:dyDescent="0.25">
      <c r="D966" s="5">
        <v>965</v>
      </c>
      <c r="E966" s="19" t="str">
        <f t="shared" si="40"/>
        <v>lignes_budget_2025965</v>
      </c>
      <c r="F966" s="21" t="str">
        <f>CONCATENATE("01/11/",'Compte de résultats (AM)'!$C$1)</f>
        <v>01/11/2025</v>
      </c>
      <c r="G966" s="19" t="str">
        <f t="shared" si="45"/>
        <v>630220</v>
      </c>
      <c r="H966" s="13">
        <f>'Compte de résultats (AM)'!O77</f>
        <v>104.69</v>
      </c>
      <c r="I966" s="17">
        <f t="shared" si="49"/>
        <v>104.69</v>
      </c>
      <c r="J966" s="12" t="s">
        <v>211</v>
      </c>
    </row>
    <row r="967" spans="4:10" x14ac:dyDescent="0.25">
      <c r="D967" s="5">
        <v>966</v>
      </c>
      <c r="E967" s="19" t="str">
        <f t="shared" si="40"/>
        <v>lignes_budget_2025966</v>
      </c>
      <c r="F967" s="21" t="str">
        <f>CONCATENATE("01/11/",'Compte de résultats (AM)'!$C$1)</f>
        <v>01/11/2025</v>
      </c>
      <c r="G967" s="19" t="str">
        <f t="shared" si="45"/>
        <v>630230</v>
      </c>
      <c r="H967" s="13">
        <f>'Compte de résultats (AM)'!O78</f>
        <v>40.229999999999997</v>
      </c>
      <c r="I967" s="17">
        <f t="shared" si="49"/>
        <v>40.229999999999997</v>
      </c>
      <c r="J967" s="12" t="s">
        <v>211</v>
      </c>
    </row>
    <row r="968" spans="4:10" x14ac:dyDescent="0.25">
      <c r="D968" s="5">
        <v>967</v>
      </c>
      <c r="E968" s="19" t="str">
        <f t="shared" si="40"/>
        <v>lignes_budget_2025967</v>
      </c>
      <c r="F968" s="21" t="str">
        <f>CONCATENATE("01/11/",'Compte de résultats (AM)'!$C$1)</f>
        <v>01/11/2025</v>
      </c>
      <c r="G968" s="19" t="str">
        <f t="shared" si="45"/>
        <v>630240</v>
      </c>
      <c r="H968" s="13">
        <f>'Compte de résultats (AM)'!O79</f>
        <v>270.99</v>
      </c>
      <c r="I968" s="17">
        <f t="shared" si="49"/>
        <v>270.99</v>
      </c>
      <c r="J968" s="12" t="s">
        <v>211</v>
      </c>
    </row>
    <row r="969" spans="4:10" x14ac:dyDescent="0.25">
      <c r="D969" s="5">
        <v>968</v>
      </c>
      <c r="E969" s="19" t="str">
        <f t="shared" si="40"/>
        <v>lignes_budget_2025968</v>
      </c>
      <c r="F969" s="21" t="str">
        <f>CONCATENATE("01/11/",'Compte de résultats (AM)'!$C$1)</f>
        <v>01/11/2025</v>
      </c>
      <c r="G969" s="19" t="str">
        <f t="shared" si="45"/>
        <v>633000</v>
      </c>
      <c r="H969" s="13">
        <f>'Compte de résultats (AM)'!O80</f>
        <v>2854.63</v>
      </c>
      <c r="I969" s="17">
        <f t="shared" si="49"/>
        <v>2854.63</v>
      </c>
      <c r="J969" s="12" t="s">
        <v>211</v>
      </c>
    </row>
    <row r="970" spans="4:10" x14ac:dyDescent="0.25">
      <c r="D970" s="5">
        <v>969</v>
      </c>
      <c r="E970" s="19" t="str">
        <f t="shared" si="40"/>
        <v>lignes_budget_2025969</v>
      </c>
      <c r="F970" s="21" t="str">
        <f>CONCATENATE("01/11/",'Compte de résultats (AM)'!$C$1)</f>
        <v>01/11/2025</v>
      </c>
      <c r="G970" s="19" t="str">
        <f t="shared" si="45"/>
        <v>633100</v>
      </c>
      <c r="H970" s="13">
        <f>'Compte de résultats (AM)'!O81</f>
        <v>-1196.9100000000001</v>
      </c>
      <c r="I970" s="17">
        <f t="shared" si="49"/>
        <v>-1196.9100000000001</v>
      </c>
      <c r="J970" s="12" t="s">
        <v>211</v>
      </c>
    </row>
    <row r="971" spans="4:10" x14ac:dyDescent="0.25">
      <c r="D971" s="5">
        <v>970</v>
      </c>
      <c r="E971" s="19" t="str">
        <f t="shared" si="40"/>
        <v>lignes_budget_2025970</v>
      </c>
      <c r="F971" s="21" t="str">
        <f>CONCATENATE("01/11/",'Compte de résultats (AM)'!$C$1)</f>
        <v>01/11/2025</v>
      </c>
      <c r="G971" s="19" t="str">
        <f t="shared" si="45"/>
        <v>642000</v>
      </c>
      <c r="H971" s="13">
        <f>'Compte de résultats (AM)'!O82</f>
        <v>4166.67</v>
      </c>
      <c r="I971" s="17">
        <f t="shared" si="49"/>
        <v>4166.67</v>
      </c>
      <c r="J971" s="12" t="s">
        <v>211</v>
      </c>
    </row>
    <row r="972" spans="4:10" x14ac:dyDescent="0.25">
      <c r="D972" s="5">
        <v>971</v>
      </c>
      <c r="E972" s="19" t="str">
        <f t="shared" si="40"/>
        <v>lignes_budget_2025971</v>
      </c>
      <c r="F972" s="21" t="str">
        <f>CONCATENATE("01/11/",'Compte de résultats (AM)'!$C$1)</f>
        <v>01/11/2025</v>
      </c>
      <c r="G972" s="19" t="str">
        <f t="shared" si="45"/>
        <v>644000</v>
      </c>
      <c r="H972" s="13">
        <f>'Compte de résultats (AM)'!O83</f>
        <v>22.53</v>
      </c>
      <c r="I972" s="17">
        <f t="shared" si="49"/>
        <v>22.53</v>
      </c>
      <c r="J972" s="12" t="s">
        <v>211</v>
      </c>
    </row>
    <row r="973" spans="4:10" x14ac:dyDescent="0.25">
      <c r="D973" s="5">
        <v>972</v>
      </c>
      <c r="E973" s="19" t="str">
        <f t="shared" si="40"/>
        <v>lignes_budget_2025972</v>
      </c>
      <c r="F973" s="21" t="str">
        <f>CONCATENATE("01/11/",'Compte de résultats (AM)'!$C$1)</f>
        <v>01/11/2025</v>
      </c>
      <c r="G973" s="19" t="str">
        <f t="shared" si="45"/>
        <v>750400</v>
      </c>
      <c r="H973" s="13">
        <f>'Compte de résultats (AM)'!O84</f>
        <v>131.34</v>
      </c>
      <c r="I973" s="16">
        <f t="shared" ref="I973:I975" si="50">H973*-1</f>
        <v>-131.34</v>
      </c>
      <c r="J973" s="12" t="s">
        <v>211</v>
      </c>
    </row>
    <row r="974" spans="4:10" x14ac:dyDescent="0.25">
      <c r="D974" s="5">
        <v>973</v>
      </c>
      <c r="E974" s="19" t="str">
        <f t="shared" si="40"/>
        <v>lignes_budget_2025973</v>
      </c>
      <c r="F974" s="21" t="str">
        <f>CONCATENATE("01/11/",'Compte de résultats (AM)'!$C$1)</f>
        <v>01/11/2025</v>
      </c>
      <c r="G974" s="19" t="str">
        <f t="shared" si="45"/>
        <v>752100</v>
      </c>
      <c r="H974" s="13">
        <f>'Compte de résultats (AM)'!O85</f>
        <v>0.69</v>
      </c>
      <c r="I974" s="16">
        <f t="shared" si="50"/>
        <v>-0.69</v>
      </c>
      <c r="J974" s="12" t="s">
        <v>211</v>
      </c>
    </row>
    <row r="975" spans="4:10" x14ac:dyDescent="0.25">
      <c r="D975" s="5">
        <v>974</v>
      </c>
      <c r="E975" s="19" t="str">
        <f t="shared" si="40"/>
        <v>lignes_budget_2025974</v>
      </c>
      <c r="F975" s="21" t="str">
        <f>CONCATENATE("01/11/",'Compte de résultats (AM)'!$C$1)</f>
        <v>01/11/2025</v>
      </c>
      <c r="G975" s="19" t="str">
        <f t="shared" si="45"/>
        <v>754000</v>
      </c>
      <c r="H975" s="13">
        <f>'Compte de résultats (AM)'!O86</f>
        <v>290.36</v>
      </c>
      <c r="I975" s="16">
        <f t="shared" si="50"/>
        <v>-290.36</v>
      </c>
      <c r="J975" s="12" t="s">
        <v>211</v>
      </c>
    </row>
    <row r="976" spans="4:10" x14ac:dyDescent="0.25">
      <c r="D976" s="5">
        <v>975</v>
      </c>
      <c r="E976" s="19" t="str">
        <f t="shared" si="40"/>
        <v>lignes_budget_2025975</v>
      </c>
      <c r="F976" s="21" t="str">
        <f>CONCATENATE("01/11/",'Compte de résultats (AM)'!$C$1)</f>
        <v>01/11/2025</v>
      </c>
      <c r="G976" s="19" t="str">
        <f t="shared" si="45"/>
        <v>650510</v>
      </c>
      <c r="H976" s="13">
        <f>'Compte de résultats (AM)'!O87</f>
        <v>571.83000000000004</v>
      </c>
      <c r="I976" s="17">
        <f t="shared" ref="I976:I980" si="51">H976</f>
        <v>571.83000000000004</v>
      </c>
      <c r="J976" s="12" t="s">
        <v>211</v>
      </c>
    </row>
    <row r="977" spans="4:10" x14ac:dyDescent="0.25">
      <c r="D977" s="5">
        <v>976</v>
      </c>
      <c r="E977" s="19" t="str">
        <f t="shared" si="40"/>
        <v>lignes_budget_2025976</v>
      </c>
      <c r="F977" s="21" t="str">
        <f>CONCATENATE("01/11/",'Compte de résultats (AM)'!$C$1)</f>
        <v>01/11/2025</v>
      </c>
      <c r="G977" s="19" t="str">
        <f t="shared" si="45"/>
        <v>650660</v>
      </c>
      <c r="H977" s="13">
        <f>'Compte de résultats (AM)'!O88</f>
        <v>613.79</v>
      </c>
      <c r="I977" s="17">
        <f t="shared" si="51"/>
        <v>613.79</v>
      </c>
      <c r="J977" s="12" t="s">
        <v>211</v>
      </c>
    </row>
    <row r="978" spans="4:10" x14ac:dyDescent="0.25">
      <c r="D978" s="5">
        <v>977</v>
      </c>
      <c r="E978" s="19" t="str">
        <f t="shared" si="40"/>
        <v>lignes_budget_2025977</v>
      </c>
      <c r="F978" s="21" t="str">
        <f>CONCATENATE("01/11/",'Compte de résultats (AM)'!$C$1)</f>
        <v>01/11/2025</v>
      </c>
      <c r="G978" s="19" t="str">
        <f t="shared" si="45"/>
        <v>652100</v>
      </c>
      <c r="H978" s="13">
        <f>'Compte de résultats (AM)'!O89</f>
        <v>37.020000000000003</v>
      </c>
      <c r="I978" s="17">
        <f t="shared" si="51"/>
        <v>37.020000000000003</v>
      </c>
      <c r="J978" s="12" t="s">
        <v>211</v>
      </c>
    </row>
    <row r="979" spans="4:10" x14ac:dyDescent="0.25">
      <c r="D979" s="5">
        <v>978</v>
      </c>
      <c r="E979" s="19" t="str">
        <f t="shared" si="40"/>
        <v>lignes_budget_2025978</v>
      </c>
      <c r="F979" s="21" t="str">
        <f>CONCATENATE("01/11/",'Compte de résultats (AM)'!$C$1)</f>
        <v>01/11/2025</v>
      </c>
      <c r="G979" s="19" t="str">
        <f t="shared" si="45"/>
        <v>654000</v>
      </c>
      <c r="H979" s="13">
        <f>'Compte de résultats (AM)'!O90</f>
        <v>31</v>
      </c>
      <c r="I979" s="17">
        <f t="shared" si="51"/>
        <v>31</v>
      </c>
      <c r="J979" s="12" t="s">
        <v>211</v>
      </c>
    </row>
    <row r="980" spans="4:10" x14ac:dyDescent="0.25">
      <c r="D980" s="5">
        <v>979</v>
      </c>
      <c r="E980" s="19" t="str">
        <f t="shared" si="40"/>
        <v>lignes_budget_2025979</v>
      </c>
      <c r="F980" s="21" t="str">
        <f>CONCATENATE("01/11/",'Compte de résultats (AM)'!$C$1)</f>
        <v>01/11/2025</v>
      </c>
      <c r="G980" s="19" t="str">
        <f t="shared" si="45"/>
        <v>657000</v>
      </c>
      <c r="H980" s="13">
        <f>'Compte de résultats (AM)'!O91</f>
        <v>104.61</v>
      </c>
      <c r="I980" s="17">
        <f t="shared" si="51"/>
        <v>104.61</v>
      </c>
      <c r="J980" s="12" t="s">
        <v>211</v>
      </c>
    </row>
    <row r="981" spans="4:10" x14ac:dyDescent="0.25">
      <c r="D981" s="5">
        <v>980</v>
      </c>
      <c r="E981" s="19" t="str">
        <f t="shared" si="40"/>
        <v>lignes_budget_2025980</v>
      </c>
      <c r="F981" s="21" t="str">
        <f>CONCATENATE("01/12/",'Compte de résultats (AM)'!$C$1)</f>
        <v>01/12/2025</v>
      </c>
      <c r="G981" s="19" t="str">
        <f t="shared" si="45"/>
        <v>762000</v>
      </c>
      <c r="H981" s="13">
        <f>'Compte de résultats (AM)'!P3</f>
        <v>906.52499999999998</v>
      </c>
      <c r="I981" s="16">
        <f t="shared" ref="I981:I991" si="52">H981*-1</f>
        <v>-906.52499999999998</v>
      </c>
      <c r="J981" s="12" t="s">
        <v>212</v>
      </c>
    </row>
    <row r="982" spans="4:10" x14ac:dyDescent="0.25">
      <c r="D982" s="5">
        <v>981</v>
      </c>
      <c r="E982" s="19" t="str">
        <f t="shared" si="40"/>
        <v>lignes_budget_2025981</v>
      </c>
      <c r="F982" s="21" t="str">
        <f>CONCATENATE("01/12/",'Compte de résultats (AM)'!$C$1)</f>
        <v>01/12/2025</v>
      </c>
      <c r="G982" s="19" t="str">
        <f t="shared" si="45"/>
        <v>700100</v>
      </c>
      <c r="H982" s="13">
        <f>'Compte de résultats (AM)'!P4</f>
        <v>102553.37</v>
      </c>
      <c r="I982" s="16">
        <f t="shared" si="52"/>
        <v>-102553.37</v>
      </c>
      <c r="J982" s="12" t="s">
        <v>212</v>
      </c>
    </row>
    <row r="983" spans="4:10" x14ac:dyDescent="0.25">
      <c r="D983" s="5">
        <v>982</v>
      </c>
      <c r="E983" s="19" t="str">
        <f t="shared" si="40"/>
        <v>lignes_budget_2025982</v>
      </c>
      <c r="F983" s="21" t="str">
        <f>CONCATENATE("01/12/",'Compte de résultats (AM)'!$C$1)</f>
        <v>01/12/2025</v>
      </c>
      <c r="G983" s="19" t="str">
        <f t="shared" si="45"/>
        <v>700200</v>
      </c>
      <c r="H983" s="13">
        <f>'Compte de résultats (AM)'!P5</f>
        <v>145394.07</v>
      </c>
      <c r="I983" s="16">
        <f t="shared" si="52"/>
        <v>-145394.07</v>
      </c>
      <c r="J983" s="12" t="s">
        <v>212</v>
      </c>
    </row>
    <row r="984" spans="4:10" x14ac:dyDescent="0.25">
      <c r="D984" s="5">
        <v>983</v>
      </c>
      <c r="E984" s="19" t="str">
        <f t="shared" si="40"/>
        <v>lignes_budget_2025983</v>
      </c>
      <c r="F984" s="21" t="str">
        <f>CONCATENATE("01/12/",'Compte de résultats (AM)'!$C$1)</f>
        <v>01/12/2025</v>
      </c>
      <c r="G984" s="19" t="str">
        <f t="shared" si="45"/>
        <v>700500</v>
      </c>
      <c r="H984" s="13">
        <f>'Compte de résultats (AM)'!P6</f>
        <v>-47160.32</v>
      </c>
      <c r="I984" s="16">
        <f t="shared" si="52"/>
        <v>47160.32</v>
      </c>
      <c r="J984" s="12" t="s">
        <v>212</v>
      </c>
    </row>
    <row r="985" spans="4:10" x14ac:dyDescent="0.25">
      <c r="D985" s="5">
        <v>984</v>
      </c>
      <c r="E985" s="19" t="str">
        <f t="shared" si="40"/>
        <v>lignes_budget_2025984</v>
      </c>
      <c r="F985" s="21" t="str">
        <f>CONCATENATE("01/12/",'Compte de résultats (AM)'!$C$1)</f>
        <v>01/12/2025</v>
      </c>
      <c r="G985" s="19" t="str">
        <f t="shared" si="45"/>
        <v>701000</v>
      </c>
      <c r="H985" s="13">
        <f>'Compte de résultats (AM)'!P7</f>
        <v>28109.62</v>
      </c>
      <c r="I985" s="16">
        <f t="shared" si="52"/>
        <v>-28109.62</v>
      </c>
      <c r="J985" s="12" t="s">
        <v>212</v>
      </c>
    </row>
    <row r="986" spans="4:10" x14ac:dyDescent="0.25">
      <c r="D986" s="5">
        <v>985</v>
      </c>
      <c r="E986" s="19" t="str">
        <f t="shared" si="40"/>
        <v>lignes_budget_2025985</v>
      </c>
      <c r="F986" s="21" t="str">
        <f>CONCATENATE("01/12/",'Compte de résultats (AM)'!$C$1)</f>
        <v>01/12/2025</v>
      </c>
      <c r="G986" s="19" t="str">
        <f t="shared" si="45"/>
        <v>701212</v>
      </c>
      <c r="H986" s="13">
        <f>'Compte de résultats (AM)'!P8</f>
        <v>44.35</v>
      </c>
      <c r="I986" s="16">
        <f t="shared" si="52"/>
        <v>-44.35</v>
      </c>
      <c r="J986" s="12" t="s">
        <v>212</v>
      </c>
    </row>
    <row r="987" spans="4:10" x14ac:dyDescent="0.25">
      <c r="D987" s="5">
        <v>986</v>
      </c>
      <c r="E987" s="19" t="str">
        <f t="shared" si="40"/>
        <v>lignes_budget_2025986</v>
      </c>
      <c r="F987" s="21" t="str">
        <f>CONCATENATE("01/12/",'Compte de résultats (AM)'!$C$1)</f>
        <v>01/12/2025</v>
      </c>
      <c r="G987" s="19" t="str">
        <f t="shared" si="45"/>
        <v>701300</v>
      </c>
      <c r="H987" s="13">
        <f>'Compte de résultats (AM)'!P9</f>
        <v>30.09</v>
      </c>
      <c r="I987" s="16">
        <f t="shared" si="52"/>
        <v>-30.09</v>
      </c>
      <c r="J987" s="12" t="s">
        <v>212</v>
      </c>
    </row>
    <row r="988" spans="4:10" x14ac:dyDescent="0.25">
      <c r="D988" s="5">
        <v>987</v>
      </c>
      <c r="E988" s="19" t="str">
        <f t="shared" si="40"/>
        <v>lignes_budget_2025987</v>
      </c>
      <c r="F988" s="21" t="str">
        <f>CONCATENATE("01/12/",'Compte de résultats (AM)'!$C$1)</f>
        <v>01/12/2025</v>
      </c>
      <c r="G988" s="19" t="str">
        <f t="shared" si="45"/>
        <v>701310</v>
      </c>
      <c r="H988" s="13">
        <f>'Compte de résultats (AM)'!P10</f>
        <v>145.35</v>
      </c>
      <c r="I988" s="16">
        <f t="shared" si="52"/>
        <v>-145.35</v>
      </c>
      <c r="J988" s="12" t="s">
        <v>212</v>
      </c>
    </row>
    <row r="989" spans="4:10" x14ac:dyDescent="0.25">
      <c r="D989" s="5">
        <v>988</v>
      </c>
      <c r="E989" s="19" t="str">
        <f t="shared" si="40"/>
        <v>lignes_budget_2025988</v>
      </c>
      <c r="F989" s="21" t="str">
        <f>CONCATENATE("01/12/",'Compte de résultats (AM)'!$C$1)</f>
        <v>01/12/2025</v>
      </c>
      <c r="G989" s="19" t="str">
        <f t="shared" si="45"/>
        <v>701400</v>
      </c>
      <c r="H989" s="13">
        <f>'Compte de résultats (AM)'!P11</f>
        <v>1045.04</v>
      </c>
      <c r="I989" s="16">
        <f t="shared" si="52"/>
        <v>-1045.04</v>
      </c>
      <c r="J989" s="12" t="s">
        <v>212</v>
      </c>
    </row>
    <row r="990" spans="4:10" x14ac:dyDescent="0.25">
      <c r="D990" s="5">
        <v>989</v>
      </c>
      <c r="E990" s="19" t="str">
        <f t="shared" si="40"/>
        <v>lignes_budget_2025989</v>
      </c>
      <c r="F990" s="21" t="str">
        <f>CONCATENATE("01/12/",'Compte de résultats (AM)'!$C$1)</f>
        <v>01/12/2025</v>
      </c>
      <c r="G990" s="19" t="str">
        <f t="shared" si="45"/>
        <v>704000</v>
      </c>
      <c r="H990" s="13">
        <f>'Compte de résultats (AM)'!P12</f>
        <v>1714.06</v>
      </c>
      <c r="I990" s="16">
        <f t="shared" si="52"/>
        <v>-1714.06</v>
      </c>
      <c r="J990" s="12" t="s">
        <v>212</v>
      </c>
    </row>
    <row r="991" spans="4:10" x14ac:dyDescent="0.25">
      <c r="D991" s="5">
        <v>990</v>
      </c>
      <c r="E991" s="19" t="str">
        <f t="shared" si="40"/>
        <v>lignes_budget_2025990</v>
      </c>
      <c r="F991" s="21" t="str">
        <f>CONCATENATE("01/12/",'Compte de résultats (AM)'!$C$1)</f>
        <v>01/12/2025</v>
      </c>
      <c r="G991" s="19" t="str">
        <f t="shared" si="45"/>
        <v>705210</v>
      </c>
      <c r="H991" s="13">
        <f>'Compte de résultats (AM)'!P13</f>
        <v>1767.97</v>
      </c>
      <c r="I991" s="16">
        <f t="shared" si="52"/>
        <v>-1767.97</v>
      </c>
      <c r="J991" s="12" t="s">
        <v>212</v>
      </c>
    </row>
    <row r="992" spans="4:10" x14ac:dyDescent="0.25">
      <c r="D992" s="5">
        <v>991</v>
      </c>
      <c r="E992" s="19" t="str">
        <f t="shared" si="40"/>
        <v>lignes_budget_2025991</v>
      </c>
      <c r="F992" s="21" t="str">
        <f>CONCATENATE("01/12/",'Compte de résultats (AM)'!$C$1)</f>
        <v>01/12/2025</v>
      </c>
      <c r="G992" s="19" t="str">
        <f t="shared" si="45"/>
        <v>600100</v>
      </c>
      <c r="H992" s="13">
        <f>'Compte de résultats (AM)'!P14</f>
        <v>102090.96</v>
      </c>
      <c r="I992" s="17">
        <f t="shared" ref="I992:I1061" si="53">H992</f>
        <v>102090.96</v>
      </c>
      <c r="J992" s="12" t="s">
        <v>212</v>
      </c>
    </row>
    <row r="993" spans="4:10" x14ac:dyDescent="0.25">
      <c r="D993" s="5">
        <v>992</v>
      </c>
      <c r="E993" s="19" t="str">
        <f t="shared" si="40"/>
        <v>lignes_budget_2025992</v>
      </c>
      <c r="F993" s="21" t="str">
        <f>CONCATENATE("01/12/",'Compte de résultats (AM)'!$C$1)</f>
        <v>01/12/2025</v>
      </c>
      <c r="G993" s="19" t="str">
        <f t="shared" si="45"/>
        <v>600200</v>
      </c>
      <c r="H993" s="13">
        <f>'Compte de résultats (AM)'!P15</f>
        <v>144280.82999999999</v>
      </c>
      <c r="I993" s="17">
        <f t="shared" si="53"/>
        <v>144280.82999999999</v>
      </c>
      <c r="J993" s="12" t="s">
        <v>212</v>
      </c>
    </row>
    <row r="994" spans="4:10" x14ac:dyDescent="0.25">
      <c r="D994" s="5">
        <v>993</v>
      </c>
      <c r="E994" s="19" t="str">
        <f t="shared" si="40"/>
        <v>lignes_budget_2025993</v>
      </c>
      <c r="F994" s="21" t="str">
        <f>CONCATENATE("01/12/",'Compte de résultats (AM)'!$C$1)</f>
        <v>01/12/2025</v>
      </c>
      <c r="G994" s="19" t="str">
        <f t="shared" si="45"/>
        <v>601100</v>
      </c>
      <c r="H994" s="13">
        <f>'Compte de résultats (AM)'!P16</f>
        <v>250.35</v>
      </c>
      <c r="I994" s="17">
        <f t="shared" si="53"/>
        <v>250.35</v>
      </c>
      <c r="J994" s="12" t="s">
        <v>212</v>
      </c>
    </row>
    <row r="995" spans="4:10" x14ac:dyDescent="0.25">
      <c r="D995" s="5">
        <v>994</v>
      </c>
      <c r="E995" s="19" t="str">
        <f t="shared" si="40"/>
        <v>lignes_budget_2025994</v>
      </c>
      <c r="F995" s="21" t="str">
        <f>CONCATENATE("01/12/",'Compte de résultats (AM)'!$C$1)</f>
        <v>01/12/2025</v>
      </c>
      <c r="G995" s="19" t="str">
        <f t="shared" si="45"/>
        <v>601112</v>
      </c>
      <c r="H995" s="13">
        <f>'Compte de résultats (AM)'!P17</f>
        <v>1944.47</v>
      </c>
      <c r="I995" s="17">
        <f t="shared" si="53"/>
        <v>1944.47</v>
      </c>
      <c r="J995" s="12" t="s">
        <v>212</v>
      </c>
    </row>
    <row r="996" spans="4:10" x14ac:dyDescent="0.25">
      <c r="D996" s="5">
        <v>995</v>
      </c>
      <c r="E996" s="19" t="str">
        <f t="shared" si="40"/>
        <v>lignes_budget_2025995</v>
      </c>
      <c r="F996" s="21" t="str">
        <f>CONCATENATE("01/12/",'Compte de résultats (AM)'!$C$1)</f>
        <v>01/12/2025</v>
      </c>
      <c r="G996" s="19" t="str">
        <f t="shared" si="45"/>
        <v>601200</v>
      </c>
      <c r="H996" s="13">
        <f>'Compte de résultats (AM)'!P18</f>
        <v>2183.1325000000002</v>
      </c>
      <c r="I996" s="17">
        <f t="shared" si="53"/>
        <v>2183.1325000000002</v>
      </c>
      <c r="J996" s="12" t="s">
        <v>212</v>
      </c>
    </row>
    <row r="997" spans="4:10" x14ac:dyDescent="0.25">
      <c r="D997" s="5">
        <v>996</v>
      </c>
      <c r="E997" s="19" t="str">
        <f t="shared" si="40"/>
        <v>lignes_budget_2025996</v>
      </c>
      <c r="F997" s="21" t="str">
        <f>CONCATENATE("01/12/",'Compte de résultats (AM)'!$C$1)</f>
        <v>01/12/2025</v>
      </c>
      <c r="G997" s="19" t="str">
        <f t="shared" si="45"/>
        <v>601210</v>
      </c>
      <c r="H997" s="13">
        <f>'Compte de résultats (AM)'!P19</f>
        <v>122.825</v>
      </c>
      <c r="I997" s="17">
        <f t="shared" si="53"/>
        <v>122.825</v>
      </c>
      <c r="J997" s="12" t="s">
        <v>212</v>
      </c>
    </row>
    <row r="998" spans="4:10" x14ac:dyDescent="0.25">
      <c r="D998" s="5">
        <v>997</v>
      </c>
      <c r="E998" s="19" t="str">
        <f t="shared" si="40"/>
        <v>lignes_budget_2025997</v>
      </c>
      <c r="F998" s="21" t="str">
        <f>CONCATENATE("01/12/",'Compte de résultats (AM)'!$C$1)</f>
        <v>01/12/2025</v>
      </c>
      <c r="G998" s="19" t="str">
        <f t="shared" si="45"/>
        <v>601300</v>
      </c>
      <c r="H998" s="13">
        <f>'Compte de résultats (AM)'!P20</f>
        <v>19.59</v>
      </c>
      <c r="I998" s="17">
        <f t="shared" si="53"/>
        <v>19.59</v>
      </c>
      <c r="J998" s="12" t="s">
        <v>212</v>
      </c>
    </row>
    <row r="999" spans="4:10" x14ac:dyDescent="0.25">
      <c r="D999" s="5">
        <v>998</v>
      </c>
      <c r="E999" s="19" t="str">
        <f t="shared" si="40"/>
        <v>lignes_budget_2025998</v>
      </c>
      <c r="F999" s="21" t="str">
        <f>CONCATENATE("01/12/",'Compte de résultats (AM)'!$C$1)</f>
        <v>01/12/2025</v>
      </c>
      <c r="G999" s="19" t="str">
        <f t="shared" si="45"/>
        <v>601500</v>
      </c>
      <c r="H999" s="13">
        <f>'Compte de résultats (AM)'!P21</f>
        <v>62.84</v>
      </c>
      <c r="I999" s="17">
        <f t="shared" si="53"/>
        <v>62.84</v>
      </c>
      <c r="J999" s="12" t="s">
        <v>212</v>
      </c>
    </row>
    <row r="1000" spans="4:10" x14ac:dyDescent="0.25">
      <c r="D1000" s="5">
        <v>999</v>
      </c>
      <c r="E1000" s="19" t="str">
        <f t="shared" si="40"/>
        <v>lignes_budget_2025999</v>
      </c>
      <c r="F1000" s="21" t="str">
        <f>CONCATENATE("01/12/",'Compte de résultats (AM)'!$C$1)</f>
        <v>01/12/2025</v>
      </c>
      <c r="G1000" s="19" t="str">
        <f t="shared" si="45"/>
        <v>601510</v>
      </c>
      <c r="H1000" s="13">
        <f>'Compte de résultats (AM)'!P22</f>
        <v>24.45</v>
      </c>
      <c r="I1000" s="17">
        <f t="shared" si="53"/>
        <v>24.45</v>
      </c>
      <c r="J1000" s="12" t="s">
        <v>212</v>
      </c>
    </row>
    <row r="1001" spans="4:10" x14ac:dyDescent="0.25">
      <c r="D1001" s="5">
        <v>1000</v>
      </c>
      <c r="E1001" s="19" t="str">
        <f t="shared" si="40"/>
        <v>lignes_budget_20251000</v>
      </c>
      <c r="F1001" s="21" t="str">
        <f>CONCATENATE("01/12/",'Compte de résultats (AM)'!$C$1)</f>
        <v>01/12/2025</v>
      </c>
      <c r="G1001" s="19" t="str">
        <f t="shared" si="45"/>
        <v>601900</v>
      </c>
      <c r="H1001" s="13">
        <f>'Compte de résultats (AM)'!P23</f>
        <v>23608.84</v>
      </c>
      <c r="I1001" s="17">
        <f t="shared" si="53"/>
        <v>23608.84</v>
      </c>
      <c r="J1001" s="12" t="s">
        <v>212</v>
      </c>
    </row>
    <row r="1002" spans="4:10" x14ac:dyDescent="0.25">
      <c r="D1002" s="5">
        <v>1001</v>
      </c>
      <c r="E1002" s="19" t="str">
        <f t="shared" si="40"/>
        <v>lignes_budget_20251001</v>
      </c>
      <c r="F1002" s="21" t="str">
        <f>CONCATENATE("01/12/",'Compte de résultats (AM)'!$C$1)</f>
        <v>01/12/2025</v>
      </c>
      <c r="G1002" s="19" t="str">
        <f t="shared" si="45"/>
        <v>602100</v>
      </c>
      <c r="H1002" s="13">
        <f>'Compte de résultats (AM)'!P24</f>
        <v>17.57</v>
      </c>
      <c r="I1002" s="17">
        <f t="shared" si="53"/>
        <v>17.57</v>
      </c>
      <c r="J1002" s="12" t="s">
        <v>212</v>
      </c>
    </row>
    <row r="1003" spans="4:10" x14ac:dyDescent="0.25">
      <c r="D1003" s="5">
        <v>1002</v>
      </c>
      <c r="E1003" s="19" t="str">
        <f t="shared" si="40"/>
        <v>lignes_budget_20251002</v>
      </c>
      <c r="F1003" s="21" t="str">
        <f>CONCATENATE("01/12/",'Compte de résultats (AM)'!$C$1)</f>
        <v>01/12/2025</v>
      </c>
      <c r="G1003" s="19" t="str">
        <f t="shared" si="45"/>
        <v>602110</v>
      </c>
      <c r="H1003" s="13">
        <f>'Compte de résultats (AM)'!P25</f>
        <v>3.6</v>
      </c>
      <c r="I1003" s="17">
        <f t="shared" si="53"/>
        <v>3.6</v>
      </c>
      <c r="J1003" s="12" t="s">
        <v>212</v>
      </c>
    </row>
    <row r="1004" spans="4:10" x14ac:dyDescent="0.25">
      <c r="D1004" s="5">
        <v>1003</v>
      </c>
      <c r="E1004" s="19" t="str">
        <f t="shared" si="40"/>
        <v>lignes_budget_20251003</v>
      </c>
      <c r="F1004" s="21" t="str">
        <f>CONCATENATE("01/12/",'Compte de résultats (AM)'!$C$1)</f>
        <v>01/12/2025</v>
      </c>
      <c r="G1004" s="19" t="str">
        <f t="shared" si="45"/>
        <v>603000</v>
      </c>
      <c r="H1004" s="13">
        <f>'Compte de résultats (AM)'!P26</f>
        <v>873.56</v>
      </c>
      <c r="I1004" s="17">
        <f t="shared" si="53"/>
        <v>873.56</v>
      </c>
      <c r="J1004" s="12" t="s">
        <v>212</v>
      </c>
    </row>
    <row r="1005" spans="4:10" x14ac:dyDescent="0.25">
      <c r="D1005" s="5">
        <v>1004</v>
      </c>
      <c r="E1005" s="19" t="str">
        <f t="shared" si="40"/>
        <v>lignes_budget_20251004</v>
      </c>
      <c r="F1005" s="21" t="str">
        <f>CONCATENATE("01/12/",'Compte de résultats (AM)'!$C$1)</f>
        <v>01/12/2025</v>
      </c>
      <c r="G1005" s="19" t="str">
        <f t="shared" si="45"/>
        <v>603400</v>
      </c>
      <c r="H1005" s="13">
        <f>'Compte de résultats (AM)'!P27</f>
        <v>183.85</v>
      </c>
      <c r="I1005" s="17">
        <f t="shared" si="53"/>
        <v>183.85</v>
      </c>
      <c r="J1005" s="12" t="s">
        <v>212</v>
      </c>
    </row>
    <row r="1006" spans="4:10" x14ac:dyDescent="0.25">
      <c r="D1006" s="5">
        <v>1005</v>
      </c>
      <c r="E1006" s="19" t="str">
        <f t="shared" si="40"/>
        <v>lignes_budget_20251005</v>
      </c>
      <c r="F1006" s="21" t="str">
        <f>CONCATENATE("01/12/",'Compte de résultats (AM)'!$C$1)</f>
        <v>01/12/2025</v>
      </c>
      <c r="G1006" s="19" t="str">
        <f t="shared" si="45"/>
        <v>606000</v>
      </c>
      <c r="H1006" s="13">
        <f>'Compte de résultats (AM)'!P28</f>
        <v>1206.22</v>
      </c>
      <c r="I1006" s="17">
        <f t="shared" si="53"/>
        <v>1206.22</v>
      </c>
      <c r="J1006" s="12" t="s">
        <v>212</v>
      </c>
    </row>
    <row r="1007" spans="4:10" x14ac:dyDescent="0.25">
      <c r="D1007" s="5">
        <v>1006</v>
      </c>
      <c r="E1007" s="19" t="str">
        <f t="shared" si="40"/>
        <v>lignes_budget_20251006</v>
      </c>
      <c r="F1007" s="21" t="str">
        <f>CONCATENATE("01/12/",'Compte de résultats (AM)'!$C$1)</f>
        <v>01/12/2025</v>
      </c>
      <c r="G1007" s="19" t="str">
        <f t="shared" si="45"/>
        <v>609001</v>
      </c>
      <c r="H1007" s="13">
        <f>'Compte de résultats (AM)'!P29</f>
        <v>2474.46</v>
      </c>
      <c r="I1007" s="17">
        <f t="shared" si="53"/>
        <v>2474.46</v>
      </c>
      <c r="J1007" s="12" t="s">
        <v>212</v>
      </c>
    </row>
    <row r="1008" spans="4:10" x14ac:dyDescent="0.25">
      <c r="D1008" s="5">
        <v>1007</v>
      </c>
      <c r="E1008" s="19" t="str">
        <f t="shared" si="40"/>
        <v>lignes_budget_20251007</v>
      </c>
      <c r="F1008" s="21" t="str">
        <f>CONCATENATE("01/12/",'Compte de résultats (AM)'!$C$1)</f>
        <v>01/12/2025</v>
      </c>
      <c r="G1008" s="19" t="str">
        <f t="shared" si="45"/>
        <v>610101</v>
      </c>
      <c r="H1008" s="13">
        <f>'Compte de résultats (AM)'!P30</f>
        <v>236.82</v>
      </c>
      <c r="I1008" s="17">
        <f t="shared" si="53"/>
        <v>236.82</v>
      </c>
      <c r="J1008" s="12" t="s">
        <v>212</v>
      </c>
    </row>
    <row r="1009" spans="4:10" x14ac:dyDescent="0.25">
      <c r="D1009" s="5">
        <v>1008</v>
      </c>
      <c r="E1009" s="19" t="str">
        <f t="shared" si="40"/>
        <v>lignes_budget_20251008</v>
      </c>
      <c r="F1009" s="21" t="str">
        <f>CONCATENATE("01/12/",'Compte de résultats (AM)'!$C$1)</f>
        <v>01/12/2025</v>
      </c>
      <c r="G1009" s="19" t="str">
        <f t="shared" si="45"/>
        <v>610115</v>
      </c>
      <c r="H1009" s="13">
        <f>'Compte de résultats (AM)'!P31</f>
        <v>0</v>
      </c>
      <c r="I1009" s="17">
        <f t="shared" si="53"/>
        <v>0</v>
      </c>
      <c r="J1009" s="12" t="s">
        <v>212</v>
      </c>
    </row>
    <row r="1010" spans="4:10" x14ac:dyDescent="0.25">
      <c r="D1010" s="5">
        <v>1009</v>
      </c>
      <c r="E1010" s="19" t="str">
        <f t="shared" si="40"/>
        <v>lignes_budget_20251009</v>
      </c>
      <c r="F1010" s="21" t="str">
        <f>CONCATENATE("01/12/",'Compte de résultats (AM)'!$C$1)</f>
        <v>01/12/2025</v>
      </c>
      <c r="G1010" s="19" t="str">
        <f t="shared" si="45"/>
        <v>610200</v>
      </c>
      <c r="H1010" s="13">
        <f>'Compte de résultats (AM)'!P32</f>
        <v>173.01</v>
      </c>
      <c r="I1010" s="17">
        <f t="shared" si="53"/>
        <v>173.01</v>
      </c>
      <c r="J1010" s="12" t="s">
        <v>212</v>
      </c>
    </row>
    <row r="1011" spans="4:10" x14ac:dyDescent="0.25">
      <c r="D1011" s="5">
        <v>1010</v>
      </c>
      <c r="E1011" s="19" t="str">
        <f t="shared" si="40"/>
        <v>lignes_budget_20251010</v>
      </c>
      <c r="F1011" s="21" t="str">
        <f>CONCATENATE("01/12/",'Compte de résultats (AM)'!$C$1)</f>
        <v>01/12/2025</v>
      </c>
      <c r="G1011" s="19" t="str">
        <f t="shared" si="45"/>
        <v>610201</v>
      </c>
      <c r="H1011" s="13">
        <f>'Compte de résultats (AM)'!P33</f>
        <v>200</v>
      </c>
      <c r="I1011" s="17">
        <f t="shared" si="53"/>
        <v>200</v>
      </c>
      <c r="J1011" s="12" t="s">
        <v>212</v>
      </c>
    </row>
    <row r="1012" spans="4:10" x14ac:dyDescent="0.25">
      <c r="D1012" s="5">
        <v>1011</v>
      </c>
      <c r="E1012" s="19" t="str">
        <f t="shared" si="40"/>
        <v>lignes_budget_20251011</v>
      </c>
      <c r="F1012" s="21" t="str">
        <f>CONCATENATE("01/12/",'Compte de résultats (AM)'!$C$1)</f>
        <v>01/12/2025</v>
      </c>
      <c r="G1012" s="19" t="str">
        <f t="shared" si="45"/>
        <v>610300</v>
      </c>
      <c r="H1012" s="13">
        <f>'Compte de résultats (AM)'!P34</f>
        <v>446.97</v>
      </c>
      <c r="I1012" s="17">
        <f t="shared" si="53"/>
        <v>446.97</v>
      </c>
      <c r="J1012" s="12" t="s">
        <v>212</v>
      </c>
    </row>
    <row r="1013" spans="4:10" x14ac:dyDescent="0.25">
      <c r="D1013" s="5">
        <v>1012</v>
      </c>
      <c r="E1013" s="19" t="str">
        <f t="shared" si="40"/>
        <v>lignes_budget_20251012</v>
      </c>
      <c r="F1013" s="21" t="str">
        <f>CONCATENATE("01/12/",'Compte de résultats (AM)'!$C$1)</f>
        <v>01/12/2025</v>
      </c>
      <c r="G1013" s="19" t="str">
        <f t="shared" si="45"/>
        <v>610350</v>
      </c>
      <c r="H1013" s="13">
        <f>'Compte de résultats (AM)'!P35</f>
        <v>20.13</v>
      </c>
      <c r="I1013" s="17">
        <f t="shared" si="53"/>
        <v>20.13</v>
      </c>
      <c r="J1013" s="12" t="s">
        <v>212</v>
      </c>
    </row>
    <row r="1014" spans="4:10" x14ac:dyDescent="0.25">
      <c r="D1014" s="5">
        <v>1013</v>
      </c>
      <c r="E1014" s="19" t="str">
        <f t="shared" si="40"/>
        <v>lignes_budget_20251013</v>
      </c>
      <c r="F1014" s="21" t="str">
        <f>CONCATENATE("01/12/",'Compte de résultats (AM)'!$C$1)</f>
        <v>01/12/2025</v>
      </c>
      <c r="G1014" s="19" t="str">
        <f t="shared" si="45"/>
        <v>610500</v>
      </c>
      <c r="H1014" s="13">
        <f>'Compte de résultats (AM)'!P36</f>
        <v>186.81</v>
      </c>
      <c r="I1014" s="17">
        <f t="shared" si="53"/>
        <v>186.81</v>
      </c>
      <c r="J1014" s="12" t="s">
        <v>212</v>
      </c>
    </row>
    <row r="1015" spans="4:10" x14ac:dyDescent="0.25">
      <c r="D1015" s="5">
        <v>1014</v>
      </c>
      <c r="E1015" s="19" t="str">
        <f t="shared" si="40"/>
        <v>lignes_budget_20251014</v>
      </c>
      <c r="F1015" s="21" t="str">
        <f>CONCATENATE("01/12/",'Compte de résultats (AM)'!$C$1)</f>
        <v>01/12/2025</v>
      </c>
      <c r="G1015" s="19" t="str">
        <f t="shared" si="45"/>
        <v>610800</v>
      </c>
      <c r="H1015" s="13">
        <f>'Compte de résultats (AM)'!P37</f>
        <v>12.33</v>
      </c>
      <c r="I1015" s="17">
        <f t="shared" si="53"/>
        <v>12.33</v>
      </c>
      <c r="J1015" s="12" t="s">
        <v>212</v>
      </c>
    </row>
    <row r="1016" spans="4:10" x14ac:dyDescent="0.25">
      <c r="D1016" s="5">
        <v>1015</v>
      </c>
      <c r="E1016" s="19" t="str">
        <f t="shared" si="40"/>
        <v>lignes_budget_20251015</v>
      </c>
      <c r="F1016" s="21" t="str">
        <f>CONCATENATE("01/12/",'Compte de résultats (AM)'!$C$1)</f>
        <v>01/12/2025</v>
      </c>
      <c r="G1016" s="19" t="str">
        <f t="shared" si="45"/>
        <v>611000</v>
      </c>
      <c r="H1016" s="13">
        <f>'Compte de résultats (AM)'!P38</f>
        <v>342.85</v>
      </c>
      <c r="I1016" s="17">
        <f t="shared" si="53"/>
        <v>342.85</v>
      </c>
      <c r="J1016" s="12" t="s">
        <v>212</v>
      </c>
    </row>
    <row r="1017" spans="4:10" x14ac:dyDescent="0.25">
      <c r="D1017" s="5">
        <v>1016</v>
      </c>
      <c r="E1017" s="19" t="str">
        <f t="shared" si="40"/>
        <v>lignes_budget_20251016</v>
      </c>
      <c r="F1017" s="21" t="str">
        <f>CONCATENATE("01/12/",'Compte de résultats (AM)'!$C$1)</f>
        <v>01/12/2025</v>
      </c>
      <c r="G1017" s="19" t="str">
        <f t="shared" si="45"/>
        <v>611200</v>
      </c>
      <c r="H1017" s="13">
        <f>'Compte de résultats (AM)'!P39</f>
        <v>61.6</v>
      </c>
      <c r="I1017" s="17">
        <f t="shared" si="53"/>
        <v>61.6</v>
      </c>
      <c r="J1017" s="12" t="s">
        <v>212</v>
      </c>
    </row>
    <row r="1018" spans="4:10" x14ac:dyDescent="0.25">
      <c r="D1018" s="5">
        <v>1017</v>
      </c>
      <c r="E1018" s="19" t="str">
        <f t="shared" si="40"/>
        <v>lignes_budget_20251017</v>
      </c>
      <c r="F1018" s="21" t="str">
        <f>CONCATENATE("01/12/",'Compte de résultats (AM)'!$C$1)</f>
        <v>01/12/2025</v>
      </c>
      <c r="G1018" s="19" t="str">
        <f t="shared" si="45"/>
        <v>612120</v>
      </c>
      <c r="H1018" s="13">
        <f>'Compte de résultats (AM)'!P40</f>
        <v>1409.75</v>
      </c>
      <c r="I1018" s="17">
        <f t="shared" si="53"/>
        <v>1409.75</v>
      </c>
      <c r="J1018" s="12" t="s">
        <v>212</v>
      </c>
    </row>
    <row r="1019" spans="4:10" x14ac:dyDescent="0.25">
      <c r="D1019" s="5">
        <v>1018</v>
      </c>
      <c r="E1019" s="19" t="str">
        <f t="shared" si="40"/>
        <v>lignes_budget_20251018</v>
      </c>
      <c r="F1019" s="21" t="str">
        <f>CONCATENATE("01/12/",'Compte de résultats (AM)'!$C$1)</f>
        <v>01/12/2025</v>
      </c>
      <c r="G1019" s="19" t="str">
        <f t="shared" si="45"/>
        <v>612500</v>
      </c>
      <c r="H1019" s="13">
        <f>'Compte de résultats (AM)'!P41</f>
        <v>583.91</v>
      </c>
      <c r="I1019" s="17">
        <f t="shared" si="53"/>
        <v>583.91</v>
      </c>
      <c r="J1019" s="12" t="s">
        <v>212</v>
      </c>
    </row>
    <row r="1020" spans="4:10" x14ac:dyDescent="0.25">
      <c r="D1020" s="5">
        <v>1019</v>
      </c>
      <c r="E1020" s="19" t="str">
        <f t="shared" si="40"/>
        <v>lignes_budget_20251019</v>
      </c>
      <c r="F1020" s="21" t="str">
        <f>CONCATENATE("01/12/",'Compte de résultats (AM)'!$C$1)</f>
        <v>01/12/2025</v>
      </c>
      <c r="G1020" s="19" t="str">
        <f t="shared" si="45"/>
        <v>612600</v>
      </c>
      <c r="H1020" s="13">
        <f>'Compte de résultats (AM)'!P42</f>
        <v>108.03</v>
      </c>
      <c r="I1020" s="17">
        <f t="shared" si="53"/>
        <v>108.03</v>
      </c>
      <c r="J1020" s="12" t="s">
        <v>212</v>
      </c>
    </row>
    <row r="1021" spans="4:10" x14ac:dyDescent="0.25">
      <c r="D1021" s="5">
        <v>1020</v>
      </c>
      <c r="E1021" s="19" t="str">
        <f t="shared" si="40"/>
        <v>lignes_budget_20251020</v>
      </c>
      <c r="F1021" s="21" t="str">
        <f>CONCATENATE("01/12/",'Compte de résultats (AM)'!$C$1)</f>
        <v>01/12/2025</v>
      </c>
      <c r="G1021" s="19" t="str">
        <f t="shared" si="45"/>
        <v>613000</v>
      </c>
      <c r="H1021" s="13">
        <f>'Compte de résultats (AM)'!P43</f>
        <v>86.63</v>
      </c>
      <c r="I1021" s="17">
        <f t="shared" si="53"/>
        <v>86.63</v>
      </c>
      <c r="J1021" s="12" t="s">
        <v>212</v>
      </c>
    </row>
    <row r="1022" spans="4:10" x14ac:dyDescent="0.25">
      <c r="D1022" s="5">
        <v>1021</v>
      </c>
      <c r="E1022" s="19" t="str">
        <f t="shared" ref="E1022:E1069" si="54">CONCATENATE("lignes_budget_",$A$2,D1022)</f>
        <v>lignes_budget_20251021</v>
      </c>
      <c r="F1022" s="21" t="str">
        <f>CONCATENATE("01/12/",'Compte de résultats (AM)'!$C$1)</f>
        <v>01/12/2025</v>
      </c>
      <c r="G1022" s="19" t="str">
        <f t="shared" si="45"/>
        <v>613010</v>
      </c>
      <c r="H1022" s="13">
        <f>'Compte de résultats (AM)'!P44</f>
        <v>656.7</v>
      </c>
      <c r="I1022" s="17">
        <f t="shared" si="53"/>
        <v>656.7</v>
      </c>
      <c r="J1022" s="12" t="s">
        <v>212</v>
      </c>
    </row>
    <row r="1023" spans="4:10" x14ac:dyDescent="0.25">
      <c r="D1023" s="5">
        <v>1022</v>
      </c>
      <c r="E1023" s="19" t="str">
        <f t="shared" si="54"/>
        <v>lignes_budget_20251022</v>
      </c>
      <c r="F1023" s="21" t="str">
        <f>CONCATENATE("01/12/",'Compte de résultats (AM)'!$C$1)</f>
        <v>01/12/2025</v>
      </c>
      <c r="G1023" s="19" t="str">
        <f t="shared" si="45"/>
        <v>613400</v>
      </c>
      <c r="H1023" s="13">
        <f>'Compte de résultats (AM)'!P45</f>
        <v>3.97</v>
      </c>
      <c r="I1023" s="17">
        <f t="shared" si="53"/>
        <v>3.97</v>
      </c>
      <c r="J1023" s="12" t="s">
        <v>212</v>
      </c>
    </row>
    <row r="1024" spans="4:10" x14ac:dyDescent="0.25">
      <c r="D1024" s="5">
        <v>1023</v>
      </c>
      <c r="E1024" s="19" t="str">
        <f t="shared" si="54"/>
        <v>lignes_budget_20251023</v>
      </c>
      <c r="F1024" s="21" t="str">
        <f>CONCATENATE("01/12/",'Compte de résultats (AM)'!$C$1)</f>
        <v>01/12/2025</v>
      </c>
      <c r="G1024" s="19" t="str">
        <f t="shared" si="45"/>
        <v>613450</v>
      </c>
      <c r="H1024" s="13">
        <f>'Compte de résultats (AM)'!P46</f>
        <v>172.36</v>
      </c>
      <c r="I1024" s="17">
        <f t="shared" si="53"/>
        <v>172.36</v>
      </c>
      <c r="J1024" s="12" t="s">
        <v>212</v>
      </c>
    </row>
    <row r="1025" spans="4:10" x14ac:dyDescent="0.25">
      <c r="D1025" s="5">
        <v>1024</v>
      </c>
      <c r="E1025" s="19" t="str">
        <f t="shared" si="54"/>
        <v>lignes_budget_20251024</v>
      </c>
      <c r="F1025" s="21" t="str">
        <f>CONCATENATE("01/12/",'Compte de résultats (AM)'!$C$1)</f>
        <v>01/12/2025</v>
      </c>
      <c r="G1025" s="19" t="str">
        <f t="shared" si="45"/>
        <v>615200</v>
      </c>
      <c r="H1025" s="13">
        <f>'Compte de résultats (AM)'!P47</f>
        <v>4022.39</v>
      </c>
      <c r="I1025" s="17">
        <f t="shared" si="53"/>
        <v>4022.39</v>
      </c>
      <c r="J1025" s="12" t="s">
        <v>212</v>
      </c>
    </row>
    <row r="1026" spans="4:10" x14ac:dyDescent="0.25">
      <c r="D1026" s="5">
        <v>1025</v>
      </c>
      <c r="E1026" s="19" t="str">
        <f t="shared" si="54"/>
        <v>lignes_budget_20251025</v>
      </c>
      <c r="F1026" s="21" t="str">
        <f>CONCATENATE("01/12/",'Compte de résultats (AM)'!$C$1)</f>
        <v>01/12/2025</v>
      </c>
      <c r="G1026" s="19" t="str">
        <f t="shared" si="45"/>
        <v>615201</v>
      </c>
      <c r="H1026" s="13">
        <f>'Compte de résultats (AM)'!P48</f>
        <v>5565.94</v>
      </c>
      <c r="I1026" s="17">
        <f t="shared" si="53"/>
        <v>5565.94</v>
      </c>
      <c r="J1026" s="12" t="s">
        <v>212</v>
      </c>
    </row>
    <row r="1027" spans="4:10" x14ac:dyDescent="0.25">
      <c r="D1027" s="5">
        <v>1026</v>
      </c>
      <c r="E1027" s="19" t="str">
        <f t="shared" si="54"/>
        <v>lignes_budget_20251026</v>
      </c>
      <c r="F1027" s="21" t="str">
        <f>CONCATENATE("01/12/",'Compte de résultats (AM)'!$C$1)</f>
        <v>01/12/2025</v>
      </c>
      <c r="G1027" s="19" t="str">
        <f t="shared" si="45"/>
        <v>615301</v>
      </c>
      <c r="H1027" s="13">
        <f>'Compte de résultats (AM)'!P49</f>
        <v>1240.32</v>
      </c>
      <c r="I1027" s="17">
        <f t="shared" si="53"/>
        <v>1240.32</v>
      </c>
      <c r="J1027" s="12" t="s">
        <v>212</v>
      </c>
    </row>
    <row r="1028" spans="4:10" x14ac:dyDescent="0.25">
      <c r="D1028" s="5">
        <v>1027</v>
      </c>
      <c r="E1028" s="19" t="str">
        <f t="shared" si="54"/>
        <v>lignes_budget_20251027</v>
      </c>
      <c r="F1028" s="21" t="str">
        <f>CONCATENATE("01/12/",'Compte de résultats (AM)'!$C$1)</f>
        <v>01/12/2025</v>
      </c>
      <c r="G1028" s="19" t="str">
        <f t="shared" si="45"/>
        <v>615302</v>
      </c>
      <c r="H1028" s="13">
        <f>'Compte de résultats (AM)'!P50</f>
        <v>291.67</v>
      </c>
      <c r="I1028" s="17">
        <f t="shared" si="53"/>
        <v>291.67</v>
      </c>
      <c r="J1028" s="12" t="s">
        <v>212</v>
      </c>
    </row>
    <row r="1029" spans="4:10" x14ac:dyDescent="0.25">
      <c r="D1029" s="5">
        <v>1028</v>
      </c>
      <c r="E1029" s="19" t="str">
        <f t="shared" si="54"/>
        <v>lignes_budget_20251028</v>
      </c>
      <c r="F1029" s="21" t="str">
        <f>CONCATENATE("01/12/",'Compte de résultats (AM)'!$C$1)</f>
        <v>01/12/2025</v>
      </c>
      <c r="G1029" s="19" t="str">
        <f t="shared" si="45"/>
        <v>615303</v>
      </c>
      <c r="H1029" s="13">
        <f>'Compte de résultats (AM)'!P51</f>
        <v>1811.55</v>
      </c>
      <c r="I1029" s="17">
        <f t="shared" si="53"/>
        <v>1811.55</v>
      </c>
      <c r="J1029" s="12" t="s">
        <v>212</v>
      </c>
    </row>
    <row r="1030" spans="4:10" x14ac:dyDescent="0.25">
      <c r="D1030" s="5">
        <v>1029</v>
      </c>
      <c r="E1030" s="19" t="str">
        <f t="shared" si="54"/>
        <v>lignes_budget_20251029</v>
      </c>
      <c r="F1030" s="21" t="str">
        <f>CONCATENATE("01/12/",'Compte de résultats (AM)'!$C$1)</f>
        <v>01/12/2025</v>
      </c>
      <c r="G1030" s="19" t="str">
        <f t="shared" si="45"/>
        <v>615702</v>
      </c>
      <c r="H1030" s="13">
        <f>'Compte de résultats (AM)'!P52</f>
        <v>1672.12</v>
      </c>
      <c r="I1030" s="17">
        <f t="shared" si="53"/>
        <v>1672.12</v>
      </c>
      <c r="J1030" s="12" t="s">
        <v>212</v>
      </c>
    </row>
    <row r="1031" spans="4:10" x14ac:dyDescent="0.25">
      <c r="D1031" s="5">
        <v>1030</v>
      </c>
      <c r="E1031" s="19" t="str">
        <f t="shared" si="54"/>
        <v>lignes_budget_20251030</v>
      </c>
      <c r="F1031" s="21" t="str">
        <f>CONCATENATE("01/12/",'Compte de résultats (AM)'!$C$1)</f>
        <v>01/12/2025</v>
      </c>
      <c r="G1031" s="19" t="str">
        <f t="shared" si="45"/>
        <v>616100</v>
      </c>
      <c r="H1031" s="13">
        <f>'Compte de résultats (AM)'!P53</f>
        <v>399.85</v>
      </c>
      <c r="I1031" s="17">
        <f t="shared" si="53"/>
        <v>399.85</v>
      </c>
      <c r="J1031" s="12" t="s">
        <v>212</v>
      </c>
    </row>
    <row r="1032" spans="4:10" x14ac:dyDescent="0.25">
      <c r="D1032" s="5">
        <v>1031</v>
      </c>
      <c r="E1032" s="19" t="str">
        <f t="shared" si="54"/>
        <v>lignes_budget_20251031</v>
      </c>
      <c r="F1032" s="21" t="str">
        <f>CONCATENATE("01/12/",'Compte de résultats (AM)'!$C$1)</f>
        <v>01/12/2025</v>
      </c>
      <c r="G1032" s="19" t="str">
        <f t="shared" si="45"/>
        <v>616200</v>
      </c>
      <c r="H1032" s="13">
        <f>'Compte de résultats (AM)'!P54</f>
        <v>640.54999999999995</v>
      </c>
      <c r="I1032" s="17">
        <f t="shared" si="53"/>
        <v>640.54999999999995</v>
      </c>
      <c r="J1032" s="12" t="s">
        <v>212</v>
      </c>
    </row>
    <row r="1033" spans="4:10" x14ac:dyDescent="0.25">
      <c r="D1033" s="5">
        <v>1032</v>
      </c>
      <c r="E1033" s="19" t="str">
        <f t="shared" si="54"/>
        <v>lignes_budget_20251032</v>
      </c>
      <c r="F1033" s="21" t="str">
        <f>CONCATENATE("01/12/",'Compte de résultats (AM)'!$C$1)</f>
        <v>01/12/2025</v>
      </c>
      <c r="G1033" s="19" t="str">
        <f t="shared" si="45"/>
        <v>616450</v>
      </c>
      <c r="H1033" s="13">
        <f>'Compte de résultats (AM)'!P55</f>
        <v>19.71</v>
      </c>
      <c r="I1033" s="17">
        <f t="shared" si="53"/>
        <v>19.71</v>
      </c>
      <c r="J1033" s="12" t="s">
        <v>212</v>
      </c>
    </row>
    <row r="1034" spans="4:10" x14ac:dyDescent="0.25">
      <c r="D1034" s="5">
        <v>1033</v>
      </c>
      <c r="E1034" s="19" t="str">
        <f t="shared" si="54"/>
        <v>lignes_budget_20251033</v>
      </c>
      <c r="F1034" s="21" t="str">
        <f>CONCATENATE("01/12/",'Compte de résultats (AM)'!$C$1)</f>
        <v>01/12/2025</v>
      </c>
      <c r="G1034" s="19" t="str">
        <f t="shared" si="45"/>
        <v>616500</v>
      </c>
      <c r="H1034" s="13">
        <f>'Compte de résultats (AM)'!P56</f>
        <v>102.85</v>
      </c>
      <c r="I1034" s="17">
        <f t="shared" si="53"/>
        <v>102.85</v>
      </c>
      <c r="J1034" s="12" t="s">
        <v>212</v>
      </c>
    </row>
    <row r="1035" spans="4:10" x14ac:dyDescent="0.25">
      <c r="D1035" s="5">
        <v>1034</v>
      </c>
      <c r="E1035" s="19" t="str">
        <f t="shared" si="54"/>
        <v>lignes_budget_20251034</v>
      </c>
      <c r="F1035" s="21" t="str">
        <f>CONCATENATE("01/12/",'Compte de résultats (AM)'!$C$1)</f>
        <v>01/12/2025</v>
      </c>
      <c r="G1035" s="19" t="str">
        <f t="shared" si="45"/>
        <v>616540</v>
      </c>
      <c r="H1035" s="13">
        <f>'Compte de résultats (AM)'!P57</f>
        <v>63.25</v>
      </c>
      <c r="I1035" s="17">
        <f t="shared" si="53"/>
        <v>63.25</v>
      </c>
      <c r="J1035" s="12" t="s">
        <v>212</v>
      </c>
    </row>
    <row r="1036" spans="4:10" x14ac:dyDescent="0.25">
      <c r="D1036" s="5">
        <v>1035</v>
      </c>
      <c r="E1036" s="19" t="str">
        <f t="shared" si="54"/>
        <v>lignes_budget_20251035</v>
      </c>
      <c r="F1036" s="21" t="str">
        <f>CONCATENATE("01/12/",'Compte de résultats (AM)'!$C$1)</f>
        <v>01/12/2025</v>
      </c>
      <c r="G1036" s="19" t="str">
        <f t="shared" si="45"/>
        <v>616640</v>
      </c>
      <c r="H1036" s="13">
        <f>'Compte de résultats (AM)'!P58</f>
        <v>63.692500000000003</v>
      </c>
      <c r="I1036" s="17">
        <f t="shared" si="53"/>
        <v>63.692500000000003</v>
      </c>
      <c r="J1036" s="12" t="s">
        <v>212</v>
      </c>
    </row>
    <row r="1037" spans="4:10" x14ac:dyDescent="0.25">
      <c r="D1037" s="5">
        <v>1036</v>
      </c>
      <c r="E1037" s="19" t="str">
        <f t="shared" si="54"/>
        <v>lignes_budget_20251036</v>
      </c>
      <c r="F1037" s="21" t="str">
        <f>CONCATENATE("01/12/",'Compte de résultats (AM)'!$C$1)</f>
        <v>01/12/2025</v>
      </c>
      <c r="G1037" s="19" t="str">
        <f t="shared" si="45"/>
        <v>616685</v>
      </c>
      <c r="H1037" s="13">
        <f>'Compte de résultats (AM)'!P59</f>
        <v>106.79</v>
      </c>
      <c r="I1037" s="17">
        <f t="shared" si="53"/>
        <v>106.79</v>
      </c>
      <c r="J1037" s="12" t="s">
        <v>212</v>
      </c>
    </row>
    <row r="1038" spans="4:10" x14ac:dyDescent="0.25">
      <c r="D1038" s="5">
        <v>1037</v>
      </c>
      <c r="E1038" s="19" t="str">
        <f t="shared" si="54"/>
        <v>lignes_budget_20251037</v>
      </c>
      <c r="F1038" s="21" t="str">
        <f>CONCATENATE("01/12/",'Compte de résultats (AM)'!$C$1)</f>
        <v>01/12/2025</v>
      </c>
      <c r="G1038" s="19" t="str">
        <f t="shared" si="45"/>
        <v>616740</v>
      </c>
      <c r="H1038" s="13">
        <f>'Compte de résultats (AM)'!P60</f>
        <v>157.25</v>
      </c>
      <c r="I1038" s="17">
        <f t="shared" si="53"/>
        <v>157.25</v>
      </c>
      <c r="J1038" s="12" t="s">
        <v>212</v>
      </c>
    </row>
    <row r="1039" spans="4:10" x14ac:dyDescent="0.25">
      <c r="D1039" s="5">
        <v>1038</v>
      </c>
      <c r="E1039" s="19" t="str">
        <f t="shared" si="54"/>
        <v>lignes_budget_20251038</v>
      </c>
      <c r="F1039" s="21" t="str">
        <f>CONCATENATE("01/12/",'Compte de résultats (AM)'!$C$1)</f>
        <v>01/12/2025</v>
      </c>
      <c r="G1039" s="19" t="str">
        <f t="shared" si="45"/>
        <v>616800</v>
      </c>
      <c r="H1039" s="13">
        <f>'Compte de résultats (AM)'!P61</f>
        <v>14</v>
      </c>
      <c r="I1039" s="17">
        <f t="shared" si="53"/>
        <v>14</v>
      </c>
      <c r="J1039" s="12" t="s">
        <v>212</v>
      </c>
    </row>
    <row r="1040" spans="4:10" x14ac:dyDescent="0.25">
      <c r="D1040" s="5">
        <v>1039</v>
      </c>
      <c r="E1040" s="19" t="str">
        <f t="shared" si="54"/>
        <v>lignes_budget_20251039</v>
      </c>
      <c r="F1040" s="21" t="str">
        <f>CONCATENATE("01/12/",'Compte de résultats (AM)'!$C$1)</f>
        <v>01/12/2025</v>
      </c>
      <c r="G1040" s="19" t="str">
        <f t="shared" si="45"/>
        <v>616850</v>
      </c>
      <c r="H1040" s="13">
        <f>'Compte de résultats (AM)'!P62</f>
        <v>10.69</v>
      </c>
      <c r="I1040" s="17">
        <f t="shared" si="53"/>
        <v>10.69</v>
      </c>
      <c r="J1040" s="12" t="s">
        <v>212</v>
      </c>
    </row>
    <row r="1041" spans="4:10" x14ac:dyDescent="0.25">
      <c r="D1041" s="5">
        <v>1040</v>
      </c>
      <c r="E1041" s="19" t="str">
        <f t="shared" si="54"/>
        <v>lignes_budget_20251040</v>
      </c>
      <c r="F1041" s="21" t="str">
        <f>CONCATENATE("01/12/",'Compte de résultats (AM)'!$C$1)</f>
        <v>01/12/2025</v>
      </c>
      <c r="G1041" s="19" t="str">
        <f t="shared" si="45"/>
        <v>620200</v>
      </c>
      <c r="H1041" s="13">
        <f>'Compte de résultats (AM)'!P63</f>
        <v>36835</v>
      </c>
      <c r="I1041" s="17">
        <f t="shared" si="53"/>
        <v>36835</v>
      </c>
      <c r="J1041" s="12" t="s">
        <v>212</v>
      </c>
    </row>
    <row r="1042" spans="4:10" x14ac:dyDescent="0.25">
      <c r="D1042" s="5">
        <v>1041</v>
      </c>
      <c r="E1042" s="19" t="str">
        <f t="shared" si="54"/>
        <v>lignes_budget_20251041</v>
      </c>
      <c r="F1042" s="21" t="str">
        <f>CONCATENATE("01/12/",'Compte de résultats (AM)'!$C$1)</f>
        <v>01/12/2025</v>
      </c>
      <c r="G1042" s="19" t="str">
        <f t="shared" si="45"/>
        <v>620210</v>
      </c>
      <c r="H1042" s="13">
        <f>'Compte de résultats (AM)'!P64</f>
        <v>0</v>
      </c>
      <c r="I1042" s="17">
        <f t="shared" si="53"/>
        <v>0</v>
      </c>
      <c r="J1042" s="12" t="s">
        <v>212</v>
      </c>
    </row>
    <row r="1043" spans="4:10" x14ac:dyDescent="0.25">
      <c r="D1043" s="5">
        <v>1042</v>
      </c>
      <c r="E1043" s="19" t="str">
        <f t="shared" si="54"/>
        <v>lignes_budget_20251042</v>
      </c>
      <c r="F1043" s="21" t="str">
        <f>CONCATENATE("01/12/",'Compte de résultats (AM)'!$C$1)</f>
        <v>01/12/2025</v>
      </c>
      <c r="G1043" s="19" t="str">
        <f t="shared" si="45"/>
        <v>620300</v>
      </c>
      <c r="H1043" s="13">
        <f>'Compte de résultats (AM)'!P65</f>
        <v>0</v>
      </c>
      <c r="I1043" s="17">
        <f t="shared" si="53"/>
        <v>0</v>
      </c>
      <c r="J1043" s="12" t="s">
        <v>212</v>
      </c>
    </row>
    <row r="1044" spans="4:10" x14ac:dyDescent="0.25">
      <c r="D1044" s="5">
        <v>1043</v>
      </c>
      <c r="E1044" s="19" t="str">
        <f t="shared" si="54"/>
        <v>lignes_budget_20251043</v>
      </c>
      <c r="F1044" s="21" t="str">
        <f>CONCATENATE("01/12/",'Compte de résultats (AM)'!$C$1)</f>
        <v>01/12/2025</v>
      </c>
      <c r="G1044" s="19" t="str">
        <f t="shared" si="45"/>
        <v>620310</v>
      </c>
      <c r="H1044" s="13">
        <f>'Compte de résultats (AM)'!P66</f>
        <v>0</v>
      </c>
      <c r="I1044" s="17">
        <f t="shared" si="53"/>
        <v>0</v>
      </c>
      <c r="J1044" s="12" t="s">
        <v>212</v>
      </c>
    </row>
    <row r="1045" spans="4:10" x14ac:dyDescent="0.25">
      <c r="D1045" s="5">
        <v>1044</v>
      </c>
      <c r="E1045" s="19" t="str">
        <f t="shared" si="54"/>
        <v>lignes_budget_20251044</v>
      </c>
      <c r="F1045" s="21" t="str">
        <f>CONCATENATE("01/12/",'Compte de résultats (AM)'!$C$1)</f>
        <v>01/12/2025</v>
      </c>
      <c r="G1045" s="19" t="str">
        <f t="shared" si="45"/>
        <v>620480</v>
      </c>
      <c r="H1045" s="13">
        <f>'Compte de résultats (AM)'!P67</f>
        <v>1250</v>
      </c>
      <c r="I1045" s="17">
        <f t="shared" si="53"/>
        <v>1250</v>
      </c>
      <c r="J1045" s="12" t="s">
        <v>212</v>
      </c>
    </row>
    <row r="1046" spans="4:10" x14ac:dyDescent="0.25">
      <c r="D1046" s="5">
        <v>1045</v>
      </c>
      <c r="E1046" s="19" t="str">
        <f t="shared" si="54"/>
        <v>lignes_budget_20251045</v>
      </c>
      <c r="F1046" s="21" t="str">
        <f>CONCATENATE("01/12/",'Compte de résultats (AM)'!$C$1)</f>
        <v>01/12/2025</v>
      </c>
      <c r="G1046" s="19" t="str">
        <f t="shared" si="45"/>
        <v>620700</v>
      </c>
      <c r="H1046" s="13">
        <f>'Compte de résultats (AM)'!P68</f>
        <v>1287.58</v>
      </c>
      <c r="I1046" s="17">
        <f t="shared" si="53"/>
        <v>1287.58</v>
      </c>
      <c r="J1046" s="12" t="s">
        <v>212</v>
      </c>
    </row>
    <row r="1047" spans="4:10" x14ac:dyDescent="0.25">
      <c r="D1047" s="5">
        <v>1046</v>
      </c>
      <c r="E1047" s="19" t="str">
        <f t="shared" si="54"/>
        <v>lignes_budget_20251046</v>
      </c>
      <c r="F1047" s="21" t="str">
        <f>CONCATENATE("01/12/",'Compte de résultats (AM)'!$C$1)</f>
        <v>01/12/2025</v>
      </c>
      <c r="G1047" s="19" t="str">
        <f t="shared" si="45"/>
        <v>621000</v>
      </c>
      <c r="H1047" s="13">
        <f>'Compte de résultats (AM)'!P69</f>
        <v>12305.28</v>
      </c>
      <c r="I1047" s="17">
        <f t="shared" si="53"/>
        <v>12305.28</v>
      </c>
      <c r="J1047" s="12" t="s">
        <v>212</v>
      </c>
    </row>
    <row r="1048" spans="4:10" x14ac:dyDescent="0.25">
      <c r="D1048" s="5">
        <v>1047</v>
      </c>
      <c r="E1048" s="19" t="str">
        <f t="shared" si="54"/>
        <v>lignes_budget_20251047</v>
      </c>
      <c r="F1048" s="21" t="str">
        <f>CONCATENATE("01/12/",'Compte de résultats (AM)'!$C$1)</f>
        <v>01/12/2025</v>
      </c>
      <c r="G1048" s="19" t="str">
        <f t="shared" si="45"/>
        <v>622000</v>
      </c>
      <c r="H1048" s="13">
        <f>'Compte de résultats (AM)'!P70</f>
        <v>275.48</v>
      </c>
      <c r="I1048" s="17">
        <f t="shared" si="53"/>
        <v>275.48</v>
      </c>
      <c r="J1048" s="12" t="s">
        <v>212</v>
      </c>
    </row>
    <row r="1049" spans="4:10" x14ac:dyDescent="0.25">
      <c r="D1049" s="5">
        <v>1048</v>
      </c>
      <c r="E1049" s="19" t="str">
        <f t="shared" si="54"/>
        <v>lignes_budget_20251048</v>
      </c>
      <c r="F1049" s="21" t="str">
        <f>CONCATENATE("01/12/",'Compte de résultats (AM)'!$C$1)</f>
        <v>01/12/2025</v>
      </c>
      <c r="G1049" s="19" t="str">
        <f t="shared" si="45"/>
        <v>623000</v>
      </c>
      <c r="H1049" s="13">
        <f>'Compte de résultats (AM)'!P71</f>
        <v>0</v>
      </c>
      <c r="I1049" s="17">
        <f t="shared" si="53"/>
        <v>0</v>
      </c>
      <c r="J1049" s="12" t="s">
        <v>212</v>
      </c>
    </row>
    <row r="1050" spans="4:10" x14ac:dyDescent="0.25">
      <c r="D1050" s="5">
        <v>1049</v>
      </c>
      <c r="E1050" s="19" t="str">
        <f t="shared" si="54"/>
        <v>lignes_budget_20251049</v>
      </c>
      <c r="F1050" s="21" t="str">
        <f>CONCATENATE("01/12/",'Compte de résultats (AM)'!$C$1)</f>
        <v>01/12/2025</v>
      </c>
      <c r="G1050" s="19" t="str">
        <f t="shared" si="45"/>
        <v>623010</v>
      </c>
      <c r="H1050" s="13">
        <f>'Compte de résultats (AM)'!P72</f>
        <v>567.66999999999996</v>
      </c>
      <c r="I1050" s="17">
        <f t="shared" si="53"/>
        <v>567.66999999999996</v>
      </c>
      <c r="J1050" s="12" t="s">
        <v>212</v>
      </c>
    </row>
    <row r="1051" spans="4:10" x14ac:dyDescent="0.25">
      <c r="D1051" s="5">
        <v>1050</v>
      </c>
      <c r="E1051" s="19" t="str">
        <f t="shared" si="54"/>
        <v>lignes_budget_20251050</v>
      </c>
      <c r="F1051" s="21" t="str">
        <f>CONCATENATE("01/12/",'Compte de résultats (AM)'!$C$1)</f>
        <v>01/12/2025</v>
      </c>
      <c r="G1051" s="19" t="str">
        <f t="shared" si="45"/>
        <v>623810</v>
      </c>
      <c r="H1051" s="13">
        <f>'Compte de résultats (AM)'!P73</f>
        <v>5032.2120000000004</v>
      </c>
      <c r="I1051" s="17">
        <f t="shared" si="53"/>
        <v>5032.2120000000004</v>
      </c>
      <c r="J1051" s="12" t="s">
        <v>212</v>
      </c>
    </row>
    <row r="1052" spans="4:10" x14ac:dyDescent="0.25">
      <c r="D1052" s="5">
        <v>1051</v>
      </c>
      <c r="E1052" s="19" t="str">
        <f t="shared" si="54"/>
        <v>lignes_budget_20251051</v>
      </c>
      <c r="F1052" s="21" t="str">
        <f>CONCATENATE("01/12/",'Compte de résultats (AM)'!$C$1)</f>
        <v>01/12/2025</v>
      </c>
      <c r="G1052" s="19" t="str">
        <f t="shared" si="45"/>
        <v>623819</v>
      </c>
      <c r="H1052" s="13">
        <f>'Compte de résultats (AM)'!P74</f>
        <v>-4933.54</v>
      </c>
      <c r="I1052" s="17">
        <f t="shared" si="53"/>
        <v>-4933.54</v>
      </c>
      <c r="J1052" s="12" t="s">
        <v>212</v>
      </c>
    </row>
    <row r="1053" spans="4:10" x14ac:dyDescent="0.25">
      <c r="D1053" s="5">
        <v>1052</v>
      </c>
      <c r="E1053" s="19" t="str">
        <f t="shared" si="54"/>
        <v>lignes_budget_20251052</v>
      </c>
      <c r="F1053" s="21" t="str">
        <f>CONCATENATE("01/12/",'Compte de résultats (AM)'!$C$1)</f>
        <v>01/12/2025</v>
      </c>
      <c r="G1053" s="19" t="str">
        <f t="shared" si="45"/>
        <v>630130</v>
      </c>
      <c r="H1053" s="13">
        <f>'Compte de résultats (AM)'!P75</f>
        <v>366.36</v>
      </c>
      <c r="I1053" s="17">
        <f t="shared" si="53"/>
        <v>366.36</v>
      </c>
      <c r="J1053" s="12" t="s">
        <v>212</v>
      </c>
    </row>
    <row r="1054" spans="4:10" x14ac:dyDescent="0.25">
      <c r="D1054" s="5">
        <v>1053</v>
      </c>
      <c r="E1054" s="19" t="str">
        <f t="shared" si="54"/>
        <v>lignes_budget_20251053</v>
      </c>
      <c r="F1054" s="21" t="str">
        <f>CONCATENATE("01/12/",'Compte de résultats (AM)'!$C$1)</f>
        <v>01/12/2025</v>
      </c>
      <c r="G1054" s="19" t="str">
        <f t="shared" si="45"/>
        <v>630215</v>
      </c>
      <c r="H1054" s="13">
        <f>'Compte de résultats (AM)'!P76</f>
        <v>632.28</v>
      </c>
      <c r="I1054" s="17">
        <f t="shared" si="53"/>
        <v>632.28</v>
      </c>
      <c r="J1054" s="12" t="s">
        <v>212</v>
      </c>
    </row>
    <row r="1055" spans="4:10" x14ac:dyDescent="0.25">
      <c r="D1055" s="5">
        <v>1054</v>
      </c>
      <c r="E1055" s="19" t="str">
        <f t="shared" si="54"/>
        <v>lignes_budget_20251054</v>
      </c>
      <c r="F1055" s="21" t="str">
        <f>CONCATENATE("01/12/",'Compte de résultats (AM)'!$C$1)</f>
        <v>01/12/2025</v>
      </c>
      <c r="G1055" s="19" t="str">
        <f t="shared" si="45"/>
        <v>630220</v>
      </c>
      <c r="H1055" s="13">
        <f>'Compte de résultats (AM)'!P77</f>
        <v>104.69</v>
      </c>
      <c r="I1055" s="17">
        <f t="shared" si="53"/>
        <v>104.69</v>
      </c>
      <c r="J1055" s="12" t="s">
        <v>212</v>
      </c>
    </row>
    <row r="1056" spans="4:10" x14ac:dyDescent="0.25">
      <c r="D1056" s="5">
        <v>1055</v>
      </c>
      <c r="E1056" s="19" t="str">
        <f t="shared" si="54"/>
        <v>lignes_budget_20251055</v>
      </c>
      <c r="F1056" s="21" t="str">
        <f>CONCATENATE("01/12/",'Compte de résultats (AM)'!$C$1)</f>
        <v>01/12/2025</v>
      </c>
      <c r="G1056" s="19" t="str">
        <f t="shared" si="45"/>
        <v>630230</v>
      </c>
      <c r="H1056" s="13">
        <f>'Compte de résultats (AM)'!P78</f>
        <v>40.229999999999997</v>
      </c>
      <c r="I1056" s="17">
        <f t="shared" si="53"/>
        <v>40.229999999999997</v>
      </c>
      <c r="J1056" s="12" t="s">
        <v>212</v>
      </c>
    </row>
    <row r="1057" spans="4:10" x14ac:dyDescent="0.25">
      <c r="D1057" s="5">
        <v>1056</v>
      </c>
      <c r="E1057" s="19" t="str">
        <f t="shared" si="54"/>
        <v>lignes_budget_20251056</v>
      </c>
      <c r="F1057" s="21" t="str">
        <f>CONCATENATE("01/12/",'Compte de résultats (AM)'!$C$1)</f>
        <v>01/12/2025</v>
      </c>
      <c r="G1057" s="19" t="str">
        <f t="shared" si="45"/>
        <v>630240</v>
      </c>
      <c r="H1057" s="13">
        <f>'Compte de résultats (AM)'!P79</f>
        <v>270.99</v>
      </c>
      <c r="I1057" s="17">
        <f t="shared" si="53"/>
        <v>270.99</v>
      </c>
      <c r="J1057" s="12" t="s">
        <v>212</v>
      </c>
    </row>
    <row r="1058" spans="4:10" x14ac:dyDescent="0.25">
      <c r="D1058" s="5">
        <v>1057</v>
      </c>
      <c r="E1058" s="19" t="str">
        <f t="shared" si="54"/>
        <v>lignes_budget_20251057</v>
      </c>
      <c r="F1058" s="21" t="str">
        <f>CONCATENATE("01/12/",'Compte de résultats (AM)'!$C$1)</f>
        <v>01/12/2025</v>
      </c>
      <c r="G1058" s="19" t="str">
        <f t="shared" si="45"/>
        <v>633000</v>
      </c>
      <c r="H1058" s="13">
        <f>'Compte de résultats (AM)'!P80</f>
        <v>2854.63</v>
      </c>
      <c r="I1058" s="17">
        <f t="shared" si="53"/>
        <v>2854.63</v>
      </c>
      <c r="J1058" s="12" t="s">
        <v>212</v>
      </c>
    </row>
    <row r="1059" spans="4:10" x14ac:dyDescent="0.25">
      <c r="D1059" s="5">
        <v>1058</v>
      </c>
      <c r="E1059" s="19" t="str">
        <f t="shared" si="54"/>
        <v>lignes_budget_20251058</v>
      </c>
      <c r="F1059" s="21" t="str">
        <f>CONCATENATE("01/12/",'Compte de résultats (AM)'!$C$1)</f>
        <v>01/12/2025</v>
      </c>
      <c r="G1059" s="19" t="str">
        <f t="shared" si="45"/>
        <v>633100</v>
      </c>
      <c r="H1059" s="13">
        <f>'Compte de résultats (AM)'!P81</f>
        <v>-1196.9100000000001</v>
      </c>
      <c r="I1059" s="17">
        <f t="shared" si="53"/>
        <v>-1196.9100000000001</v>
      </c>
      <c r="J1059" s="12" t="s">
        <v>212</v>
      </c>
    </row>
    <row r="1060" spans="4:10" x14ac:dyDescent="0.25">
      <c r="D1060" s="5">
        <v>1059</v>
      </c>
      <c r="E1060" s="19" t="str">
        <f t="shared" si="54"/>
        <v>lignes_budget_20251059</v>
      </c>
      <c r="F1060" s="21" t="str">
        <f>CONCATENATE("01/12/",'Compte de résultats (AM)'!$C$1)</f>
        <v>01/12/2025</v>
      </c>
      <c r="G1060" s="19" t="str">
        <f t="shared" si="45"/>
        <v>642000</v>
      </c>
      <c r="H1060" s="13">
        <f>'Compte de résultats (AM)'!P82</f>
        <v>4166.67</v>
      </c>
      <c r="I1060" s="17">
        <f t="shared" si="53"/>
        <v>4166.67</v>
      </c>
      <c r="J1060" s="12" t="s">
        <v>212</v>
      </c>
    </row>
    <row r="1061" spans="4:10" x14ac:dyDescent="0.25">
      <c r="D1061" s="5">
        <v>1060</v>
      </c>
      <c r="E1061" s="19" t="str">
        <f t="shared" si="54"/>
        <v>lignes_budget_20251060</v>
      </c>
      <c r="F1061" s="21" t="str">
        <f>CONCATENATE("01/12/",'Compte de résultats (AM)'!$C$1)</f>
        <v>01/12/2025</v>
      </c>
      <c r="G1061" s="19" t="str">
        <f t="shared" si="45"/>
        <v>644000</v>
      </c>
      <c r="H1061" s="13">
        <f>'Compte de résultats (AM)'!P83</f>
        <v>22.53</v>
      </c>
      <c r="I1061" s="17">
        <f t="shared" si="53"/>
        <v>22.53</v>
      </c>
      <c r="J1061" s="12" t="s">
        <v>212</v>
      </c>
    </row>
    <row r="1062" spans="4:10" x14ac:dyDescent="0.25">
      <c r="D1062" s="5">
        <v>1061</v>
      </c>
      <c r="E1062" s="19" t="str">
        <f t="shared" si="54"/>
        <v>lignes_budget_20251061</v>
      </c>
      <c r="F1062" s="21" t="str">
        <f>CONCATENATE("01/12/",'Compte de résultats (AM)'!$C$1)</f>
        <v>01/12/2025</v>
      </c>
      <c r="G1062" s="19" t="str">
        <f t="shared" si="45"/>
        <v>750400</v>
      </c>
      <c r="H1062" s="13">
        <f>'Compte de résultats (AM)'!P84</f>
        <v>131.34</v>
      </c>
      <c r="I1062" s="16">
        <f t="shared" ref="I1062:I1064" si="55">H1062*-1</f>
        <v>-131.34</v>
      </c>
      <c r="J1062" s="12" t="s">
        <v>212</v>
      </c>
    </row>
    <row r="1063" spans="4:10" x14ac:dyDescent="0.25">
      <c r="D1063" s="5">
        <v>1062</v>
      </c>
      <c r="E1063" s="19" t="str">
        <f t="shared" si="54"/>
        <v>lignes_budget_20251062</v>
      </c>
      <c r="F1063" s="21" t="str">
        <f>CONCATENATE("01/12/",'Compte de résultats (AM)'!$C$1)</f>
        <v>01/12/2025</v>
      </c>
      <c r="G1063" s="19" t="str">
        <f t="shared" si="45"/>
        <v>752100</v>
      </c>
      <c r="H1063" s="13">
        <f>'Compte de résultats (AM)'!P85</f>
        <v>0.69</v>
      </c>
      <c r="I1063" s="16">
        <f t="shared" si="55"/>
        <v>-0.69</v>
      </c>
      <c r="J1063" s="12" t="s">
        <v>212</v>
      </c>
    </row>
    <row r="1064" spans="4:10" x14ac:dyDescent="0.25">
      <c r="D1064" s="5">
        <v>1063</v>
      </c>
      <c r="E1064" s="19" t="str">
        <f t="shared" si="54"/>
        <v>lignes_budget_20251063</v>
      </c>
      <c r="F1064" s="21" t="str">
        <f>CONCATENATE("01/12/",'Compte de résultats (AM)'!$C$1)</f>
        <v>01/12/2025</v>
      </c>
      <c r="G1064" s="19" t="str">
        <f t="shared" si="45"/>
        <v>754000</v>
      </c>
      <c r="H1064" s="13">
        <f>'Compte de résultats (AM)'!P86</f>
        <v>290.36</v>
      </c>
      <c r="I1064" s="16">
        <f t="shared" si="55"/>
        <v>-290.36</v>
      </c>
      <c r="J1064" s="12" t="s">
        <v>212</v>
      </c>
    </row>
    <row r="1065" spans="4:10" x14ac:dyDescent="0.25">
      <c r="D1065" s="5">
        <v>1064</v>
      </c>
      <c r="E1065" s="19" t="str">
        <f t="shared" si="54"/>
        <v>lignes_budget_20251064</v>
      </c>
      <c r="F1065" s="21" t="str">
        <f>CONCATENATE("01/12/",'Compte de résultats (AM)'!$C$1)</f>
        <v>01/12/2025</v>
      </c>
      <c r="G1065" s="19" t="str">
        <f t="shared" si="45"/>
        <v>650510</v>
      </c>
      <c r="H1065" s="13">
        <f>'Compte de résultats (AM)'!P87</f>
        <v>571.83000000000004</v>
      </c>
      <c r="I1065" s="17">
        <f t="shared" ref="I1065:I1069" si="56">H1065</f>
        <v>571.83000000000004</v>
      </c>
      <c r="J1065" s="12" t="s">
        <v>212</v>
      </c>
    </row>
    <row r="1066" spans="4:10" x14ac:dyDescent="0.25">
      <c r="D1066" s="5">
        <v>1065</v>
      </c>
      <c r="E1066" s="19" t="str">
        <f t="shared" si="54"/>
        <v>lignes_budget_20251065</v>
      </c>
      <c r="F1066" s="21" t="str">
        <f>CONCATENATE("01/12/",'Compte de résultats (AM)'!$C$1)</f>
        <v>01/12/2025</v>
      </c>
      <c r="G1066" s="19" t="str">
        <f t="shared" si="45"/>
        <v>650660</v>
      </c>
      <c r="H1066" s="13">
        <f>'Compte de résultats (AM)'!P88</f>
        <v>613.79</v>
      </c>
      <c r="I1066" s="17">
        <f t="shared" si="56"/>
        <v>613.79</v>
      </c>
      <c r="J1066" s="12" t="s">
        <v>212</v>
      </c>
    </row>
    <row r="1067" spans="4:10" x14ac:dyDescent="0.25">
      <c r="D1067" s="5">
        <v>1066</v>
      </c>
      <c r="E1067" s="19" t="str">
        <f t="shared" si="54"/>
        <v>lignes_budget_20251066</v>
      </c>
      <c r="F1067" s="21" t="str">
        <f>CONCATENATE("01/12/",'Compte de résultats (AM)'!$C$1)</f>
        <v>01/12/2025</v>
      </c>
      <c r="G1067" s="19" t="str">
        <f t="shared" si="45"/>
        <v>652100</v>
      </c>
      <c r="H1067" s="13">
        <f>'Compte de résultats (AM)'!P89</f>
        <v>37.020000000000003</v>
      </c>
      <c r="I1067" s="17">
        <f t="shared" si="56"/>
        <v>37.020000000000003</v>
      </c>
      <c r="J1067" s="12" t="s">
        <v>212</v>
      </c>
    </row>
    <row r="1068" spans="4:10" x14ac:dyDescent="0.25">
      <c r="D1068" s="5">
        <v>1067</v>
      </c>
      <c r="E1068" s="19" t="str">
        <f t="shared" si="54"/>
        <v>lignes_budget_20251067</v>
      </c>
      <c r="F1068" s="21" t="str">
        <f>CONCATENATE("01/12/",'Compte de résultats (AM)'!$C$1)</f>
        <v>01/12/2025</v>
      </c>
      <c r="G1068" s="19" t="str">
        <f t="shared" si="45"/>
        <v>654000</v>
      </c>
      <c r="H1068" s="13">
        <f>'Compte de résultats (AM)'!P90</f>
        <v>31</v>
      </c>
      <c r="I1068" s="17">
        <f t="shared" si="56"/>
        <v>31</v>
      </c>
      <c r="J1068" s="12" t="s">
        <v>212</v>
      </c>
    </row>
    <row r="1069" spans="4:10" x14ac:dyDescent="0.25">
      <c r="D1069" s="5">
        <v>1068</v>
      </c>
      <c r="E1069" s="19" t="str">
        <f t="shared" si="54"/>
        <v>lignes_budget_20251068</v>
      </c>
      <c r="F1069" s="21" t="str">
        <f>CONCATENATE("01/12/",'Compte de résultats (AM)'!$C$1)</f>
        <v>01/12/2025</v>
      </c>
      <c r="G1069" s="19" t="str">
        <f t="shared" si="45"/>
        <v>657000</v>
      </c>
      <c r="H1069" s="13">
        <f>'Compte de résultats (AM)'!P91</f>
        <v>104.61</v>
      </c>
      <c r="I1069" s="17">
        <f t="shared" si="56"/>
        <v>104.61</v>
      </c>
      <c r="J1069" s="12" t="s">
        <v>212</v>
      </c>
    </row>
    <row r="1070" spans="4:10" x14ac:dyDescent="0.25">
      <c r="D1070" s="5"/>
      <c r="J1070" s="12"/>
    </row>
    <row r="1071" spans="4:10" x14ac:dyDescent="0.25">
      <c r="D1071" s="5"/>
      <c r="J1071" s="12"/>
    </row>
    <row r="1072" spans="4:10" x14ac:dyDescent="0.25">
      <c r="D1072" s="5"/>
      <c r="J1072" s="12"/>
    </row>
    <row r="1073" spans="4:10" x14ac:dyDescent="0.25">
      <c r="D1073" s="5"/>
      <c r="J1073" s="12"/>
    </row>
    <row r="1074" spans="4:10" x14ac:dyDescent="0.25">
      <c r="D1074" s="5"/>
      <c r="J1074" s="12"/>
    </row>
    <row r="1075" spans="4:10" x14ac:dyDescent="0.25">
      <c r="D1075" s="5"/>
      <c r="J1075" s="12"/>
    </row>
    <row r="1076" spans="4:10" x14ac:dyDescent="0.25">
      <c r="D1076" s="5"/>
      <c r="J1076" s="12"/>
    </row>
    <row r="1077" spans="4:10" x14ac:dyDescent="0.25">
      <c r="D1077" s="5"/>
      <c r="J1077" s="12"/>
    </row>
    <row r="1078" spans="4:10" x14ac:dyDescent="0.25">
      <c r="D1078" s="5"/>
      <c r="J1078" s="12"/>
    </row>
    <row r="1079" spans="4:10" x14ac:dyDescent="0.25">
      <c r="D1079" s="5"/>
      <c r="J1079" s="12"/>
    </row>
    <row r="1080" spans="4:10" x14ac:dyDescent="0.25">
      <c r="D1080" s="5"/>
      <c r="J1080" s="12"/>
    </row>
    <row r="1081" spans="4:10" x14ac:dyDescent="0.25">
      <c r="D1081" s="5"/>
      <c r="J1081" s="12"/>
    </row>
    <row r="1082" spans="4:10" x14ac:dyDescent="0.25">
      <c r="D1082" s="5"/>
      <c r="J1082" s="12"/>
    </row>
    <row r="1083" spans="4:10" x14ac:dyDescent="0.25">
      <c r="D1083" s="5"/>
      <c r="J1083" s="12"/>
    </row>
    <row r="1084" spans="4:10" x14ac:dyDescent="0.25">
      <c r="D1084" s="5"/>
      <c r="J1084" s="12"/>
    </row>
    <row r="1085" spans="4:10" x14ac:dyDescent="0.25">
      <c r="D1085" s="5"/>
      <c r="J1085" s="12"/>
    </row>
    <row r="1086" spans="4:10" x14ac:dyDescent="0.25">
      <c r="D1086" s="5"/>
      <c r="J1086" s="12"/>
    </row>
    <row r="1087" spans="4:10" x14ac:dyDescent="0.25">
      <c r="D1087" s="5"/>
      <c r="J1087" s="12"/>
    </row>
    <row r="1088" spans="4:10" x14ac:dyDescent="0.25">
      <c r="D1088" s="5"/>
      <c r="J1088" s="12"/>
    </row>
    <row r="1089" spans="4:10" x14ac:dyDescent="0.25">
      <c r="D1089" s="5"/>
      <c r="J1089" s="12"/>
    </row>
    <row r="1090" spans="4:10" x14ac:dyDescent="0.25">
      <c r="D1090" s="5"/>
      <c r="J1090" s="12"/>
    </row>
    <row r="1091" spans="4:10" x14ac:dyDescent="0.25">
      <c r="D1091" s="5"/>
      <c r="J1091" s="12"/>
    </row>
    <row r="1092" spans="4:10" x14ac:dyDescent="0.25">
      <c r="D1092" s="5"/>
      <c r="J1092" s="12"/>
    </row>
    <row r="1093" spans="4:10" x14ac:dyDescent="0.25">
      <c r="D1093" s="5"/>
      <c r="J1093" s="12"/>
    </row>
    <row r="1094" spans="4:10" x14ac:dyDescent="0.25">
      <c r="D1094" s="5"/>
      <c r="J1094" s="12"/>
    </row>
    <row r="1095" spans="4:10" x14ac:dyDescent="0.25">
      <c r="D1095" s="5"/>
      <c r="J1095" s="12"/>
    </row>
    <row r="1096" spans="4:10" x14ac:dyDescent="0.25">
      <c r="D1096" s="5"/>
      <c r="J1096" s="12"/>
    </row>
    <row r="1097" spans="4:10" x14ac:dyDescent="0.25">
      <c r="D1097" s="5"/>
      <c r="J1097" s="12"/>
    </row>
    <row r="1098" spans="4:10" x14ac:dyDescent="0.25">
      <c r="D1098" s="5"/>
      <c r="J1098" s="12"/>
    </row>
    <row r="1099" spans="4:10" x14ac:dyDescent="0.25">
      <c r="D1099" s="5"/>
      <c r="J1099" s="12"/>
    </row>
    <row r="1100" spans="4:10" x14ac:dyDescent="0.25">
      <c r="D1100" s="5"/>
      <c r="J1100" s="12"/>
    </row>
  </sheetData>
  <autoFilter ref="A1:AC11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1" width="20.7109375" customWidth="1"/>
    <col min="2" max="2" width="50.7109375" customWidth="1"/>
    <col min="3" max="26" width="9.140625" customWidth="1"/>
  </cols>
  <sheetData>
    <row r="1" spans="1:2" x14ac:dyDescent="0.25">
      <c r="A1" s="5" t="s">
        <v>213</v>
      </c>
      <c r="B1" s="5" t="s">
        <v>214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de résultats (AM)</vt:lpstr>
      <vt:lpstr>Import Odoo</vt:lpstr>
      <vt:lpstr>Filtres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Houssine BOUHMAIDA</cp:lastModifiedBy>
  <dcterms:created xsi:type="dcterms:W3CDTF">2025-04-17T07:36:58Z</dcterms:created>
  <dcterms:modified xsi:type="dcterms:W3CDTF">2025-05-07T08:26:32Z</dcterms:modified>
</cp:coreProperties>
</file>