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<sst xmlns="http://schemas.openxmlformats.org/spreadsheetml/2006/main" count="3034" uniqueCount="732">
  <si>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</si>
  <si>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</si>
  <si>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</si>
  <si>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</si>
  <si>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</si>
  <si>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</si>
  <si>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</si>
  <si>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</si>
  <si>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</si>
  <si>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</si>
  <si>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</si>
  <si>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</si>
  <si>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</si>
  <si>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</si>
  <si>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</si>
  <si>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</si>
  <si>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</si>
  <si>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</si>
  <si>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</si>
  <si>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</si>
  <si>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</si>
  <si>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</si>
  <si>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</si>
  <si>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</si>
  <si>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</si>
  <si>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</si>
  <si>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</si>
  <si>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</si>
  <si>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</si>
  <si>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</si>
  <si>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</si>
  <si>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</si>
  <si>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</si>
  <si>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</si>
  <si>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</si>
  <si>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</si>
  <si>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</si>
  <si>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</si>
  <si>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</si>
  <si>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</si>
  <si>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</si>
  <si>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</si>
  <si>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</si>
  <si>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</si>
  <si>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</si>
  <si>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</si>
  <si>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</si>
  <si>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</si>
  <si>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</si>
  <si>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</si>
  <si>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</si>
  <si>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</si>
  <si>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</si>
  <si>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</si>
  <si>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</si>
  <si>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</si>
  <si>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</si>
  <si>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</si>
  <si>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</si>
  <si>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</si>
  <si>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</si>
  <si>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</si>
  <si>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</si>
  <si>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</si>
  <si>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</si>
  <si>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</si>
  <si>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</si>
  <si>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</si>
  <si>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</si>
  <si>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</si>
  <si>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</si>
  <si>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</si>
  <si>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</si>
  <si>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</si>
  <si>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</si>
  <si>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</si>
  <si>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</si>
  <si>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</si>
  <si>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</si>
  <si>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</si>
  <si>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</si>
  <si>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</si>
  <si>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</si>
  <si>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</si>
  <si>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</si>
  <si>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</si>
  <si>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</si>
  <si>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</si>
  <si>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</si>
  <si>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</si>
  <si>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</si>
  <si>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</si>
  <si>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</si>
  <si>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</si>
  <si>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</si>
  <si>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</si>
  <si>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</si>
  <si>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</si>
  <si>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</si>
  <si>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</si>
  <si>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</si>
  <si>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</si>
  <si>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</si>
  <si>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</si>
  <si>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</si>
  <si>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</si>
  <si>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</si>
  <si>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</si>
  <si>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</si>
  <si>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</si>
  <si>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</si>
  <si>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</si>
  <si>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</si>
  <si>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</si>
  <si>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</si>
  <si>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</si>
  <si>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</si>
  <si>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</si>
  <si>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</si>
  <si>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</si>
  <si>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</si>
  <si>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</si>
  <si>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</si>
  <si>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</si>
  <si>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</si>
  <si>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</si>
  <si>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</si>
  <si>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</si>
  <si>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</si>
  <si>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</si>
  <si>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</si>
  <si>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</si>
  <si>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</si>
  <si>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</si>
  <si>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</si>
  <si>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</si>
  <si>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</si>
  <si>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</si>
  <si>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</si>
  <si>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</si>
  <si>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</si>
  <si>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</si>
  <si>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</si>
  <si>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</si>
  <si>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</si>
  <si>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</si>
  <si>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</si>
  <si>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</si>
  <si>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</si>
  <si>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</si>
  <si>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</si>
  <si>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</si>
  <si>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</si>
  <si>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</si>
  <si>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</si>
  <si>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</si>
  <si>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</si>
  <si>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</si>
  <si>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</si>
  <si>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</si>
  <si>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</si>
  <si>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</si>
  <si>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</si>
  <si>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</si>
  <si>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</si>
  <si>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</si>
  <si>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</si>
  <si>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</si>
  <si>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</si>
  <si>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</si>
  <si>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</si>
  <si>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</si>
  <si>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</si>
  <si>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</si>
  <si>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</si>
  <si>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</si>
  <si>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</si>
  <si>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</si>
  <si>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</si>
  <si>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</si>
  <si>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</si>
  <si>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</si>
  <si>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</si>
  <si>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</si>
  <si>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</si>
  <si>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</si>
  <si>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</si>
  <si>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</si>
  <si>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</si>
  <si>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</si>
  <si>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</si>
  <si>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</si>
  <si>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</si>
  <si>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</si>
  <si>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</si>
  <si>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</si>
  <si>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</si>
  <si>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</si>
  <si>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</si>
  <si>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</si>
  <si>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</si>
  <si>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</si>
  <si>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</si>
  <si>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</si>
  <si>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</si>
  <si>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</si>
  <si>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</si>
  <si>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</si>
  <si>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</si>
  <si>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</si>
  <si>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</si>
  <si>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</si>
  <si>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</si>
  <si>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</si>
  <si>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</si>
  <si>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</si>
  <si>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</si>
  <si>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</si>
  <si>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</si>
  <si>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</si>
  <si>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</si>
  <si>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</si>
  <si>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</si>
  <si>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</si>
  <si>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</si>
  <si>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</si>
  <si>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</si>
  <si>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</si>
  <si>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</si>
  <si>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</si>
  <si>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</si>
  <si>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</si>
  <si>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</si>
  <si>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</si>
  <si>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</si>
  <si>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</si>
  <si>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</si>
  <si>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</si>
  <si>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</si>
  <si>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</si>
  <si>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</si>
  <si>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</si>
  <si>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</si>
  <si>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</si>
  <si>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</si>
  <si>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</si>
  <si>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</si>
  <si>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</si>
  <si>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</si>
  <si>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</si>
  <si>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</si>
  <si>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</si>
  <si>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</si>
  <si>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</si>
  <si>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</si>
  <si>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</si>
  <si>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</si>
  <si>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</si>
  <si>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</si>
  <si>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</si>
  <si>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</si>
  <si>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</si>
  <si>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</si>
  <si>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</si>
  <si>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</si>
  <si>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</si>
  <si>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</si>
  <si>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</si>
  <si>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</si>
  <si>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</si>
  <si>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</si>
  <si>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</si>
  <si>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</si>
  <si>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</si>
  <si>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</si>
  <si>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</si>
  <si>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</si>
  <si>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</si>
  <si>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</si>
  <si>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</si>
  <si>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</si>
  <si>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</si>
  <si>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</si>
  <si>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</si>
  <si>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</si>
  <si>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</si>
  <si>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</si>
  <si>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</si>
  <si>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</si>
  <si>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</si>
  <si>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</si>
  <si>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</si>
  <si>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</si>
  <si>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</si>
  <si>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</si>
  <si>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</si>
  <si>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</si>
  <si>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</si>
  <si>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</si>
  <si>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</si>
  <si>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</si>
  <si>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</si>
  <si>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</si>
  <si>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</si>
  <si>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</si>
  <si>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</si>
  <si>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</si>
  <si>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</si>
  <si>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</si>
  <si>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</si>
  <si>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</si>
  <si>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</si>
  <si>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</si>
  <si>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</si>
  <si>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</si>
  <si>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</si>
  <si>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</si>
  <si>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</si>
  <si>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</si>
  <si>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</si>
  <si>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</si>
  <si>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</si>
  <si>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</si>
  <si>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</si>
  <si>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</si>
  <si>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</si>
  <si>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</si>
  <si>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</si>
  <si>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</si>
  <si>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</si>
  <si>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</si>
  <si>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</si>
  <si>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</si>
  <si>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</si>
  <si>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</si>
  <si>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</si>
  <si>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</si>
  <si>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</si>
  <si>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</si>
  <si>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</si>
  <si>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</si>
  <si>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</si>
  <si>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</si>
  <si>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</si>
  <si>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</si>
  <si>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</si>
  <si>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</si>
  <si>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</si>
  <si>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</si>
  <si>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</si>
  <si>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</si>
  <si>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</si>
  <si>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</si>
  <si>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</si>
  <si>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</si>
  <si>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</si>
  <si>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</si>
  <si>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</si>
  <si>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</si>
  <si>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</si>
  <si>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</si>
  <si>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</si>
  <si>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</si>
  <si>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</si>
  <si>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</si>
  <si>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</si>
  <si>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</si>
  <si>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</si>
  <si>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</si>
  <si>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</si>
  <si>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</si>
  <si>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</si>
  <si>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</si>
  <si>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</si>
  <si>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</si>
  <si>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</si>
  <si>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</si>
  <si>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</si>
  <si>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</si>
  <si>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</si>
  <si>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</si>
  <si>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</si>
  <si>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</si>
  <si>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</si>
  <si>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</si>
  <si>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</si>
  <si>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</si>
  <si>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</si>
  <si>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</si>
  <si>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</si>
  <si>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</si>
  <si>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</si>
  <si>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</si>
  <si>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</si>
  <si>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</si>
  <si>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</si>
  <si>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</si>
  <si>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</si>
  <si>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</si>
  <si>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</si>
  <si>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</si>
  <si>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</si>
  <si>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</si>
  <si>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</si>
  <si>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</si>
  <si>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</si>
  <si>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</si>
  <si>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</si>
  <si>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</si>
  <si>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</si>
  <si>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</si>
  <si>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</si>
  <si>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</si>
  <si>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</si>
  <si>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</si>
  <si>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</si>
  <si>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</si>
  <si>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</si>
  <si>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</si>
  <si>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</si>
  <si>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</si>
  <si>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</si>
  <si>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</si>
  <si>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</si>
  <si>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</si>
  <si>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</si>
  <si>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</si>
  <si>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</si>
  <si>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</si>
  <si>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</si>
  <si>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</si>
  <si>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</si>
  <si>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</si>
  <si>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</si>
  <si>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</si>
  <si>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</si>
  <si>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</si>
  <si>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</si>
  <si>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</si>
  <si>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</si>
  <si>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</si>
  <si>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</si>
  <si>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</si>
  <si>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</si>
  <si>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</si>
  <si>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</si>
  <si>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</si>
  <si>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</si>
  <si>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</si>
  <si>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</si>
  <si>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</si>
  <si>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</si>
  <si>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</si>
  <si>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</si>
  <si>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</si>
  <si>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</si>
  <si>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</si>
  <si>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</si>
  <si>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</si>
  <si>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</si>
  <si>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</si>
  <si>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</si>
  <si>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</si>
  <si>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</si>
  <si>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</si>
  <si>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</si>
  <si>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</si>
  <si>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</si>
  <si>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</si>
  <si>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</si>
  <si>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</si>
  <si>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</si>
  <si>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</si>
  <si>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</si>
  <si>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</si>
  <si>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</si>
  <si>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</si>
  <si>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</si>
  <si>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</si>
  <si>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</si>
  <si>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</si>
  <si>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</si>
  <si>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</si>
  <si>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</si>
  <si>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</si>
  <si>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</si>
  <si>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</si>
  <si>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</si>
  <si>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</si>
  <si>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</si>
  <si>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</si>
  <si>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</si>
  <si>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</si>
  <si>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</si>
  <si>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</si>
  <si>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</si>
  <si>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</si>
  <si>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</si>
  <si>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</si>
  <si>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</si>
  <si>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</si>
  <si>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</si>
  <si>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</si>
  <si>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</si>
  <si>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</si>
  <si>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</si>
  <si>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</si>
  <si>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</si>
  <si>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</si>
  <si>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</si>
  <si>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</si>
  <si>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</si>
  <si>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</si>
  <si>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</si>
  <si>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</si>
  <si>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</si>
  <si>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</si>
  <si>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</si>
  <si>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</si>
  <si>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</si>
  <si>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</si>
  <si>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</si>
  <si>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</si>
  <si>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</si>
  <si>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</si>
  <si>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</si>
  <si>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</si>
  <si>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</si>
  <si>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</si>
  <si>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</si>
  <si>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</si>
  <si>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</si>
  <si>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</si>
  <si>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</si>
  <si>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</si>
  <si>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</si>
  <si>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</si>
  <si>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</si>
  <si>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</si>
  <si>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</si>
  <si>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</si>
  <si>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</si>
  <si>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</si>
  <si>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</si>
  <si>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</si>
  <si>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</si>
  <si>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</si>
  <si>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</si>
  <si>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</si>
  <si>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</si>
  <si>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</si>
  <si>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</si>
  <si>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</si>
  <si>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</si>
  <si>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</si>
  <si>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</si>
  <si>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</si>
  <si>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</si>
  <si>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</si>
  <si>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</si>
  <si>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</si>
  <si>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</si>
  <si>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</si>
  <si>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</si>
  <si>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</si>
  <si>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</si>
  <si>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</si>
  <si>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</si>
  <si>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</si>
  <si>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</si>
  <si>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</si>
  <si>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</si>
  <si>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</si>
  <si>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</si>
  <si>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</si>
  <si>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</si>
  <si>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</si>
  <si>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</si>
  <si>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</si>
  <si>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</si>
  <si>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</si>
  <si>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</si>
  <si>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</si>
  <si>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</si>
  <si>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</si>
  <si>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</si>
  <si>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</si>
  <si>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</si>
  <si>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</si>
  <si>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</si>
  <si>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</si>
  <si>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</si>
  <si>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</si>
  <si>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</si>
  <si>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</si>
  <si>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</si>
  <si>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</si>
  <si>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</si>
  <si>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</si>
  <si>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</si>
  <si>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</si>
  <si>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</si>
  <si>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</si>
  <si>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</si>
  <si>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</si>
  <si>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</si>
  <si>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</si>
  <si>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</si>
  <si>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</si>
  <si>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</si>
  <si>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</si>
  <si>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</si>
  <si>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</si>
  <si>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</si>
  <si>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</si>
  <si>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</si>
  <si>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</si>
  <si>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</si>
  <si>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</si>
  <si>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</si>
  <si>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</si>
  <si>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</si>
  <si>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</si>
  <si>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</si>
  <si>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</si>
  <si>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</si>
  <si>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</si>
  <si>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</si>
  <si>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</si>
  <si>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</si>
  <si>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</si>
  <si>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</si>
  <si>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</si>
  <si>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</si>
  <si>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</si>
  <si>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</si>
  <si>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</si>
  <si>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</si>
  <si>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</si>
  <si>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</si>
  <si>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</si>
  <si>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</si>
  <si>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</si>
  <si>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</si>
  <si>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</si>
  <si>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</si>
  <si>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</si>
  <si>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</si>
  <si>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</si>
  <si>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</si>
  <si>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</si>
  <si>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</si>
  <si>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</si>
  <si>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</si>
  <si>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</si>
  <si>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2.7, Альче, без лактозы</t>
  </si>
  <si>
    <t xml:space="preserve">Сулугуни</t>
  </si>
  <si>
    <t xml:space="preserve">[55, 24]</t>
  </si>
  <si>
    <t xml:space="preserve">Для пиццы</t>
  </si>
  <si>
    <t xml:space="preserve">3.3, Альче, без лактозы</t>
  </si>
  <si>
    <t xml:space="preserve">Фиор Ди Латте</t>
  </si>
  <si>
    <t xml:space="preserve">[59, 68, 69, 73, 78]</t>
  </si>
  <si>
    <t xml:space="preserve">2.7, Сакко</t>
  </si>
  <si>
    <t xml:space="preserve">Маркет Перекресток</t>
  </si>
  <si>
    <t xml:space="preserve">[38, 30, 45, 19, 46, 82, 83, 49, 18, 29, 35]</t>
  </si>
  <si>
    <t xml:space="preserve">2.7, Альче</t>
  </si>
  <si>
    <t xml:space="preserve">Моцарелла</t>
  </si>
  <si>
    <t xml:space="preserve">[86, 37, 41, 40, 43, 39, 51, 36, 27, 32, 33, 34, 44, 31, 47, 22, 21, 57, 23]</t>
  </si>
  <si>
    <t xml:space="preserve">3.3, Сакко</t>
  </si>
  <si>
    <t xml:space="preserve">[60, 61, 62, 63, 64, 65, 66, 67, 84, 74, 75, 76, 77, 85, 79, 80, 81]</t>
  </si>
  <si>
    <t xml:space="preserve">3.6, Альче</t>
  </si>
  <si>
    <t xml:space="preserve">[52, 53, 56, 54, 50]</t>
  </si>
  <si>
    <t xml:space="preserve">Метро</t>
  </si>
  <si>
    <t xml:space="preserve">[58, 71]</t>
  </si>
  <si>
    <t xml:space="preserve">Номер варки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</si>
  <si>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</si>
  <si>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</si>
  <si>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</si>
  <si>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</si>
  <si>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</si>
  <si>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</si>
  <si>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</si>
  <si>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</si>
  <si>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</si>
  <si>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</si>
  <si>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</si>
  <si>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</si>
  <si>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</si>
  <si>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</si>
  <si>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</si>
  <si>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</si>
  <si>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</si>
  <si>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Вода: 125</t>
  </si>
  <si>
    <t xml:space="preserve">Мультиголова</t>
  </si>
  <si>
    <t xml:space="preserve">Вода: 8</t>
  </si>
  <si>
    <t xml:space="preserve">-</t>
  </si>
  <si>
    <t xml:space="preserve">Вода: 100</t>
  </si>
  <si>
    <t xml:space="preserve">Вода: 200</t>
  </si>
  <si>
    <t xml:space="preserve">малый Комет</t>
  </si>
  <si>
    <t xml:space="preserve">Соль: 30</t>
  </si>
  <si>
    <t xml:space="preserve">Ульма</t>
  </si>
  <si>
    <t xml:space="preserve">Соль: 280</t>
  </si>
  <si>
    <t xml:space="preserve">Короткая мойка</t>
  </si>
  <si>
    <t xml:space="preserve">Длинная мойка</t>
  </si>
  <si>
    <t xml:space="preserve">Вода: 25</t>
  </si>
  <si>
    <t xml:space="preserve">Масса</t>
  </si>
  <si>
    <t xml:space="preserve">Соль: 1</t>
  </si>
  <si>
    <t xml:space="preserve">Соль: 1200</t>
  </si>
  <si>
    <t xml:space="preserve">Соль: 15</t>
  </si>
  <si>
    <t xml:space="preserve">Соль: 200</t>
  </si>
  <si>
    <t xml:space="preserve">Соль: 260</t>
  </si>
  <si>
    <t xml:space="preserve">Соль: 370</t>
  </si>
  <si>
    <t xml:space="preserve">Соль: 460</t>
  </si>
  <si>
    <t xml:space="preserve">Соль: 7.5</t>
  </si>
  <si>
    <t xml:space="preserve">Соль: 700</t>
  </si>
  <si>
    <t xml:space="preserve">1</t>
  </si>
  <si>
    <t xml:space="preserve">Моцарелла Чильеджина в воде "Unagrande", 50%, 0,125/0,225 кг, ф/п, (8 шт)</t>
  </si>
  <si>
    <t xml:space="preserve">Моцарелла в воде Фиор Ди Латте "Pretto", 45%, 1/1,8 кг, ф/п</t>
  </si>
  <si>
    <t xml:space="preserve">Моцарелла в воде Чильеджина "Fine Life", 45%, 0,125/0,225 кг, ф/п</t>
  </si>
  <si>
    <t xml:space="preserve">Моцарелла в воде Чильеджина "Pretto", 45%, 1/1,8 кг, ф/п</t>
  </si>
  <si>
    <t xml:space="preserve">Моцарелла сердечки в воде "Unagrande", 45%, 0,125/0,225 кг, ф/п, (8 шт)</t>
  </si>
  <si>
    <t xml:space="preserve">3.3, Альче</t>
  </si>
  <si>
    <t xml:space="preserve">Качокавалло "Unagrande", 45%, 0,8 кг</t>
  </si>
  <si>
    <t xml:space="preserve">Моцарелла "Pretto", 45%, 1,2 кг, т/ф</t>
  </si>
  <si>
    <t xml:space="preserve">2</t>
  </si>
  <si>
    <t xml:space="preserve">Моцарелла "Unagrande", 45%, 1,2 кг, т/ф</t>
  </si>
  <si>
    <t xml:space="preserve">Моцарелла для пиццы "Unagrande", 45%, 0,46 кг, в/у</t>
  </si>
  <si>
    <t xml:space="preserve">Моцарелла, 45%, 3,5 кг, пл/л (палочки 15 г)</t>
  </si>
  <si>
    <t xml:space="preserve">Моцарелла, 45%, 3,6 кг, пл/л (палочки 7,5 г)</t>
  </si>
  <si>
    <t xml:space="preserve">Сулугуни "Foodfest", 45%, 0,28 кг, т/ф</t>
  </si>
  <si>
    <t xml:space="preserve">Сулугуни "Свежий ряд", 45%, 0,28 кг, т/ф</t>
  </si>
  <si>
    <t xml:space="preserve">Сулугуни "Умалат", 45%, 1,2  кг, т/ф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</si>
</sst>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0.00"/>
    <numFmt numFmtId="167" formatCode="0.000"/>
    <numFmt numFmtId="168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F1DADA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DAE5F1"/>
        <bgColor rgb="FFE5DFEC"/>
      </patternFill>
    </fill>
    <fill>
      <patternFill patternType="solid">
        <fgColor rgb="FFFFEBE0"/>
        <bgColor rgb="FFEBF1D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EBE0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1494</v>
      </c>
      <c r="DP109" s="1" t="n">
        <v>1854</v>
      </c>
      <c r="DQ109" s="1" t="n">
        <v>372</v>
      </c>
      <c r="DR109" s="1" t="n">
        <v>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1080</v>
      </c>
      <c r="DP110" s="1" t="n">
        <v>1254</v>
      </c>
      <c r="DQ110" s="1" t="n">
        <v>372</v>
      </c>
      <c r="DR110" s="1" t="n">
        <v>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1044</v>
      </c>
      <c r="DP156" s="1" t="n">
        <v>1590</v>
      </c>
      <c r="DQ156" s="1" t="n">
        <v>312</v>
      </c>
      <c r="DR156" s="1" t="n">
        <v>605</v>
      </c>
      <c r="DS156" s="1" t="n">
        <v>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1" width="43.7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9" t="s">
        <v>695</v>
      </c>
      <c r="B1" s="39" t="s">
        <v>695</v>
      </c>
      <c r="C1" s="39" t="s">
        <v>695</v>
      </c>
    </row>
    <row r="2" customFormat="false" ht="14.5" hidden="false" customHeight="false" outlineLevel="0" collapsed="false">
      <c r="A2" s="39" t="s">
        <v>238</v>
      </c>
      <c r="B2" s="39" t="s">
        <v>670</v>
      </c>
      <c r="C2" s="39" t="s">
        <v>715</v>
      </c>
    </row>
    <row r="3" customFormat="false" ht="14.5" hidden="false" customHeight="false" outlineLevel="0" collapsed="false">
      <c r="A3" s="39" t="s">
        <v>237</v>
      </c>
      <c r="B3" s="39" t="s">
        <v>670</v>
      </c>
      <c r="C3" s="39" t="s">
        <v>715</v>
      </c>
    </row>
    <row r="4" customFormat="false" ht="14.5" hidden="false" customHeight="false" outlineLevel="0" collapsed="false">
      <c r="A4" s="39" t="s">
        <v>234</v>
      </c>
      <c r="B4" s="39" t="s">
        <v>670</v>
      </c>
      <c r="C4" s="39" t="s">
        <v>715</v>
      </c>
    </row>
    <row r="5" customFormat="false" ht="14.5" hidden="false" customHeight="false" outlineLevel="0" collapsed="false">
      <c r="A5" s="39" t="s">
        <v>722</v>
      </c>
      <c r="B5" s="39" t="s">
        <v>670</v>
      </c>
      <c r="C5" s="39" t="s">
        <v>715</v>
      </c>
    </row>
    <row r="6" customFormat="false" ht="14.5" hidden="false" customHeight="false" outlineLevel="0" collapsed="false">
      <c r="A6" s="39" t="s">
        <v>235</v>
      </c>
      <c r="B6" s="39" t="s">
        <v>670</v>
      </c>
      <c r="C6" s="39" t="s">
        <v>715</v>
      </c>
    </row>
    <row r="7" customFormat="false" ht="14.5" hidden="false" customHeight="false" outlineLevel="0" collapsed="false">
      <c r="A7" s="39" t="s">
        <v>236</v>
      </c>
      <c r="B7" s="39" t="s">
        <v>670</v>
      </c>
      <c r="C7" s="39" t="s">
        <v>715</v>
      </c>
    </row>
    <row r="8" customFormat="false" ht="14.5" hidden="false" customHeight="false" outlineLevel="0" collapsed="false">
      <c r="A8" s="39" t="s">
        <v>229</v>
      </c>
      <c r="B8" s="39" t="s">
        <v>662</v>
      </c>
      <c r="C8" s="39" t="s">
        <v>715</v>
      </c>
    </row>
    <row r="9" customFormat="false" ht="14.5" hidden="false" customHeight="false" outlineLevel="0" collapsed="false">
      <c r="A9" s="39" t="s">
        <v>223</v>
      </c>
      <c r="B9" s="39" t="s">
        <v>662</v>
      </c>
      <c r="C9" s="39" t="s">
        <v>715</v>
      </c>
    </row>
    <row r="10" customFormat="false" ht="14.5" hidden="false" customHeight="false" outlineLevel="0" collapsed="false">
      <c r="A10" s="39" t="s">
        <v>723</v>
      </c>
      <c r="B10" s="39" t="s">
        <v>662</v>
      </c>
      <c r="C10" s="39" t="s">
        <v>715</v>
      </c>
    </row>
    <row r="11" customFormat="false" ht="14.5" hidden="false" customHeight="false" outlineLevel="0" collapsed="false">
      <c r="A11" s="39" t="s">
        <v>232</v>
      </c>
      <c r="B11" s="39" t="s">
        <v>665</v>
      </c>
      <c r="C11" s="39" t="s">
        <v>724</v>
      </c>
    </row>
    <row r="12" customFormat="false" ht="14.5" hidden="false" customHeight="false" outlineLevel="0" collapsed="false">
      <c r="A12" s="39" t="s">
        <v>225</v>
      </c>
      <c r="B12" s="39" t="s">
        <v>665</v>
      </c>
      <c r="C12" s="39" t="s">
        <v>715</v>
      </c>
    </row>
    <row r="13" customFormat="false" ht="14.5" hidden="false" customHeight="false" outlineLevel="0" collapsed="false">
      <c r="A13" s="39" t="s">
        <v>725</v>
      </c>
      <c r="B13" s="39" t="s">
        <v>665</v>
      </c>
      <c r="C13" s="39" t="s">
        <v>715</v>
      </c>
    </row>
    <row r="14" customFormat="false" ht="14.5" hidden="false" customHeight="false" outlineLevel="0" collapsed="false">
      <c r="A14" s="39" t="s">
        <v>231</v>
      </c>
      <c r="B14" s="39" t="s">
        <v>665</v>
      </c>
      <c r="C14" s="39" t="s">
        <v>724</v>
      </c>
    </row>
    <row r="15" customFormat="false" ht="14.5" hidden="false" customHeight="false" outlineLevel="0" collapsed="false">
      <c r="A15" s="39" t="s">
        <v>240</v>
      </c>
      <c r="B15" s="39" t="s">
        <v>665</v>
      </c>
      <c r="C15" s="39" t="s">
        <v>715</v>
      </c>
    </row>
    <row r="16" customFormat="false" ht="14.5" hidden="false" customHeight="false" outlineLevel="0" collapsed="false">
      <c r="A16" s="39" t="s">
        <v>222</v>
      </c>
      <c r="B16" s="39" t="s">
        <v>655</v>
      </c>
      <c r="C16" s="39" t="s">
        <v>715</v>
      </c>
    </row>
    <row r="17" customFormat="false" ht="14.5" hidden="false" customHeight="false" outlineLevel="0" collapsed="false">
      <c r="A17" s="39" t="s">
        <v>224</v>
      </c>
      <c r="B17" s="39" t="s">
        <v>662</v>
      </c>
      <c r="C17" s="39" t="s">
        <v>715</v>
      </c>
    </row>
    <row r="18" customFormat="false" ht="14.5" hidden="false" customHeight="false" outlineLevel="0" collapsed="false">
      <c r="A18" s="39" t="s">
        <v>226</v>
      </c>
      <c r="B18" s="39" t="s">
        <v>662</v>
      </c>
      <c r="C18" s="39" t="s">
        <v>715</v>
      </c>
    </row>
    <row r="19" customFormat="false" ht="14.5" hidden="false" customHeight="false" outlineLevel="0" collapsed="false">
      <c r="A19" s="39" t="s">
        <v>227</v>
      </c>
      <c r="B19" s="39" t="s">
        <v>662</v>
      </c>
      <c r="C19" s="39" t="s">
        <v>715</v>
      </c>
    </row>
    <row r="20" customFormat="false" ht="14.5" hidden="false" customHeight="false" outlineLevel="0" collapsed="false">
      <c r="A20" s="39" t="s">
        <v>562</v>
      </c>
      <c r="B20" s="39" t="s">
        <v>662</v>
      </c>
      <c r="C20" s="39" t="s">
        <v>715</v>
      </c>
    </row>
    <row r="21" customFormat="false" ht="14.5" hidden="false" customHeight="false" outlineLevel="0" collapsed="false">
      <c r="A21" s="39" t="s">
        <v>228</v>
      </c>
      <c r="B21" s="39" t="s">
        <v>662</v>
      </c>
      <c r="C21" s="39" t="s">
        <v>715</v>
      </c>
    </row>
    <row r="22" customFormat="false" ht="14.5" hidden="false" customHeight="false" outlineLevel="0" collapsed="false">
      <c r="A22" s="39" t="s">
        <v>726</v>
      </c>
      <c r="B22" s="39" t="s">
        <v>665</v>
      </c>
      <c r="C22" s="39" t="s">
        <v>715</v>
      </c>
    </row>
    <row r="23" customFormat="false" ht="14.5" hidden="false" customHeight="false" outlineLevel="0" collapsed="false">
      <c r="A23" s="39" t="s">
        <v>215</v>
      </c>
      <c r="B23" s="39" t="s">
        <v>665</v>
      </c>
      <c r="C23" s="39" t="s">
        <v>715</v>
      </c>
    </row>
    <row r="24" customFormat="false" ht="14.5" hidden="false" customHeight="false" outlineLevel="0" collapsed="false">
      <c r="A24" s="39" t="s">
        <v>220</v>
      </c>
      <c r="B24" s="39" t="s">
        <v>662</v>
      </c>
      <c r="C24" s="39" t="s">
        <v>715</v>
      </c>
    </row>
    <row r="25" customFormat="false" ht="14.5" hidden="false" customHeight="false" outlineLevel="0" collapsed="false">
      <c r="A25" s="39" t="s">
        <v>230</v>
      </c>
      <c r="B25" s="39" t="s">
        <v>662</v>
      </c>
      <c r="C25" s="39" t="s">
        <v>715</v>
      </c>
    </row>
    <row r="26" customFormat="false" ht="14.5" hidden="false" customHeight="false" outlineLevel="0" collapsed="false">
      <c r="A26" s="39" t="s">
        <v>214</v>
      </c>
      <c r="B26" s="39" t="s">
        <v>662</v>
      </c>
      <c r="C26" s="39" t="s">
        <v>715</v>
      </c>
    </row>
    <row r="27" customFormat="false" ht="14.5" hidden="false" customHeight="false" outlineLevel="0" collapsed="false">
      <c r="A27" s="39" t="s">
        <v>221</v>
      </c>
      <c r="B27" s="39" t="s">
        <v>665</v>
      </c>
      <c r="C27" s="39" t="s">
        <v>715</v>
      </c>
    </row>
    <row r="28" customFormat="false" ht="14.5" hidden="false" customHeight="false" outlineLevel="0" collapsed="false">
      <c r="A28" s="39" t="s">
        <v>216</v>
      </c>
      <c r="B28" s="39" t="s">
        <v>665</v>
      </c>
      <c r="C28" s="39" t="s">
        <v>715</v>
      </c>
    </row>
    <row r="29" customFormat="false" ht="14.5" hidden="false" customHeight="false" outlineLevel="0" collapsed="false">
      <c r="A29" s="39" t="s">
        <v>217</v>
      </c>
      <c r="B29" s="39" t="s">
        <v>665</v>
      </c>
      <c r="C29" s="39" t="s">
        <v>715</v>
      </c>
    </row>
    <row r="30" customFormat="false" ht="14.5" hidden="false" customHeight="false" outlineLevel="0" collapsed="false">
      <c r="A30" s="39" t="s">
        <v>218</v>
      </c>
      <c r="B30" s="39" t="s">
        <v>665</v>
      </c>
      <c r="C30" s="39" t="s">
        <v>715</v>
      </c>
    </row>
    <row r="31" customFormat="false" ht="14.5" hidden="false" customHeight="false" outlineLevel="0" collapsed="false">
      <c r="A31" s="39" t="s">
        <v>219</v>
      </c>
      <c r="B31" s="39" t="s">
        <v>665</v>
      </c>
      <c r="C31" s="39" t="s">
        <v>715</v>
      </c>
    </row>
    <row r="32" customFormat="false" ht="14.5" hidden="false" customHeight="false" outlineLevel="0" collapsed="false">
      <c r="A32" s="39" t="s">
        <v>239</v>
      </c>
      <c r="B32" s="39" t="s">
        <v>665</v>
      </c>
      <c r="C32" s="39" t="s">
        <v>715</v>
      </c>
    </row>
    <row r="33" customFormat="false" ht="14.5" hidden="false" customHeight="false" outlineLevel="0" collapsed="false">
      <c r="A33" s="39" t="s">
        <v>233</v>
      </c>
      <c r="B33" s="39" t="s">
        <v>662</v>
      </c>
      <c r="C33" s="39" t="s">
        <v>715</v>
      </c>
    </row>
    <row r="34" customFormat="false" ht="14.5" hidden="false" customHeight="false" outlineLevel="0" collapsed="false">
      <c r="A34" s="39" t="s">
        <v>727</v>
      </c>
      <c r="B34" s="39" t="s">
        <v>665</v>
      </c>
      <c r="C34" s="39" t="s">
        <v>715</v>
      </c>
    </row>
    <row r="35" customFormat="false" ht="14.5" hidden="false" customHeight="false" outlineLevel="0" collapsed="false">
      <c r="A35" s="39" t="s">
        <v>728</v>
      </c>
      <c r="B35" s="39" t="s">
        <v>665</v>
      </c>
      <c r="C35" s="39" t="s">
        <v>715</v>
      </c>
    </row>
    <row r="36" customFormat="false" ht="14.5" hidden="false" customHeight="false" outlineLevel="0" collapsed="false">
      <c r="A36" s="39" t="s">
        <v>213</v>
      </c>
      <c r="B36" s="39" t="s">
        <v>665</v>
      </c>
      <c r="C36" s="39" t="s">
        <v>715</v>
      </c>
    </row>
    <row r="37" customFormat="false" ht="14.5" hidden="false" customHeight="false" outlineLevel="0" collapsed="false">
      <c r="A37" s="39" t="s">
        <v>729</v>
      </c>
      <c r="B37" s="39" t="s">
        <v>665</v>
      </c>
      <c r="C37" s="39" t="s">
        <v>715</v>
      </c>
    </row>
    <row r="38" customFormat="false" ht="14.5" hidden="false" customHeight="false" outlineLevel="0" collapsed="false">
      <c r="A38" s="39" t="s">
        <v>206</v>
      </c>
      <c r="B38" s="39" t="s">
        <v>665</v>
      </c>
      <c r="C38" s="39" t="s">
        <v>715</v>
      </c>
    </row>
    <row r="39" customFormat="false" ht="14.5" hidden="false" customHeight="false" outlineLevel="0" collapsed="false">
      <c r="A39" s="39" t="s">
        <v>205</v>
      </c>
      <c r="B39" s="39" t="s">
        <v>665</v>
      </c>
      <c r="C39" s="39" t="s">
        <v>715</v>
      </c>
    </row>
    <row r="40" customFormat="false" ht="14.5" hidden="false" customHeight="false" outlineLevel="0" collapsed="false">
      <c r="A40" s="39" t="s">
        <v>204</v>
      </c>
      <c r="B40" s="39" t="s">
        <v>662</v>
      </c>
      <c r="C40" s="39" t="s">
        <v>715</v>
      </c>
    </row>
    <row r="41" customFormat="false" ht="14.5" hidden="false" customHeight="false" outlineLevel="0" collapsed="false">
      <c r="A41" s="39" t="s">
        <v>730</v>
      </c>
      <c r="B41" s="39" t="s">
        <v>665</v>
      </c>
      <c r="C41" s="39" t="s">
        <v>715</v>
      </c>
    </row>
    <row r="42" customFormat="false" ht="14.5" hidden="false" customHeight="false" outlineLevel="0" collapsed="false">
      <c r="A42" s="39" t="s">
        <v>210</v>
      </c>
      <c r="B42" s="39" t="s">
        <v>665</v>
      </c>
      <c r="C42" s="39" t="s">
        <v>724</v>
      </c>
    </row>
    <row r="43" customFormat="false" ht="14.5" hidden="false" customHeight="false" outlineLevel="0" collapsed="false">
      <c r="A43" s="39" t="s">
        <v>208</v>
      </c>
      <c r="B43" s="39" t="s">
        <v>665</v>
      </c>
      <c r="C43" s="39" t="s">
        <v>715</v>
      </c>
    </row>
    <row r="44" customFormat="false" ht="14.5" hidden="false" customHeight="false" outlineLevel="0" collapsed="false">
      <c r="A44" s="39" t="s">
        <v>207</v>
      </c>
      <c r="B44" s="39" t="s">
        <v>665</v>
      </c>
      <c r="C44" s="39" t="s">
        <v>715</v>
      </c>
    </row>
    <row r="45" customFormat="false" ht="14.5" hidden="false" customHeight="false" outlineLevel="0" collapsed="false">
      <c r="A45" s="39" t="s">
        <v>731</v>
      </c>
      <c r="B45" s="39" t="s">
        <v>665</v>
      </c>
      <c r="C45" s="39" t="s">
        <v>715</v>
      </c>
    </row>
    <row r="46" customFormat="false" ht="14.5" hidden="false" customHeight="false" outlineLevel="0" collapsed="false">
      <c r="A46" s="39" t="s">
        <v>212</v>
      </c>
      <c r="B46" s="39" t="s">
        <v>655</v>
      </c>
      <c r="C46" s="39" t="s">
        <v>715</v>
      </c>
    </row>
    <row r="47" customFormat="false" ht="14.5" hidden="false" customHeight="false" outlineLevel="0" collapsed="false">
      <c r="A47" s="39" t="s">
        <v>585</v>
      </c>
      <c r="B47" s="39" t="s">
        <v>665</v>
      </c>
      <c r="C47" s="39" t="s">
        <v>724</v>
      </c>
    </row>
    <row r="48" customFormat="false" ht="14.5" hidden="false" customHeight="false" outlineLevel="0" collapsed="false">
      <c r="A48" s="39" t="s">
        <v>211</v>
      </c>
      <c r="B48" s="39" t="s">
        <v>665</v>
      </c>
      <c r="C48" s="39" t="s">
        <v>715</v>
      </c>
    </row>
    <row r="49" customFormat="false" ht="14.5" hidden="false" customHeight="false" outlineLevel="0" collapsed="false">
      <c r="A49" s="39" t="s">
        <v>209</v>
      </c>
      <c r="B49" s="39" t="s">
        <v>665</v>
      </c>
      <c r="C49" s="39" t="s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1" width="69.82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48" t="s">
        <v>695</v>
      </c>
    </row>
    <row r="2" customFormat="false" ht="14.5" hidden="false" customHeight="false" outlineLevel="0" collapsed="false">
      <c r="A2" s="39" t="s">
        <v>655</v>
      </c>
    </row>
    <row r="3" customFormat="false" ht="14.5" hidden="false" customHeight="false" outlineLevel="0" collapsed="false">
      <c r="A3" s="39" t="s">
        <v>668</v>
      </c>
    </row>
    <row r="4" customFormat="false" ht="14.5" hidden="false" customHeight="false" outlineLevel="0" collapsed="false">
      <c r="A4" s="39" t="s">
        <v>662</v>
      </c>
    </row>
    <row r="5" customFormat="false" ht="14.5" hidden="false" customHeight="false" outlineLevel="0" collapsed="false">
      <c r="A5" s="39" t="s">
        <v>659</v>
      </c>
    </row>
    <row r="6" customFormat="false" ht="14.5" hidden="false" customHeight="false" outlineLevel="0" collapsed="false">
      <c r="A6" s="39" t="s">
        <v>670</v>
      </c>
    </row>
    <row r="7" customFormat="false" ht="14.5" hidden="false" customHeight="false" outlineLevel="0" collapsed="false">
      <c r="A7" s="39" t="s">
        <v>665</v>
      </c>
    </row>
    <row r="8" customFormat="false" ht="14.5" hidden="false" customHeight="false" outlineLevel="0" collapsed="false">
      <c r="A8" s="39" t="s">
        <v>721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8" min="6" style="5" width="10.27"/>
    <col collapsed="false" customWidth="true" hidden="false" outlineLevel="0" max="9" min="9" style="1" width="10.27"/>
    <col collapsed="false" customWidth="true" hidden="false" outlineLevel="0" max="10" min="10" style="1" width="18.18"/>
    <col collapsed="false" customWidth="true" hidden="false" outlineLevel="0" max="11" min="11" style="1" width="9.09"/>
    <col collapsed="false" customWidth="true" hidden="false" outlineLevel="0" max="12" min="12" style="5" width="9.09"/>
    <col collapsed="false" customWidth="true" hidden="false" outlineLevel="0" max="13" min="13" style="6" width="9.09"/>
    <col collapsed="false" customWidth="true" hidden="false" outlineLevel="0" max="17" min="14" style="1" width="9.09"/>
    <col collapsed="false" customWidth="true" hidden="true" outlineLevel="0" max="23" min="18" style="1" width="9.09"/>
    <col collapsed="false" customWidth="true" hidden="false" outlineLevel="0" max="1025" min="24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8" t="s">
        <v>649</v>
      </c>
      <c r="I1" s="7" t="s">
        <v>650</v>
      </c>
      <c r="J1" s="7"/>
      <c r="K1" s="7" t="s">
        <v>651</v>
      </c>
      <c r="L1" s="8" t="s">
        <v>652</v>
      </c>
      <c r="M1" s="9" t="s">
        <v>653</v>
      </c>
      <c r="N1" s="7" t="s">
        <v>654</v>
      </c>
      <c r="P1" s="11" t="s">
        <v>465</v>
      </c>
    </row>
    <row r="2" customFormat="false" ht="13.8" hidden="false" customHeight="true" outlineLevel="0" collapsed="false">
      <c r="A2" s="12" t="s">
        <v>655</v>
      </c>
      <c r="B2" s="13" t="s">
        <v>656</v>
      </c>
      <c r="C2" s="14" t="s">
        <v>169</v>
      </c>
      <c r="D2" s="14" t="s">
        <v>212</v>
      </c>
      <c r="E2" s="14" t="n">
        <f aca="false">IFERROR(INDEX('файл остатки'!$A$5:$FG$265,MATCH($P$1,'файл остатки'!$A$5:$A$228,0),MATCH(D2,'файл остатки'!$A$5:$FG$5,0)), 0)</f>
        <v>-598.8</v>
      </c>
      <c r="F2" s="14" t="n">
        <f aca="false">IFERROR(INDEX('файл остатки'!$A$5:$FG$265,MATCH($P$2,'файл остатки'!$A$5:$A$228,0),MATCH(D2,'файл остатки'!$A$5:$FG$5,0)), 0)</f>
        <v>0</v>
      </c>
      <c r="G2" s="14" t="n">
        <v>0</v>
      </c>
      <c r="H2" s="14" t="n">
        <f aca="false">MIN(E2 - G2, 0)</f>
        <v>-598.8</v>
      </c>
      <c r="I2" s="14" t="n">
        <v>0</v>
      </c>
      <c r="K2" s="15" t="n">
        <v>850</v>
      </c>
      <c r="L2" s="15" t="n">
        <f aca="false">-(H2 + H3) / K2</f>
        <v>0.704470588235294</v>
      </c>
      <c r="M2" s="15" t="n">
        <f aca="false">ROUND(L2, 0)</f>
        <v>1</v>
      </c>
      <c r="P2" s="16" t="s">
        <v>459</v>
      </c>
      <c r="R2" s="15" t="s">
        <v>657</v>
      </c>
      <c r="S2" s="15" t="n">
        <v>15</v>
      </c>
    </row>
    <row r="3" customFormat="false" ht="13.8" hidden="false" customHeight="false" outlineLevel="0" collapsed="false">
      <c r="A3" s="12"/>
      <c r="B3" s="17" t="s">
        <v>658</v>
      </c>
      <c r="C3" s="18" t="s">
        <v>172</v>
      </c>
      <c r="D3" s="18" t="s">
        <v>222</v>
      </c>
      <c r="E3" s="18" t="n">
        <f aca="false">IFERROR(INDEX('файл остатки'!$A$5:$FG$265,MATCH($P$1,'файл остатки'!$A$5:$A$228,0),MATCH(D3,'файл остатки'!$A$5:$FG$5,0)), 0)</f>
        <v>83.16</v>
      </c>
      <c r="F3" s="18" t="n">
        <f aca="false">IFERROR(INDEX('файл остатки'!$A$5:$FG$265,MATCH($P$2,'файл остатки'!$A$5:$A$228,0),MATCH(D3,'файл остатки'!$A$5:$FG$5,0)), 0)</f>
        <v>113.173333333333</v>
      </c>
      <c r="G3" s="18" t="n">
        <v>0</v>
      </c>
      <c r="H3" s="18" t="n">
        <f aca="false">MIN(E3 - G3, 0)</f>
        <v>0</v>
      </c>
      <c r="I3" s="18" t="n">
        <v>0</v>
      </c>
    </row>
    <row r="4" customFormat="false" ht="13.8" hidden="false" customHeight="true" outlineLevel="0" collapsed="false">
      <c r="A4" s="12" t="s">
        <v>659</v>
      </c>
      <c r="B4" s="19" t="s">
        <v>660</v>
      </c>
      <c r="C4" s="20" t="s">
        <v>172</v>
      </c>
      <c r="D4" s="20" t="s">
        <v>242</v>
      </c>
      <c r="E4" s="20" t="n">
        <f aca="false">IFERROR(INDEX('файл остатки'!$A$5:$FG$265,MATCH($P$1,'файл остатки'!$A$5:$A$228,0),MATCH(D4,'файл остатки'!$A$5:$FG$5,0)), 0)</f>
        <v>-46.875</v>
      </c>
      <c r="F4" s="20" t="n">
        <f aca="false">IFERROR(INDEX('файл остатки'!$A$5:$FG$265,MATCH($P$2,'файл остатки'!$A$5:$A$228,0),MATCH(D4,'файл остатки'!$A$5:$FG$5,0)), 0)</f>
        <v>0</v>
      </c>
      <c r="G4" s="20" t="n">
        <v>0</v>
      </c>
      <c r="H4" s="20" t="n">
        <f aca="false">MIN(E4 - G4, 0)</f>
        <v>-46.875</v>
      </c>
      <c r="I4" s="20" t="n">
        <v>0</v>
      </c>
      <c r="K4" s="15" t="n">
        <v>1050</v>
      </c>
      <c r="L4" s="15" t="n">
        <f aca="false">-(H4 + H5 + H6 + H7 + H8) / K4</f>
        <v>0.775952380952381</v>
      </c>
      <c r="M4" s="15" t="n">
        <f aca="false">ROUND(L4, 0)</f>
        <v>1</v>
      </c>
      <c r="R4" s="15" t="s">
        <v>661</v>
      </c>
      <c r="S4" s="15" t="n">
        <v>16</v>
      </c>
    </row>
    <row r="5" customFormat="false" ht="13.8" hidden="false" customHeight="false" outlineLevel="0" collapsed="false">
      <c r="A5" s="12"/>
      <c r="B5" s="12"/>
      <c r="C5" s="20" t="s">
        <v>171</v>
      </c>
      <c r="D5" s="20" t="s">
        <v>251</v>
      </c>
      <c r="E5" s="20" t="n">
        <f aca="false">IFERROR(INDEX('файл остатки'!$A$5:$FG$265,MATCH($P$1,'файл остатки'!$A$5:$A$228,0),MATCH(D5,'файл остатки'!$A$5:$FG$5,0)), 0)</f>
        <v>-48</v>
      </c>
      <c r="F5" s="20" t="n">
        <f aca="false">IFERROR(INDEX('файл остатки'!$A$5:$FG$265,MATCH($P$2,'файл остатки'!$A$5:$A$228,0),MATCH(D5,'файл остатки'!$A$5:$FG$5,0)), 0)</f>
        <v>0</v>
      </c>
      <c r="G5" s="20" t="n">
        <v>0</v>
      </c>
      <c r="H5" s="20" t="n">
        <f aca="false">MIN(E5 - G5, 0)</f>
        <v>-48</v>
      </c>
      <c r="I5" s="20" t="n">
        <v>0</v>
      </c>
    </row>
    <row r="6" customFormat="false" ht="13.8" hidden="false" customHeight="false" outlineLevel="0" collapsed="false">
      <c r="A6" s="12"/>
      <c r="B6" s="19"/>
      <c r="C6" s="20" t="s">
        <v>175</v>
      </c>
      <c r="D6" s="20" t="s">
        <v>253</v>
      </c>
      <c r="E6" s="20" t="n">
        <f aca="false">IFERROR(INDEX('файл остатки'!$A$5:$FG$265,MATCH($P$1,'файл остатки'!$A$5:$A$228,0),MATCH(D6,'файл остатки'!$A$5:$FG$5,0)), 0)</f>
        <v>-595</v>
      </c>
      <c r="F6" s="20" t="n">
        <f aca="false">IFERROR(INDEX('файл остатки'!$A$5:$FG$265,MATCH($P$2,'файл остатки'!$A$5:$A$228,0),MATCH(D6,'файл остатки'!$A$5:$FG$5,0)), 0)</f>
        <v>0</v>
      </c>
      <c r="G6" s="20" t="n">
        <v>0</v>
      </c>
      <c r="H6" s="20" t="n">
        <f aca="false">MIN(E6 - G6, 0)</f>
        <v>-595</v>
      </c>
      <c r="I6" s="20" t="n">
        <v>0</v>
      </c>
    </row>
    <row r="7" customFormat="false" ht="13.8" hidden="false" customHeight="true" outlineLevel="0" collapsed="false">
      <c r="A7" s="12"/>
      <c r="B7" s="21" t="s">
        <v>165</v>
      </c>
      <c r="C7" s="22" t="s">
        <v>172</v>
      </c>
      <c r="D7" s="22" t="s">
        <v>256</v>
      </c>
      <c r="E7" s="22" t="n">
        <f aca="false">IFERROR(INDEX('файл остатки'!$A$5:$FG$265,MATCH($P$1,'файл остатки'!$A$5:$A$228,0),MATCH(D7,'файл остатки'!$A$5:$FG$5,0)), 0)</f>
        <v>-70.875</v>
      </c>
      <c r="F7" s="22" t="n">
        <f aca="false">IFERROR(INDEX('файл остатки'!$A$5:$FG$265,MATCH($P$2,'файл остатки'!$A$5:$A$228,0),MATCH(D7,'файл остатки'!$A$5:$FG$5,0)), 0)</f>
        <v>0</v>
      </c>
      <c r="G7" s="22" t="n">
        <v>0</v>
      </c>
      <c r="H7" s="22" t="n">
        <f aca="false">MIN(E7 - G7, 0)</f>
        <v>-70.875</v>
      </c>
      <c r="I7" s="22" t="n">
        <v>0</v>
      </c>
    </row>
    <row r="8" customFormat="false" ht="13.8" hidden="false" customHeight="false" outlineLevel="0" collapsed="false">
      <c r="A8" s="12"/>
      <c r="B8" s="12"/>
      <c r="C8" s="22" t="s">
        <v>171</v>
      </c>
      <c r="D8" s="22" t="s">
        <v>262</v>
      </c>
      <c r="E8" s="22" t="n">
        <f aca="false">IFERROR(INDEX('файл остатки'!$A$5:$FG$265,MATCH($P$1,'файл остатки'!$A$5:$A$228,0),MATCH(D8,'файл остатки'!$A$5:$FG$5,0)), 0)</f>
        <v>-54</v>
      </c>
      <c r="F8" s="22" t="n">
        <f aca="false">IFERROR(INDEX('файл остатки'!$A$5:$FG$265,MATCH($P$2,'файл остатки'!$A$5:$A$228,0),MATCH(D8,'файл остатки'!$A$5:$FG$5,0)), 0)</f>
        <v>0</v>
      </c>
      <c r="G8" s="22" t="n">
        <v>0</v>
      </c>
      <c r="H8" s="22" t="n">
        <f aca="false">MIN(E8 - G8, 0)</f>
        <v>-54</v>
      </c>
      <c r="I8" s="22" t="n">
        <v>0</v>
      </c>
    </row>
    <row r="11" customFormat="false" ht="13.8" hidden="false" customHeight="true" outlineLevel="0" collapsed="false">
      <c r="A11" s="12" t="s">
        <v>662</v>
      </c>
      <c r="B11" s="13" t="s">
        <v>656</v>
      </c>
      <c r="C11" s="14" t="s">
        <v>663</v>
      </c>
      <c r="D11" s="14" t="s">
        <v>204</v>
      </c>
      <c r="E11" s="14" t="n">
        <f aca="false">IFERROR(INDEX('файл остатки'!$A$5:$FG$265,MATCH($P$1,'файл остатки'!$A$5:$A$228,0),MATCH(D11,'файл остатки'!$A$5:$FG$5,0)), 0)</f>
        <v>-103.04</v>
      </c>
      <c r="F11" s="14" t="n">
        <f aca="false">IFERROR(INDEX('файл остатки'!$A$5:$FG$265,MATCH($P$2,'файл остатки'!$A$5:$A$228,0),MATCH(D11,'файл остатки'!$A$5:$FG$5,0)), 0)</f>
        <v>965.973333333333</v>
      </c>
      <c r="G11" s="14" t="n">
        <v>0</v>
      </c>
      <c r="H11" s="14" t="n">
        <f aca="false">MIN(E11 - G11, 0)</f>
        <v>-103.04</v>
      </c>
      <c r="I11" s="14" t="n">
        <v>0</v>
      </c>
      <c r="K11" s="15" t="n">
        <v>850</v>
      </c>
      <c r="L11" s="15" t="n">
        <f aca="false">-(H11 + H12 + H13 + H14 + H15 + H16 + H17 + H18 + H19 + H20 + H21) / K11</f>
        <v>2.47284705882353</v>
      </c>
      <c r="M11" s="15" t="n">
        <f aca="false">ROUND(L11, 0)</f>
        <v>2</v>
      </c>
      <c r="R11" s="15" t="s">
        <v>664</v>
      </c>
      <c r="S11" s="15" t="n">
        <v>13</v>
      </c>
    </row>
    <row r="12" customFormat="false" ht="13.8" hidden="false" customHeight="true" outlineLevel="0" collapsed="false">
      <c r="A12" s="12"/>
      <c r="B12" s="17" t="s">
        <v>658</v>
      </c>
      <c r="C12" s="18" t="s">
        <v>172</v>
      </c>
      <c r="D12" s="18" t="s">
        <v>224</v>
      </c>
      <c r="E12" s="18" t="n">
        <f aca="false">IFERROR(INDEX('файл остатки'!$A$5:$FG$265,MATCH($P$1,'файл остатки'!$A$5:$A$228,0),MATCH(D12,'файл остатки'!$A$5:$FG$5,0)), 0)</f>
        <v>-132</v>
      </c>
      <c r="F12" s="18" t="n">
        <f aca="false">IFERROR(INDEX('файл остатки'!$A$5:$FG$265,MATCH($P$2,'файл остатки'!$A$5:$A$228,0),MATCH(D12,'файл остатки'!$A$5:$FG$5,0)), 0)</f>
        <v>166.457142857143</v>
      </c>
      <c r="G12" s="18" t="n">
        <v>0</v>
      </c>
      <c r="H12" s="18" t="n">
        <f aca="false">MIN(E12 - G12, 0)</f>
        <v>-132</v>
      </c>
      <c r="I12" s="18" t="n">
        <v>0</v>
      </c>
    </row>
    <row r="13" customFormat="false" ht="13.8" hidden="false" customHeight="false" outlineLevel="0" collapsed="false">
      <c r="A13" s="12"/>
      <c r="B13" s="12"/>
      <c r="C13" s="18" t="s">
        <v>173</v>
      </c>
      <c r="D13" s="18" t="s">
        <v>229</v>
      </c>
      <c r="E13" s="18" t="n">
        <f aca="false">IFERROR(INDEX('файл остатки'!$A$5:$FG$265,MATCH($P$1,'файл остатки'!$A$5:$A$228,0),MATCH(D13,'файл остатки'!$A$5:$FG$5,0)), 0)</f>
        <v>-712.8</v>
      </c>
      <c r="F13" s="18" t="n">
        <f aca="false">IFERROR(INDEX('файл остатки'!$A$5:$FG$265,MATCH($P$2,'файл остатки'!$A$5:$A$228,0),MATCH(D13,'файл остатки'!$A$5:$FG$5,0)), 0)</f>
        <v>4743.82857142857</v>
      </c>
      <c r="G13" s="18" t="n">
        <v>0</v>
      </c>
      <c r="H13" s="18" t="n">
        <f aca="false">MIN(E13 - G13, 0)</f>
        <v>-712.8</v>
      </c>
      <c r="I13" s="18" t="n">
        <v>0</v>
      </c>
    </row>
    <row r="14" customFormat="false" ht="13.8" hidden="false" customHeight="false" outlineLevel="0" collapsed="false">
      <c r="A14" s="12"/>
      <c r="B14" s="12"/>
      <c r="C14" s="18" t="s">
        <v>180</v>
      </c>
      <c r="D14" s="18" t="s">
        <v>230</v>
      </c>
      <c r="E14" s="18" t="n">
        <f aca="false">IFERROR(INDEX('файл остатки'!$A$5:$FG$265,MATCH($P$1,'файл остатки'!$A$5:$A$228,0),MATCH(D14,'файл остатки'!$A$5:$FG$5,0)), 0)</f>
        <v>-201.6</v>
      </c>
      <c r="F14" s="18" t="n">
        <f aca="false">IFERROR(INDEX('файл остатки'!$A$5:$FG$265,MATCH($P$2,'файл остатки'!$A$5:$A$228,0),MATCH(D14,'файл остатки'!$A$5:$FG$5,0)), 0)</f>
        <v>92.5714285714286</v>
      </c>
      <c r="G14" s="18" t="n">
        <v>0</v>
      </c>
      <c r="H14" s="18" t="n">
        <f aca="false">MIN(E14 - G14, 0)</f>
        <v>-201.6</v>
      </c>
      <c r="I14" s="18" t="n">
        <v>0</v>
      </c>
    </row>
    <row r="15" customFormat="false" ht="13.8" hidden="false" customHeight="false" outlineLevel="0" collapsed="false">
      <c r="A15" s="12"/>
      <c r="B15" s="12"/>
      <c r="C15" s="18" t="s">
        <v>171</v>
      </c>
      <c r="D15" s="18" t="s">
        <v>220</v>
      </c>
      <c r="E15" s="18" t="n">
        <f aca="false">IFERROR(INDEX('файл остатки'!$A$5:$FG$265,MATCH($P$1,'файл остатки'!$A$5:$A$228,0),MATCH(D15,'файл остатки'!$A$5:$FG$5,0)), 0)</f>
        <v>-94.08</v>
      </c>
      <c r="F15" s="18" t="n">
        <f aca="false">IFERROR(INDEX('файл остатки'!$A$5:$FG$265,MATCH($P$2,'файл остатки'!$A$5:$A$228,0),MATCH(D15,'файл остатки'!$A$5:$FG$5,0)), 0)</f>
        <v>214.4</v>
      </c>
      <c r="G15" s="18" t="n">
        <v>0</v>
      </c>
      <c r="H15" s="18" t="n">
        <f aca="false">MIN(E15 - G15, 0)</f>
        <v>-94.08</v>
      </c>
      <c r="I15" s="18" t="n">
        <v>0</v>
      </c>
    </row>
    <row r="16" customFormat="false" ht="13.8" hidden="false" customHeight="false" outlineLevel="0" collapsed="false">
      <c r="A16" s="12"/>
      <c r="B16" s="12"/>
      <c r="C16" s="18" t="s">
        <v>176</v>
      </c>
      <c r="D16" s="18" t="s">
        <v>214</v>
      </c>
      <c r="E16" s="18" t="n">
        <f aca="false">IFERROR(INDEX('файл остатки'!$A$5:$FG$265,MATCH($P$1,'файл остатки'!$A$5:$A$228,0),MATCH(D16,'файл остатки'!$A$5:$FG$5,0)), 0)</f>
        <v>0</v>
      </c>
      <c r="F16" s="18" t="n">
        <f aca="false">IFERROR(INDEX('файл остатки'!$A$5:$FG$265,MATCH($P$2,'файл остатки'!$A$5:$A$228,0),MATCH(D16,'файл остатки'!$A$5:$FG$5,0)), 0)</f>
        <v>13.9542857142857</v>
      </c>
      <c r="G16" s="18" t="n">
        <v>0</v>
      </c>
      <c r="H16" s="18" t="n">
        <f aca="false">MIN(E16 - G16, 0)</f>
        <v>0</v>
      </c>
      <c r="I16" s="18" t="n">
        <v>0</v>
      </c>
    </row>
    <row r="17" customFormat="false" ht="13.8" hidden="false" customHeight="false" outlineLevel="0" collapsed="false">
      <c r="A17" s="12"/>
      <c r="B17" s="12"/>
      <c r="C17" s="18" t="s">
        <v>179</v>
      </c>
      <c r="D17" s="18" t="s">
        <v>226</v>
      </c>
      <c r="E17" s="18" t="n">
        <f aca="false">IFERROR(INDEX('файл остатки'!$A$5:$FG$265,MATCH($P$1,'файл остатки'!$A$5:$A$228,0),MATCH(D17,'файл остатки'!$A$5:$FG$5,0)), 0)</f>
        <v>0</v>
      </c>
      <c r="F17" s="18" t="n">
        <f aca="false">IFERROR(INDEX('файл остатки'!$A$5:$FG$265,MATCH($P$2,'файл остатки'!$A$5:$A$228,0),MATCH(D17,'файл остатки'!$A$5:$FG$5,0)), 0)</f>
        <v>0</v>
      </c>
      <c r="G17" s="18" t="n">
        <v>0</v>
      </c>
      <c r="H17" s="18" t="n">
        <f aca="false">MIN(E17 - G17, 0)</f>
        <v>0</v>
      </c>
      <c r="I17" s="18" t="n">
        <v>0</v>
      </c>
    </row>
    <row r="18" customFormat="false" ht="13.8" hidden="false" customHeight="false" outlineLevel="0" collapsed="false">
      <c r="A18" s="12"/>
      <c r="B18" s="12"/>
      <c r="C18" s="18" t="s">
        <v>173</v>
      </c>
      <c r="D18" s="18" t="s">
        <v>228</v>
      </c>
      <c r="E18" s="18" t="n">
        <f aca="false">IFERROR(INDEX('файл остатки'!$A$5:$FG$265,MATCH($P$1,'файл остатки'!$A$5:$A$228,0),MATCH(D18,'файл остатки'!$A$5:$FG$5,0)), 0)</f>
        <v>51.52</v>
      </c>
      <c r="F18" s="18" t="n">
        <f aca="false">IFERROR(INDEX('файл остатки'!$A$5:$FG$265,MATCH($P$2,'файл остатки'!$A$5:$A$228,0),MATCH(D18,'файл остатки'!$A$5:$FG$5,0)), 0)</f>
        <v>318.013333333333</v>
      </c>
      <c r="G18" s="18" t="n">
        <v>0</v>
      </c>
      <c r="H18" s="18" t="n">
        <f aca="false">MIN(E18 - G18, 0)</f>
        <v>0</v>
      </c>
      <c r="I18" s="18" t="n">
        <v>0</v>
      </c>
    </row>
    <row r="19" customFormat="false" ht="13.8" hidden="false" customHeight="false" outlineLevel="0" collapsed="false">
      <c r="A19" s="12"/>
      <c r="B19" s="12"/>
      <c r="C19" s="18" t="s">
        <v>179</v>
      </c>
      <c r="D19" s="18" t="s">
        <v>233</v>
      </c>
      <c r="E19" s="18" t="n">
        <f aca="false">IFERROR(INDEX('файл остатки'!$A$5:$FG$265,MATCH($P$1,'файл остатки'!$A$5:$A$228,0),MATCH(D19,'файл остатки'!$A$5:$FG$5,0)), 0)</f>
        <v>-128.8</v>
      </c>
      <c r="F19" s="18" t="n">
        <f aca="false">IFERROR(INDEX('файл остатки'!$A$5:$FG$265,MATCH($P$2,'файл остатки'!$A$5:$A$228,0),MATCH(D19,'файл остатки'!$A$5:$FG$5,0)), 0)</f>
        <v>605.447619047619</v>
      </c>
      <c r="G19" s="18" t="n">
        <v>0</v>
      </c>
      <c r="H19" s="18" t="n">
        <f aca="false">MIN(E19 - G19, 0)</f>
        <v>-128.8</v>
      </c>
      <c r="I19" s="18" t="n">
        <v>0</v>
      </c>
    </row>
    <row r="20" customFormat="false" ht="13.8" hidden="false" customHeight="false" outlineLevel="0" collapsed="false">
      <c r="A20" s="12"/>
      <c r="B20" s="12"/>
      <c r="C20" s="18" t="s">
        <v>173</v>
      </c>
      <c r="D20" s="18" t="s">
        <v>223</v>
      </c>
      <c r="E20" s="18" t="n">
        <f aca="false">IFERROR(INDEX('файл остатки'!$A$5:$FG$265,MATCH($P$1,'файл остатки'!$A$5:$A$228,0),MATCH(D20,'файл остатки'!$A$5:$FG$5,0)), 0)</f>
        <v>-729.6</v>
      </c>
      <c r="F20" s="18" t="n">
        <f aca="false">IFERROR(INDEX('файл остатки'!$A$5:$FG$265,MATCH($P$2,'файл остатки'!$A$5:$A$228,0),MATCH(D20,'файл остатки'!$A$5:$FG$5,0)), 0)</f>
        <v>2261.48571428571</v>
      </c>
      <c r="G20" s="18" t="n">
        <v>0</v>
      </c>
      <c r="H20" s="18" t="n">
        <f aca="false">MIN(E20 - G20, 0)</f>
        <v>-729.6</v>
      </c>
      <c r="I20" s="18" t="n">
        <v>0</v>
      </c>
    </row>
    <row r="21" customFormat="false" ht="13.8" hidden="false" customHeight="false" outlineLevel="0" collapsed="false">
      <c r="A21" s="12"/>
      <c r="B21" s="12"/>
      <c r="C21" s="18" t="s">
        <v>179</v>
      </c>
      <c r="D21" s="18" t="s">
        <v>227</v>
      </c>
      <c r="E21" s="18" t="n">
        <f aca="false">IFERROR(INDEX('файл остатки'!$A$5:$FG$265,MATCH($P$1,'файл остатки'!$A$5:$A$228,0),MATCH(D21,'файл остатки'!$A$5:$FG$5,0)), 0)</f>
        <v>0</v>
      </c>
      <c r="F21" s="18" t="n">
        <f aca="false">IFERROR(INDEX('файл остатки'!$A$5:$FG$265,MATCH($P$2,'файл остатки'!$A$5:$A$228,0),MATCH(D21,'файл остатки'!$A$5:$FG$5,0)), 0)</f>
        <v>0</v>
      </c>
      <c r="G21" s="18" t="n">
        <v>0</v>
      </c>
      <c r="H21" s="18" t="n">
        <f aca="false">MIN(E21 - G21, 0)</f>
        <v>0</v>
      </c>
      <c r="I21" s="18" t="n">
        <v>0</v>
      </c>
    </row>
    <row r="24" customFormat="false" ht="13.8" hidden="false" customHeight="true" outlineLevel="0" collapsed="false">
      <c r="A24" s="12" t="s">
        <v>665</v>
      </c>
      <c r="B24" s="23" t="s">
        <v>666</v>
      </c>
      <c r="C24" s="24" t="s">
        <v>172</v>
      </c>
      <c r="D24" s="24" t="s">
        <v>231</v>
      </c>
      <c r="E24" s="24" t="n">
        <f aca="false">IFERROR(INDEX('файл остатки'!$A$5:$FG$265,MATCH($P$1,'файл остатки'!$A$5:$A$228,0),MATCH(D24,'файл остатки'!$A$5:$FG$5,0)), 0)</f>
        <v>-1146</v>
      </c>
      <c r="F24" s="24" t="n">
        <f aca="false">IFERROR(INDEX('файл остатки'!$A$5:$FG$265,MATCH($P$2,'файл остатки'!$A$5:$A$228,0),MATCH(D24,'файл остатки'!$A$5:$FG$5,0)), 0)</f>
        <v>723.285714285714</v>
      </c>
      <c r="G24" s="24" t="n">
        <v>0</v>
      </c>
      <c r="H24" s="24" t="n">
        <f aca="false">MIN(E24 - G24, 0)</f>
        <v>-1146</v>
      </c>
      <c r="I24" s="24" t="n">
        <v>0</v>
      </c>
      <c r="K24" s="15" t="n">
        <v>850</v>
      </c>
      <c r="L24" s="15" t="n">
        <f aca="false">-(H24 + H25 + H26 + H27 + H28 + H29 + H30 + H31 + H32 + H33 + H34 + H35 + H36 + H37 + H38 + H39 + H40 + H41 + H42) / K24</f>
        <v>7.4976</v>
      </c>
      <c r="M24" s="15" t="n">
        <f aca="false">ROUND(L24, 0)</f>
        <v>7</v>
      </c>
      <c r="R24" s="15" t="s">
        <v>667</v>
      </c>
      <c r="S24" s="15" t="n">
        <v>14</v>
      </c>
    </row>
    <row r="25" customFormat="false" ht="13.8" hidden="false" customHeight="false" outlineLevel="0" collapsed="false">
      <c r="A25" s="12"/>
      <c r="B25" s="12"/>
      <c r="C25" s="24" t="s">
        <v>172</v>
      </c>
      <c r="D25" s="24" t="s">
        <v>232</v>
      </c>
      <c r="E25" s="24" t="n">
        <f aca="false">IFERROR(INDEX('файл остатки'!$A$5:$FG$265,MATCH($P$1,'файл остатки'!$A$5:$A$228,0),MATCH(D25,'файл остатки'!$A$5:$FG$5,0)), 0)</f>
        <v>43.2</v>
      </c>
      <c r="F25" s="24" t="n">
        <f aca="false">IFERROR(INDEX('файл остатки'!$A$5:$FG$265,MATCH($P$2,'файл остатки'!$A$5:$A$228,0),MATCH(D25,'файл остатки'!$A$5:$FG$5,0)), 0)</f>
        <v>13.0285714285714</v>
      </c>
      <c r="G25" s="24" t="n">
        <v>0</v>
      </c>
      <c r="H25" s="24" t="n">
        <f aca="false">MIN(E25 - G25, 0)</f>
        <v>0</v>
      </c>
      <c r="I25" s="24" t="n">
        <v>0</v>
      </c>
    </row>
    <row r="26" customFormat="false" ht="13.8" hidden="false" customHeight="false" outlineLevel="0" collapsed="false">
      <c r="A26" s="12"/>
      <c r="B26" s="12"/>
      <c r="C26" s="25" t="s">
        <v>181</v>
      </c>
      <c r="D26" s="25" t="s">
        <v>239</v>
      </c>
      <c r="E26" s="25" t="n">
        <f aca="false">IFERROR(INDEX('файл остатки'!$A$5:$FG$265,MATCH($P$1,'файл остатки'!$A$5:$A$228,0),MATCH(D26,'файл остатки'!$A$5:$FG$5,0)), 0)</f>
        <v>0</v>
      </c>
      <c r="F26" s="25" t="n">
        <f aca="false">IFERROR(INDEX('файл остатки'!$A$5:$FG$265,MATCH($P$2,'файл остатки'!$A$5:$A$228,0),MATCH(D26,'файл остатки'!$A$5:$FG$5,0)), 0)</f>
        <v>0</v>
      </c>
      <c r="G26" s="25" t="n">
        <v>0</v>
      </c>
      <c r="H26" s="25" t="n">
        <f aca="false">MIN(E26 - G26, 0)</f>
        <v>0</v>
      </c>
      <c r="I26" s="25" t="n">
        <v>0</v>
      </c>
    </row>
    <row r="27" customFormat="false" ht="13.8" hidden="false" customHeight="false" outlineLevel="0" collapsed="false">
      <c r="A27" s="12"/>
      <c r="B27" s="23"/>
      <c r="C27" s="25" t="s">
        <v>181</v>
      </c>
      <c r="D27" s="25" t="s">
        <v>240</v>
      </c>
      <c r="E27" s="25" t="n">
        <f aca="false">IFERROR(INDEX('файл остатки'!$A$5:$FG$265,MATCH($P$1,'файл остатки'!$A$5:$A$228,0),MATCH(D27,'файл остатки'!$A$5:$FG$5,0)), 0)</f>
        <v>0</v>
      </c>
      <c r="F27" s="25" t="n">
        <f aca="false">IFERROR(INDEX('файл остатки'!$A$5:$FG$265,MATCH($P$2,'файл остатки'!$A$5:$A$228,0),MATCH(D27,'файл остатки'!$A$5:$FG$5,0)), 0)</f>
        <v>238.666666666667</v>
      </c>
      <c r="G27" s="25" t="n">
        <v>0</v>
      </c>
      <c r="H27" s="25" t="n">
        <f aca="false">MIN(E27 - G27, 0)</f>
        <v>0</v>
      </c>
      <c r="I27" s="25" t="n">
        <v>0</v>
      </c>
    </row>
    <row r="28" customFormat="false" ht="13.8" hidden="false" customHeight="true" outlineLevel="0" collapsed="false">
      <c r="A28" s="12"/>
      <c r="B28" s="13" t="s">
        <v>656</v>
      </c>
      <c r="C28" s="24" t="s">
        <v>169</v>
      </c>
      <c r="D28" s="24" t="s">
        <v>210</v>
      </c>
      <c r="E28" s="24" t="n">
        <f aca="false">IFERROR(INDEX('файл остатки'!$A$5:$FG$265,MATCH($P$1,'файл остатки'!$A$5:$A$228,0),MATCH(D28,'файл остатки'!$A$5:$FG$5,0)), 0)</f>
        <v>62.4</v>
      </c>
      <c r="F28" s="24" t="n">
        <f aca="false">IFERROR(INDEX('файл остатки'!$A$5:$FG$265,MATCH($P$2,'файл остатки'!$A$5:$A$228,0),MATCH(D28,'файл остатки'!$A$5:$FG$5,0)), 0)</f>
        <v>285.32</v>
      </c>
      <c r="G28" s="24" t="n">
        <v>0</v>
      </c>
      <c r="H28" s="24" t="n">
        <f aca="false">MIN(E28 - G28, 0)</f>
        <v>0</v>
      </c>
      <c r="I28" s="24" t="n">
        <v>0</v>
      </c>
    </row>
    <row r="29" customFormat="false" ht="13.8" hidden="false" customHeight="false" outlineLevel="0" collapsed="false">
      <c r="A29" s="12"/>
      <c r="B29" s="12"/>
      <c r="C29" s="14" t="s">
        <v>169</v>
      </c>
      <c r="D29" s="14" t="s">
        <v>209</v>
      </c>
      <c r="E29" s="14" t="n">
        <f aca="false">IFERROR(INDEX('файл остатки'!$A$5:$FG$265,MATCH($P$1,'файл остатки'!$A$5:$A$228,0),MATCH(D29,'файл остатки'!$A$5:$FG$5,0)), 0)</f>
        <v>404.4</v>
      </c>
      <c r="F29" s="14" t="n">
        <f aca="false">IFERROR(INDEX('файл остатки'!$A$5:$FG$265,MATCH($P$2,'файл остатки'!$A$5:$A$228,0),MATCH(D29,'файл остатки'!$A$5:$FG$5,0)), 0)</f>
        <v>528.371428571429</v>
      </c>
      <c r="G29" s="14" t="n">
        <v>0</v>
      </c>
      <c r="H29" s="14" t="n">
        <f aca="false">MIN(E29 - G29, 0)</f>
        <v>0</v>
      </c>
      <c r="I29" s="14" t="n">
        <v>0</v>
      </c>
    </row>
    <row r="30" customFormat="false" ht="13.8" hidden="false" customHeight="false" outlineLevel="0" collapsed="false">
      <c r="A30" s="12"/>
      <c r="B30" s="12"/>
      <c r="C30" s="14" t="s">
        <v>171</v>
      </c>
      <c r="D30" s="14" t="s">
        <v>211</v>
      </c>
      <c r="E30" s="14" t="n">
        <f aca="false">IFERROR(INDEX('файл остатки'!$A$5:$FG$265,MATCH($P$1,'файл остатки'!$A$5:$A$228,0),MATCH(D30,'файл остатки'!$A$5:$FG$5,0)), 0)</f>
        <v>-8.4</v>
      </c>
      <c r="F30" s="14" t="n">
        <f aca="false">IFERROR(INDEX('файл остатки'!$A$5:$FG$265,MATCH($P$2,'файл остатки'!$A$5:$A$228,0),MATCH(D30,'файл остатки'!$A$5:$FG$5,0)), 0)</f>
        <v>23.8857142857143</v>
      </c>
      <c r="G30" s="14" t="n">
        <v>0</v>
      </c>
      <c r="H30" s="14" t="n">
        <f aca="false">MIN(E30 - G30, 0)</f>
        <v>-8.4</v>
      </c>
      <c r="I30" s="14" t="n">
        <v>0</v>
      </c>
    </row>
    <row r="31" customFormat="false" ht="13.8" hidden="false" customHeight="false" outlineLevel="0" collapsed="false">
      <c r="A31" s="12"/>
      <c r="B31" s="12"/>
      <c r="C31" s="14" t="s">
        <v>169</v>
      </c>
      <c r="D31" s="14" t="s">
        <v>208</v>
      </c>
      <c r="E31" s="14" t="n">
        <f aca="false">IFERROR(INDEX('файл остатки'!$A$5:$FG$265,MATCH($P$1,'файл остатки'!$A$5:$A$228,0),MATCH(D31,'файл остатки'!$A$5:$FG$5,0)), 0)</f>
        <v>118.8</v>
      </c>
      <c r="F31" s="14" t="n">
        <f aca="false">IFERROR(INDEX('файл остатки'!$A$5:$FG$265,MATCH($P$2,'файл остатки'!$A$5:$A$228,0),MATCH(D31,'файл остатки'!$A$5:$FG$5,0)), 0)</f>
        <v>106.847619047619</v>
      </c>
      <c r="G31" s="14" t="n">
        <v>0</v>
      </c>
      <c r="H31" s="14" t="n">
        <f aca="false">MIN(E31 - G31, 0)</f>
        <v>0</v>
      </c>
      <c r="I31" s="14" t="n">
        <v>0</v>
      </c>
    </row>
    <row r="32" customFormat="false" ht="13.8" hidden="false" customHeight="false" outlineLevel="0" collapsed="false">
      <c r="A32" s="12"/>
      <c r="B32" s="12"/>
      <c r="C32" s="14" t="s">
        <v>175</v>
      </c>
      <c r="D32" s="14" t="s">
        <v>205</v>
      </c>
      <c r="E32" s="14" t="n">
        <f aca="false">IFERROR(INDEX('файл остатки'!$A$5:$FG$265,MATCH($P$1,'файл остатки'!$A$5:$A$228,0),MATCH(D32,'файл остатки'!$A$5:$FG$5,0)), 0)</f>
        <v>0</v>
      </c>
      <c r="F32" s="14" t="n">
        <f aca="false">IFERROR(INDEX('файл остатки'!$A$5:$FG$265,MATCH($P$2,'файл остатки'!$A$5:$A$228,0),MATCH(D32,'файл остатки'!$A$5:$FG$5,0)), 0)</f>
        <v>0</v>
      </c>
      <c r="G32" s="14" t="n">
        <v>0</v>
      </c>
      <c r="H32" s="14" t="n">
        <f aca="false">MIN(E32 - G32, 0)</f>
        <v>0</v>
      </c>
      <c r="I32" s="14" t="n">
        <v>0</v>
      </c>
    </row>
    <row r="33" customFormat="false" ht="13.8" hidden="false" customHeight="false" outlineLevel="0" collapsed="false">
      <c r="A33" s="12"/>
      <c r="B33" s="12"/>
      <c r="C33" s="14" t="s">
        <v>175</v>
      </c>
      <c r="D33" s="14" t="s">
        <v>206</v>
      </c>
      <c r="E33" s="14" t="n">
        <f aca="false">IFERROR(INDEX('файл остатки'!$A$5:$FG$265,MATCH($P$1,'файл остатки'!$A$5:$A$228,0),MATCH(D33,'файл остатки'!$A$5:$FG$5,0)), 0)</f>
        <v>-201.76</v>
      </c>
      <c r="F33" s="14" t="n">
        <f aca="false">IFERROR(INDEX('файл остатки'!$A$5:$FG$265,MATCH($P$2,'файл остатки'!$A$5:$A$228,0),MATCH(D33,'файл остатки'!$A$5:$FG$5,0)), 0)</f>
        <v>97.1352380952381</v>
      </c>
      <c r="G33" s="14" t="n">
        <v>0</v>
      </c>
      <c r="H33" s="14" t="n">
        <f aca="false">MIN(E33 - G33, 0)</f>
        <v>-201.76</v>
      </c>
      <c r="I33" s="14" t="n">
        <v>0</v>
      </c>
    </row>
    <row r="34" customFormat="false" ht="13.8" hidden="false" customHeight="false" outlineLevel="0" collapsed="false">
      <c r="A34" s="12"/>
      <c r="B34" s="12"/>
      <c r="C34" s="14" t="s">
        <v>169</v>
      </c>
      <c r="D34" s="14" t="s">
        <v>207</v>
      </c>
      <c r="E34" s="14" t="n">
        <f aca="false">IFERROR(INDEX('файл остатки'!$A$5:$FG$265,MATCH($P$1,'файл остатки'!$A$5:$A$228,0),MATCH(D34,'файл остатки'!$A$5:$FG$5,0)), 0)</f>
        <v>-2213.12</v>
      </c>
      <c r="F34" s="14" t="n">
        <f aca="false">IFERROR(INDEX('файл остатки'!$A$5:$FG$265,MATCH($P$2,'файл остатки'!$A$5:$A$228,0),MATCH(D34,'файл остатки'!$A$5:$FG$5,0)), 0)</f>
        <v>6283.93333333333</v>
      </c>
      <c r="G34" s="14" t="n">
        <v>0</v>
      </c>
      <c r="H34" s="14" t="n">
        <f aca="false">MIN(E34 - G34, 0)</f>
        <v>-2213.12</v>
      </c>
      <c r="I34" s="14" t="n">
        <v>0</v>
      </c>
    </row>
    <row r="35" customFormat="false" ht="13.8" hidden="false" customHeight="false" outlineLevel="0" collapsed="false">
      <c r="A35" s="12"/>
      <c r="B35" s="13"/>
      <c r="C35" s="14" t="s">
        <v>169</v>
      </c>
      <c r="D35" s="14" t="s">
        <v>213</v>
      </c>
      <c r="E35" s="14" t="n">
        <f aca="false">IFERROR(INDEX('файл остатки'!$A$5:$FG$265,MATCH($P$1,'файл остатки'!$A$5:$A$228,0),MATCH(D35,'файл остатки'!$A$5:$FG$5,0)), 0)</f>
        <v>474.34</v>
      </c>
      <c r="F35" s="14" t="n">
        <f aca="false">IFERROR(INDEX('файл остатки'!$A$5:$FG$265,MATCH($P$2,'файл остатки'!$A$5:$A$228,0),MATCH(D35,'файл остатки'!$A$5:$FG$5,0)), 0)</f>
        <v>780.012857142857</v>
      </c>
      <c r="G35" s="14" t="n">
        <v>0</v>
      </c>
      <c r="H35" s="14" t="n">
        <f aca="false">MIN(E35 - G35, 0)</f>
        <v>0</v>
      </c>
      <c r="I35" s="14" t="n">
        <v>0</v>
      </c>
    </row>
    <row r="36" customFormat="false" ht="13.8" hidden="false" customHeight="true" outlineLevel="0" collapsed="false">
      <c r="A36" s="12"/>
      <c r="B36" s="17" t="s">
        <v>658</v>
      </c>
      <c r="C36" s="18" t="s">
        <v>172</v>
      </c>
      <c r="D36" s="18" t="s">
        <v>216</v>
      </c>
      <c r="E36" s="18" t="n">
        <f aca="false">IFERROR(INDEX('файл остатки'!$A$5:$FG$265,MATCH($P$1,'файл остатки'!$A$5:$A$228,0),MATCH(D36,'файл остатки'!$A$5:$FG$5,0)), 0)</f>
        <v>113.4</v>
      </c>
      <c r="F36" s="18" t="n">
        <f aca="false">IFERROR(INDEX('файл остатки'!$A$5:$FG$265,MATCH($P$2,'файл остатки'!$A$5:$A$228,0),MATCH(D36,'файл остатки'!$A$5:$FG$5,0)), 0)</f>
        <v>467.348571428571</v>
      </c>
      <c r="G36" s="18" t="n">
        <v>0</v>
      </c>
      <c r="H36" s="18" t="n">
        <f aca="false">MIN(E36 - G36, 0)</f>
        <v>0</v>
      </c>
      <c r="I36" s="18" t="n">
        <v>0</v>
      </c>
    </row>
    <row r="37" customFormat="false" ht="13.8" hidden="false" customHeight="false" outlineLevel="0" collapsed="false">
      <c r="A37" s="12"/>
      <c r="B37" s="12"/>
      <c r="C37" s="18" t="s">
        <v>177</v>
      </c>
      <c r="D37" s="18" t="s">
        <v>217</v>
      </c>
      <c r="E37" s="18" t="n">
        <f aca="false">IFERROR(INDEX('файл остатки'!$A$5:$FG$265,MATCH($P$1,'файл остатки'!$A$5:$A$228,0),MATCH(D37,'файл остатки'!$A$5:$FG$5,0)), 0)</f>
        <v>-93.6</v>
      </c>
      <c r="F37" s="18" t="n">
        <f aca="false">IFERROR(INDEX('файл остатки'!$A$5:$FG$265,MATCH($P$2,'файл остатки'!$A$5:$A$228,0),MATCH(D37,'файл остатки'!$A$5:$FG$5,0)), 0)</f>
        <v>113.325714285714</v>
      </c>
      <c r="G37" s="18" t="n">
        <v>0</v>
      </c>
      <c r="H37" s="18" t="n">
        <f aca="false">MIN(E37 - G37, 0)</f>
        <v>-93.6</v>
      </c>
      <c r="I37" s="18" t="n">
        <v>0</v>
      </c>
    </row>
    <row r="38" customFormat="false" ht="13.8" hidden="false" customHeight="false" outlineLevel="0" collapsed="false">
      <c r="A38" s="12"/>
      <c r="B38" s="12"/>
      <c r="C38" s="18" t="s">
        <v>175</v>
      </c>
      <c r="D38" s="18" t="s">
        <v>218</v>
      </c>
      <c r="E38" s="18" t="n">
        <f aca="false">IFERROR(INDEX('файл остатки'!$A$5:$FG$265,MATCH($P$1,'файл остатки'!$A$5:$A$228,0),MATCH(D38,'файл остатки'!$A$5:$FG$5,0)), 0)</f>
        <v>-1149.6</v>
      </c>
      <c r="F38" s="18" t="n">
        <f aca="false">IFERROR(INDEX('файл остатки'!$A$5:$FG$265,MATCH($P$2,'файл остатки'!$A$5:$A$228,0),MATCH(D38,'файл остатки'!$A$5:$FG$5,0)), 0)</f>
        <v>403.828571428571</v>
      </c>
      <c r="G38" s="18" t="n">
        <v>0</v>
      </c>
      <c r="H38" s="18" t="n">
        <f aca="false">MIN(E38 - G38, 0)</f>
        <v>-1149.6</v>
      </c>
      <c r="I38" s="18" t="n">
        <v>0</v>
      </c>
    </row>
    <row r="39" customFormat="false" ht="13.8" hidden="false" customHeight="false" outlineLevel="0" collapsed="false">
      <c r="A39" s="12"/>
      <c r="B39" s="12"/>
      <c r="C39" s="18" t="s">
        <v>171</v>
      </c>
      <c r="D39" s="18" t="s">
        <v>219</v>
      </c>
      <c r="E39" s="18" t="n">
        <f aca="false">IFERROR(INDEX('файл остатки'!$A$5:$FG$265,MATCH($P$1,'файл остатки'!$A$5:$A$228,0),MATCH(D39,'файл остатки'!$A$5:$FG$5,0)), 0)</f>
        <v>13.2</v>
      </c>
      <c r="F39" s="18" t="n">
        <f aca="false">IFERROR(INDEX('файл остатки'!$A$5:$FG$265,MATCH($P$2,'файл остатки'!$A$5:$A$228,0),MATCH(D39,'файл остатки'!$A$5:$FG$5,0)), 0)</f>
        <v>63.6571428571429</v>
      </c>
      <c r="G39" s="18" t="n">
        <v>0</v>
      </c>
      <c r="H39" s="18" t="n">
        <f aca="false">MIN(E39 - G39, 0)</f>
        <v>0</v>
      </c>
      <c r="I39" s="18" t="n">
        <v>0</v>
      </c>
    </row>
    <row r="40" customFormat="false" ht="13.8" hidden="false" customHeight="false" outlineLevel="0" collapsed="false">
      <c r="A40" s="12"/>
      <c r="B40" s="12"/>
      <c r="C40" s="18" t="s">
        <v>172</v>
      </c>
      <c r="D40" s="18" t="s">
        <v>221</v>
      </c>
      <c r="E40" s="18" t="n">
        <f aca="false">IFERROR(INDEX('файл остатки'!$A$5:$FG$265,MATCH($P$1,'файл остатки'!$A$5:$A$228,0),MATCH(D40,'файл остатки'!$A$5:$FG$5,0)), 0)</f>
        <v>-268.8</v>
      </c>
      <c r="F40" s="18" t="n">
        <f aca="false">IFERROR(INDEX('файл остатки'!$A$5:$FG$265,MATCH($P$2,'файл остатки'!$A$5:$A$228,0),MATCH(D40,'файл остатки'!$A$5:$FG$5,0)), 0)</f>
        <v>996.506666666667</v>
      </c>
      <c r="G40" s="18" t="n">
        <v>0</v>
      </c>
      <c r="H40" s="18" t="n">
        <f aca="false">MIN(E40 - G40, 0)</f>
        <v>-268.8</v>
      </c>
      <c r="I40" s="18" t="n">
        <v>0</v>
      </c>
    </row>
    <row r="41" customFormat="false" ht="13.8" hidden="false" customHeight="false" outlineLevel="0" collapsed="false">
      <c r="A41" s="12"/>
      <c r="B41" s="12"/>
      <c r="C41" s="18" t="s">
        <v>172</v>
      </c>
      <c r="D41" s="18" t="s">
        <v>215</v>
      </c>
      <c r="E41" s="18" t="n">
        <f aca="false">IFERROR(INDEX('файл остатки'!$A$5:$FG$265,MATCH($P$1,'файл остатки'!$A$5:$A$228,0),MATCH(D41,'файл остатки'!$A$5:$FG$5,0)), 0)</f>
        <v>-850.08</v>
      </c>
      <c r="F41" s="18" t="n">
        <f aca="false">IFERROR(INDEX('файл остатки'!$A$5:$FG$265,MATCH($P$2,'файл остатки'!$A$5:$A$228,0),MATCH(D41,'файл остатки'!$A$5:$FG$5,0)), 0)</f>
        <v>1499.03047619048</v>
      </c>
      <c r="G41" s="18" t="n">
        <v>0</v>
      </c>
      <c r="H41" s="18" t="n">
        <f aca="false">MIN(E41 - G41, 0)</f>
        <v>-850.08</v>
      </c>
      <c r="I41" s="18" t="n">
        <v>0</v>
      </c>
    </row>
    <row r="42" customFormat="false" ht="13.8" hidden="false" customHeight="false" outlineLevel="0" collapsed="false">
      <c r="A42" s="12"/>
      <c r="B42" s="12"/>
      <c r="C42" s="18" t="s">
        <v>172</v>
      </c>
      <c r="D42" s="18" t="s">
        <v>225</v>
      </c>
      <c r="E42" s="18" t="n">
        <f aca="false">IFERROR(INDEX('файл остатки'!$A$5:$FG$265,MATCH($P$1,'файл остатки'!$A$5:$A$228,0),MATCH(D42,'файл остатки'!$A$5:$FG$5,0)), 0)</f>
        <v>-441.6</v>
      </c>
      <c r="F42" s="18" t="n">
        <f aca="false">IFERROR(INDEX('файл остатки'!$A$5:$FG$265,MATCH($P$2,'файл остатки'!$A$5:$A$228,0),MATCH(D42,'файл остатки'!$A$5:$FG$5,0)), 0)</f>
        <v>618.057142857143</v>
      </c>
      <c r="G42" s="18" t="n">
        <v>0</v>
      </c>
      <c r="H42" s="18" t="n">
        <f aca="false">MIN(E42 - G42, 0)</f>
        <v>-441.6</v>
      </c>
      <c r="I42" s="18" t="n">
        <v>0</v>
      </c>
    </row>
    <row r="45" customFormat="false" ht="13.8" hidden="false" customHeight="true" outlineLevel="0" collapsed="false">
      <c r="A45" s="12" t="s">
        <v>668</v>
      </c>
      <c r="B45" s="19" t="s">
        <v>660</v>
      </c>
      <c r="C45" s="20" t="s">
        <v>173</v>
      </c>
      <c r="D45" s="20" t="s">
        <v>244</v>
      </c>
      <c r="E45" s="20" t="n">
        <f aca="false">IFERROR(INDEX('файл остатки'!$A$5:$FG$265,MATCH($P$1,'файл остатки'!$A$5:$A$228,0),MATCH(D45,'файл остатки'!$A$5:$FG$5,0)), 0)</f>
        <v>-433.6</v>
      </c>
      <c r="F45" s="20" t="n">
        <f aca="false">IFERROR(INDEX('файл остатки'!$A$5:$FG$265,MATCH($P$2,'файл остатки'!$A$5:$A$228,0),MATCH(D45,'файл остатки'!$A$5:$FG$5,0)), 0)</f>
        <v>0</v>
      </c>
      <c r="G45" s="20" t="n">
        <v>0</v>
      </c>
      <c r="H45" s="20" t="n">
        <f aca="false">MIN(E45 - G45, 0)</f>
        <v>-433.6</v>
      </c>
      <c r="I45" s="20" t="n">
        <v>0</v>
      </c>
      <c r="K45" s="15" t="n">
        <v>1050</v>
      </c>
      <c r="L45" s="15" t="n">
        <f aca="false">-(H45 + H46 + H47 + H48 + H49 + H50 + H51 + H52 + H53 + H54 + H55 + H56 + H57 + H58 + H59 + H60 + H61) / K45</f>
        <v>5.61628571428571</v>
      </c>
      <c r="M45" s="15" t="n">
        <f aca="false">ROUND(L45, 0)</f>
        <v>6</v>
      </c>
      <c r="R45" s="15" t="s">
        <v>669</v>
      </c>
      <c r="S45" s="15" t="n">
        <v>19</v>
      </c>
    </row>
    <row r="46" customFormat="false" ht="13.8" hidden="false" customHeight="false" outlineLevel="0" collapsed="false">
      <c r="A46" s="12"/>
      <c r="B46" s="12"/>
      <c r="C46" s="20" t="s">
        <v>182</v>
      </c>
      <c r="D46" s="20" t="s">
        <v>245</v>
      </c>
      <c r="E46" s="20" t="n">
        <f aca="false">IFERROR(INDEX('файл остатки'!$A$5:$FG$265,MATCH($P$1,'файл остатки'!$A$5:$A$228,0),MATCH(D46,'файл остатки'!$A$5:$FG$5,0)), 0)</f>
        <v>1.2</v>
      </c>
      <c r="F46" s="20" t="n">
        <f aca="false">IFERROR(INDEX('файл остатки'!$A$5:$FG$265,MATCH($P$2,'файл остатки'!$A$5:$A$228,0),MATCH(D46,'файл остатки'!$A$5:$FG$5,0)), 0)</f>
        <v>0</v>
      </c>
      <c r="G46" s="20" t="n">
        <v>0</v>
      </c>
      <c r="H46" s="20" t="n">
        <f aca="false">MIN(E46 - G46, 0)</f>
        <v>0</v>
      </c>
      <c r="I46" s="20" t="n">
        <v>0</v>
      </c>
    </row>
    <row r="47" customFormat="false" ht="13.8" hidden="false" customHeight="false" outlineLevel="0" collapsed="false">
      <c r="A47" s="12"/>
      <c r="B47" s="12"/>
      <c r="C47" s="20" t="s">
        <v>178</v>
      </c>
      <c r="D47" s="20" t="s">
        <v>248</v>
      </c>
      <c r="E47" s="20" t="n">
        <f aca="false">IFERROR(INDEX('файл остатки'!$A$5:$FG$265,MATCH($P$1,'файл остатки'!$A$5:$A$228,0),MATCH(D47,'файл остатки'!$A$5:$FG$5,0)), 0)</f>
        <v>-238.4</v>
      </c>
      <c r="F47" s="20" t="n">
        <f aca="false">IFERROR(INDEX('файл остатки'!$A$5:$FG$265,MATCH($P$2,'файл остатки'!$A$5:$A$228,0),MATCH(D47,'файл остатки'!$A$5:$FG$5,0)), 0)</f>
        <v>0</v>
      </c>
      <c r="G47" s="20" t="n">
        <v>0</v>
      </c>
      <c r="H47" s="20" t="n">
        <f aca="false">MIN(E47 - G47, 0)</f>
        <v>-238.4</v>
      </c>
      <c r="I47" s="20" t="n">
        <v>0</v>
      </c>
    </row>
    <row r="48" customFormat="false" ht="13.8" hidden="false" customHeight="false" outlineLevel="0" collapsed="false">
      <c r="A48" s="12"/>
      <c r="B48" s="12"/>
      <c r="C48" s="20" t="s">
        <v>183</v>
      </c>
      <c r="D48" s="20" t="s">
        <v>249</v>
      </c>
      <c r="E48" s="20" t="n">
        <f aca="false">IFERROR(INDEX('файл остатки'!$A$5:$FG$265,MATCH($P$1,'файл остатки'!$A$5:$A$228,0),MATCH(D48,'файл остатки'!$A$5:$FG$5,0)), 0)</f>
        <v>-575.2</v>
      </c>
      <c r="F48" s="20" t="n">
        <f aca="false">IFERROR(INDEX('файл остатки'!$A$5:$FG$265,MATCH($P$2,'файл остатки'!$A$5:$A$228,0),MATCH(D48,'файл остатки'!$A$5:$FG$5,0)), 0)</f>
        <v>0</v>
      </c>
      <c r="G48" s="20" t="n">
        <v>0</v>
      </c>
      <c r="H48" s="20" t="n">
        <f aca="false">MIN(E48 - G48, 0)</f>
        <v>-575.2</v>
      </c>
      <c r="I48" s="20" t="n">
        <v>0</v>
      </c>
    </row>
    <row r="49" customFormat="false" ht="13.8" hidden="false" customHeight="false" outlineLevel="0" collapsed="false">
      <c r="A49" s="12"/>
      <c r="B49" s="12"/>
      <c r="C49" s="20" t="s">
        <v>184</v>
      </c>
      <c r="D49" s="20" t="s">
        <v>250</v>
      </c>
      <c r="E49" s="20" t="n">
        <f aca="false">IFERROR(INDEX('файл остатки'!$A$5:$FG$265,MATCH($P$1,'файл остатки'!$A$5:$A$228,0),MATCH(D49,'файл остатки'!$A$5:$FG$5,0)), 0)</f>
        <v>-254.4</v>
      </c>
      <c r="F49" s="20" t="n">
        <f aca="false">IFERROR(INDEX('файл остатки'!$A$5:$FG$265,MATCH($P$2,'файл остатки'!$A$5:$A$228,0),MATCH(D49,'файл остатки'!$A$5:$FG$5,0)), 0)</f>
        <v>0</v>
      </c>
      <c r="G49" s="20" t="n">
        <v>0</v>
      </c>
      <c r="H49" s="20" t="n">
        <f aca="false">MIN(E49 - G49, 0)</f>
        <v>-254.4</v>
      </c>
      <c r="I49" s="20" t="n">
        <v>0</v>
      </c>
    </row>
    <row r="50" customFormat="false" ht="13.8" hidden="false" customHeight="false" outlineLevel="0" collapsed="false">
      <c r="A50" s="12"/>
      <c r="B50" s="12"/>
      <c r="C50" s="20" t="s">
        <v>179</v>
      </c>
      <c r="D50" s="20" t="s">
        <v>252</v>
      </c>
      <c r="E50" s="20" t="n">
        <f aca="false">IFERROR(INDEX('файл остатки'!$A$5:$FG$265,MATCH($P$1,'файл остатки'!$A$5:$A$228,0),MATCH(D50,'файл остатки'!$A$5:$FG$5,0)), 0)</f>
        <v>0</v>
      </c>
      <c r="F50" s="20" t="n">
        <f aca="false">IFERROR(INDEX('файл остатки'!$A$5:$FG$265,MATCH($P$2,'файл остатки'!$A$5:$A$228,0),MATCH(D50,'файл остатки'!$A$5:$FG$5,0)), 0)</f>
        <v>0</v>
      </c>
      <c r="G50" s="20" t="n">
        <v>0</v>
      </c>
      <c r="H50" s="20" t="n">
        <f aca="false">MIN(E50 - G50, 0)</f>
        <v>0</v>
      </c>
      <c r="I50" s="20" t="n">
        <v>0</v>
      </c>
    </row>
    <row r="51" customFormat="false" ht="13.8" hidden="false" customHeight="false" outlineLevel="0" collapsed="false">
      <c r="A51" s="12"/>
      <c r="B51" s="12"/>
      <c r="C51" s="20" t="s">
        <v>173</v>
      </c>
      <c r="D51" s="20" t="s">
        <v>243</v>
      </c>
      <c r="E51" s="20" t="n">
        <f aca="false">IFERROR(INDEX('файл остатки'!$A$5:$FG$265,MATCH($P$1,'файл остатки'!$A$5:$A$228,0),MATCH(D51,'файл остатки'!$A$5:$FG$5,0)), 0)</f>
        <v>-147</v>
      </c>
      <c r="F51" s="20" t="n">
        <f aca="false">IFERROR(INDEX('файл остатки'!$A$5:$FG$265,MATCH($P$2,'файл остатки'!$A$5:$A$228,0),MATCH(D51,'файл остатки'!$A$5:$FG$5,0)), 0)</f>
        <v>0</v>
      </c>
      <c r="G51" s="20" t="n">
        <v>0</v>
      </c>
      <c r="H51" s="20" t="n">
        <f aca="false">MIN(E51 - G51, 0)</f>
        <v>-147</v>
      </c>
      <c r="I51" s="20" t="n">
        <v>0</v>
      </c>
    </row>
    <row r="52" customFormat="false" ht="13.8" hidden="false" customHeight="false" outlineLevel="0" collapsed="false">
      <c r="A52" s="12"/>
      <c r="B52" s="12"/>
      <c r="C52" s="20" t="s">
        <v>171</v>
      </c>
      <c r="D52" s="20" t="s">
        <v>246</v>
      </c>
      <c r="E52" s="20" t="n">
        <f aca="false">IFERROR(INDEX('файл остатки'!$A$5:$FG$265,MATCH($P$1,'файл остатки'!$A$5:$A$228,0),MATCH(D52,'файл остатки'!$A$5:$FG$5,0)), 0)</f>
        <v>-270</v>
      </c>
      <c r="F52" s="20" t="n">
        <f aca="false">IFERROR(INDEX('файл остатки'!$A$5:$FG$265,MATCH($P$2,'файл остатки'!$A$5:$A$228,0),MATCH(D52,'файл остатки'!$A$5:$FG$5,0)), 0)</f>
        <v>0</v>
      </c>
      <c r="G52" s="20" t="n">
        <v>0</v>
      </c>
      <c r="H52" s="20" t="n">
        <f aca="false">MIN(E52 - G52, 0)</f>
        <v>-270</v>
      </c>
      <c r="I52" s="20" t="n">
        <v>0</v>
      </c>
    </row>
    <row r="53" customFormat="false" ht="13.8" hidden="false" customHeight="false" outlineLevel="0" collapsed="false">
      <c r="A53" s="12"/>
      <c r="B53" s="19"/>
      <c r="C53" s="20" t="s">
        <v>176</v>
      </c>
      <c r="D53" s="20" t="s">
        <v>247</v>
      </c>
      <c r="E53" s="20" t="n">
        <f aca="false">IFERROR(INDEX('файл остатки'!$A$5:$FG$265,MATCH($P$1,'файл остатки'!$A$5:$A$228,0),MATCH(D53,'файл остатки'!$A$5:$FG$5,0)), 0)</f>
        <v>-60</v>
      </c>
      <c r="F53" s="20" t="n">
        <f aca="false">IFERROR(INDEX('файл остатки'!$A$5:$FG$265,MATCH($P$2,'файл остатки'!$A$5:$A$228,0),MATCH(D53,'файл остатки'!$A$5:$FG$5,0)), 0)</f>
        <v>0</v>
      </c>
      <c r="G53" s="20" t="n">
        <v>0</v>
      </c>
      <c r="H53" s="20" t="n">
        <f aca="false">MIN(E53 - G53, 0)</f>
        <v>-60</v>
      </c>
      <c r="I53" s="20" t="n">
        <v>0</v>
      </c>
    </row>
    <row r="54" customFormat="false" ht="13.8" hidden="false" customHeight="true" outlineLevel="0" collapsed="false">
      <c r="A54" s="12"/>
      <c r="B54" s="21" t="s">
        <v>165</v>
      </c>
      <c r="C54" s="22" t="s">
        <v>173</v>
      </c>
      <c r="D54" s="22" t="s">
        <v>257</v>
      </c>
      <c r="E54" s="22" t="n">
        <f aca="false">IFERROR(INDEX('файл остатки'!$A$5:$FG$265,MATCH($P$1,'файл остатки'!$A$5:$A$228,0),MATCH(D54,'файл остатки'!$A$5:$FG$5,0)), 0)</f>
        <v>-2600.8</v>
      </c>
      <c r="F54" s="22" t="n">
        <f aca="false">IFERROR(INDEX('файл остатки'!$A$5:$FG$265,MATCH($P$2,'файл остатки'!$A$5:$A$228,0),MATCH(D54,'файл остатки'!$A$5:$FG$5,0)), 0)</f>
        <v>0</v>
      </c>
      <c r="G54" s="22" t="n">
        <v>0</v>
      </c>
      <c r="H54" s="22" t="n">
        <f aca="false">MIN(E54 - G54, 0)</f>
        <v>-2600.8</v>
      </c>
      <c r="I54" s="22" t="n">
        <v>0</v>
      </c>
    </row>
    <row r="55" customFormat="false" ht="13.8" hidden="false" customHeight="false" outlineLevel="0" collapsed="false">
      <c r="A55" s="12"/>
      <c r="B55" s="12"/>
      <c r="C55" s="22" t="s">
        <v>178</v>
      </c>
      <c r="D55" s="22" t="s">
        <v>258</v>
      </c>
      <c r="E55" s="22" t="n">
        <f aca="false">IFERROR(INDEX('файл остатки'!$A$5:$FG$265,MATCH($P$1,'файл остатки'!$A$5:$A$228,0),MATCH(D55,'файл остатки'!$A$5:$FG$5,0)), 0)</f>
        <v>-91.2</v>
      </c>
      <c r="F55" s="22" t="n">
        <f aca="false">IFERROR(INDEX('файл остатки'!$A$5:$FG$265,MATCH($P$2,'файл остатки'!$A$5:$A$228,0),MATCH(D55,'файл остатки'!$A$5:$FG$5,0)), 0)</f>
        <v>0</v>
      </c>
      <c r="G55" s="22" t="n">
        <v>0</v>
      </c>
      <c r="H55" s="22" t="n">
        <f aca="false">MIN(E55 - G55, 0)</f>
        <v>-91.2</v>
      </c>
      <c r="I55" s="22" t="n">
        <v>0</v>
      </c>
    </row>
    <row r="56" customFormat="false" ht="13.8" hidden="false" customHeight="false" outlineLevel="0" collapsed="false">
      <c r="A56" s="12"/>
      <c r="B56" s="12"/>
      <c r="C56" s="22" t="s">
        <v>176</v>
      </c>
      <c r="D56" s="22" t="s">
        <v>259</v>
      </c>
      <c r="E56" s="22" t="n">
        <f aca="false">IFERROR(INDEX('файл остатки'!$A$5:$FG$265,MATCH($P$1,'файл остатки'!$A$5:$A$228,0),MATCH(D56,'файл остатки'!$A$5:$FG$5,0)), 0)</f>
        <v>-60</v>
      </c>
      <c r="F56" s="22" t="n">
        <f aca="false">IFERROR(INDEX('файл остатки'!$A$5:$FG$265,MATCH($P$2,'файл остатки'!$A$5:$A$228,0),MATCH(D56,'файл остатки'!$A$5:$FG$5,0)), 0)</f>
        <v>0</v>
      </c>
      <c r="G56" s="22" t="n">
        <v>0</v>
      </c>
      <c r="H56" s="22" t="n">
        <f aca="false">MIN(E56 - G56, 0)</f>
        <v>-60</v>
      </c>
      <c r="I56" s="22" t="n">
        <v>0</v>
      </c>
    </row>
    <row r="57" customFormat="false" ht="13.8" hidden="false" customHeight="false" outlineLevel="0" collapsed="false">
      <c r="A57" s="12"/>
      <c r="B57" s="12"/>
      <c r="C57" s="22" t="s">
        <v>184</v>
      </c>
      <c r="D57" s="22" t="s">
        <v>260</v>
      </c>
      <c r="E57" s="22" t="n">
        <f aca="false">IFERROR(INDEX('файл остатки'!$A$5:$FG$265,MATCH($P$1,'файл остатки'!$A$5:$A$228,0),MATCH(D57,'файл остатки'!$A$5:$FG$5,0)), 0)</f>
        <v>-370.8</v>
      </c>
      <c r="F57" s="22" t="n">
        <f aca="false">IFERROR(INDEX('файл остатки'!$A$5:$FG$265,MATCH($P$2,'файл остатки'!$A$5:$A$228,0),MATCH(D57,'файл остатки'!$A$5:$FG$5,0)), 0)</f>
        <v>0</v>
      </c>
      <c r="G57" s="22" t="n">
        <v>0</v>
      </c>
      <c r="H57" s="22" t="n">
        <f aca="false">MIN(E57 - G57, 0)</f>
        <v>-370.8</v>
      </c>
      <c r="I57" s="22" t="n">
        <v>0</v>
      </c>
    </row>
    <row r="58" customFormat="false" ht="13.8" hidden="false" customHeight="false" outlineLevel="0" collapsed="false">
      <c r="A58" s="12"/>
      <c r="B58" s="12"/>
      <c r="C58" s="22" t="s">
        <v>179</v>
      </c>
      <c r="D58" s="22" t="s">
        <v>261</v>
      </c>
      <c r="E58" s="22" t="n">
        <f aca="false">IFERROR(INDEX('файл остатки'!$A$5:$FG$265,MATCH($P$1,'файл остатки'!$A$5:$A$228,0),MATCH(D58,'файл остатки'!$A$5:$FG$5,0)), 0)</f>
        <v>0</v>
      </c>
      <c r="F58" s="22" t="n">
        <f aca="false">IFERROR(INDEX('файл остатки'!$A$5:$FG$265,MATCH($P$2,'файл остатки'!$A$5:$A$228,0),MATCH(D58,'файл остатки'!$A$5:$FG$5,0)), 0)</f>
        <v>0</v>
      </c>
      <c r="G58" s="22" t="n">
        <v>0</v>
      </c>
      <c r="H58" s="22" t="n">
        <f aca="false">MIN(E58 - G58, 0)</f>
        <v>0</v>
      </c>
      <c r="I58" s="22" t="n">
        <v>0</v>
      </c>
    </row>
    <row r="59" customFormat="false" ht="13.8" hidden="false" customHeight="false" outlineLevel="0" collapsed="false">
      <c r="A59" s="12"/>
      <c r="B59" s="12"/>
      <c r="C59" s="22" t="s">
        <v>183</v>
      </c>
      <c r="D59" s="22" t="s">
        <v>263</v>
      </c>
      <c r="E59" s="22" t="n">
        <f aca="false">IFERROR(INDEX('файл остатки'!$A$5:$FG$265,MATCH($P$1,'файл остатки'!$A$5:$A$228,0),MATCH(D59,'файл остатки'!$A$5:$FG$5,0)), 0)</f>
        <v>-479.2</v>
      </c>
      <c r="F59" s="22" t="n">
        <f aca="false">IFERROR(INDEX('файл остатки'!$A$5:$FG$265,MATCH($P$2,'файл остатки'!$A$5:$A$228,0),MATCH(D59,'файл остатки'!$A$5:$FG$5,0)), 0)</f>
        <v>0</v>
      </c>
      <c r="G59" s="22" t="n">
        <v>0</v>
      </c>
      <c r="H59" s="22" t="n">
        <f aca="false">MIN(E59 - G59, 0)</f>
        <v>-479.2</v>
      </c>
      <c r="I59" s="22" t="n">
        <v>0</v>
      </c>
    </row>
    <row r="60" customFormat="false" ht="13.8" hidden="false" customHeight="false" outlineLevel="0" collapsed="false">
      <c r="A60" s="12"/>
      <c r="B60" s="12"/>
      <c r="C60" s="22" t="s">
        <v>182</v>
      </c>
      <c r="D60" s="22" t="s">
        <v>264</v>
      </c>
      <c r="E60" s="22" t="n">
        <f aca="false">IFERROR(INDEX('файл остатки'!$A$5:$FG$265,MATCH($P$1,'файл остатки'!$A$5:$A$228,0),MATCH(D60,'файл остатки'!$A$5:$FG$5,0)), 0)</f>
        <v>1.2</v>
      </c>
      <c r="F60" s="22" t="n">
        <f aca="false">IFERROR(INDEX('файл остатки'!$A$5:$FG$265,MATCH($P$2,'файл остатки'!$A$5:$A$228,0),MATCH(D60,'файл остатки'!$A$5:$FG$5,0)), 0)</f>
        <v>0</v>
      </c>
      <c r="G60" s="22" t="n">
        <v>0</v>
      </c>
      <c r="H60" s="22" t="n">
        <f aca="false">MIN(E60 - G60, 0)</f>
        <v>0</v>
      </c>
      <c r="I60" s="22" t="n">
        <v>0</v>
      </c>
    </row>
    <row r="61" customFormat="false" ht="13.8" hidden="false" customHeight="false" outlineLevel="0" collapsed="false">
      <c r="A61" s="12"/>
      <c r="B61" s="12"/>
      <c r="C61" s="22" t="s">
        <v>171</v>
      </c>
      <c r="D61" s="22" t="s">
        <v>265</v>
      </c>
      <c r="E61" s="22" t="n">
        <f aca="false">IFERROR(INDEX('файл остатки'!$A$5:$FG$265,MATCH($P$1,'файл остатки'!$A$5:$A$228,0),MATCH(D61,'файл остатки'!$A$5:$FG$5,0)), 0)</f>
        <v>-316.5</v>
      </c>
      <c r="F61" s="22" t="n">
        <f aca="false">IFERROR(INDEX('файл остатки'!$A$5:$FG$265,MATCH($P$2,'файл остатки'!$A$5:$A$228,0),MATCH(D61,'файл остатки'!$A$5:$FG$5,0)), 0)</f>
        <v>0</v>
      </c>
      <c r="G61" s="22" t="n">
        <v>0</v>
      </c>
      <c r="H61" s="22" t="n">
        <f aca="false">MIN(E61 - G61, 0)</f>
        <v>-316.5</v>
      </c>
      <c r="I61" s="22" t="n">
        <v>0</v>
      </c>
    </row>
    <row r="64" customFormat="false" ht="13.8" hidden="false" customHeight="true" outlineLevel="0" collapsed="false">
      <c r="A64" s="12" t="s">
        <v>670</v>
      </c>
      <c r="B64" s="13" t="s">
        <v>163</v>
      </c>
      <c r="C64" s="14" t="s">
        <v>172</v>
      </c>
      <c r="D64" s="14" t="s">
        <v>234</v>
      </c>
      <c r="E64" s="14" t="n">
        <f aca="false">IFERROR(INDEX('файл остатки'!$A$5:$FG$265,MATCH($P$1,'файл остатки'!$A$5:$A$228,0),MATCH(D64,'файл остатки'!$A$5:$FG$5,0)), 0)</f>
        <v>838.24</v>
      </c>
      <c r="F64" s="14" t="n">
        <f aca="false">IFERROR(INDEX('файл остатки'!$A$5:$FG$265,MATCH($P$2,'файл остатки'!$A$5:$A$228,0),MATCH(D64,'файл остатки'!$A$5:$FG$5,0)), 0)</f>
        <v>284.031428571429</v>
      </c>
      <c r="G64" s="14" t="n">
        <v>0</v>
      </c>
      <c r="H64" s="14" t="n">
        <v>0</v>
      </c>
      <c r="I64" s="14" t="n">
        <v>0</v>
      </c>
      <c r="K64" s="15" t="n">
        <v>850</v>
      </c>
      <c r="L64" s="15" t="n">
        <f aca="false">-(H64 + H65 + H66 + H67 + H68) / K64</f>
        <v>-0</v>
      </c>
      <c r="M64" s="15" t="n">
        <f aca="false">ROUND(L64, 0)</f>
        <v>-0</v>
      </c>
      <c r="R64" s="15" t="s">
        <v>671</v>
      </c>
      <c r="S64" s="15" t="n">
        <v>17</v>
      </c>
    </row>
    <row r="65" customFormat="false" ht="13.8" hidden="false" customHeight="false" outlineLevel="0" collapsed="false">
      <c r="A65" s="12"/>
      <c r="B65" s="12"/>
      <c r="C65" s="14" t="s">
        <v>172</v>
      </c>
      <c r="D65" s="14" t="s">
        <v>235</v>
      </c>
      <c r="E65" s="14" t="n">
        <f aca="false">IFERROR(INDEX('файл остатки'!$A$5:$FG$265,MATCH($P$1,'файл остатки'!$A$5:$A$228,0),MATCH(D65,'файл остатки'!$A$5:$FG$5,0)), 0)</f>
        <v>-19.7</v>
      </c>
      <c r="F65" s="14" t="n">
        <f aca="false">IFERROR(INDEX('файл остатки'!$A$5:$FG$265,MATCH($P$2,'файл остатки'!$A$5:$A$228,0),MATCH(D65,'файл остатки'!$A$5:$FG$5,0)), 0)</f>
        <v>59.0905714285714</v>
      </c>
      <c r="G65" s="14" t="n">
        <v>0</v>
      </c>
      <c r="H65" s="14" t="n">
        <v>0</v>
      </c>
      <c r="I65" s="14" t="n">
        <f aca="false">MIN(E65, 0)</f>
        <v>-19.7</v>
      </c>
    </row>
    <row r="66" customFormat="false" ht="13.8" hidden="false" customHeight="false" outlineLevel="0" collapsed="false">
      <c r="A66" s="12"/>
      <c r="B66" s="12"/>
      <c r="C66" s="14" t="s">
        <v>672</v>
      </c>
      <c r="D66" s="14" t="s">
        <v>236</v>
      </c>
      <c r="E66" s="14" t="n">
        <f aca="false">IFERROR(INDEX('файл остатки'!$A$5:$FG$265,MATCH($P$1,'файл остатки'!$A$5:$A$228,0),MATCH(D66,'файл остатки'!$A$5:$FG$5,0)), 0)</f>
        <v>-52.7</v>
      </c>
      <c r="F66" s="14" t="n">
        <f aca="false">IFERROR(INDEX('файл остатки'!$A$5:$FG$265,MATCH($P$2,'файл остатки'!$A$5:$A$228,0),MATCH(D66,'файл остатки'!$A$5:$FG$5,0)), 0)</f>
        <v>64.4692857142857</v>
      </c>
      <c r="G66" s="14" t="n">
        <v>0</v>
      </c>
      <c r="H66" s="14" t="n">
        <v>0</v>
      </c>
      <c r="I66" s="14" t="n">
        <f aca="false">MIN(E66, 0)</f>
        <v>-52.7</v>
      </c>
    </row>
    <row r="67" customFormat="false" ht="13.8" hidden="false" customHeight="false" outlineLevel="0" collapsed="false">
      <c r="A67" s="12"/>
      <c r="B67" s="12"/>
      <c r="C67" s="14" t="s">
        <v>172</v>
      </c>
      <c r="D67" s="14" t="s">
        <v>237</v>
      </c>
      <c r="E67" s="14" t="n">
        <f aca="false">IFERROR(INDEX('файл остатки'!$A$5:$FG$265,MATCH($P$1,'файл остатки'!$A$5:$A$228,0),MATCH(D67,'файл остатки'!$A$5:$FG$5,0)), 0)</f>
        <v>-15.3</v>
      </c>
      <c r="F67" s="14" t="n">
        <f aca="false">IFERROR(INDEX('файл остатки'!$A$5:$FG$265,MATCH($P$2,'файл остатки'!$A$5:$A$228,0),MATCH(D67,'файл остатки'!$A$5:$FG$5,0)), 0)</f>
        <v>19.7364285714286</v>
      </c>
      <c r="G67" s="14" t="n">
        <v>0</v>
      </c>
      <c r="H67" s="14" t="n">
        <v>0</v>
      </c>
      <c r="I67" s="14" t="n">
        <f aca="false">MIN(E67, 0)</f>
        <v>-15.3</v>
      </c>
    </row>
    <row r="68" customFormat="false" ht="13.8" hidden="false" customHeight="false" outlineLevel="0" collapsed="false">
      <c r="A68" s="12"/>
      <c r="B68" s="12"/>
      <c r="C68" s="14" t="s">
        <v>672</v>
      </c>
      <c r="D68" s="14" t="s">
        <v>238</v>
      </c>
      <c r="E68" s="14" t="n">
        <f aca="false">IFERROR(INDEX('файл остатки'!$A$5:$FG$265,MATCH($P$1,'файл остатки'!$A$5:$A$228,0),MATCH(D68,'файл остатки'!$A$5:$FG$5,0)), 0)</f>
        <v>0</v>
      </c>
      <c r="F68" s="14" t="n">
        <f aca="false">IFERROR(INDEX('файл остатки'!$A$5:$FG$265,MATCH($P$2,'файл остатки'!$A$5:$A$228,0),MATCH(D68,'файл остатки'!$A$5:$FG$5,0)), 0)</f>
        <v>0</v>
      </c>
      <c r="G68" s="14" t="n">
        <v>0</v>
      </c>
      <c r="H68" s="14" t="n">
        <v>0</v>
      </c>
      <c r="I68" s="14" t="n">
        <f aca="false">MIN(E68, 0)</f>
        <v>0</v>
      </c>
    </row>
    <row r="71" customFormat="false" ht="13.8" hidden="false" customHeight="true" outlineLevel="0" collapsed="false">
      <c r="A71" s="12" t="s">
        <v>670</v>
      </c>
      <c r="B71" s="19" t="s">
        <v>660</v>
      </c>
      <c r="C71" s="20" t="s">
        <v>172</v>
      </c>
      <c r="D71" s="20" t="s">
        <v>241</v>
      </c>
      <c r="E71" s="20" t="n">
        <f aca="false">IFERROR(INDEX('файл остатки'!$A$5:$FG$265,MATCH($P$1,'файл остатки'!$A$5:$A$228,0),MATCH(D71,'файл остатки'!$A$5:$FG$5,0)), 0)</f>
        <v>-1903</v>
      </c>
      <c r="F71" s="20" t="n">
        <f aca="false">IFERROR(INDEX('файл остатки'!$A$5:$FG$265,MATCH($P$2,'файл остатки'!$A$5:$A$228,0),MATCH(D71,'файл остатки'!$A$5:$FG$5,0)), 0)</f>
        <v>0</v>
      </c>
      <c r="G71" s="20" t="n">
        <v>0</v>
      </c>
      <c r="H71" s="20" t="n">
        <f aca="false">MIN(E71 - G71, 0)</f>
        <v>-1903</v>
      </c>
      <c r="I71" s="20" t="n">
        <v>0</v>
      </c>
      <c r="K71" s="15" t="n">
        <v>1050</v>
      </c>
      <c r="L71" s="15" t="n">
        <f aca="false">-(H71 + H72) / K71</f>
        <v>1.83219047619048</v>
      </c>
      <c r="M71" s="15" t="n">
        <f aca="false">ROUND(L71, 0)</f>
        <v>2</v>
      </c>
      <c r="R71" s="15" t="s">
        <v>673</v>
      </c>
      <c r="S71" s="15" t="n">
        <v>18</v>
      </c>
    </row>
    <row r="72" customFormat="false" ht="13.8" hidden="false" customHeight="false" outlineLevel="0" collapsed="false">
      <c r="A72" s="12"/>
      <c r="B72" s="12"/>
      <c r="C72" s="20" t="s">
        <v>172</v>
      </c>
      <c r="D72" s="20" t="s">
        <v>254</v>
      </c>
      <c r="E72" s="20" t="n">
        <f aca="false">IFERROR(INDEX('файл остатки'!$A$5:$FG$265,MATCH($P$1,'файл остатки'!$A$5:$A$228,0),MATCH(D72,'файл остатки'!$A$5:$FG$5,0)), 0)</f>
        <v>-20.8</v>
      </c>
      <c r="F72" s="20" t="n">
        <f aca="false">IFERROR(INDEX('файл остатки'!$A$5:$FG$265,MATCH($P$2,'файл остатки'!$A$5:$A$228,0),MATCH(D72,'файл остатки'!$A$5:$FG$5,0)), 0)</f>
        <v>0</v>
      </c>
      <c r="G72" s="20" t="n">
        <v>0</v>
      </c>
      <c r="H72" s="20" t="n">
        <f aca="false">MIN(E72 - G72, 0)</f>
        <v>-20.8</v>
      </c>
      <c r="I72" s="20" t="n">
        <v>0</v>
      </c>
    </row>
  </sheetData>
  <mergeCells count="17">
    <mergeCell ref="A2:A3"/>
    <mergeCell ref="A4:A8"/>
    <mergeCell ref="B4:B6"/>
    <mergeCell ref="B7:B8"/>
    <mergeCell ref="A11:A21"/>
    <mergeCell ref="B12:B21"/>
    <mergeCell ref="A24:A42"/>
    <mergeCell ref="B24:B27"/>
    <mergeCell ref="B28:B35"/>
    <mergeCell ref="B36:B42"/>
    <mergeCell ref="A45:A61"/>
    <mergeCell ref="B45:B53"/>
    <mergeCell ref="B54:B61"/>
    <mergeCell ref="A64:A68"/>
    <mergeCell ref="B64:B68"/>
    <mergeCell ref="A71:A72"/>
    <mergeCell ref="B71:B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I22" activeCellId="0" sqref="I22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27" width="8.72"/>
    <col collapsed="false" customWidth="true" hidden="false" outlineLevel="0" max="14" min="14" style="28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4.54"/>
    <col collapsed="false" customWidth="true" hidden="true" outlineLevel="0" max="22" min="22" style="1" width="6.73"/>
    <col collapsed="false" customWidth="true" hidden="true" outlineLevel="0" max="23" min="23" style="1" width="8.8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674</v>
      </c>
      <c r="B1" s="30" t="s">
        <v>643</v>
      </c>
      <c r="C1" s="30" t="s">
        <v>651</v>
      </c>
      <c r="D1" s="30" t="s">
        <v>134</v>
      </c>
      <c r="E1" s="30" t="s">
        <v>644</v>
      </c>
      <c r="F1" s="30" t="s">
        <v>675</v>
      </c>
      <c r="G1" s="30" t="s">
        <v>676</v>
      </c>
      <c r="H1" s="30" t="s">
        <v>677</v>
      </c>
      <c r="I1" s="30" t="s">
        <v>678</v>
      </c>
      <c r="J1" s="30" t="s">
        <v>679</v>
      </c>
      <c r="K1" s="30" t="s">
        <v>680</v>
      </c>
      <c r="L1" s="30" t="s">
        <v>681</v>
      </c>
      <c r="M1" s="31" t="s">
        <v>682</v>
      </c>
      <c r="N1" s="31" t="s">
        <v>683</v>
      </c>
      <c r="O1" s="30" t="s">
        <v>684</v>
      </c>
      <c r="Q1" s="30" t="s">
        <v>685</v>
      </c>
      <c r="R1" s="30" t="s">
        <v>686</v>
      </c>
      <c r="S1" s="30" t="n">
        <v>0</v>
      </c>
      <c r="T1" s="29" t="s">
        <v>687</v>
      </c>
      <c r="U1" s="29" t="s">
        <v>688</v>
      </c>
      <c r="V1" s="29" t="s">
        <v>689</v>
      </c>
      <c r="W1" s="29" t="s">
        <v>690</v>
      </c>
      <c r="X1" s="32" t="s">
        <v>691</v>
      </c>
    </row>
    <row r="2" customFormat="false" ht="13.8" hidden="false" customHeight="true" outlineLevel="0" collapsed="false">
      <c r="A2" s="33" t="n">
        <f aca="true">IF(O2="-", "", 1 + SUM(INDIRECT(ADDRESS(2,COLUMN(R2)) &amp; ":" &amp; ADDRESS(ROW(),COLUMN(R2)))))</f>
        <v>1</v>
      </c>
      <c r="B2" s="34" t="s">
        <v>659</v>
      </c>
      <c r="C2" s="33" t="n">
        <v>1050</v>
      </c>
      <c r="D2" s="33" t="s">
        <v>660</v>
      </c>
      <c r="E2" s="33" t="s">
        <v>692</v>
      </c>
      <c r="F2" s="33" t="s">
        <v>692</v>
      </c>
      <c r="G2" s="33" t="s">
        <v>693</v>
      </c>
      <c r="H2" s="33" t="s">
        <v>242</v>
      </c>
      <c r="I2" s="33" t="n">
        <v>47</v>
      </c>
      <c r="J2" s="26" t="str">
        <f aca="true">IF(M2="", IF(O2="","",X2+(INDIRECT("S" &amp; ROW() - 1) - S2)),IF(O2="", "", INDIRECT("S" &amp; ROW() - 1) - S2))</f>
        <v/>
      </c>
      <c r="K2" s="35" t="str">
        <f aca="false">IF(H2="", "", IF(H2="-","",VLOOKUP(H2, 'Вода SKU'!$A$1:$C$50, 3, 0)))</f>
        <v>1</v>
      </c>
      <c r="M2" s="36"/>
      <c r="N2" s="36" t="str">
        <f aca="false">IF(M2="", IF(X2=0, "", X2), IF(V2 = "", "", IF(V2/U2 = 0, "", V2/U2)))</f>
        <v/>
      </c>
      <c r="P2" s="1" t="n">
        <f aca="false">IF(O2 = "-", -W2,I2)</f>
        <v>47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IF(H2="","",VLOOKUP(H2,'Вода SKU'!$A$1:$B$150,2,0))</f>
        <v>3.3, Альче, без лактозы</v>
      </c>
      <c r="U2" s="1" t="n">
        <f aca="false">IF($C$2="", 1, 8000/$C$2)</f>
        <v>7.61904761904762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S2)/$C$2, 0), 1) * $C$2)</f>
        <v/>
      </c>
    </row>
    <row r="3" customFormat="false" ht="13.8" hidden="false" customHeight="true" outlineLevel="0" collapsed="false">
      <c r="A3" s="33" t="n">
        <f aca="true">IF(O3="-", "", 1 + SUM(INDIRECT(ADDRESS(2,COLUMN(R3)) &amp; ":" &amp; ADDRESS(ROW(),COLUMN(R3)))))</f>
        <v>1</v>
      </c>
      <c r="B3" s="33" t="s">
        <v>659</v>
      </c>
      <c r="C3" s="33" t="n">
        <v>1050</v>
      </c>
      <c r="D3" s="33" t="s">
        <v>660</v>
      </c>
      <c r="E3" s="33" t="s">
        <v>692</v>
      </c>
      <c r="F3" s="33" t="s">
        <v>692</v>
      </c>
      <c r="G3" s="33" t="s">
        <v>693</v>
      </c>
      <c r="H3" s="33" t="s">
        <v>251</v>
      </c>
      <c r="I3" s="33" t="n">
        <v>48</v>
      </c>
      <c r="J3" s="26" t="str">
        <f aca="true">IF(M3="", IF(O3="","",X3+(INDIRECT("S" &amp; ROW() - 1) - S3)),IF(O3="", "", INDIRECT("S" &amp; ROW() - 1) - S3))</f>
        <v/>
      </c>
      <c r="K3" s="35" t="str">
        <f aca="false">IF(H3="", "", IF(H3="-","",VLOOKUP(H3, 'Вода SKU'!$A$1:$C$50, 3, 0)))</f>
        <v>1</v>
      </c>
      <c r="M3" s="37"/>
      <c r="N3" s="36" t="str">
        <f aca="false">IF(M3="", IF(X3=0, "", X3), IF(V3 = "", "", IF(V3/U3 = 0, "", V3/U3)))</f>
        <v/>
      </c>
      <c r="P3" s="1" t="n">
        <f aca="false">IF(O3 = "-", -W3,I3)</f>
        <v>48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IF(H3="","",VLOOKUP(H3,'Вода SKU'!$A$1:$B$150,2,0))</f>
        <v>3.3, Альче, без лактозы</v>
      </c>
      <c r="U3" s="1" t="n">
        <f aca="false">IF($C$2="", 1, 8000/$C$2)</f>
        <v>7.61904761904762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S3)/$C$2, 0), 1) * $C$2)</f>
        <v/>
      </c>
    </row>
    <row r="4" customFormat="false" ht="13.8" hidden="false" customHeight="true" outlineLevel="0" collapsed="false">
      <c r="A4" s="33" t="n">
        <f aca="true">IF(O4="-", "", 1 + SUM(INDIRECT(ADDRESS(2,COLUMN(R4)) &amp; ":" &amp; ADDRESS(ROW(),COLUMN(R4)))))</f>
        <v>1</v>
      </c>
      <c r="B4" s="33" t="s">
        <v>659</v>
      </c>
      <c r="C4" s="33" t="n">
        <v>1050</v>
      </c>
      <c r="D4" s="33" t="s">
        <v>660</v>
      </c>
      <c r="E4" s="33" t="s">
        <v>692</v>
      </c>
      <c r="F4" s="33" t="s">
        <v>692</v>
      </c>
      <c r="G4" s="33" t="s">
        <v>693</v>
      </c>
      <c r="H4" s="33" t="s">
        <v>253</v>
      </c>
      <c r="I4" s="33" t="n">
        <v>595</v>
      </c>
      <c r="J4" s="26" t="str">
        <f aca="true">IF(M4="", IF(O4="","",X4+(INDIRECT("S" &amp; ROW() - 1) - S4)),IF(O4="", "", INDIRECT("S" &amp; ROW() - 1) - S4))</f>
        <v/>
      </c>
      <c r="K4" s="35" t="str">
        <f aca="false">IF(H4="", "", IF(H4="-","",VLOOKUP(H4, 'Вода SKU'!$A$1:$C$50, 3, 0)))</f>
        <v>1</v>
      </c>
      <c r="M4" s="37"/>
      <c r="N4" s="36" t="str">
        <f aca="false">IF(M4="", IF(X4=0, "", X4), IF(V4 = "", "", IF(V4/U4 = 0, "", V4/U4)))</f>
        <v/>
      </c>
      <c r="P4" s="1" t="n">
        <f aca="false">IF(O4 = "-", -W4,I4)</f>
        <v>595</v>
      </c>
      <c r="Q4" s="1" t="n">
        <f aca="true">IF(O4 = "-", SUM(INDIRECT(ADDRESS(2,COLUMN(P4)) &amp; ":" &amp; ADDRESS(ROW(),COLUMN(P4)))), 0)</f>
        <v>0</v>
      </c>
      <c r="R4" s="1" t="n">
        <f aca="false">IF(O4="-",1,0)</f>
        <v>0</v>
      </c>
      <c r="S4" s="1" t="n">
        <f aca="true">IF(Q4 = 0, INDIRECT("S" &amp; ROW() - 1), Q4)</f>
        <v>0</v>
      </c>
      <c r="T4" s="1" t="str">
        <f aca="false">IF(H4="","",VLOOKUP(H4,'Вода SKU'!$A$1:$B$150,2,0))</f>
        <v>3.3, Альче, без лактозы</v>
      </c>
      <c r="U4" s="1" t="n">
        <f aca="false">IF($C$2="", 1, 8000/$C$2)</f>
        <v>7.61904761904762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 t="n">
        <f aca="false">IF(V4 = "", "", V4/U4)</f>
        <v>0</v>
      </c>
      <c r="X4" s="1" t="str">
        <f aca="true">IF(O4="", "", MAX(ROUND(-(INDIRECT("S" &amp; ROW() - 1) - S4)/$C$2, 0), 1) * $C$2)</f>
        <v/>
      </c>
    </row>
    <row r="5" customFormat="false" ht="13.8" hidden="false" customHeight="true" outlineLevel="0" collapsed="false">
      <c r="A5" s="38" t="n">
        <f aca="true">IF(O5="-", "", 1 + SUM(INDIRECT(ADDRESS(2,COLUMN(R5)) &amp; ":" &amp; ADDRESS(ROW(),COLUMN(R5)))))</f>
        <v>1</v>
      </c>
      <c r="B5" s="38" t="s">
        <v>659</v>
      </c>
      <c r="C5" s="38" t="n">
        <v>1050</v>
      </c>
      <c r="D5" s="38" t="s">
        <v>165</v>
      </c>
      <c r="E5" s="38" t="s">
        <v>694</v>
      </c>
      <c r="F5" s="38" t="s">
        <v>694</v>
      </c>
      <c r="G5" s="38" t="s">
        <v>693</v>
      </c>
      <c r="H5" s="38" t="s">
        <v>262</v>
      </c>
      <c r="I5" s="38" t="n">
        <v>54</v>
      </c>
      <c r="J5" s="26" t="str">
        <f aca="true">IF(M5="", IF(O5="","",X5+(INDIRECT("S" &amp; ROW() - 1) - S5)),IF(O5="", "", INDIRECT("S" &amp; ROW() - 1) - S5))</f>
        <v/>
      </c>
      <c r="K5" s="35" t="str">
        <f aca="false">IF(H5="", "", IF(H5="-","",VLOOKUP(H5, 'Вода SKU'!$A$1:$C$50, 3, 0)))</f>
        <v>1</v>
      </c>
      <c r="M5" s="37"/>
      <c r="N5" s="36" t="str">
        <f aca="false">IF(M5="", IF(X5=0, "", X5), IF(V5 = "", "", IF(V5/U5 = 0, "", V5/U5)))</f>
        <v/>
      </c>
      <c r="P5" s="1" t="n">
        <f aca="false">IF(O5 = "-", -W5,I5)</f>
        <v>54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IF(H5="","",VLOOKUP(H5,'Вода SKU'!$A$1:$B$150,2,0))</f>
        <v>3.3, Альче, без лактозы</v>
      </c>
      <c r="U5" s="1" t="n">
        <f aca="false">IF($C$2="", 1, 8000/$C$2)</f>
        <v>7.61904761904762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S5)/$C$2, 0), 1) * $C$2)</f>
        <v/>
      </c>
    </row>
    <row r="6" customFormat="false" ht="13.8" hidden="false" customHeight="true" outlineLevel="0" collapsed="false">
      <c r="A6" s="38" t="n">
        <f aca="true">IF(O6="-", "", 1 + SUM(INDIRECT(ADDRESS(2,COLUMN(R6)) &amp; ":" &amp; ADDRESS(ROW(),COLUMN(R6)))))</f>
        <v>1</v>
      </c>
      <c r="B6" s="38" t="s">
        <v>659</v>
      </c>
      <c r="C6" s="38" t="n">
        <v>1050</v>
      </c>
      <c r="D6" s="38" t="s">
        <v>165</v>
      </c>
      <c r="E6" s="38" t="s">
        <v>694</v>
      </c>
      <c r="F6" s="38" t="s">
        <v>694</v>
      </c>
      <c r="G6" s="38" t="s">
        <v>693</v>
      </c>
      <c r="H6" s="38" t="s">
        <v>256</v>
      </c>
      <c r="I6" s="38" t="n">
        <v>306</v>
      </c>
      <c r="J6" s="26" t="str">
        <f aca="true">IF(M6="", IF(O6="","",X6+(INDIRECT("S" &amp; ROW() - 1) - S6)),IF(O6="", "", INDIRECT("S" &amp; ROW() - 1) - S6))</f>
        <v/>
      </c>
      <c r="K6" s="35" t="str">
        <f aca="false">IF(H6="", "", IF(H6="-","",VLOOKUP(H6, 'Вода SKU'!$A$1:$C$50, 3, 0)))</f>
        <v>1</v>
      </c>
      <c r="M6" s="37"/>
      <c r="N6" s="36" t="str">
        <f aca="false">IF(M6="", IF(X6=0, "", X6), IF(V6 = "", "", IF(V6/U6 = 0, "", V6/U6)))</f>
        <v/>
      </c>
      <c r="P6" s="1" t="n">
        <f aca="false">IF(O6 = "-", -W6,I6)</f>
        <v>306</v>
      </c>
      <c r="Q6" s="1" t="n">
        <f aca="true">IF(O6 = "-", SUM(INDIRECT(ADDRESS(2,COLUMN(P6)) &amp; ":" &amp; ADDRESS(ROW(),COLUMN(P6)))), 0)</f>
        <v>0</v>
      </c>
      <c r="R6" s="1" t="n">
        <f aca="false">IF(O6="-",1,0)</f>
        <v>0</v>
      </c>
      <c r="S6" s="1" t="n">
        <f aca="true">IF(Q6 = 0, INDIRECT("S" &amp; ROW() - 1), Q6)</f>
        <v>0</v>
      </c>
      <c r="T6" s="1" t="str">
        <f aca="false">IF(H6="","",VLOOKUP(H6,'Вода SKU'!$A$1:$B$150,2,0))</f>
        <v>3.3, Альче, без лактозы</v>
      </c>
      <c r="U6" s="1" t="n">
        <f aca="false">IF($C$2="", 1, 8000/$C$2)</f>
        <v>7.61904761904762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1" t="n">
        <f aca="false">IF(V6 = "", "", V6/U6)</f>
        <v>0</v>
      </c>
      <c r="X6" s="1" t="str">
        <f aca="true">IF(O6="", "", MAX(ROUND(-(INDIRECT("S" &amp; ROW() - 1) - S6)/$C$2, 0), 1) * $C$2)</f>
        <v/>
      </c>
    </row>
    <row r="7" customFormat="false" ht="13.8" hidden="false" customHeight="true" outlineLevel="0" collapsed="false">
      <c r="A7" s="39" t="str">
        <f aca="true">IF(O7="-", "", 1 + SUM(INDIRECT(ADDRESS(2,COLUMN(R7)) &amp; ":" &amp; ADDRESS(ROW(),COLUMN(R7)))))</f>
        <v/>
      </c>
      <c r="B7" s="39" t="s">
        <v>695</v>
      </c>
      <c r="C7" s="39" t="s">
        <v>695</v>
      </c>
      <c r="D7" s="39" t="s">
        <v>695</v>
      </c>
      <c r="E7" s="39" t="s">
        <v>695</v>
      </c>
      <c r="F7" s="39" t="s">
        <v>695</v>
      </c>
      <c r="G7" s="39" t="s">
        <v>695</v>
      </c>
      <c r="H7" s="39" t="s">
        <v>695</v>
      </c>
      <c r="J7" s="26" t="n">
        <f aca="true">IF(M7="", IF(O7="","",X7+(INDIRECT("S" &amp; ROW() - 1) - S7)),IF(O7="", "", INDIRECT("S" &amp; ROW() - 1) - S7))</f>
        <v>0</v>
      </c>
      <c r="K7" s="40"/>
      <c r="M7" s="41" t="n">
        <v>8000</v>
      </c>
      <c r="N7" s="36" t="n">
        <f aca="false">IF(M7="", IF(X7=0, "", X7), IF(V7 = "", "", IF(V7/U7 = 0, "", V7/U7)))</f>
        <v>1050</v>
      </c>
      <c r="O7" s="39" t="s">
        <v>695</v>
      </c>
      <c r="P7" s="1" t="n">
        <f aca="false">IF(O7 = "-", -W7,I7)</f>
        <v>-1050</v>
      </c>
      <c r="Q7" s="1" t="n">
        <f aca="true">IF(O7 = "-", SUM(INDIRECT(ADDRESS(2,COLUMN(P7)) &amp; ":" &amp; ADDRESS(ROW(),COLUMN(P7)))), 0)</f>
        <v>0</v>
      </c>
      <c r="R7" s="1" t="n">
        <f aca="false">IF(O7="-",1,0)</f>
        <v>1</v>
      </c>
      <c r="S7" s="1" t="n">
        <f aca="true">IF(Q7 = 0, INDIRECT("S" &amp; ROW() - 1), Q7)</f>
        <v>0</v>
      </c>
      <c r="T7" s="1" t="str">
        <f aca="false">IF(H7="","",VLOOKUP(H7,'Вода SKU'!$A$1:$B$150,2,0))</f>
        <v>-</v>
      </c>
      <c r="U7" s="1" t="n">
        <f aca="false">IF($C$2="", 1, 8000/$C$2)</f>
        <v>7.61904761904762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8000</v>
      </c>
      <c r="W7" s="1" t="n">
        <f aca="false">IF(V7 = "", "", V7/U7)</f>
        <v>1050</v>
      </c>
      <c r="X7" s="1" t="n">
        <f aca="true">IF(O7="", "", MAX(ROUND(-(INDIRECT("S" &amp; ROW() - 1) - S7)/$C$2, 0), 1) * $C$2)</f>
        <v>1050</v>
      </c>
    </row>
    <row r="8" customFormat="false" ht="13.8" hidden="false" customHeight="true" outlineLevel="0" collapsed="false">
      <c r="A8" s="33" t="n">
        <f aca="true">IF(O8="-", "", 1 + SUM(INDIRECT(ADDRESS(2,COLUMN(R8)) &amp; ":" &amp; ADDRESS(ROW(),COLUMN(R8)))))</f>
        <v>2</v>
      </c>
      <c r="B8" s="33" t="s">
        <v>668</v>
      </c>
      <c r="C8" s="33" t="n">
        <v>1050</v>
      </c>
      <c r="D8" s="33" t="s">
        <v>660</v>
      </c>
      <c r="E8" s="33" t="s">
        <v>692</v>
      </c>
      <c r="F8" s="33" t="s">
        <v>692</v>
      </c>
      <c r="G8" s="33" t="s">
        <v>693</v>
      </c>
      <c r="H8" s="33" t="s">
        <v>247</v>
      </c>
      <c r="I8" s="33" t="n">
        <v>60</v>
      </c>
      <c r="J8" s="26" t="str">
        <f aca="true">IF(M8="", IF(O8="","",X8+(INDIRECT("S" &amp; ROW() - 1) - S8)),IF(O8="", "", INDIRECT("S" &amp; ROW() - 1) - S8))</f>
        <v/>
      </c>
      <c r="K8" s="35" t="str">
        <f aca="false">IF(H8="", "", IF(H8="-","",VLOOKUP(H8, 'Вода SKU'!$A$1:$C$50, 3, 0)))</f>
        <v>1</v>
      </c>
      <c r="M8" s="37"/>
      <c r="N8" s="36" t="str">
        <f aca="false">IF(M8="", IF(X8=0, "", X8), IF(V8 = "", "", IF(V8/U8 = 0, "", V8/U8)))</f>
        <v/>
      </c>
      <c r="P8" s="1" t="n">
        <f aca="false">IF(O8 = "-", -W8,I8)</f>
        <v>60</v>
      </c>
      <c r="Q8" s="1" t="n">
        <f aca="true">IF(O8 = "-", SUM(INDIRECT(ADDRESS(2,COLUMN(P8)) &amp; ":" &amp; ADDRESS(ROW(),COLUMN(P8)))), 0)</f>
        <v>0</v>
      </c>
      <c r="R8" s="1" t="n">
        <f aca="false">IF(O8="-",1,0)</f>
        <v>0</v>
      </c>
      <c r="S8" s="1" t="n">
        <f aca="true">IF(Q8 = 0, INDIRECT("S" &amp; ROW() - 1), Q8)</f>
        <v>0</v>
      </c>
      <c r="T8" s="1" t="str">
        <f aca="false">IF(H8="","",VLOOKUP(H8,'Вода SKU'!$A$1:$B$150,2,0))</f>
        <v>3.3, Сакко</v>
      </c>
      <c r="U8" s="1" t="n">
        <f aca="false">IF($C$2="", 1, 8000/$C$2)</f>
        <v>7.61904761904762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 t="n">
        <f aca="false">IF(V8 = "", "", V8/U8)</f>
        <v>0</v>
      </c>
      <c r="X8" s="1" t="str">
        <f aca="true">IF(O8="", "", MAX(ROUND(-(INDIRECT("S" &amp; ROW() - 1) - S8)/$C$2, 0), 1) * $C$2)</f>
        <v/>
      </c>
    </row>
    <row r="9" customFormat="false" ht="13.8" hidden="false" customHeight="true" outlineLevel="0" collapsed="false">
      <c r="A9" s="33" t="n">
        <f aca="true">IF(O9="-", "", 1 + SUM(INDIRECT(ADDRESS(2,COLUMN(R9)) &amp; ":" &amp; ADDRESS(ROW(),COLUMN(R9)))))</f>
        <v>2</v>
      </c>
      <c r="B9" s="33" t="s">
        <v>668</v>
      </c>
      <c r="C9" s="33" t="n">
        <v>1050</v>
      </c>
      <c r="D9" s="33" t="s">
        <v>660</v>
      </c>
      <c r="E9" s="33" t="s">
        <v>692</v>
      </c>
      <c r="F9" s="33" t="s">
        <v>692</v>
      </c>
      <c r="G9" s="33" t="s">
        <v>693</v>
      </c>
      <c r="H9" s="33" t="s">
        <v>243</v>
      </c>
      <c r="I9" s="33" t="n">
        <v>147</v>
      </c>
      <c r="J9" s="26" t="str">
        <f aca="true">IF(M9="", IF(O9="","",X9+(INDIRECT("S" &amp; ROW() - 1) - S9)),IF(O9="", "", INDIRECT("S" &amp; ROW() - 1) - S9))</f>
        <v/>
      </c>
      <c r="K9" s="35" t="str">
        <f aca="false">IF(H9="", "", IF(H9="-","",VLOOKUP(H9, 'Вода SKU'!$A$1:$C$50, 3, 0)))</f>
        <v>1</v>
      </c>
      <c r="M9" s="37"/>
      <c r="N9" s="36" t="str">
        <f aca="false">IF(M9="", IF(X9=0, "", X9), IF(V9 = "", "", IF(V9/U9 = 0, "", V9/U9)))</f>
        <v/>
      </c>
      <c r="P9" s="1" t="n">
        <f aca="false">IF(O9 = "-", -W9,I9)</f>
        <v>147</v>
      </c>
      <c r="Q9" s="1" t="n">
        <f aca="true">IF(O9 = "-", SUM(INDIRECT(ADDRESS(2,COLUMN(P9)) &amp; ":" &amp; ADDRESS(ROW(),COLUMN(P9)))), 0)</f>
        <v>0</v>
      </c>
      <c r="R9" s="1" t="n">
        <f aca="false">IF(O9="-",1,0)</f>
        <v>0</v>
      </c>
      <c r="S9" s="1" t="n">
        <f aca="true">IF(Q9 = 0, INDIRECT("S" &amp; ROW() - 1), Q9)</f>
        <v>0</v>
      </c>
      <c r="T9" s="1" t="str">
        <f aca="false">IF(H9="","",VLOOKUP(H9,'Вода SKU'!$A$1:$B$150,2,0))</f>
        <v>3.3, Сакко</v>
      </c>
      <c r="U9" s="1" t="n">
        <f aca="false">IF($C$2="", 1, 8000/$C$2)</f>
        <v>7.61904761904762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str">
        <f aca="true">IF(O9="", "", MAX(ROUND(-(INDIRECT("S" &amp; ROW() - 1) - S9)/$C$2, 0), 1) * $C$2)</f>
        <v/>
      </c>
    </row>
    <row r="10" customFormat="false" ht="13.8" hidden="false" customHeight="true" outlineLevel="0" collapsed="false">
      <c r="A10" s="33" t="n">
        <f aca="true">IF(O10="-", "", 1 + SUM(INDIRECT(ADDRESS(2,COLUMN(R10)) &amp; ":" &amp; ADDRESS(ROW(),COLUMN(R10)))))</f>
        <v>2</v>
      </c>
      <c r="B10" s="33" t="s">
        <v>668</v>
      </c>
      <c r="C10" s="33" t="n">
        <v>1050</v>
      </c>
      <c r="D10" s="33" t="s">
        <v>660</v>
      </c>
      <c r="E10" s="33" t="s">
        <v>692</v>
      </c>
      <c r="F10" s="33" t="s">
        <v>692</v>
      </c>
      <c r="G10" s="33" t="s">
        <v>693</v>
      </c>
      <c r="H10" s="33" t="s">
        <v>246</v>
      </c>
      <c r="I10" s="33" t="n">
        <v>270</v>
      </c>
      <c r="J10" s="26" t="str">
        <f aca="true">IF(M10="", IF(O10="","",X10+(INDIRECT("S" &amp; ROW() - 1) - S10)),IF(O10="", "", INDIRECT("S" &amp; ROW() - 1) - S10))</f>
        <v/>
      </c>
      <c r="K10" s="35" t="str">
        <f aca="false">IF(H10="", "", IF(H10="-","",VLOOKUP(H10, 'Вода SKU'!$A$1:$C$50, 3, 0)))</f>
        <v>1</v>
      </c>
      <c r="M10" s="37"/>
      <c r="N10" s="36" t="str">
        <f aca="false">IF(M10="", IF(X10=0, "", X10), IF(V10 = "", "", IF(V10/U10 = 0, "", V10/U10)))</f>
        <v/>
      </c>
      <c r="P10" s="1" t="n">
        <f aca="false">IF(O10 = "-", -W10,I10)</f>
        <v>270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0</v>
      </c>
      <c r="S10" s="1" t="n">
        <f aca="true">IF(Q10 = 0, INDIRECT("S" &amp; ROW() - 1), Q10)</f>
        <v>0</v>
      </c>
      <c r="T10" s="1" t="str">
        <f aca="false">IF(H10="","",VLOOKUP(H10,'Вода SKU'!$A$1:$B$150,2,0))</f>
        <v>3.3, Сакко</v>
      </c>
      <c r="U10" s="1" t="n">
        <f aca="false">IF($C$2="", 1, 8000/$C$2)</f>
        <v>7.61904761904762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 t="n">
        <f aca="false">IF(V10 = "", "", V10/U10)</f>
        <v>0</v>
      </c>
      <c r="X10" s="1" t="str">
        <f aca="true">IF(O10="", "", MAX(ROUND(-(INDIRECT("S" &amp; ROW() - 1) - S10)/$C$2, 0), 1) * $C$2)</f>
        <v/>
      </c>
    </row>
    <row r="11" customFormat="false" ht="13.8" hidden="false" customHeight="true" outlineLevel="0" collapsed="false">
      <c r="A11" s="33" t="n">
        <f aca="true">IF(O11="-", "", 1 + SUM(INDIRECT(ADDRESS(2,COLUMN(R11)) &amp; ":" &amp; ADDRESS(ROW(),COLUMN(R11)))))</f>
        <v>2</v>
      </c>
      <c r="B11" s="33" t="s">
        <v>668</v>
      </c>
      <c r="C11" s="33" t="n">
        <v>1050</v>
      </c>
      <c r="D11" s="33" t="s">
        <v>660</v>
      </c>
      <c r="E11" s="33" t="s">
        <v>696</v>
      </c>
      <c r="F11" s="33" t="s">
        <v>696</v>
      </c>
      <c r="G11" s="33" t="s">
        <v>693</v>
      </c>
      <c r="H11" s="33" t="s">
        <v>248</v>
      </c>
      <c r="I11" s="33" t="n">
        <v>238</v>
      </c>
      <c r="J11" s="26" t="str">
        <f aca="true">IF(M11="", IF(O11="","",X11+(INDIRECT("S" &amp; ROW() - 1) - S11)),IF(O11="", "", INDIRECT("S" &amp; ROW() - 1) - S11))</f>
        <v/>
      </c>
      <c r="K11" s="35" t="str">
        <f aca="false">IF(H11="", "", IF(H11="-","",VLOOKUP(H11, 'Вода SKU'!$A$1:$C$50, 3, 0)))</f>
        <v>1</v>
      </c>
      <c r="M11" s="37"/>
      <c r="N11" s="36" t="str">
        <f aca="false">IF(M11="", IF(X11=0, "", X11), IF(V11 = "", "", IF(V11/U11 = 0, "", V11/U11)))</f>
        <v/>
      </c>
      <c r="P11" s="1" t="n">
        <f aca="false">IF(O11 = "-", -W11,I11)</f>
        <v>238</v>
      </c>
      <c r="Q11" s="1" t="n">
        <f aca="true">IF(O11 = "-", SUM(INDIRECT(ADDRESS(2,COLUMN(P11)) &amp; ":" &amp; ADDRESS(ROW(),COLUMN(P11)))), 0)</f>
        <v>0</v>
      </c>
      <c r="R11" s="1" t="n">
        <f aca="false">IF(O11="-",1,0)</f>
        <v>0</v>
      </c>
      <c r="S11" s="1" t="n">
        <f aca="true">IF(Q11 = 0, INDIRECT("S" &amp; ROW() - 1), Q11)</f>
        <v>0</v>
      </c>
      <c r="T11" s="1" t="str">
        <f aca="false">IF(H11="","",VLOOKUP(H11,'Вода SKU'!$A$1:$B$150,2,0))</f>
        <v>3.3, Сакко</v>
      </c>
      <c r="U11" s="1" t="n">
        <f aca="false">IF($C$2="", 1, 8000/$C$2)</f>
        <v>7.61904761904762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 t="n">
        <f aca="false">IF(V11 = "", "", V11/U11)</f>
        <v>0</v>
      </c>
      <c r="X11" s="1" t="str">
        <f aca="true">IF(O11="", "", MAX(ROUND(-(INDIRECT("S" &amp; ROW() - 1) - S11)/$C$2, 0), 1) * $C$2)</f>
        <v/>
      </c>
    </row>
    <row r="12" customFormat="false" ht="13.8" hidden="false" customHeight="true" outlineLevel="0" collapsed="false">
      <c r="A12" s="33" t="n">
        <f aca="true">IF(O12="-", "", 1 + SUM(INDIRECT(ADDRESS(2,COLUMN(R12)) &amp; ":" &amp; ADDRESS(ROW(),COLUMN(R12)))))</f>
        <v>2</v>
      </c>
      <c r="B12" s="33" t="s">
        <v>668</v>
      </c>
      <c r="C12" s="33" t="n">
        <v>1050</v>
      </c>
      <c r="D12" s="33" t="s">
        <v>660</v>
      </c>
      <c r="E12" s="33" t="s">
        <v>696</v>
      </c>
      <c r="F12" s="33" t="s">
        <v>696</v>
      </c>
      <c r="G12" s="33" t="s">
        <v>693</v>
      </c>
      <c r="H12" s="33" t="s">
        <v>250</v>
      </c>
      <c r="I12" s="33" t="n">
        <v>254</v>
      </c>
      <c r="J12" s="26" t="str">
        <f aca="true">IF(M12="", IF(O12="","",X12+(INDIRECT("S" &amp; ROW() - 1) - S12)),IF(O12="", "", INDIRECT("S" &amp; ROW() - 1) - S12))</f>
        <v/>
      </c>
      <c r="K12" s="35" t="str">
        <f aca="false">IF(H12="", "", IF(H12="-","",VLOOKUP(H12, 'Вода SKU'!$A$1:$C$50, 3, 0)))</f>
        <v>1</v>
      </c>
      <c r="M12" s="37"/>
      <c r="N12" s="36" t="str">
        <f aca="false">IF(M12="", IF(X12=0, "", X12), IF(V12 = "", "", IF(V12/U12 = 0, "", V12/U12)))</f>
        <v/>
      </c>
      <c r="P12" s="1" t="n">
        <f aca="false">IF(O12 = "-", -W12,I12)</f>
        <v>254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0</v>
      </c>
      <c r="S12" s="1" t="n">
        <f aca="true">IF(Q12 = 0, INDIRECT("S" &amp; ROW() - 1), Q12)</f>
        <v>0</v>
      </c>
      <c r="T12" s="1" t="str">
        <f aca="false">IF(H12="","",VLOOKUP(H12,'Вода SKU'!$A$1:$B$150,2,0))</f>
        <v>3.3, Сакко</v>
      </c>
      <c r="U12" s="1" t="n">
        <f aca="false">IF($C$2="", 1, 8000/$C$2)</f>
        <v>7.61904761904762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1" t="n">
        <f aca="false">IF(V12 = "", "", V12/U12)</f>
        <v>0</v>
      </c>
      <c r="X12" s="1" t="str">
        <f aca="true">IF(O12="", "", MAX(ROUND(-(INDIRECT("S" &amp; ROW() - 1) - S12)/$C$2, 0), 1) * $C$2)</f>
        <v/>
      </c>
    </row>
    <row r="13" customFormat="false" ht="13.8" hidden="false" customHeight="true" outlineLevel="0" collapsed="false">
      <c r="A13" s="33" t="n">
        <f aca="true">IF(O13="-", "", 1 + SUM(INDIRECT(ADDRESS(2,COLUMN(R13)) &amp; ":" &amp; ADDRESS(ROW(),COLUMN(R13)))))</f>
        <v>2</v>
      </c>
      <c r="B13" s="33" t="s">
        <v>668</v>
      </c>
      <c r="C13" s="33" t="n">
        <v>1050</v>
      </c>
      <c r="D13" s="33" t="s">
        <v>660</v>
      </c>
      <c r="E13" s="33" t="s">
        <v>696</v>
      </c>
      <c r="F13" s="33" t="s">
        <v>696</v>
      </c>
      <c r="G13" s="33" t="s">
        <v>693</v>
      </c>
      <c r="H13" s="33" t="s">
        <v>244</v>
      </c>
      <c r="I13" s="33" t="n">
        <v>81</v>
      </c>
      <c r="J13" s="26" t="str">
        <f aca="true">IF(M13="", IF(O13="","",X13+(INDIRECT("S" &amp; ROW() - 1) - S13)),IF(O13="", "", INDIRECT("S" &amp; ROW() - 1) - S13))</f>
        <v/>
      </c>
      <c r="K13" s="35" t="str">
        <f aca="false">IF(H13="", "", IF(H13="-","",VLOOKUP(H13, 'Вода SKU'!$A$1:$C$50, 3, 0)))</f>
        <v>1</v>
      </c>
      <c r="M13" s="37"/>
      <c r="N13" s="36" t="str">
        <f aca="false">IF(M13="", IF(X13=0, "", X13), IF(V13 = "", "", IF(V13/U13 = 0, "", V13/U13)))</f>
        <v/>
      </c>
      <c r="P13" s="1" t="n">
        <f aca="false">IF(O13 = "-", -W13,I13)</f>
        <v>81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0</v>
      </c>
      <c r="T13" s="1" t="str">
        <f aca="false">IF(H13="","",VLOOKUP(H13,'Вода SKU'!$A$1:$B$150,2,0))</f>
        <v>3.3, Сакко</v>
      </c>
      <c r="U13" s="1" t="n">
        <f aca="false">IF($C$2="", 1, 8000/$C$2)</f>
        <v>7.61904761904762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S13)/$C$2, 0), 1) * $C$2)</f>
        <v/>
      </c>
    </row>
    <row r="14" customFormat="false" ht="13.8" hidden="false" customHeight="true" outlineLevel="0" collapsed="false">
      <c r="A14" s="39" t="str">
        <f aca="true">IF(O14="-", "", 1 + SUM(INDIRECT(ADDRESS(2,COLUMN(R14)) &amp; ":" &amp; ADDRESS(ROW(),COLUMN(R14)))))</f>
        <v/>
      </c>
      <c r="B14" s="39" t="s">
        <v>695</v>
      </c>
      <c r="C14" s="39" t="s">
        <v>695</v>
      </c>
      <c r="D14" s="39" t="s">
        <v>695</v>
      </c>
      <c r="E14" s="39" t="s">
        <v>695</v>
      </c>
      <c r="F14" s="39" t="s">
        <v>695</v>
      </c>
      <c r="G14" s="39" t="s">
        <v>695</v>
      </c>
      <c r="H14" s="39" t="s">
        <v>695</v>
      </c>
      <c r="J14" s="26" t="n">
        <f aca="true">IF(M14="", IF(O14="","",X14+(INDIRECT("S" &amp; ROW() - 1) - S14)),IF(O14="", "", INDIRECT("S" &amp; ROW() - 1) - S14))</f>
        <v>0</v>
      </c>
      <c r="K14" s="40"/>
      <c r="M14" s="41" t="n">
        <v>8000</v>
      </c>
      <c r="N14" s="36" t="n">
        <f aca="false">IF(M14="", IF(X14=0, "", X14), IF(V14 = "", "", IF(V14/U14 = 0, "", V14/U14)))</f>
        <v>1050</v>
      </c>
      <c r="O14" s="39" t="s">
        <v>695</v>
      </c>
      <c r="P14" s="1" t="n">
        <f aca="false">IF(O14 = "-", -W14,I14)</f>
        <v>-1050</v>
      </c>
      <c r="Q14" s="1" t="n">
        <f aca="true">IF(O14 = "-", SUM(INDIRECT(ADDRESS(2,COLUMN(P14)) &amp; ":" &amp; ADDRESS(ROW(),COLUMN(P14)))), 0)</f>
        <v>0</v>
      </c>
      <c r="R14" s="1" t="n">
        <f aca="false">IF(O14="-",1,0)</f>
        <v>1</v>
      </c>
      <c r="S14" s="1" t="n">
        <f aca="true">IF(Q14 = 0, INDIRECT("S" &amp; ROW() - 1), Q14)</f>
        <v>0</v>
      </c>
      <c r="T14" s="1" t="str">
        <f aca="false">IF(H14="","",VLOOKUP(H14,'Вода SKU'!$A$1:$B$150,2,0))</f>
        <v>-</v>
      </c>
      <c r="U14" s="1" t="n">
        <f aca="false">IF($C$2="", 1, 8000/$C$2)</f>
        <v>7.61904761904762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8000</v>
      </c>
      <c r="W14" s="1" t="n">
        <f aca="false">IF(V14 = "", "", V14/U14)</f>
        <v>1050</v>
      </c>
      <c r="X14" s="1" t="n">
        <f aca="true">IF(O14="", "", MAX(ROUND(-(INDIRECT("S" &amp; ROW() - 1) - S14)/$C$2, 0), 1) * $C$2)</f>
        <v>1050</v>
      </c>
    </row>
    <row r="15" customFormat="false" ht="13.8" hidden="false" customHeight="true" outlineLevel="0" collapsed="false">
      <c r="A15" s="33" t="n">
        <f aca="true">IF(O15="-", "", 1 + SUM(INDIRECT(ADDRESS(2,COLUMN(R15)) &amp; ":" &amp; ADDRESS(ROW(),COLUMN(R15)))))</f>
        <v>3</v>
      </c>
      <c r="B15" s="33" t="s">
        <v>668</v>
      </c>
      <c r="C15" s="33" t="n">
        <v>1050</v>
      </c>
      <c r="D15" s="33" t="s">
        <v>660</v>
      </c>
      <c r="E15" s="33" t="s">
        <v>696</v>
      </c>
      <c r="F15" s="33" t="s">
        <v>696</v>
      </c>
      <c r="G15" s="33" t="s">
        <v>693</v>
      </c>
      <c r="H15" s="33" t="s">
        <v>244</v>
      </c>
      <c r="I15" s="33" t="n">
        <v>403</v>
      </c>
      <c r="J15" s="26" t="str">
        <f aca="true">IF(M15="", IF(O15="","",X15+(INDIRECT("S" &amp; ROW() - 1) - S15)),IF(O15="", "", INDIRECT("S" &amp; ROW() - 1) - S15))</f>
        <v/>
      </c>
      <c r="K15" s="35" t="str">
        <f aca="false">IF(H15="", "", IF(H15="-","",VLOOKUP(H15, 'Вода SKU'!$A$1:$C$50, 3, 0)))</f>
        <v>1</v>
      </c>
      <c r="M15" s="37"/>
      <c r="N15" s="36" t="str">
        <f aca="false">IF(M15="", IF(X15=0, "", X15), IF(V15 = "", "", IF(V15/U15 = 0, "", V15/U15)))</f>
        <v/>
      </c>
      <c r="P15" s="1" t="n">
        <f aca="false">IF(O15 = "-", -W15,I15)</f>
        <v>403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0</v>
      </c>
      <c r="S15" s="1" t="n">
        <f aca="true">IF(Q15 = 0, INDIRECT("S" &amp; ROW() - 1), Q15)</f>
        <v>0</v>
      </c>
      <c r="T15" s="1" t="str">
        <f aca="false">IF(H15="","",VLOOKUP(H15,'Вода SKU'!$A$1:$B$150,2,0))</f>
        <v>3.3, Сакко</v>
      </c>
      <c r="U15" s="1" t="n">
        <f aca="false">IF($C$2="", 1, 8000/$C$2)</f>
        <v>7.61904761904762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 t="n">
        <f aca="false">IF(V15 = "", "", V15/U15)</f>
        <v>0</v>
      </c>
      <c r="X15" s="1" t="str">
        <f aca="true">IF(O15="", "", MAX(ROUND(-(INDIRECT("S" &amp; ROW() - 1) - S15)/$C$2, 0), 1) * $C$2)</f>
        <v/>
      </c>
    </row>
    <row r="16" customFormat="false" ht="13.8" hidden="false" customHeight="true" outlineLevel="0" collapsed="false">
      <c r="A16" s="33" t="n">
        <f aca="true">IF(O16="-", "", 1 + SUM(INDIRECT(ADDRESS(2,COLUMN(R16)) &amp; ":" &amp; ADDRESS(ROW(),COLUMN(R16)))))</f>
        <v>3</v>
      </c>
      <c r="B16" s="33" t="s">
        <v>668</v>
      </c>
      <c r="C16" s="33" t="n">
        <v>1050</v>
      </c>
      <c r="D16" s="33" t="s">
        <v>660</v>
      </c>
      <c r="E16" s="33" t="s">
        <v>696</v>
      </c>
      <c r="F16" s="33" t="s">
        <v>696</v>
      </c>
      <c r="G16" s="33" t="s">
        <v>693</v>
      </c>
      <c r="H16" s="33" t="s">
        <v>249</v>
      </c>
      <c r="I16" s="33" t="n">
        <v>647</v>
      </c>
      <c r="J16" s="26" t="str">
        <f aca="true">IF(M16="", IF(O16="","",X16+(INDIRECT("S" &amp; ROW() - 1) - S16)),IF(O16="", "", INDIRECT("S" &amp; ROW() - 1) - S16))</f>
        <v/>
      </c>
      <c r="K16" s="35" t="str">
        <f aca="false">IF(H16="", "", IF(H16="-","",VLOOKUP(H16, 'Вода SKU'!$A$1:$C$50, 3, 0)))</f>
        <v>1</v>
      </c>
      <c r="M16" s="37"/>
      <c r="N16" s="36" t="str">
        <f aca="false">IF(M16="", IF(X16=0, "", X16), IF(V16 = "", "", IF(V16/U16 = 0, "", V16/U16)))</f>
        <v/>
      </c>
      <c r="P16" s="1" t="n">
        <f aca="false">IF(O16 = "-", -W16,I16)</f>
        <v>647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0</v>
      </c>
      <c r="T16" s="1" t="str">
        <f aca="false">IF(H16="","",VLOOKUP(H16,'Вода SKU'!$A$1:$B$150,2,0))</f>
        <v>3.3, Сакко</v>
      </c>
      <c r="U16" s="1" t="n">
        <f aca="false">IF($C$2="", 1, 8000/$C$2)</f>
        <v>7.61904761904762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S16)/$C$2, 0), 1) * $C$2)</f>
        <v/>
      </c>
    </row>
    <row r="17" customFormat="false" ht="13.8" hidden="false" customHeight="true" outlineLevel="0" collapsed="false">
      <c r="A17" s="39" t="str">
        <f aca="true">IF(O17="-", "", 1 + SUM(INDIRECT(ADDRESS(2,COLUMN(R17)) &amp; ":" &amp; ADDRESS(ROW(),COLUMN(R17)))))</f>
        <v/>
      </c>
      <c r="B17" s="39" t="s">
        <v>695</v>
      </c>
      <c r="C17" s="39" t="s">
        <v>695</v>
      </c>
      <c r="D17" s="39" t="s">
        <v>695</v>
      </c>
      <c r="E17" s="39" t="s">
        <v>695</v>
      </c>
      <c r="F17" s="39" t="s">
        <v>695</v>
      </c>
      <c r="G17" s="39" t="s">
        <v>695</v>
      </c>
      <c r="H17" s="39" t="s">
        <v>695</v>
      </c>
      <c r="J17" s="26" t="n">
        <f aca="true">IF(M17="", IF(O17="","",X17+(INDIRECT("S" &amp; ROW() - 1) - S17)),IF(O17="", "", INDIRECT("S" &amp; ROW() - 1) - S17))</f>
        <v>0</v>
      </c>
      <c r="K17" s="40"/>
      <c r="M17" s="41" t="n">
        <v>8000</v>
      </c>
      <c r="N17" s="36" t="n">
        <f aca="false">IF(M17="", IF(X17=0, "", X17), IF(V17 = "", "", IF(V17/U17 = 0, "", V17/U17)))</f>
        <v>1050</v>
      </c>
      <c r="O17" s="39" t="s">
        <v>695</v>
      </c>
      <c r="P17" s="1" t="n">
        <f aca="false">IF(O17 = "-", -W17,I17)</f>
        <v>-1050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1</v>
      </c>
      <c r="S17" s="1" t="n">
        <f aca="true">IF(Q17 = 0, INDIRECT("S" &amp; ROW() - 1), Q17)</f>
        <v>0</v>
      </c>
      <c r="T17" s="1" t="str">
        <f aca="false">IF(H17="","",VLOOKUP(H17,'Вода SKU'!$A$1:$B$150,2,0))</f>
        <v>-</v>
      </c>
      <c r="U17" s="1" t="n">
        <f aca="false">IF($C$2="", 1, 8000/$C$2)</f>
        <v>7.61904761904762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8000</v>
      </c>
      <c r="W17" s="1" t="n">
        <f aca="false">IF(V17 = "", "", V17/U17)</f>
        <v>1050</v>
      </c>
      <c r="X17" s="1" t="n">
        <f aca="true">IF(O17="", "", MAX(ROUND(-(INDIRECT("S" &amp; ROW() - 1) - S17)/$C$2, 0), 1) * $C$2)</f>
        <v>1050</v>
      </c>
    </row>
    <row r="18" customFormat="false" ht="13.8" hidden="false" customHeight="true" outlineLevel="0" collapsed="false">
      <c r="A18" s="33" t="n">
        <f aca="true">IF(O18="-", "", 1 + SUM(INDIRECT(ADDRESS(2,COLUMN(R18)) &amp; ":" &amp; ADDRESS(ROW(),COLUMN(R18)))))</f>
        <v>4</v>
      </c>
      <c r="B18" s="33" t="s">
        <v>670</v>
      </c>
      <c r="C18" s="33" t="n">
        <v>1050</v>
      </c>
      <c r="D18" s="33" t="s">
        <v>660</v>
      </c>
      <c r="E18" s="33" t="s">
        <v>697</v>
      </c>
      <c r="F18" s="33" t="s">
        <v>697</v>
      </c>
      <c r="G18" s="33" t="s">
        <v>698</v>
      </c>
      <c r="H18" s="33" t="s">
        <v>254</v>
      </c>
      <c r="I18" s="33" t="n">
        <v>71</v>
      </c>
      <c r="J18" s="26" t="str">
        <f aca="true">IF(M18="", IF(O18="","",X18+(INDIRECT("S" &amp; ROW() - 1) - S18)),IF(O18="", "", INDIRECT("S" &amp; ROW() - 1) - S18))</f>
        <v/>
      </c>
      <c r="K18" s="35" t="str">
        <f aca="false">IF(H18="", "", IF(H18="-","",VLOOKUP(H18, 'Вода SKU'!$A$1:$C$50, 3, 0)))</f>
        <v>1</v>
      </c>
      <c r="M18" s="37"/>
      <c r="N18" s="36" t="str">
        <f aca="false">IF(M18="", IF(X18=0, "", X18), IF(V18 = "", "", IF(V18/U18 = 0, "", V18/U18)))</f>
        <v/>
      </c>
      <c r="P18" s="1" t="n">
        <f aca="false">IF(O18 = "-", -W18,I18)</f>
        <v>71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0</v>
      </c>
      <c r="T18" s="1" t="str">
        <f aca="false">IF(H18="","",VLOOKUP(H18,'Вода SKU'!$A$1:$B$150,2,0))</f>
        <v>3.6, Альче</v>
      </c>
      <c r="U18" s="1" t="n">
        <f aca="false">IF($C$2="", 1, 8000/$C$2)</f>
        <v>7.61904761904762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S18)/$C$2, 0), 1) * $C$2)</f>
        <v/>
      </c>
    </row>
    <row r="19" customFormat="false" ht="13.8" hidden="false" customHeight="true" outlineLevel="0" collapsed="false">
      <c r="A19" s="33" t="n">
        <f aca="true">IF(O19="-", "", 1 + SUM(INDIRECT(ADDRESS(2,COLUMN(R19)) &amp; ":" &amp; ADDRESS(ROW(),COLUMN(R19)))))</f>
        <v>4</v>
      </c>
      <c r="B19" s="33" t="s">
        <v>670</v>
      </c>
      <c r="C19" s="33" t="n">
        <v>1050</v>
      </c>
      <c r="D19" s="33" t="s">
        <v>660</v>
      </c>
      <c r="E19" s="33" t="s">
        <v>692</v>
      </c>
      <c r="F19" s="33" t="s">
        <v>692</v>
      </c>
      <c r="G19" s="33" t="s">
        <v>693</v>
      </c>
      <c r="H19" s="33" t="s">
        <v>241</v>
      </c>
      <c r="I19" s="33" t="n">
        <v>979</v>
      </c>
      <c r="J19" s="26" t="str">
        <f aca="true">IF(M19="", IF(O19="","",X19+(INDIRECT("S" &amp; ROW() - 1) - S19)),IF(O19="", "", INDIRECT("S" &amp; ROW() - 1) - S19))</f>
        <v/>
      </c>
      <c r="K19" s="35" t="str">
        <f aca="false">IF(H19="", "", IF(H19="-","",VLOOKUP(H19, 'Вода SKU'!$A$1:$C$50, 3, 0)))</f>
        <v>1</v>
      </c>
      <c r="M19" s="37"/>
      <c r="N19" s="36" t="str">
        <f aca="false">IF(M19="", IF(X19=0, "", X19), IF(V19 = "", "", IF(V19/U19 = 0, "", V19/U19)))</f>
        <v/>
      </c>
      <c r="P19" s="1" t="n">
        <f aca="false">IF(O19 = "-", -W19,I19)</f>
        <v>979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0</v>
      </c>
      <c r="S19" s="1" t="n">
        <f aca="true">IF(Q19 = 0, INDIRECT("S" &amp; ROW() - 1), Q19)</f>
        <v>0</v>
      </c>
      <c r="T19" s="1" t="str">
        <f aca="false">IF(H19="","",VLOOKUP(H19,'Вода SKU'!$A$1:$B$150,2,0))</f>
        <v>3.6, Альче</v>
      </c>
      <c r="U19" s="1" t="n">
        <f aca="false">IF($C$2="", 1, 8000/$C$2)</f>
        <v>7.61904761904762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 t="n">
        <f aca="false">IF(V19 = "", "", V19/U19)</f>
        <v>0</v>
      </c>
      <c r="X19" s="1" t="str">
        <f aca="true">IF(O19="", "", MAX(ROUND(-(INDIRECT("S" &amp; ROW() - 1) - S19)/$C$2, 0), 1) * $C$2)</f>
        <v/>
      </c>
    </row>
    <row r="20" customFormat="false" ht="13.8" hidden="false" customHeight="true" outlineLevel="0" collapsed="false">
      <c r="A20" s="39" t="str">
        <f aca="true">IF(O20="-", "", 1 + SUM(INDIRECT(ADDRESS(2,COLUMN(R20)) &amp; ":" &amp; ADDRESS(ROW(),COLUMN(R20)))))</f>
        <v/>
      </c>
      <c r="B20" s="39" t="s">
        <v>695</v>
      </c>
      <c r="C20" s="39" t="s">
        <v>695</v>
      </c>
      <c r="D20" s="39" t="s">
        <v>695</v>
      </c>
      <c r="E20" s="39" t="s">
        <v>695</v>
      </c>
      <c r="F20" s="39" t="s">
        <v>695</v>
      </c>
      <c r="G20" s="39" t="s">
        <v>695</v>
      </c>
      <c r="H20" s="39" t="s">
        <v>695</v>
      </c>
      <c r="J20" s="26" t="n">
        <f aca="true">IF(M20="", IF(O20="","",X20+(INDIRECT("S" &amp; ROW() - 1) - S20)),IF(O20="", "", INDIRECT("S" &amp; ROW() - 1) - S20))</f>
        <v>0</v>
      </c>
      <c r="K20" s="40"/>
      <c r="M20" s="41" t="n">
        <v>8000</v>
      </c>
      <c r="N20" s="36" t="n">
        <f aca="false">IF(M20="", IF(X20=0, "", X20), IF(V20 = "", "", IF(V20/U20 = 0, "", V20/U20)))</f>
        <v>1050</v>
      </c>
      <c r="O20" s="39" t="s">
        <v>695</v>
      </c>
      <c r="P20" s="1" t="n">
        <f aca="false">IF(O20 = "-", -W20,I20)</f>
        <v>-1050</v>
      </c>
      <c r="Q20" s="1" t="n">
        <f aca="true">IF(O20 = "-", SUM(INDIRECT(ADDRESS(2,COLUMN(P20)) &amp; ":" &amp; ADDRESS(ROW(),COLUMN(P20)))), 0)</f>
        <v>0</v>
      </c>
      <c r="R20" s="1" t="n">
        <f aca="false">IF(O20="-",1,0)</f>
        <v>1</v>
      </c>
      <c r="S20" s="1" t="n">
        <f aca="true">IF(Q20 = 0, INDIRECT("S" &amp; ROW() - 1), Q20)</f>
        <v>0</v>
      </c>
      <c r="T20" s="1" t="str">
        <f aca="false">IF(H20="","",VLOOKUP(H20,'Вода SKU'!$A$1:$B$150,2,0))</f>
        <v>-</v>
      </c>
      <c r="U20" s="1" t="n">
        <f aca="false">IF($C$2="", 1, 8000/$C$2)</f>
        <v>7.61904761904762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8000</v>
      </c>
      <c r="W20" s="1" t="n">
        <f aca="false">IF(V20 = "", "", V20/U20)</f>
        <v>1050</v>
      </c>
      <c r="X20" s="1" t="n">
        <f aca="true">IF(O20="", "", MAX(ROUND(-(INDIRECT("S" &amp; ROW() - 1) - S20)/$C$2, 0), 1) * $C$2)</f>
        <v>1050</v>
      </c>
    </row>
    <row r="21" customFormat="false" ht="13.8" hidden="false" customHeight="true" outlineLevel="0" collapsed="false">
      <c r="A21" s="33" t="n">
        <f aca="true">IF(O21="-", "", 1 + SUM(INDIRECT(ADDRESS(2,COLUMN(R21)) &amp; ":" &amp; ADDRESS(ROW(),COLUMN(R21)))))</f>
        <v>5</v>
      </c>
      <c r="B21" s="33" t="s">
        <v>670</v>
      </c>
      <c r="C21" s="33" t="n">
        <v>1050</v>
      </c>
      <c r="D21" s="33" t="s">
        <v>660</v>
      </c>
      <c r="E21" s="33" t="s">
        <v>692</v>
      </c>
      <c r="F21" s="33" t="s">
        <v>692</v>
      </c>
      <c r="G21" s="33" t="s">
        <v>693</v>
      </c>
      <c r="H21" s="33" t="s">
        <v>241</v>
      </c>
      <c r="I21" s="33" t="n">
        <v>1050</v>
      </c>
      <c r="J21" s="26" t="str">
        <f aca="true">IF(M21="", IF(O21="","",X21+(INDIRECT("S" &amp; ROW() - 1) - S21)),IF(O21="", "", INDIRECT("S" &amp; ROW() - 1) - S21))</f>
        <v/>
      </c>
      <c r="K21" s="35" t="str">
        <f aca="false">IF(H21="", "", IF(H21="-","",VLOOKUP(H21, 'Вода SKU'!$A$1:$C$50, 3, 0)))</f>
        <v>1</v>
      </c>
      <c r="M21" s="37"/>
      <c r="N21" s="36" t="str">
        <f aca="false">IF(M21="", IF(X21=0, "", X21), IF(V21 = "", "", IF(V21/U21 = 0, "", V21/U21)))</f>
        <v/>
      </c>
      <c r="P21" s="1" t="n">
        <f aca="false">IF(O21 = "-", -W21,I21)</f>
        <v>1050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0</v>
      </c>
      <c r="T21" s="1" t="str">
        <f aca="false">IF(H21="","",VLOOKUP(H21,'Вода SKU'!$A$1:$B$150,2,0))</f>
        <v>3.6, Альче</v>
      </c>
      <c r="U21" s="1" t="n">
        <f aca="false">IF($C$2="", 1, 8000/$C$2)</f>
        <v>7.61904761904762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S21)/$C$2, 0), 1) * $C$2)</f>
        <v/>
      </c>
    </row>
    <row r="22" customFormat="false" ht="13.8" hidden="false" customHeight="true" outlineLevel="0" collapsed="false">
      <c r="A22" s="39" t="str">
        <f aca="true">IF(O22="-", "", 1 + SUM(INDIRECT(ADDRESS(2,COLUMN(R22)) &amp; ":" &amp; ADDRESS(ROW(),COLUMN(R22)))))</f>
        <v/>
      </c>
      <c r="B22" s="39" t="s">
        <v>695</v>
      </c>
      <c r="C22" s="39" t="s">
        <v>695</v>
      </c>
      <c r="D22" s="39" t="s">
        <v>695</v>
      </c>
      <c r="E22" s="39" t="s">
        <v>695</v>
      </c>
      <c r="F22" s="39" t="s">
        <v>695</v>
      </c>
      <c r="G22" s="39" t="s">
        <v>695</v>
      </c>
      <c r="H22" s="39" t="s">
        <v>695</v>
      </c>
      <c r="J22" s="26" t="n">
        <f aca="true">IF(M22="", IF(O22="","",X22+(INDIRECT("S" &amp; ROW() - 1) - S22)),IF(O22="", "", INDIRECT("S" &amp; ROW() - 1) - S22))</f>
        <v>0</v>
      </c>
      <c r="K22" s="40"/>
      <c r="M22" s="41" t="n">
        <v>8000</v>
      </c>
      <c r="N22" s="36" t="n">
        <f aca="false">IF(M22="", IF(X22=0, "", X22), IF(V22 = "", "", IF(V22/U22 = 0, "", V22/U22)))</f>
        <v>1050</v>
      </c>
      <c r="O22" s="39" t="s">
        <v>695</v>
      </c>
      <c r="P22" s="1" t="n">
        <f aca="false">IF(O22 = "-", -W22,I22)</f>
        <v>-1050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1</v>
      </c>
      <c r="S22" s="1" t="n">
        <f aca="true">IF(Q22 = 0, INDIRECT("S" &amp; ROW() - 1), Q22)</f>
        <v>0</v>
      </c>
      <c r="T22" s="1" t="str">
        <f aca="false">IF(H22="","",VLOOKUP(H22,'Вода SKU'!$A$1:$B$150,2,0))</f>
        <v>-</v>
      </c>
      <c r="U22" s="1" t="n">
        <f aca="false">IF($C$2="", 1, 8000/$C$2)</f>
        <v>7.61904761904762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8000</v>
      </c>
      <c r="W22" s="1" t="n">
        <f aca="false">IF(V22 = "", "", V22/U22)</f>
        <v>1050</v>
      </c>
      <c r="X22" s="1" t="n">
        <f aca="true">IF(O22="", "", MAX(ROUND(-(INDIRECT("S" &amp; ROW() - 1) - S22)/$C$2, 0), 1) * $C$2)</f>
        <v>1050</v>
      </c>
    </row>
    <row r="23" customFormat="false" ht="13.8" hidden="false" customHeight="true" outlineLevel="0" collapsed="false">
      <c r="J23" s="26" t="str">
        <f aca="true">IF(M23="", IF(O23="","",X23+(INDIRECT("S" &amp; ROW() - 1) - S23)),IF(O23="", "", INDIRECT("S" &amp; ROW() - 1) - S23))</f>
        <v/>
      </c>
      <c r="K23" s="35" t="str">
        <f aca="false">IF(H23="", "", IF(H23="-","",VLOOKUP(H23, 'Вода SKU'!$A$1:$C$50, 3, 0)))</f>
        <v/>
      </c>
      <c r="M23" s="37"/>
      <c r="N23" s="36" t="str">
        <f aca="false">IF(M23="", IF(X23=0, "", X23), IF(V23 = "", "", IF(V23/U23 = 0, "", V23/U23)))</f>
        <v/>
      </c>
      <c r="P23" s="1" t="n">
        <f aca="false">IF(O23 = "-", -W23,I23)</f>
        <v>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0</v>
      </c>
      <c r="T23" s="1" t="str">
        <f aca="false">IF(H23="","",VLOOKUP(H23,'Вода SKU'!$A$1:$B$150,2,0))</f>
        <v/>
      </c>
      <c r="U23" s="1" t="n">
        <f aca="false">IF($C$2="", 1, 8000/$C$2)</f>
        <v>7.61904761904762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S23)/$C$2, 0), 1) * $C$2)</f>
        <v/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K24" s="35" t="str">
        <f aca="false">IF(H24="", "", IF(H24="-","",VLOOKUP(H24, 'Вода SKU'!$A$1:$C$50, 3, 0)))</f>
        <v/>
      </c>
      <c r="M24" s="37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0</v>
      </c>
      <c r="T24" s="1" t="str">
        <f aca="false">IF(H24="","",VLOOKUP(H24,'Вода SKU'!$A$1:$B$150,2,0))</f>
        <v/>
      </c>
      <c r="U24" s="1" t="n">
        <f aca="false">IF($C$2="", 1, 8000/$C$2)</f>
        <v>7.61904761904762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S24)/$C$2, 0), 1) * $C$2)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K25" s="35" t="str">
        <f aca="false">IF(H25="", "", IF(H25="-","",VLOOKUP(H25, 'Вода SKU'!$A$1:$C$50, 3, 0)))</f>
        <v/>
      </c>
      <c r="M25" s="37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0</v>
      </c>
      <c r="T25" s="1" t="str">
        <f aca="false">IF(H25="","",VLOOKUP(H25,'Вода SKU'!$A$1:$B$150,2,0))</f>
        <v/>
      </c>
      <c r="U25" s="1" t="n">
        <f aca="false">IF($C$2="", 1, 8000/$C$2)</f>
        <v>7.61904761904762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S25)/$C$2, 0), 1) * $C$2)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K26" s="35" t="str">
        <f aca="false">IF(H26="", "", IF(H26="-","",VLOOKUP(H26, 'Вода SKU'!$A$1:$C$50, 3, 0)))</f>
        <v/>
      </c>
      <c r="M26" s="37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0</v>
      </c>
      <c r="T26" s="1" t="str">
        <f aca="false">IF(H26="","",VLOOKUP(H26,'Вода SKU'!$A$1:$B$150,2,0))</f>
        <v/>
      </c>
      <c r="U26" s="1" t="n">
        <f aca="false">IF($C$2="", 1, 8000/$C$2)</f>
        <v>7.61904761904762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S26)/$C$2, 0), 1) * $C$2)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K27" s="35" t="str">
        <f aca="false">IF(H27="", "", IF(H27="-","",VLOOKUP(H27, 'Вода SKU'!$A$1:$C$50, 3, 0)))</f>
        <v/>
      </c>
      <c r="M27" s="37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0</v>
      </c>
      <c r="T27" s="1" t="str">
        <f aca="false">IF(H27="","",VLOOKUP(H27,'Вода SKU'!$A$1:$B$150,2,0))</f>
        <v/>
      </c>
      <c r="U27" s="1" t="n">
        <f aca="false">IF($C$2="", 1, 8000/$C$2)</f>
        <v>7.61904761904762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S27)/$C$2, 0), 1) * $C$2)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K28" s="35" t="str">
        <f aca="false">IF(H28="", "", IF(H28="-","",VLOOKUP(H28, 'Вода SKU'!$A$1:$C$50, 3, 0)))</f>
        <v/>
      </c>
      <c r="M28" s="37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0</v>
      </c>
      <c r="T28" s="1" t="str">
        <f aca="false">IF(H28="","",VLOOKUP(H28,'Вода SKU'!$A$1:$B$150,2,0))</f>
        <v/>
      </c>
      <c r="U28" s="1" t="n">
        <f aca="false">IF($C$2="", 1, 8000/$C$2)</f>
        <v>7.61904761904762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S28)/$C$2, 0), 1) * $C$2)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K29" s="35" t="str">
        <f aca="false">IF(H29="", "", IF(H29="-","",VLOOKUP(H29, 'Вода SKU'!$A$1:$C$50, 3, 0)))</f>
        <v/>
      </c>
      <c r="M29" s="37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0</v>
      </c>
      <c r="T29" s="1" t="str">
        <f aca="false">IF(H29="","",VLOOKUP(H29,'Вода SKU'!$A$1:$B$150,2,0))</f>
        <v/>
      </c>
      <c r="U29" s="1" t="n">
        <f aca="false">IF($C$2="", 1, 8000/$C$2)</f>
        <v>7.61904761904762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S29)/$C$2, 0), 1) * $C$2)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K30" s="35" t="str">
        <f aca="false">IF(H30="", "", IF(H30="-","",VLOOKUP(H30, 'Вода SKU'!$A$1:$C$50, 3, 0)))</f>
        <v/>
      </c>
      <c r="M30" s="37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0</v>
      </c>
      <c r="T30" s="1" t="str">
        <f aca="false">IF(H30="","",VLOOKUP(H30,'Вода SKU'!$A$1:$B$150,2,0))</f>
        <v/>
      </c>
      <c r="U30" s="1" t="n">
        <f aca="false">IF($C$2="", 1, 8000/$C$2)</f>
        <v>7.61904761904762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S30)/$C$2, 0), 1) * $C$2)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K31" s="35" t="str">
        <f aca="false">IF(H31="", "", IF(H31="-","",VLOOKUP(H31, 'Вода SKU'!$A$1:$C$50, 3, 0)))</f>
        <v/>
      </c>
      <c r="M31" s="37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0</v>
      </c>
      <c r="T31" s="1" t="str">
        <f aca="false">IF(H31="","",VLOOKUP(H31,'Вода SKU'!$A$1:$B$150,2,0))</f>
        <v/>
      </c>
      <c r="U31" s="1" t="n">
        <f aca="false">IF($C$2="", 1, 8000/$C$2)</f>
        <v>7.61904761904762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S31)/$C$2, 0), 1) * $C$2)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K32" s="35" t="str">
        <f aca="false">IF(H32="", "", IF(H32="-","",VLOOKUP(H32, 'Вода SKU'!$A$1:$C$50, 3, 0)))</f>
        <v/>
      </c>
      <c r="M32" s="37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0</v>
      </c>
      <c r="T32" s="1" t="str">
        <f aca="false">IF(H32="","",VLOOKUP(H32,'Вода SKU'!$A$1:$B$150,2,0))</f>
        <v/>
      </c>
      <c r="U32" s="1" t="n">
        <f aca="false">IF($C$2="", 1, 8000/$C$2)</f>
        <v>7.61904761904762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S32)/$C$2, 0), 1) * $C$2)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K33" s="35" t="str">
        <f aca="false">IF(H33="", "", IF(H33="-","",VLOOKUP(H33, 'Вода SKU'!$A$1:$C$50, 3, 0)))</f>
        <v/>
      </c>
      <c r="M33" s="37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0</v>
      </c>
      <c r="T33" s="1" t="str">
        <f aca="false">IF(H33="","",VLOOKUP(H33,'Вода SKU'!$A$1:$B$150,2,0))</f>
        <v/>
      </c>
      <c r="U33" s="1" t="n">
        <f aca="false">IF($C$2="", 1, 8000/$C$2)</f>
        <v>7.61904761904762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S33)/$C$2, 0), 1) * $C$2)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K34" s="35" t="str">
        <f aca="false">IF(H34="", "", IF(H34="-","",VLOOKUP(H34, 'Вода SKU'!$A$1:$C$50, 3, 0)))</f>
        <v/>
      </c>
      <c r="M34" s="37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0</v>
      </c>
      <c r="T34" s="1" t="str">
        <f aca="false">IF(H34="","",VLOOKUP(H34,'Вода SKU'!$A$1:$B$150,2,0))</f>
        <v/>
      </c>
      <c r="U34" s="1" t="n">
        <f aca="false">IF($C$2="", 1, 8000/$C$2)</f>
        <v>7.61904761904762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S34)/$C$2, 0), 1) * $C$2)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K35" s="35" t="str">
        <f aca="false">IF(H35="", "", IF(H35="-","",VLOOKUP(H35, 'Вода SKU'!$A$1:$C$50, 3, 0)))</f>
        <v/>
      </c>
      <c r="M35" s="37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0</v>
      </c>
      <c r="T35" s="1" t="str">
        <f aca="false">IF(H35="","",VLOOKUP(H35,'Вода SKU'!$A$1:$B$150,2,0))</f>
        <v/>
      </c>
      <c r="U35" s="1" t="n">
        <f aca="false">IF($C$2="", 1, 8000/$C$2)</f>
        <v>7.61904761904762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S35)/$C$2, 0), 1) * $C$2)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K36" s="35" t="str">
        <f aca="false">IF(H36="", "", IF(H36="-","",VLOOKUP(H36, 'Вода SKU'!$A$1:$C$50, 3, 0)))</f>
        <v/>
      </c>
      <c r="M36" s="37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0</v>
      </c>
      <c r="T36" s="1" t="str">
        <f aca="false">IF(H36="","",VLOOKUP(H36,'Вода SKU'!$A$1:$B$150,2,0))</f>
        <v/>
      </c>
      <c r="U36" s="1" t="n">
        <f aca="false">IF($C$2="", 1, 8000/$C$2)</f>
        <v>7.61904761904762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S36)/$C$2, 0), 1) * $C$2)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K37" s="35" t="str">
        <f aca="false">IF(H37="", "", IF(H37="-","",VLOOKUP(H37, 'Вода SKU'!$A$1:$C$50, 3, 0)))</f>
        <v/>
      </c>
      <c r="M37" s="37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0</v>
      </c>
      <c r="T37" s="1" t="str">
        <f aca="false">IF(H37="","",VLOOKUP(H37,'Вода SKU'!$A$1:$B$150,2,0))</f>
        <v/>
      </c>
      <c r="U37" s="1" t="n">
        <f aca="false">IF($C$2="", 1, 8000/$C$2)</f>
        <v>7.61904761904762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S37)/$C$2, 0), 1) * $C$2)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K38" s="35" t="str">
        <f aca="false">IF(H38="", "", IF(H38="-","",VLOOKUP(H38, 'Вода SKU'!$A$1:$C$50, 3, 0)))</f>
        <v/>
      </c>
      <c r="M38" s="37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0</v>
      </c>
      <c r="T38" s="1" t="str">
        <f aca="false">IF(H38="","",VLOOKUP(H38,'Вода SKU'!$A$1:$B$150,2,0))</f>
        <v/>
      </c>
      <c r="U38" s="1" t="n">
        <f aca="false">IF($C$2="", 1, 8000/$C$2)</f>
        <v>7.61904761904762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S38)/$C$2, 0), 1) * $C$2)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K39" s="35" t="str">
        <f aca="false">IF(H39="", "", IF(H39="-","",VLOOKUP(H39, 'Вода SKU'!$A$1:$C$50, 3, 0)))</f>
        <v/>
      </c>
      <c r="M39" s="37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0</v>
      </c>
      <c r="T39" s="1" t="str">
        <f aca="false">IF(H39="","",VLOOKUP(H39,'Вода SKU'!$A$1:$B$150,2,0))</f>
        <v/>
      </c>
      <c r="U39" s="1" t="n">
        <f aca="false">IF($C$2="", 1, 8000/$C$2)</f>
        <v>7.61904761904762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S39)/$C$2, 0), 1) * $C$2)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K40" s="35" t="str">
        <f aca="false">IF(H40="", "", IF(H40="-","",VLOOKUP(H40, 'Вода SKU'!$A$1:$C$50, 3, 0)))</f>
        <v/>
      </c>
      <c r="M40" s="37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0</v>
      </c>
      <c r="T40" s="1" t="str">
        <f aca="false">IF(H40="","",VLOOKUP(H40,'Вода SKU'!$A$1:$B$150,2,0))</f>
        <v/>
      </c>
      <c r="U40" s="1" t="n">
        <f aca="false">IF($C$2="", 1, 8000/$C$2)</f>
        <v>7.61904761904762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S40)/$C$2, 0), 1) * $C$2)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K41" s="35" t="str">
        <f aca="false">IF(H41="", "", IF(H41="-","",VLOOKUP(H41, 'Вода SKU'!$A$1:$C$50, 3, 0)))</f>
        <v/>
      </c>
      <c r="M41" s="37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0</v>
      </c>
      <c r="T41" s="1" t="str">
        <f aca="false">IF(H41="","",VLOOKUP(H41,'Вода SKU'!$A$1:$B$150,2,0))</f>
        <v/>
      </c>
      <c r="U41" s="1" t="n">
        <f aca="false">IF($C$2="", 1, 8000/$C$2)</f>
        <v>7.61904761904762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S41)/$C$2, 0), 1) * $C$2)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K42" s="35" t="str">
        <f aca="false">IF(H42="", "", IF(H42="-","",VLOOKUP(H42, 'Вода SKU'!$A$1:$C$50, 3, 0)))</f>
        <v/>
      </c>
      <c r="M42" s="37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 = "-", SUM(INDIRECT(ADDRESS(2,COLUMN(P42)) &amp; ":" &amp; ADDRESS(ROW(),COLUMN(P42)))), 0)</f>
        <v>0</v>
      </c>
      <c r="R42" s="1" t="n">
        <f aca="false">IF(O42="-",1,0)</f>
        <v>0</v>
      </c>
      <c r="S42" s="1" t="n">
        <f aca="true">IF(Q42 = 0, INDIRECT("S" &amp; ROW() - 1), Q42)</f>
        <v>0</v>
      </c>
      <c r="T42" s="1" t="str">
        <f aca="false">IF(H42="","",VLOOKUP(H42,'Вода SKU'!$A$1:$B$150,2,0))</f>
        <v/>
      </c>
      <c r="U42" s="1" t="n">
        <f aca="false">IF($C$2="", 1, 8000/$C$2)</f>
        <v>7.61904761904762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S42)/$C$2, 0), 1) * $C$2)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K43" s="35" t="str">
        <f aca="false">IF(H43="", "", IF(H43="-","",VLOOKUP(H43, 'Вода SKU'!$A$1:$C$50, 3, 0)))</f>
        <v/>
      </c>
      <c r="M43" s="37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 = "-", SUM(INDIRECT(ADDRESS(2,COLUMN(P43)) &amp; ":" &amp; ADDRESS(ROW(),COLUMN(P43)))), 0)</f>
        <v>0</v>
      </c>
      <c r="R43" s="1" t="n">
        <f aca="false">IF(O43="-",1,0)</f>
        <v>0</v>
      </c>
      <c r="S43" s="1" t="n">
        <f aca="true">IF(Q43 = 0, INDIRECT("S" &amp; ROW() - 1), Q43)</f>
        <v>0</v>
      </c>
      <c r="T43" s="1" t="str">
        <f aca="false">IF(H43="","",VLOOKUP(H43,'Вода SKU'!$A$1:$B$150,2,0))</f>
        <v/>
      </c>
      <c r="U43" s="1" t="n">
        <f aca="false">IF($C$2="", 1, 8000/$C$2)</f>
        <v>7.61904761904762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S43)/$C$2, 0), 1) * $C$2)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K44" s="35" t="str">
        <f aca="false">IF(H44="", "", IF(H44="-","",VLOOKUP(H44, 'Вода SKU'!$A$1:$C$50, 3, 0)))</f>
        <v/>
      </c>
      <c r="M44" s="37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 = "-", SUM(INDIRECT(ADDRESS(2,COLUMN(P44)) &amp; ":" &amp; ADDRESS(ROW(),COLUMN(P44)))), 0)</f>
        <v>0</v>
      </c>
      <c r="R44" s="1" t="n">
        <f aca="false">IF(O44="-",1,0)</f>
        <v>0</v>
      </c>
      <c r="S44" s="1" t="n">
        <f aca="true">IF(Q44 = 0, INDIRECT("S" &amp; ROW() - 1), Q44)</f>
        <v>0</v>
      </c>
      <c r="T44" s="1" t="str">
        <f aca="false">IF(H44="","",VLOOKUP(H44,'Вода SKU'!$A$1:$B$150,2,0))</f>
        <v/>
      </c>
      <c r="U44" s="1" t="n">
        <f aca="false">IF($C$2="", 1, 8000/$C$2)</f>
        <v>7.61904761904762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S44)/$C$2, 0), 1) * $C$2)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K45" s="35" t="str">
        <f aca="false">IF(H45="", "", IF(H45="-","",VLOOKUP(H45, 'Вода SKU'!$A$1:$C$50, 3, 0)))</f>
        <v/>
      </c>
      <c r="M45" s="37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 = "-", SUM(INDIRECT(ADDRESS(2,COLUMN(P45)) &amp; ":" &amp; ADDRESS(ROW(),COLUMN(P45)))), 0)</f>
        <v>0</v>
      </c>
      <c r="R45" s="1" t="n">
        <f aca="false">IF(O45="-",1,0)</f>
        <v>0</v>
      </c>
      <c r="S45" s="1" t="n">
        <f aca="true">IF(Q45 = 0, INDIRECT("S" &amp; ROW() - 1), Q45)</f>
        <v>0</v>
      </c>
      <c r="T45" s="1" t="str">
        <f aca="false">IF(H45="","",VLOOKUP(H45,'Вода SKU'!$A$1:$B$150,2,0))</f>
        <v/>
      </c>
      <c r="U45" s="1" t="n">
        <f aca="false">IF($C$2="", 1, 8000/$C$2)</f>
        <v>7.61904761904762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S45)/$C$2, 0), 1) * $C$2)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K46" s="35" t="str">
        <f aca="false">IF(H46="", "", IF(H46="-","",VLOOKUP(H46, 'Вода SKU'!$A$1:$C$50, 3, 0)))</f>
        <v/>
      </c>
      <c r="M46" s="36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 = "-", SUM(INDIRECT(ADDRESS(2,COLUMN(P46)) &amp; ":" &amp; ADDRESS(ROW(),COLUMN(P46)))), 0)</f>
        <v>0</v>
      </c>
      <c r="R46" s="1" t="n">
        <f aca="false">IF(O46="-",1,0)</f>
        <v>0</v>
      </c>
      <c r="S46" s="1" t="n">
        <f aca="true">IF(Q46 = 0, INDIRECT("S" &amp; ROW() - 1), Q46)</f>
        <v>0</v>
      </c>
      <c r="T46" s="1" t="str">
        <f aca="false">IF(H46="","",VLOOKUP(H46,'Вода SKU'!$A$1:$B$150,2,0))</f>
        <v/>
      </c>
      <c r="U46" s="1" t="n">
        <f aca="false">IF($C$2="", 1, 8000/$C$2)</f>
        <v>7.61904761904762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S46)/$C$2, 0), 1) * $C$2)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K47" s="35" t="str">
        <f aca="false">IF(H47="", "", IF(H47="-","",VLOOKUP(H47, 'Вода SKU'!$A$1:$C$50, 3, 0)))</f>
        <v/>
      </c>
      <c r="M47" s="37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 = "-", SUM(INDIRECT(ADDRESS(2,COLUMN(P47)) &amp; ":" &amp; ADDRESS(ROW(),COLUMN(P47)))), 0)</f>
        <v>0</v>
      </c>
      <c r="R47" s="1" t="n">
        <f aca="false">IF(O47="-",1,0)</f>
        <v>0</v>
      </c>
      <c r="S47" s="1" t="n">
        <f aca="true">IF(Q47 = 0, INDIRECT("S" &amp; ROW() - 1), Q47)</f>
        <v>0</v>
      </c>
      <c r="T47" s="1" t="str">
        <f aca="false">IF(H47="","",VLOOKUP(H47,'Вода SKU'!$A$1:$B$150,2,0))</f>
        <v/>
      </c>
      <c r="U47" s="1" t="n">
        <f aca="false">IF($C$2="", 1, 8000/$C$2)</f>
        <v>7.61904761904762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S47)/$C$2, 0), 1) * $C$2)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K48" s="35" t="str">
        <f aca="false">IF(H48="", "", IF(H48="-","",VLOOKUP(H48, 'Вода SKU'!$A$1:$C$50, 3, 0)))</f>
        <v/>
      </c>
      <c r="M48" s="37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 = "-", SUM(INDIRECT(ADDRESS(2,COLUMN(P48)) &amp; ":" &amp; ADDRESS(ROW(),COLUMN(P48)))), 0)</f>
        <v>0</v>
      </c>
      <c r="R48" s="1" t="n">
        <f aca="false">IF(O48="-",1,0)</f>
        <v>0</v>
      </c>
      <c r="S48" s="1" t="n">
        <f aca="true">IF(Q48 = 0, INDIRECT("S" &amp; ROW() - 1), Q48)</f>
        <v>0</v>
      </c>
      <c r="T48" s="1" t="str">
        <f aca="false">IF(H48="","",VLOOKUP(H48,'Вода SKU'!$A$1:$B$150,2,0))</f>
        <v/>
      </c>
      <c r="U48" s="1" t="n">
        <f aca="false">IF($C$2="", 1, 8000/$C$2)</f>
        <v>7.61904761904762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S48)/$C$2, 0), 1) * $C$2)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K49" s="35" t="str">
        <f aca="false">IF(H49="", "", IF(H49="-","",VLOOKUP(H49, 'Вода SKU'!$A$1:$C$50, 3, 0)))</f>
        <v/>
      </c>
      <c r="M49" s="37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 = "-", SUM(INDIRECT(ADDRESS(2,COLUMN(P49)) &amp; ":" &amp; ADDRESS(ROW(),COLUMN(P49)))), 0)</f>
        <v>0</v>
      </c>
      <c r="R49" s="1" t="n">
        <f aca="false">IF(O49="-",1,0)</f>
        <v>0</v>
      </c>
      <c r="S49" s="1" t="n">
        <f aca="true">IF(Q49 = 0, INDIRECT("S" &amp; ROW() - 1), Q49)</f>
        <v>0</v>
      </c>
      <c r="T49" s="1" t="str">
        <f aca="false">IF(H49="","",VLOOKUP(H49,'Вода SKU'!$A$1:$B$150,2,0))</f>
        <v/>
      </c>
      <c r="U49" s="1" t="n">
        <f aca="false">IF($C$2="", 1, 8000/$C$2)</f>
        <v>7.61904761904762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S49)/$C$2, 0), 1) * $C$2)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K50" s="35" t="str">
        <f aca="false">IF(H50="", "", IF(H50="-","",VLOOKUP(H50, 'Вода SKU'!$A$1:$C$50, 3, 0)))</f>
        <v/>
      </c>
      <c r="M50" s="37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 = "-", SUM(INDIRECT(ADDRESS(2,COLUMN(P50)) &amp; ":" &amp; ADDRESS(ROW(),COLUMN(P50)))), 0)</f>
        <v>0</v>
      </c>
      <c r="R50" s="1" t="n">
        <f aca="false">IF(O50="-",1,0)</f>
        <v>0</v>
      </c>
      <c r="S50" s="1" t="n">
        <f aca="true">IF(Q50 = 0, INDIRECT("S" &amp; ROW() - 1), Q50)</f>
        <v>0</v>
      </c>
      <c r="T50" s="1" t="str">
        <f aca="false">IF(H50="","",VLOOKUP(H50,'Вода SKU'!$A$1:$B$150,2,0))</f>
        <v/>
      </c>
      <c r="U50" s="1" t="n">
        <f aca="false">IF($C$2="", 1, 8000/$C$2)</f>
        <v>7.61904761904762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S50)/$C$2, 0), 1) * $C$2)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K51" s="35" t="str">
        <f aca="false">IF(H51="", "", IF(H51="-","",VLOOKUP(H51, 'Вода SKU'!$A$1:$C$50, 3, 0)))</f>
        <v/>
      </c>
      <c r="M51" s="37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 = "-", SUM(INDIRECT(ADDRESS(2,COLUMN(P51)) &amp; ":" &amp; ADDRESS(ROW(),COLUMN(P51)))), 0)</f>
        <v>0</v>
      </c>
      <c r="R51" s="1" t="n">
        <f aca="false">IF(O51="-",1,0)</f>
        <v>0</v>
      </c>
      <c r="S51" s="1" t="n">
        <f aca="true">IF(Q51 = 0, INDIRECT("S" &amp; ROW() - 1), Q51)</f>
        <v>0</v>
      </c>
      <c r="T51" s="1" t="str">
        <f aca="false">IF(H51="","",VLOOKUP(H51,'Вода SKU'!$A$1:$B$150,2,0))</f>
        <v/>
      </c>
      <c r="U51" s="1" t="n">
        <f aca="false">IF($C$2="", 1, 8000/$C$2)</f>
        <v>7.61904761904762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S51)/$C$2, 0), 1) * $C$2)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K52" s="35" t="str">
        <f aca="false">IF(H52="", "", IF(H52="-","",VLOOKUP(H52, 'Вода SKU'!$A$1:$C$50, 3, 0)))</f>
        <v/>
      </c>
      <c r="M52" s="37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 = "-", SUM(INDIRECT(ADDRESS(2,COLUMN(P52)) &amp; ":" &amp; ADDRESS(ROW(),COLUMN(P52)))), 0)</f>
        <v>0</v>
      </c>
      <c r="R52" s="1" t="n">
        <f aca="false">IF(O52="-",1,0)</f>
        <v>0</v>
      </c>
      <c r="S52" s="1" t="n">
        <f aca="true">IF(Q52 = 0, INDIRECT("S" &amp; ROW() - 1), Q52)</f>
        <v>0</v>
      </c>
      <c r="T52" s="1" t="str">
        <f aca="false">IF(H52="","",VLOOKUP(H52,'Вода SKU'!$A$1:$B$150,2,0))</f>
        <v/>
      </c>
      <c r="U52" s="1" t="n">
        <f aca="false">IF($C$2="", 1, 8000/$C$2)</f>
        <v>7.61904761904762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S52)/$C$2, 0), 1) * $C$2)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K53" s="35" t="str">
        <f aca="false">IF(H53="", "", IF(H53="-","",VLOOKUP(H53, 'Вода SKU'!$A$1:$C$50, 3, 0)))</f>
        <v/>
      </c>
      <c r="M53" s="37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 = "-", SUM(INDIRECT(ADDRESS(2,COLUMN(P53)) &amp; ":" &amp; ADDRESS(ROW(),COLUMN(P53)))), 0)</f>
        <v>0</v>
      </c>
      <c r="R53" s="1" t="n">
        <f aca="false">IF(O53="-",1,0)</f>
        <v>0</v>
      </c>
      <c r="S53" s="1" t="n">
        <f aca="true">IF(Q53 = 0, INDIRECT("S" &amp; ROW() - 1), Q53)</f>
        <v>0</v>
      </c>
      <c r="T53" s="1" t="str">
        <f aca="false">IF(H53="","",VLOOKUP(H53,'Вода SKU'!$A$1:$B$150,2,0))</f>
        <v/>
      </c>
      <c r="U53" s="1" t="n">
        <f aca="false">IF($C$2="", 1, 8000/$C$2)</f>
        <v>7.61904761904762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S53)/$C$2, 0), 1) * $C$2)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K54" s="35" t="str">
        <f aca="false">IF(H54="", "", IF(H54="-","",VLOOKUP(H54, 'Вода SKU'!$A$1:$C$50, 3, 0)))</f>
        <v/>
      </c>
      <c r="M54" s="37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 = "-", SUM(INDIRECT(ADDRESS(2,COLUMN(P54)) &amp; ":" &amp; ADDRESS(ROW(),COLUMN(P54)))), 0)</f>
        <v>0</v>
      </c>
      <c r="R54" s="1" t="n">
        <f aca="false">IF(O54="-",1,0)</f>
        <v>0</v>
      </c>
      <c r="S54" s="1" t="n">
        <f aca="true">IF(Q54 = 0, INDIRECT("S" &amp; ROW() - 1), Q54)</f>
        <v>0</v>
      </c>
      <c r="T54" s="1" t="str">
        <f aca="false">IF(H54="","",VLOOKUP(H54,'Вода SKU'!$A$1:$B$150,2,0))</f>
        <v/>
      </c>
      <c r="U54" s="1" t="n">
        <f aca="false">IF($C$2="", 1, 8000/$C$2)</f>
        <v>7.61904761904762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S54)/$C$2, 0), 1) * $C$2)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K55" s="35" t="str">
        <f aca="false">IF(H55="", "", IF(H55="-","",VLOOKUP(H55, 'Вода SKU'!$A$1:$C$50, 3, 0)))</f>
        <v/>
      </c>
      <c r="M55" s="37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 = "-", SUM(INDIRECT(ADDRESS(2,COLUMN(P55)) &amp; ":" &amp; ADDRESS(ROW(),COLUMN(P55)))), 0)</f>
        <v>0</v>
      </c>
      <c r="R55" s="1" t="n">
        <f aca="false">IF(O55="-",1,0)</f>
        <v>0</v>
      </c>
      <c r="S55" s="1" t="n">
        <f aca="true">IF(Q55 = 0, INDIRECT("S" &amp; ROW() - 1), Q55)</f>
        <v>0</v>
      </c>
      <c r="T55" s="1" t="str">
        <f aca="false">IF(H55="","",VLOOKUP(H55,'Вода SKU'!$A$1:$B$150,2,0))</f>
        <v/>
      </c>
      <c r="U55" s="1" t="n">
        <f aca="false">IF($C$2="", 1, 8000/$C$2)</f>
        <v>7.61904761904762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S55)/$C$2, 0), 1) * $C$2)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K56" s="35" t="str">
        <f aca="false">IF(H56="", "", IF(H56="-","",VLOOKUP(H56, 'Вода SKU'!$A$1:$C$50, 3, 0)))</f>
        <v/>
      </c>
      <c r="M56" s="37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 = "-", SUM(INDIRECT(ADDRESS(2,COLUMN(P56)) &amp; ":" &amp; ADDRESS(ROW(),COLUMN(P56)))), 0)</f>
        <v>0</v>
      </c>
      <c r="R56" s="1" t="n">
        <f aca="false">IF(O56="-",1,0)</f>
        <v>0</v>
      </c>
      <c r="S56" s="1" t="n">
        <f aca="true">IF(Q56 = 0, INDIRECT("S" &amp; ROW() - 1), Q56)</f>
        <v>0</v>
      </c>
      <c r="T56" s="1" t="str">
        <f aca="false">IF(H56="","",VLOOKUP(H56,'Вода SKU'!$A$1:$B$150,2,0))</f>
        <v/>
      </c>
      <c r="U56" s="1" t="n">
        <f aca="false">IF($C$2="", 1, 8000/$C$2)</f>
        <v>7.61904761904762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S56)/$C$2, 0), 1) * $C$2)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K57" s="35" t="str">
        <f aca="false">IF(H57="", "", IF(H57="-","",VLOOKUP(H57, 'Вода SKU'!$A$1:$C$50, 3, 0)))</f>
        <v/>
      </c>
      <c r="M57" s="37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 = "-", SUM(INDIRECT(ADDRESS(2,COLUMN(P57)) &amp; ":" &amp; ADDRESS(ROW(),COLUMN(P57)))), 0)</f>
        <v>0</v>
      </c>
      <c r="R57" s="1" t="n">
        <f aca="false">IF(O57="-",1,0)</f>
        <v>0</v>
      </c>
      <c r="S57" s="1" t="n">
        <f aca="true">IF(Q57 = 0, INDIRECT("S" &amp; ROW() - 1), Q57)</f>
        <v>0</v>
      </c>
      <c r="T57" s="1" t="str">
        <f aca="false">IF(H57="","",VLOOKUP(H57,'Вода SKU'!$A$1:$B$150,2,0))</f>
        <v/>
      </c>
      <c r="U57" s="1" t="n">
        <f aca="false">IF($C$2="", 1, 8000/$C$2)</f>
        <v>7.61904761904762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S57)/$C$2, 0), 1) * $C$2)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K58" s="35" t="str">
        <f aca="false">IF(H58="", "", IF(H58="-","",VLOOKUP(H58, 'Вода SKU'!$A$1:$C$50, 3, 0)))</f>
        <v/>
      </c>
      <c r="M58" s="37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 = "-", SUM(INDIRECT(ADDRESS(2,COLUMN(P58)) &amp; ":" &amp; ADDRESS(ROW(),COLUMN(P58)))), 0)</f>
        <v>0</v>
      </c>
      <c r="R58" s="1" t="n">
        <f aca="false">IF(O58="-",1,0)</f>
        <v>0</v>
      </c>
      <c r="S58" s="1" t="n">
        <f aca="true">IF(Q58 = 0, INDIRECT("S" &amp; ROW() - 1), Q58)</f>
        <v>0</v>
      </c>
      <c r="T58" s="1" t="str">
        <f aca="false">IF(H58="","",VLOOKUP(H58,'Вода SKU'!$A$1:$B$150,2,0))</f>
        <v/>
      </c>
      <c r="U58" s="1" t="n">
        <f aca="false">IF($C$2="", 1, 8000/$C$2)</f>
        <v>7.61904761904762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S58)/$C$2, 0), 1) * $C$2)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K59" s="35" t="str">
        <f aca="false">IF(H59="", "", IF(H59="-","",VLOOKUP(H59, 'Вода SKU'!$A$1:$C$50, 3, 0)))</f>
        <v/>
      </c>
      <c r="M59" s="37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 = "-", SUM(INDIRECT(ADDRESS(2,COLUMN(P59)) &amp; ":" &amp; ADDRESS(ROW(),COLUMN(P59)))), 0)</f>
        <v>0</v>
      </c>
      <c r="R59" s="1" t="n">
        <f aca="false">IF(O59="-",1,0)</f>
        <v>0</v>
      </c>
      <c r="S59" s="1" t="n">
        <f aca="true">IF(Q59 = 0, INDIRECT("S" &amp; ROW() - 1), Q59)</f>
        <v>0</v>
      </c>
      <c r="T59" s="1" t="str">
        <f aca="false">IF(H59="","",VLOOKUP(H59,'Вода SKU'!$A$1:$B$150,2,0))</f>
        <v/>
      </c>
      <c r="U59" s="1" t="n">
        <f aca="false">IF($C$2="", 1, 8000/$C$2)</f>
        <v>7.61904761904762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S59)/$C$2, 0), 1) * $C$2)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K60" s="35" t="str">
        <f aca="false">IF(H60="", "", IF(H60="-","",VLOOKUP(H60, 'Вода SKU'!$A$1:$C$50, 3, 0)))</f>
        <v/>
      </c>
      <c r="M60" s="37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 = "-", SUM(INDIRECT(ADDRESS(2,COLUMN(P60)) &amp; ":" &amp; ADDRESS(ROW(),COLUMN(P60)))), 0)</f>
        <v>0</v>
      </c>
      <c r="R60" s="1" t="n">
        <f aca="false">IF(O60="-",1,0)</f>
        <v>0</v>
      </c>
      <c r="S60" s="1" t="n">
        <f aca="true">IF(Q60 = 0, INDIRECT("S" &amp; ROW() - 1), Q60)</f>
        <v>0</v>
      </c>
      <c r="T60" s="1" t="str">
        <f aca="false">IF(H60="","",VLOOKUP(H60,'Вода SKU'!$A$1:$B$150,2,0))</f>
        <v/>
      </c>
      <c r="U60" s="1" t="n">
        <f aca="false">IF($C$2="", 1, 8000/$C$2)</f>
        <v>7.61904761904762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S60)/$C$2, 0), 1) * $C$2)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K61" s="35" t="str">
        <f aca="false">IF(H61="", "", IF(H61="-","",VLOOKUP(H61, 'Вода SKU'!$A$1:$C$50, 3, 0)))</f>
        <v/>
      </c>
      <c r="M61" s="37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0</v>
      </c>
      <c r="T61" s="1" t="str">
        <f aca="false">IF(H61="","",VLOOKUP(H61,'Вода SKU'!$A$1:$B$150,2,0))</f>
        <v/>
      </c>
      <c r="U61" s="1" t="n">
        <f aca="false">IF($C$2="", 1, 8000/$C$2)</f>
        <v>7.61904761904762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S61)/$C$2, 0), 1) * $C$2)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K62" s="35" t="str">
        <f aca="false">IF(H62="", "", IF(H62="-","",VLOOKUP(H62, 'Вода SKU'!$A$1:$C$50, 3, 0)))</f>
        <v/>
      </c>
      <c r="M62" s="37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0</v>
      </c>
      <c r="T62" s="1" t="str">
        <f aca="false">IF(H62="","",VLOOKUP(H62,'Вода SKU'!$A$1:$B$150,2,0))</f>
        <v/>
      </c>
      <c r="U62" s="1" t="n">
        <f aca="false">IF($C$2="", 1, 8000/$C$2)</f>
        <v>7.61904761904762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S62)/$C$2, 0), 1) * $C$2)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K63" s="35" t="str">
        <f aca="false">IF(H63="", "", IF(H63="-","",VLOOKUP(H63, 'Вода SKU'!$A$1:$C$50, 3, 0)))</f>
        <v/>
      </c>
      <c r="M63" s="37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0</v>
      </c>
      <c r="T63" s="1" t="str">
        <f aca="false">IF(H63="","",VLOOKUP(H63,'Вода SKU'!$A$1:$B$150,2,0))</f>
        <v/>
      </c>
      <c r="U63" s="1" t="n">
        <f aca="false">IF($C$2="", 1, 8000/$C$2)</f>
        <v>7.61904761904762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S63)/$C$2, 0), 1) * $C$2)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K64" s="35" t="str">
        <f aca="false">IF(H64="", "", IF(H64="-","",VLOOKUP(H64, 'Вода SKU'!$A$1:$C$50, 3, 0)))</f>
        <v/>
      </c>
      <c r="M64" s="37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0</v>
      </c>
      <c r="T64" s="1" t="str">
        <f aca="false">IF(H64="","",VLOOKUP(H64,'Вода SKU'!$A$1:$B$150,2,0))</f>
        <v/>
      </c>
      <c r="U64" s="1" t="n">
        <f aca="false">IF($C$2="", 1, 8000/$C$2)</f>
        <v>7.61904761904762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S64)/$C$2, 0), 1) * $C$2)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K65" s="35" t="str">
        <f aca="false">IF(H65="", "", IF(H65="-","",VLOOKUP(H65, 'Вода SKU'!$A$1:$C$50, 3, 0)))</f>
        <v/>
      </c>
      <c r="M65" s="37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0</v>
      </c>
      <c r="T65" s="1" t="str">
        <f aca="false">IF(H65="","",VLOOKUP(H65,'Вода SKU'!$A$1:$B$150,2,0))</f>
        <v/>
      </c>
      <c r="U65" s="1" t="n">
        <f aca="false">IF($C$2="", 1, 8000/$C$2)</f>
        <v>7.61904761904762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S65)/$C$2, 0), 1) * $C$2)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K66" s="35" t="str">
        <f aca="false">IF(H66="", "", IF(H66="-","",VLOOKUP(H66, 'Вода SKU'!$A$1:$C$50, 3, 0)))</f>
        <v/>
      </c>
      <c r="M66" s="37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0</v>
      </c>
      <c r="T66" s="1" t="str">
        <f aca="false">IF(H66="","",VLOOKUP(H66,'Вода SKU'!$A$1:$B$150,2,0))</f>
        <v/>
      </c>
      <c r="U66" s="1" t="n">
        <f aca="false">IF($C$2="", 1, 8000/$C$2)</f>
        <v>7.61904761904762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S66)/$C$2, 0), 1) * $C$2)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K67" s="35" t="str">
        <f aca="false">IF(H67="", "", IF(H67="-","",VLOOKUP(H67, 'Вода SKU'!$A$1:$C$50, 3, 0)))</f>
        <v/>
      </c>
      <c r="M67" s="37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IF(O67="-",SUM(INDIRECT(ADDRESS(2,COLUMN(P67))&amp;":"&amp;ADDRESS(ROW(),COLUMN(P67)))),0)</f>
        <v>0</v>
      </c>
      <c r="R67" s="1" t="n">
        <f aca="false">IF(O67="-",1,0)</f>
        <v>0</v>
      </c>
      <c r="S67" s="1" t="n">
        <f aca="true">IF(Q67 = 0, INDIRECT("S" &amp; ROW() - 1), Q67)</f>
        <v>0</v>
      </c>
      <c r="T67" s="1" t="str">
        <f aca="false">IF(H67="","",VLOOKUP(H67,'Вода SKU'!$A$1:$B$150,2,0))</f>
        <v/>
      </c>
      <c r="U67" s="1" t="n">
        <f aca="false">IF($C$2="", 1, 8000/$C$2)</f>
        <v>7.61904761904762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S67)/$C$2, 0), 1) * $C$2)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K68" s="35" t="str">
        <f aca="false">IF(H68="", "", IF(H68="-","",VLOOKUP(H68, 'Вода SKU'!$A$1:$C$50, 3, 0)))</f>
        <v/>
      </c>
      <c r="M68" s="37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IF(O68="-",SUM(INDIRECT(ADDRESS(2,COLUMN(P68))&amp;":"&amp;ADDRESS(ROW(),COLUMN(P68)))),0)</f>
        <v>0</v>
      </c>
      <c r="R68" s="1" t="n">
        <f aca="false">IF(O68="-",1,0)</f>
        <v>0</v>
      </c>
      <c r="S68" s="1" t="n">
        <f aca="true">IF(Q68 = 0, INDIRECT("S" &amp; ROW() - 1), Q68)</f>
        <v>0</v>
      </c>
      <c r="T68" s="1" t="str">
        <f aca="false">IF(H68="","",VLOOKUP(H68,'Вода SKU'!$A$1:$B$150,2,0))</f>
        <v/>
      </c>
      <c r="U68" s="1" t="n">
        <f aca="false">IF($C$2="", 1, 8000/$C$2)</f>
        <v>7.61904761904762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S68)/$C$2, 0), 1) * $C$2)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K69" s="35" t="str">
        <f aca="false">IF(H69="", "", IF(H69="-","",VLOOKUP(H69, 'Вода SKU'!$A$1:$C$50, 3, 0)))</f>
        <v/>
      </c>
      <c r="M69" s="37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IF(O69="-",SUM(INDIRECT(ADDRESS(2,COLUMN(P69))&amp;":"&amp;ADDRESS(ROW(),COLUMN(P69)))),0)</f>
        <v>0</v>
      </c>
      <c r="R69" s="1" t="n">
        <f aca="false">IF(O69="-",1,0)</f>
        <v>0</v>
      </c>
      <c r="S69" s="1" t="n">
        <f aca="true">IF(Q69 = 0, INDIRECT("S" &amp; ROW() - 1), Q69)</f>
        <v>0</v>
      </c>
      <c r="T69" s="1" t="str">
        <f aca="false">IF(H69="","",VLOOKUP(H69,'Вода SKU'!$A$1:$B$150,2,0))</f>
        <v/>
      </c>
      <c r="U69" s="1" t="n">
        <f aca="false">IF($C$2="", 1, 8000/$C$2)</f>
        <v>7.61904761904762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S69)/$C$2, 0), 1) * $C$2)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K70" s="35" t="str">
        <f aca="false">IF(H70="", "", IF(H70="-","",VLOOKUP(H70, 'Вода SKU'!$A$1:$C$50, 3, 0)))</f>
        <v/>
      </c>
      <c r="M70" s="37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IF(O70="-",SUM(INDIRECT(ADDRESS(2,COLUMN(P70))&amp;":"&amp;ADDRESS(ROW(),COLUMN(P70)))),0)</f>
        <v>0</v>
      </c>
      <c r="R70" s="1" t="n">
        <f aca="false">IF(O70="-",1,0)</f>
        <v>0</v>
      </c>
      <c r="S70" s="1" t="n">
        <f aca="true">IF(Q70 = 0, INDIRECT("S" &amp; ROW() - 1), Q70)</f>
        <v>0</v>
      </c>
      <c r="T70" s="1" t="str">
        <f aca="false">IF(H70="","",VLOOKUP(H70,'Вода SKU'!$A$1:$B$150,2,0))</f>
        <v/>
      </c>
      <c r="U70" s="1" t="n">
        <f aca="false">IF($C$2="", 1, 8000/$C$2)</f>
        <v>7.61904761904762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S70)/$C$2, 0), 1) * $C$2)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K71" s="35" t="str">
        <f aca="false">IF(H71="", "", IF(H71="-","",VLOOKUP(H71, 'Вода SKU'!$A$1:$C$50, 3, 0)))</f>
        <v/>
      </c>
      <c r="M71" s="37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IF(O71="-",SUM(INDIRECT(ADDRESS(2,COLUMN(P71))&amp;":"&amp;ADDRESS(ROW(),COLUMN(P71)))),0)</f>
        <v>0</v>
      </c>
      <c r="R71" s="1" t="n">
        <f aca="false">IF(O71="-",1,0)</f>
        <v>0</v>
      </c>
      <c r="S71" s="1" t="n">
        <f aca="true">IF(Q71 = 0, INDIRECT("S" &amp; ROW() - 1), Q71)</f>
        <v>0</v>
      </c>
      <c r="T71" s="1" t="str">
        <f aca="false">IF(H71="","",VLOOKUP(H71,'Вода SKU'!$A$1:$B$150,2,0))</f>
        <v/>
      </c>
      <c r="U71" s="1" t="n">
        <f aca="false">IF($C$2="", 1, 8000/$C$2)</f>
        <v>7.61904761904762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S71)/$C$2, 0), 1) * $C$2)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K72" s="35" t="str">
        <f aca="false">IF(H72="", "", IF(H72="-","",VLOOKUP(H72, 'Вода SKU'!$A$1:$C$50, 3, 0)))</f>
        <v/>
      </c>
      <c r="M72" s="37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IF(O72="-",SUM(INDIRECT(ADDRESS(2,COLUMN(P72))&amp;":"&amp;ADDRESS(ROW(),COLUMN(P72)))),0)</f>
        <v>0</v>
      </c>
      <c r="R72" s="1" t="n">
        <f aca="false">IF(O72="-",1,0)</f>
        <v>0</v>
      </c>
      <c r="S72" s="1" t="n">
        <f aca="true">IF(Q72 = 0, INDIRECT("S" &amp; ROW() - 1), Q72)</f>
        <v>0</v>
      </c>
      <c r="T72" s="1" t="str">
        <f aca="false">IF(H72="","",VLOOKUP(H72,'Вода SKU'!$A$1:$B$150,2,0))</f>
        <v/>
      </c>
      <c r="U72" s="1" t="n">
        <f aca="false">IF($C$2="", 1, 8000/$C$2)</f>
        <v>7.61904761904762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S72)/$C$2, 0), 1) * $C$2)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K73" s="35" t="str">
        <f aca="false">IF(H73="", "", IF(H73="-","",VLOOKUP(H73, 'Вода SKU'!$A$1:$C$50, 3, 0)))</f>
        <v/>
      </c>
      <c r="M73" s="37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IF(O73="-",SUM(INDIRECT(ADDRESS(2,COLUMN(P73))&amp;":"&amp;ADDRESS(ROW(),COLUMN(P73)))),0)</f>
        <v>0</v>
      </c>
      <c r="R73" s="1" t="n">
        <f aca="false">IF(O73="-",1,0)</f>
        <v>0</v>
      </c>
      <c r="S73" s="1" t="n">
        <f aca="true">IF(Q73 = 0, INDIRECT("S" &amp; ROW() - 1), Q73)</f>
        <v>0</v>
      </c>
      <c r="T73" s="1" t="str">
        <f aca="false">IF(H73="","",VLOOKUP(H73,'Вода SKU'!$A$1:$B$150,2,0))</f>
        <v/>
      </c>
      <c r="U73" s="1" t="n">
        <f aca="false">IF($C$2="", 1, 8000/$C$2)</f>
        <v>7.61904761904762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S73)/$C$2, 0), 1) * $C$2)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K74" s="35" t="str">
        <f aca="false">IF(H74="", "", IF(H74="-","",VLOOKUP(H74, 'Вода SKU'!$A$1:$C$50, 3, 0)))</f>
        <v/>
      </c>
      <c r="M74" s="37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IF(O74="-",SUM(INDIRECT(ADDRESS(2,COLUMN(P74))&amp;":"&amp;ADDRESS(ROW(),COLUMN(P74)))),0)</f>
        <v>0</v>
      </c>
      <c r="R74" s="1" t="n">
        <f aca="false">IF(O74="-",1,0)</f>
        <v>0</v>
      </c>
      <c r="S74" s="1" t="n">
        <f aca="true">IF(Q74 = 0, INDIRECT("S" &amp; ROW() - 1), Q74)</f>
        <v>0</v>
      </c>
      <c r="T74" s="1" t="str">
        <f aca="false">IF(H74="","",VLOOKUP(H74,'Вода SKU'!$A$1:$B$150,2,0))</f>
        <v/>
      </c>
      <c r="U74" s="1" t="n">
        <f aca="false">IF($C$2="", 1, 8000/$C$2)</f>
        <v>7.61904761904762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S74)/$C$2, 0), 1) * $C$2)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K75" s="35" t="str">
        <f aca="false">IF(H75="", "", IF(H75="-","",VLOOKUP(H75, 'Вода SKU'!$A$1:$C$50, 3, 0)))</f>
        <v/>
      </c>
      <c r="M75" s="37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IF(O75="-",SUM(INDIRECT(ADDRESS(2,COLUMN(P75))&amp;":"&amp;ADDRESS(ROW(),COLUMN(P75)))),0)</f>
        <v>0</v>
      </c>
      <c r="R75" s="1" t="n">
        <f aca="false">IF(O75="-",1,0)</f>
        <v>0</v>
      </c>
      <c r="S75" s="1" t="n">
        <f aca="true">IF(Q75 = 0, INDIRECT("S" &amp; ROW() - 1), Q75)</f>
        <v>0</v>
      </c>
      <c r="T75" s="1" t="str">
        <f aca="false">IF(H75="","",VLOOKUP(H75,'Вода SKU'!$A$1:$B$150,2,0))</f>
        <v/>
      </c>
      <c r="U75" s="1" t="n">
        <f aca="false">IF($C$2="", 1, 8000/$C$2)</f>
        <v>7.61904761904762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S75)/$C$2, 0), 1) * $C$2)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K76" s="35" t="str">
        <f aca="false">IF(H76="", "", IF(H76="-","",VLOOKUP(H76, 'Вода SKU'!$A$1:$C$50, 3, 0)))</f>
        <v/>
      </c>
      <c r="M76" s="37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IF(O76="-",SUM(INDIRECT(ADDRESS(2,COLUMN(P76))&amp;":"&amp;ADDRESS(ROW(),COLUMN(P76)))),0)</f>
        <v>0</v>
      </c>
      <c r="R76" s="1" t="n">
        <f aca="false">IF(O76="-",1,0)</f>
        <v>0</v>
      </c>
      <c r="S76" s="1" t="n">
        <f aca="true">IF(Q76 = 0, INDIRECT("S" &amp; ROW() - 1), Q76)</f>
        <v>0</v>
      </c>
      <c r="T76" s="1" t="str">
        <f aca="false">IF(H76="","",VLOOKUP(H76,'Вода SKU'!$A$1:$B$150,2,0))</f>
        <v/>
      </c>
      <c r="U76" s="1" t="n">
        <f aca="false">IF($C$2="", 1, 8000/$C$2)</f>
        <v>7.61904761904762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S76)/$C$2, 0), 1) * $C$2)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K77" s="35" t="str">
        <f aca="false">IF(H77="", "", IF(H77="-","",VLOOKUP(H77, 'Вода SKU'!$A$1:$C$50, 3, 0)))</f>
        <v/>
      </c>
      <c r="M77" s="37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IF(O77="-",SUM(INDIRECT(ADDRESS(2,COLUMN(P77))&amp;":"&amp;ADDRESS(ROW(),COLUMN(P77)))),0)</f>
        <v>0</v>
      </c>
      <c r="R77" s="1" t="n">
        <f aca="false">IF(O77="-",1,0)</f>
        <v>0</v>
      </c>
      <c r="S77" s="1" t="n">
        <f aca="true">IF(Q77 = 0, INDIRECT("S" &amp; ROW() - 1), Q77)</f>
        <v>0</v>
      </c>
      <c r="T77" s="1" t="str">
        <f aca="false">IF(H77="","",VLOOKUP(H77,'Вода SKU'!$A$1:$B$150,2,0))</f>
        <v/>
      </c>
      <c r="U77" s="1" t="n">
        <f aca="false">IF($C$2="", 1, 8000/$C$2)</f>
        <v>7.61904761904762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S77)/$C$2, 0), 1) * $C$2)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K78" s="35" t="str">
        <f aca="false">IF(H78="", "", IF(H78="-","",VLOOKUP(H78, 'Вода SKU'!$A$1:$C$50, 3, 0)))</f>
        <v/>
      </c>
      <c r="M78" s="37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IF(O78="-",SUM(INDIRECT(ADDRESS(2,COLUMN(P78))&amp;":"&amp;ADDRESS(ROW(),COLUMN(P78)))),0)</f>
        <v>0</v>
      </c>
      <c r="R78" s="1" t="n">
        <f aca="false">IF(O78="-",1,0)</f>
        <v>0</v>
      </c>
      <c r="S78" s="1" t="n">
        <f aca="true">IF(Q78 = 0, INDIRECT("S" &amp; ROW() - 1), Q78)</f>
        <v>0</v>
      </c>
      <c r="T78" s="1" t="str">
        <f aca="false">IF(H78="","",VLOOKUP(H78,'Вода SKU'!$A$1:$B$150,2,0))</f>
        <v/>
      </c>
      <c r="U78" s="1" t="n">
        <f aca="false">IF($C$2="", 1, 8000/$C$2)</f>
        <v>7.61904761904762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S78)/$C$2, 0), 1) * $C$2)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K79" s="35" t="str">
        <f aca="false">IF(H79="", "", IF(H79="-","",VLOOKUP(H79, 'Вода SKU'!$A$1:$C$50, 3, 0)))</f>
        <v/>
      </c>
      <c r="M79" s="37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IF(O79="-",SUM(INDIRECT(ADDRESS(2,COLUMN(P79))&amp;":"&amp;ADDRESS(ROW(),COLUMN(P79)))),0)</f>
        <v>0</v>
      </c>
      <c r="R79" s="1" t="n">
        <f aca="false">IF(O79="-",1,0)</f>
        <v>0</v>
      </c>
      <c r="S79" s="1" t="n">
        <f aca="true">IF(Q79 = 0, INDIRECT("S" &amp; ROW() - 1), Q79)</f>
        <v>0</v>
      </c>
      <c r="T79" s="1" t="str">
        <f aca="false">IF(H79="","",VLOOKUP(H79,'Вода SKU'!$A$1:$B$150,2,0))</f>
        <v/>
      </c>
      <c r="U79" s="1" t="n">
        <f aca="false">IF($C$2="", 1, 8000/$C$2)</f>
        <v>7.61904761904762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S79)/$C$2, 0), 1) * $C$2)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K80" s="35" t="str">
        <f aca="false">IF(H80="", "", IF(H80="-","",VLOOKUP(H80, 'Вода SKU'!$A$1:$C$50, 3, 0)))</f>
        <v/>
      </c>
      <c r="M80" s="37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IF(O80="-",SUM(INDIRECT(ADDRESS(2,COLUMN(P80))&amp;":"&amp;ADDRESS(ROW(),COLUMN(P80)))),0)</f>
        <v>0</v>
      </c>
      <c r="R80" s="1" t="n">
        <f aca="false">IF(O80="-",1,0)</f>
        <v>0</v>
      </c>
      <c r="S80" s="1" t="n">
        <f aca="true">IF(Q80 = 0, INDIRECT("S" &amp; ROW() - 1), Q80)</f>
        <v>0</v>
      </c>
      <c r="T80" s="1" t="str">
        <f aca="false">IF(H80="","",VLOOKUP(H80,'Вода SKU'!$A$1:$B$150,2,0))</f>
        <v/>
      </c>
      <c r="U80" s="1" t="n">
        <f aca="false">IF($C$2="", 1, 8000/$C$2)</f>
        <v>7.61904761904762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S80)/$C$2, 0), 1) * $C$2)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K81" s="35" t="str">
        <f aca="false">IF(H81="", "", IF(H81="-","",VLOOKUP(H81, 'Вода SKU'!$A$1:$C$50, 3, 0)))</f>
        <v/>
      </c>
      <c r="M81" s="37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IF(O81="-",SUM(INDIRECT(ADDRESS(2,COLUMN(P81))&amp;":"&amp;ADDRESS(ROW(),COLUMN(P81)))),0)</f>
        <v>0</v>
      </c>
      <c r="R81" s="1" t="n">
        <f aca="false">IF(O81="-",1,0)</f>
        <v>0</v>
      </c>
      <c r="S81" s="1" t="n">
        <f aca="true">IF(Q81 = 0, INDIRECT("S" &amp; ROW() - 1), Q81)</f>
        <v>0</v>
      </c>
      <c r="T81" s="1" t="str">
        <f aca="false">IF(H81="","",VLOOKUP(H81,'Вода SKU'!$A$1:$B$150,2,0))</f>
        <v/>
      </c>
      <c r="U81" s="1" t="n">
        <f aca="false">IF($C$2="", 1, 8000/$C$2)</f>
        <v>7.61904761904762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S81)/$C$2, 0), 1) * $C$2)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K82" s="35" t="str">
        <f aca="false">IF(H82="", "", IF(H82="-","",VLOOKUP(H82, 'Вода SKU'!$A$1:$C$50, 3, 0)))</f>
        <v/>
      </c>
      <c r="M82" s="37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IF(O82="-",SUM(INDIRECT(ADDRESS(2,COLUMN(P82))&amp;":"&amp;ADDRESS(ROW(),COLUMN(P82)))),0)</f>
        <v>0</v>
      </c>
      <c r="R82" s="1" t="n">
        <f aca="false">IF(O82="-",1,0)</f>
        <v>0</v>
      </c>
      <c r="S82" s="1" t="n">
        <f aca="true">IF(Q82 = 0, INDIRECT("S" &amp; ROW() - 1), Q82)</f>
        <v>0</v>
      </c>
      <c r="T82" s="1" t="str">
        <f aca="false">IF(H82="","",VLOOKUP(H82,'Вода SKU'!$A$1:$B$150,2,0))</f>
        <v/>
      </c>
      <c r="U82" s="1" t="n">
        <f aca="false">IF($C$2="", 1, 8000/$C$2)</f>
        <v>7.61904761904762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S82)/$C$2, 0), 1) * $C$2)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K83" s="35" t="str">
        <f aca="false">IF(H83="", "", IF(H83="-","",VLOOKUP(H83, 'Вода SKU'!$A$1:$C$50, 3, 0)))</f>
        <v/>
      </c>
      <c r="M83" s="37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IF(O83="-",SUM(INDIRECT(ADDRESS(2,COLUMN(P83))&amp;":"&amp;ADDRESS(ROW(),COLUMN(P83)))),0)</f>
        <v>0</v>
      </c>
      <c r="R83" s="1" t="n">
        <f aca="false">IF(O83="-",1,0)</f>
        <v>0</v>
      </c>
      <c r="S83" s="1" t="n">
        <f aca="true">IF(Q83 = 0, INDIRECT("S" &amp; ROW() - 1), Q83)</f>
        <v>0</v>
      </c>
      <c r="T83" s="1" t="str">
        <f aca="false">IF(H83="","",VLOOKUP(H83,'Вода SKU'!$A$1:$B$150,2,0))</f>
        <v/>
      </c>
      <c r="U83" s="1" t="n">
        <f aca="false">IF($C$2="", 1, 8000/$C$2)</f>
        <v>7.61904761904762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S83)/$C$2, 0), 1) * $C$2)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K84" s="35" t="str">
        <f aca="false">IF(H84="", "", IF(H84="-","",VLOOKUP(H84, 'Вода SKU'!$A$1:$C$50, 3, 0)))</f>
        <v/>
      </c>
      <c r="M84" s="37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IF(O84="-",SUM(INDIRECT(ADDRESS(2,COLUMN(P84))&amp;":"&amp;ADDRESS(ROW(),COLUMN(P84)))),0)</f>
        <v>0</v>
      </c>
      <c r="R84" s="1" t="n">
        <f aca="false">IF(O84="-",1,0)</f>
        <v>0</v>
      </c>
      <c r="S84" s="1" t="n">
        <f aca="true">IF(Q84 = 0, INDIRECT("S" &amp; ROW() - 1), Q84)</f>
        <v>0</v>
      </c>
      <c r="T84" s="1" t="str">
        <f aca="false">IF(H84="","",VLOOKUP(H84,'Вода SKU'!$A$1:$B$150,2,0))</f>
        <v/>
      </c>
      <c r="U84" s="1" t="n">
        <f aca="false">IF($C$2="", 1, 8000/$C$2)</f>
        <v>7.61904761904762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S84)/$C$2, 0), 1) * $C$2)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K85" s="35" t="str">
        <f aca="false">IF(H85="", "", IF(H85="-","",VLOOKUP(H85, 'Вода SKU'!$A$1:$C$50, 3, 0)))</f>
        <v/>
      </c>
      <c r="M85" s="37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IF(O85="-",SUM(INDIRECT(ADDRESS(2,COLUMN(P85))&amp;":"&amp;ADDRESS(ROW(),COLUMN(P85)))),0)</f>
        <v>0</v>
      </c>
      <c r="R85" s="1" t="n">
        <f aca="false">IF(O85="-",1,0)</f>
        <v>0</v>
      </c>
      <c r="S85" s="1" t="n">
        <f aca="true">IF(Q85 = 0, INDIRECT("S" &amp; ROW() - 1), Q85)</f>
        <v>0</v>
      </c>
      <c r="T85" s="1" t="str">
        <f aca="false">IF(H85="","",VLOOKUP(H85,'Вода SKU'!$A$1:$B$150,2,0))</f>
        <v/>
      </c>
      <c r="U85" s="1" t="n">
        <f aca="false">IF($C$2="", 1, 8000/$C$2)</f>
        <v>7.61904761904762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S85)/$C$2, 0), 1) * $C$2)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K86" s="35" t="str">
        <f aca="false">IF(H86="", "", IF(H86="-","",VLOOKUP(H86, 'Вода SKU'!$A$1:$C$50, 3, 0)))</f>
        <v/>
      </c>
      <c r="M86" s="37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IF(O86="-",SUM(INDIRECT(ADDRESS(2,COLUMN(P86))&amp;":"&amp;ADDRESS(ROW(),COLUMN(P86)))),0)</f>
        <v>0</v>
      </c>
      <c r="R86" s="1" t="n">
        <f aca="false">IF(O86="-",1,0)</f>
        <v>0</v>
      </c>
      <c r="S86" s="1" t="n">
        <f aca="true">IF(Q86 = 0, INDIRECT("S" &amp; ROW() - 1), Q86)</f>
        <v>0</v>
      </c>
      <c r="T86" s="1" t="str">
        <f aca="false">IF(H86="","",VLOOKUP(H86,'Вода SKU'!$A$1:$B$150,2,0))</f>
        <v/>
      </c>
      <c r="U86" s="1" t="n">
        <f aca="false">IF($C$2="", 1, 8000/$C$2)</f>
        <v>7.61904761904762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S86)/$C$2, 0), 1) * $C$2)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K87" s="35" t="str">
        <f aca="false">IF(H87="", "", IF(H87="-","",VLOOKUP(H87, 'Вода SKU'!$A$1:$C$50, 3, 0)))</f>
        <v/>
      </c>
      <c r="M87" s="37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0</v>
      </c>
      <c r="T87" s="1" t="str">
        <f aca="false">IF(H87="","",VLOOKUP(H87,'Вода SKU'!$A$1:$B$150,2,0))</f>
        <v/>
      </c>
      <c r="U87" s="1" t="n">
        <f aca="false">IF($C$2="", 1, 8000/$C$2)</f>
        <v>7.61904761904762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S87)/$C$2, 0), 1) * $C$2)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K88" s="35" t="str">
        <f aca="false">IF(H88="", "", IF(H88="-","",VLOOKUP(H88, 'Вода SKU'!$A$1:$C$50, 3, 0)))</f>
        <v/>
      </c>
      <c r="M88" s="37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0</v>
      </c>
      <c r="T88" s="1" t="str">
        <f aca="false">IF(H88="","",VLOOKUP(H88,'Вода SKU'!$A$1:$B$150,2,0))</f>
        <v/>
      </c>
      <c r="U88" s="1" t="n">
        <f aca="false">IF($C$2="", 1, 8000/$C$2)</f>
        <v>7.61904761904762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S88)/$C$2, 0), 1) * $C$2)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K89" s="35" t="str">
        <f aca="false">IF(H89="", "", IF(H89="-","",VLOOKUP(H89, 'Вода SKU'!$A$1:$C$50, 3, 0)))</f>
        <v/>
      </c>
      <c r="M89" s="37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0</v>
      </c>
      <c r="T89" s="1" t="str">
        <f aca="false">IF(H89="","",VLOOKUP(H89,'Вода SKU'!$A$1:$B$150,2,0))</f>
        <v/>
      </c>
      <c r="U89" s="1" t="n">
        <f aca="false">IF($C$2="", 1, 8000/$C$2)</f>
        <v>7.61904761904762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S89)/$C$2, 0), 1) * $C$2)</f>
        <v/>
      </c>
    </row>
    <row r="90" customFormat="false" ht="13.8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K90" s="35" t="str">
        <f aca="false">IF(H90="", "", IF(H90="-","",VLOOKUP(H90, 'Вода SKU'!$A$1:$C$50, 3, 0)))</f>
        <v/>
      </c>
      <c r="M90" s="37"/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 = "-", SUM(INDIRECT(ADDRESS(2,COLUMN(P90)) &amp; ":" &amp; ADDRESS(ROW(),COLUMN(P90)))), 0)</f>
        <v>0</v>
      </c>
      <c r="R90" s="1" t="n">
        <f aca="false">IF(O90="-",1,0)</f>
        <v>0</v>
      </c>
      <c r="S90" s="1" t="n">
        <f aca="true">IF(Q90 = 0, INDIRECT("S" &amp; ROW() - 1), Q90)</f>
        <v>0</v>
      </c>
      <c r="T90" s="1" t="str">
        <f aca="false">IF(H90="","",VLOOKUP(H90,'Вода SKU'!$A$1:$B$150,2,0))</f>
        <v/>
      </c>
      <c r="U90" s="1" t="n">
        <f aca="false">IF($C$2="", 1, 8000/$C$2)</f>
        <v>7.61904761904762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S90)/$C$2, 0), 1) * $C$2)</f>
        <v/>
      </c>
    </row>
    <row r="91" customFormat="false" ht="13.8" hidden="false" customHeight="true" outlineLevel="0" collapsed="false">
      <c r="J91" s="26" t="str">
        <f aca="true">IF(M91="", IF(O91="","",X91+(INDIRECT("S" &amp; ROW() - 1) - S91)),IF(O91="", "", INDIRECT("S" &amp; ROW() - 1) - S91))</f>
        <v/>
      </c>
      <c r="K91" s="35" t="str">
        <f aca="false">IF(H91="", "", IF(H91="-","",VLOOKUP(H91, 'Вода SKU'!$A$1:$C$50, 3, 0)))</f>
        <v/>
      </c>
      <c r="M91" s="37"/>
      <c r="N91" s="36" t="str">
        <f aca="false">IF(M91="", IF(X91=0, "", X91), IF(V91 = "", "", IF(V91/U91 = 0, "", V91/U91)))</f>
        <v/>
      </c>
      <c r="P91" s="1" t="n">
        <f aca="false">IF(O91 = "-", -W91,I91)</f>
        <v>0</v>
      </c>
      <c r="Q91" s="1" t="n">
        <f aca="true">IF(O91 = "-", SUM(INDIRECT(ADDRESS(2,COLUMN(P91)) &amp; ":" &amp; ADDRESS(ROW(),COLUMN(P91)))), 0)</f>
        <v>0</v>
      </c>
      <c r="R91" s="1" t="n">
        <f aca="false">IF(O91="-",1,0)</f>
        <v>0</v>
      </c>
      <c r="S91" s="1" t="n">
        <f aca="true">IF(Q91 = 0, INDIRECT("S" &amp; ROW() - 1), Q91)</f>
        <v>0</v>
      </c>
      <c r="T91" s="1" t="str">
        <f aca="false">IF(H91="","",VLOOKUP(H91,'Вода SKU'!$A$1:$B$150,2,0))</f>
        <v/>
      </c>
      <c r="U91" s="1" t="n">
        <f aca="false">IF($C$2="", 1, 8000/$C$2)</f>
        <v>7.61904761904762</v>
      </c>
      <c r="V91" s="1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 t="n">
        <f aca="false">IF(V91 = "", "", V91/U91)</f>
        <v>0</v>
      </c>
      <c r="X91" s="1" t="str">
        <f aca="true">IF(O91="", "", MAX(ROUND(-(INDIRECT("S" &amp; ROW() - 1) - S91)/$C$2, 0), 1) * $C$2)</f>
        <v/>
      </c>
    </row>
    <row r="92" customFormat="false" ht="13.8" hidden="false" customHeight="true" outlineLevel="0" collapsed="false">
      <c r="J92" s="26" t="str">
        <f aca="true">IF(M92="", IF(O92="","",X92+(INDIRECT("S" &amp; ROW() - 1) - S92)),IF(O92="", "", INDIRECT("S" &amp; ROW() - 1) - S92))</f>
        <v/>
      </c>
      <c r="K92" s="35" t="str">
        <f aca="false">IF(H92="", "", IF(H92="-","",VLOOKUP(H92, 'Вода SKU'!$A$1:$C$50, 3, 0)))</f>
        <v/>
      </c>
      <c r="M92" s="37"/>
      <c r="N92" s="36" t="str">
        <f aca="false">IF(M92="", IF(X92=0, "", X92), IF(V92 = "", "", IF(V92/U92 = 0, "", V92/U92)))</f>
        <v/>
      </c>
      <c r="P92" s="1" t="n">
        <f aca="false">IF(O92 = "-", -W92,I92)</f>
        <v>0</v>
      </c>
      <c r="Q92" s="1" t="n">
        <f aca="true">IF(O92 = "-", SUM(INDIRECT(ADDRESS(2,COLUMN(P92)) &amp; ":" &amp; ADDRESS(ROW(),COLUMN(P92)))), 0)</f>
        <v>0</v>
      </c>
      <c r="R92" s="1" t="n">
        <f aca="false">IF(O92="-",1,0)</f>
        <v>0</v>
      </c>
      <c r="S92" s="1" t="n">
        <f aca="true">IF(Q92 = 0, INDIRECT("S" &amp; ROW() - 1), Q92)</f>
        <v>0</v>
      </c>
      <c r="T92" s="1" t="str">
        <f aca="false">IF(H92="","",VLOOKUP(H92,'Вода SKU'!$A$1:$B$150,2,0))</f>
        <v/>
      </c>
      <c r="U92" s="1" t="n">
        <f aca="false">IF($C$2="", 1, 8000/$C$2)</f>
        <v>7.61904761904762</v>
      </c>
      <c r="V92" s="1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 t="n">
        <f aca="false">IF(V92 = "", "", V92/U92)</f>
        <v>0</v>
      </c>
      <c r="X92" s="1" t="str">
        <f aca="true">IF(O92="", "", MAX(ROUND(-(INDIRECT("S" &amp; ROW() - 1) - S92)/$C$2, 0), 1) * $C$2)</f>
        <v/>
      </c>
    </row>
    <row r="93" customFormat="false" ht="13.8" hidden="false" customHeight="true" outlineLevel="0" collapsed="false">
      <c r="J93" s="26" t="str">
        <f aca="true">IF(M93="", IF(O93="","",X93+(INDIRECT("S" &amp; ROW() - 1) - S93)),IF(O93="", "", INDIRECT("S" &amp; ROW() - 1) - S93))</f>
        <v/>
      </c>
      <c r="K93" s="35" t="str">
        <f aca="false">IF(H93="", "", IF(H93="-","",VLOOKUP(H93, 'Вода SKU'!$A$1:$C$50, 3, 0)))</f>
        <v/>
      </c>
      <c r="M93" s="37"/>
      <c r="N93" s="36" t="str">
        <f aca="false">IF(M93="", IF(X93=0, "", X93), IF(V93 = "", "", IF(V93/U93 = 0, "", V93/U93)))</f>
        <v/>
      </c>
      <c r="P93" s="1" t="n">
        <f aca="false">IF(O93 = "-", -W93,I93)</f>
        <v>0</v>
      </c>
      <c r="Q93" s="1" t="n">
        <f aca="true">IF(O93 = "-", SUM(INDIRECT(ADDRESS(2,COLUMN(P93)) &amp; ":" &amp; ADDRESS(ROW(),COLUMN(P93)))), 0)</f>
        <v>0</v>
      </c>
      <c r="R93" s="1" t="n">
        <f aca="false">IF(O93="-",1,0)</f>
        <v>0</v>
      </c>
      <c r="S93" s="1" t="n">
        <f aca="true">IF(Q93 = 0, INDIRECT("S" &amp; ROW() - 1), Q93)</f>
        <v>0</v>
      </c>
      <c r="T93" s="1" t="str">
        <f aca="false">IF(H93="","",VLOOKUP(H93,'Вода SKU'!$A$1:$B$150,2,0))</f>
        <v/>
      </c>
      <c r="U93" s="1" t="n">
        <f aca="false">IF($C$2="", 1, 8000/$C$2)</f>
        <v>7.61904761904762</v>
      </c>
      <c r="V93" s="1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 t="n">
        <f aca="false">IF(V93 = "", "", V93/U93)</f>
        <v>0</v>
      </c>
      <c r="X93" s="1" t="str">
        <f aca="true">IF(O93="", "", MAX(ROUND(-(INDIRECT("S" &amp; ROW() - 1) - S93)/$C$2, 0), 1) * $C$2)</f>
        <v/>
      </c>
    </row>
    <row r="94" customFormat="false" ht="13.8" hidden="false" customHeight="true" outlineLevel="0" collapsed="false">
      <c r="J94" s="26" t="str">
        <f aca="true">IF(M94="", IF(O94="","",X94+(INDIRECT("S" &amp; ROW() - 1) - S94)),IF(O94="", "", INDIRECT("S" &amp; ROW() - 1) - S94))</f>
        <v/>
      </c>
      <c r="K94" s="35" t="str">
        <f aca="false">IF(H94="", "", IF(H94="-","",VLOOKUP(H94, 'Вода SKU'!$A$1:$C$50, 3, 0)))</f>
        <v/>
      </c>
      <c r="M94" s="37"/>
      <c r="N94" s="36" t="str">
        <f aca="false">IF(M94="", IF(X94=0, "", X94), IF(V94 = "", "", IF(V94/U94 = 0, "", V94/U94)))</f>
        <v/>
      </c>
      <c r="P94" s="1" t="n">
        <f aca="false">IF(O94 = "-", -W94,I94)</f>
        <v>0</v>
      </c>
      <c r="Q94" s="1" t="n">
        <f aca="true">IF(O94 = "-", SUM(INDIRECT(ADDRESS(2,COLUMN(P94)) &amp; ":" &amp; ADDRESS(ROW(),COLUMN(P94)))), 0)</f>
        <v>0</v>
      </c>
      <c r="R94" s="1" t="n">
        <f aca="false">IF(O94="-",1,0)</f>
        <v>0</v>
      </c>
      <c r="S94" s="1" t="n">
        <f aca="true">IF(Q94 = 0, INDIRECT("S" &amp; ROW() - 1), Q94)</f>
        <v>0</v>
      </c>
      <c r="T94" s="1" t="str">
        <f aca="false">IF(H94="","",VLOOKUP(H94,'Вода SKU'!$A$1:$B$150,2,0))</f>
        <v/>
      </c>
      <c r="U94" s="1" t="n">
        <f aca="false">IF($C$2="", 1, 8000/$C$2)</f>
        <v>7.61904761904762</v>
      </c>
      <c r="V94" s="1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 t="n">
        <f aca="false">IF(V94 = "", "", V94/U94)</f>
        <v>0</v>
      </c>
      <c r="X94" s="1" t="str">
        <f aca="true">IF(O94="", "", MAX(ROUND(-(INDIRECT("S" &amp; ROW() - 1) - S94)/$C$2, 0), 1) * $C$2)</f>
        <v/>
      </c>
    </row>
    <row r="95" customFormat="false" ht="13.8" hidden="false" customHeight="true" outlineLevel="0" collapsed="false">
      <c r="J95" s="26" t="str">
        <f aca="true">IF(M95="", IF(O95="","",X95+(INDIRECT("S" &amp; ROW() - 1) - S95)),IF(O95="", "", INDIRECT("S" &amp; ROW() - 1) - S95))</f>
        <v/>
      </c>
      <c r="K95" s="35" t="str">
        <f aca="false">IF(H95="", "", IF(H95="-","",VLOOKUP(H95, 'Вода SKU'!$A$1:$C$50, 3, 0)))</f>
        <v/>
      </c>
      <c r="M95" s="37"/>
      <c r="N95" s="36" t="str">
        <f aca="false">IF(M95="", IF(X95=0, "", X95), IF(V95 = "", "", IF(V95/U95 = 0, "", V95/U95)))</f>
        <v/>
      </c>
      <c r="P95" s="1" t="n">
        <f aca="false">IF(O95 = "-", -W95,I95)</f>
        <v>0</v>
      </c>
      <c r="Q95" s="1" t="n">
        <f aca="true">IF(O95 = "-", SUM(INDIRECT(ADDRESS(2,COLUMN(P95)) &amp; ":" &amp; ADDRESS(ROW(),COLUMN(P95)))), 0)</f>
        <v>0</v>
      </c>
      <c r="R95" s="1" t="n">
        <f aca="false">IF(O95="-",1,0)</f>
        <v>0</v>
      </c>
      <c r="S95" s="1" t="n">
        <f aca="true">IF(Q95 = 0, INDIRECT("S" &amp; ROW() - 1), Q95)</f>
        <v>0</v>
      </c>
      <c r="T95" s="1" t="str">
        <f aca="false">IF(H95="","",VLOOKUP(H95,'Вода SKU'!$A$1:$B$150,2,0))</f>
        <v/>
      </c>
      <c r="U95" s="1" t="n">
        <f aca="false">IF($C$2="", 1, 8000/$C$2)</f>
        <v>7.61904761904762</v>
      </c>
      <c r="V95" s="1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 t="n">
        <f aca="false">IF(V95 = "", "", V95/U95)</f>
        <v>0</v>
      </c>
      <c r="X95" s="1" t="str">
        <f aca="true">IF(O95="", "", MAX(ROUND(-(INDIRECT("S" &amp; ROW() - 1) - S95)/$C$2, 0), 1) * $C$2)</f>
        <v/>
      </c>
    </row>
    <row r="96" customFormat="false" ht="13.8" hidden="false" customHeight="true" outlineLevel="0" collapsed="false">
      <c r="J96" s="26" t="str">
        <f aca="true">IF(M96="", IF(O96="","",X96+(INDIRECT("S" &amp; ROW() - 1) - S96)),IF(O96="", "", INDIRECT("S" &amp; ROW() - 1) - S96))</f>
        <v/>
      </c>
      <c r="K96" s="35" t="str">
        <f aca="false">IF(H96="", "", IF(H96="-","",VLOOKUP(H96, 'Вода SKU'!$A$1:$C$50, 3, 0)))</f>
        <v/>
      </c>
      <c r="M96" s="37"/>
      <c r="N96" s="36" t="str">
        <f aca="false">IF(M96="", IF(X96=0, "", X96), IF(V96 = "", "", IF(V96/U96 = 0, "", V96/U96)))</f>
        <v/>
      </c>
      <c r="P96" s="1" t="n">
        <f aca="false">IF(O96 = "-", -W96,I96)</f>
        <v>0</v>
      </c>
      <c r="Q96" s="1" t="n">
        <f aca="true">IF(O96 = "-", SUM(INDIRECT(ADDRESS(2,COLUMN(P96)) &amp; ":" &amp; ADDRESS(ROW(),COLUMN(P96)))), 0)</f>
        <v>0</v>
      </c>
      <c r="R96" s="1" t="n">
        <f aca="false">IF(O96="-",1,0)</f>
        <v>0</v>
      </c>
      <c r="S96" s="1" t="n">
        <f aca="true">IF(Q96 = 0, INDIRECT("S" &amp; ROW() - 1), Q96)</f>
        <v>0</v>
      </c>
      <c r="T96" s="1" t="str">
        <f aca="false">IF(H96="","",VLOOKUP(H96,'Вода SKU'!$A$1:$B$150,2,0))</f>
        <v/>
      </c>
      <c r="U96" s="1" t="n">
        <f aca="false">IF($C$2="", 1, 8000/$C$2)</f>
        <v>7.61904761904762</v>
      </c>
      <c r="V96" s="1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 t="n">
        <f aca="false">IF(V96 = "", "", V96/U96)</f>
        <v>0</v>
      </c>
      <c r="X96" s="1" t="str">
        <f aca="true">IF(O96="", "", MAX(ROUND(-(INDIRECT("S" &amp; ROW() - 1) - S96)/$C$2, 0), 1) * $C$2)</f>
        <v/>
      </c>
    </row>
    <row r="97" customFormat="false" ht="13.8" hidden="false" customHeight="true" outlineLevel="0" collapsed="false">
      <c r="J97" s="26" t="str">
        <f aca="true">IF(M97="", IF(O97="","",X97+(INDIRECT("S" &amp; ROW() - 1) - S97)),IF(O97="", "", INDIRECT("S" &amp; ROW() - 1) - S97))</f>
        <v/>
      </c>
      <c r="K97" s="35" t="str">
        <f aca="false">IF(H97="", "", IF(H97="-","",VLOOKUP(H97, 'Вода SKU'!$A$1:$C$50, 3, 0)))</f>
        <v/>
      </c>
      <c r="M97" s="37"/>
      <c r="N97" s="36" t="str">
        <f aca="false">IF(M97="", IF(X97=0, "", X97), IF(V97 = "", "", IF(V97/U97 = 0, "", V97/U97)))</f>
        <v/>
      </c>
      <c r="P97" s="1" t="n">
        <f aca="false">IF(O97 = "-", -W97,I97)</f>
        <v>0</v>
      </c>
      <c r="Q97" s="1" t="n">
        <f aca="true">IF(O97 = "-", SUM(INDIRECT(ADDRESS(2,COLUMN(P97)) &amp; ":" &amp; ADDRESS(ROW(),COLUMN(P97)))), 0)</f>
        <v>0</v>
      </c>
      <c r="R97" s="1" t="n">
        <f aca="false">IF(O97="-",1,0)</f>
        <v>0</v>
      </c>
      <c r="S97" s="1" t="n">
        <f aca="true">IF(Q97 = 0, INDIRECT("S" &amp; ROW() - 1), Q97)</f>
        <v>0</v>
      </c>
      <c r="T97" s="1" t="str">
        <f aca="false">IF(H97="","",VLOOKUP(H97,'Вода SKU'!$A$1:$B$150,2,0))</f>
        <v/>
      </c>
      <c r="U97" s="1" t="n">
        <f aca="false">IF($C$2="", 1, 8000/$C$2)</f>
        <v>7.61904761904762</v>
      </c>
      <c r="V97" s="1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 t="n">
        <f aca="false">IF(V97 = "", "", V97/U97)</f>
        <v>0</v>
      </c>
      <c r="X97" s="1" t="str">
        <f aca="true">IF(O97="", "", MAX(ROUND(-(INDIRECT("S" &amp; ROW() - 1) - S97)/$C$2, 0), 1) * $C$2)</f>
        <v/>
      </c>
    </row>
    <row r="98" customFormat="false" ht="13.8" hidden="false" customHeight="true" outlineLevel="0" collapsed="false">
      <c r="J98" s="26" t="str">
        <f aca="true">IF(M98="", IF(O98="","",X98+(INDIRECT("S" &amp; ROW() - 1) - S98)),IF(O98="", "", INDIRECT("S" &amp; ROW() - 1) - S98))</f>
        <v/>
      </c>
      <c r="K98" s="35" t="str">
        <f aca="false">IF(H98="", "", IF(H98="-","",VLOOKUP(H98, 'Вода SKU'!$A$1:$C$50, 3, 0)))</f>
        <v/>
      </c>
      <c r="M98" s="37"/>
      <c r="N98" s="36" t="str">
        <f aca="false">IF(M98="", IF(X98=0, "", X98), IF(V98 = "", "", IF(V98/U98 = 0, "", V98/U98)))</f>
        <v/>
      </c>
      <c r="P98" s="1" t="n">
        <f aca="false">IF(O98 = "-", -W98,I98)</f>
        <v>0</v>
      </c>
      <c r="Q98" s="1" t="n">
        <f aca="true">IF(O98 = "-", SUM(INDIRECT(ADDRESS(2,COLUMN(P98)) &amp; ":" &amp; ADDRESS(ROW(),COLUMN(P98)))), 0)</f>
        <v>0</v>
      </c>
      <c r="R98" s="1" t="n">
        <f aca="false">IF(O98="-",1,0)</f>
        <v>0</v>
      </c>
      <c r="S98" s="1" t="n">
        <f aca="true">IF(Q98 = 0, INDIRECT("S" &amp; ROW() - 1), Q98)</f>
        <v>0</v>
      </c>
      <c r="T98" s="1" t="str">
        <f aca="false">IF(H98="","",VLOOKUP(H98,'Вода SKU'!$A$1:$B$150,2,0))</f>
        <v/>
      </c>
      <c r="U98" s="1" t="n">
        <f aca="false">IF($C$2="", 1, 8000/$C$2)</f>
        <v>7.61904761904762</v>
      </c>
      <c r="V98" s="1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 t="n">
        <f aca="false">IF(V98 = "", "", V98/U98)</f>
        <v>0</v>
      </c>
      <c r="X98" s="1" t="str">
        <f aca="true">IF(O98="", "", MAX(ROUND(-(INDIRECT("S" &amp; ROW() - 1) - S98)/$C$2, 0), 1) * $C$2)</f>
        <v/>
      </c>
    </row>
    <row r="99" customFormat="false" ht="13.8" hidden="false" customHeight="true" outlineLevel="0" collapsed="false">
      <c r="J99" s="26" t="str">
        <f aca="true">IF(M99="", IF(O99="","",X99+(INDIRECT("S" &amp; ROW() - 1) - S99)),IF(O99="", "", INDIRECT("S" &amp; ROW() - 1) - S99))</f>
        <v/>
      </c>
      <c r="K99" s="35" t="str">
        <f aca="false">IF(H99="", "", IF(H99="-","",VLOOKUP(H99, 'Вода SKU'!$A$1:$C$50, 3, 0)))</f>
        <v/>
      </c>
      <c r="M99" s="37"/>
      <c r="N99" s="36" t="str">
        <f aca="false">IF(M99="", IF(X99=0, "", X99), IF(V99 = "", "", IF(V99/U99 = 0, "", V99/U99)))</f>
        <v/>
      </c>
      <c r="P99" s="1" t="n">
        <f aca="false">IF(O99 = "-", -W99,I99)</f>
        <v>0</v>
      </c>
      <c r="Q99" s="1" t="n">
        <f aca="true">IF(O99 = "-", SUM(INDIRECT(ADDRESS(2,COLUMN(P99)) &amp; ":" &amp; ADDRESS(ROW(),COLUMN(P99)))), 0)</f>
        <v>0</v>
      </c>
      <c r="R99" s="1" t="n">
        <f aca="false">IF(O99="-",1,0)</f>
        <v>0</v>
      </c>
      <c r="S99" s="1" t="n">
        <f aca="true">IF(Q99 = 0, INDIRECT("S" &amp; ROW() - 1), Q99)</f>
        <v>0</v>
      </c>
      <c r="T99" s="1" t="str">
        <f aca="false">IF(H99="","",VLOOKUP(H99,'Вода SKU'!$A$1:$B$150,2,0))</f>
        <v/>
      </c>
      <c r="U99" s="1" t="n">
        <f aca="false">IF($C$2="", 1, 8000/$C$2)</f>
        <v>7.61904761904762</v>
      </c>
      <c r="V99" s="1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 t="n">
        <f aca="false">IF(V99 = "", "", V99/U99)</f>
        <v>0</v>
      </c>
      <c r="X99" s="1" t="str">
        <f aca="true">IF(O99="", "", MAX(ROUND(-(INDIRECT("S" &amp; ROW() - 1) - S99)/$C$2, 0), 1) * $C$2)</f>
        <v/>
      </c>
    </row>
    <row r="100" customFormat="false" ht="13.8" hidden="false" customHeight="true" outlineLevel="0" collapsed="false">
      <c r="J100" s="26" t="str">
        <f aca="true">IF(M100="", IF(O100="","",X100+(INDIRECT("S" &amp; ROW() - 1) - S100)),IF(O100="", "", INDIRECT("S" &amp; ROW() - 1) - S100))</f>
        <v/>
      </c>
      <c r="K100" s="35" t="str">
        <f aca="false">IF(H100="", "", IF(H100="-","",VLOOKUP(H100, 'Вода SKU'!$A$1:$C$50, 3, 0)))</f>
        <v/>
      </c>
      <c r="M100" s="37"/>
      <c r="N100" s="36" t="str">
        <f aca="false">IF(M100="", IF(X100=0, "", X100), IF(V100 = "", "", IF(V100/U100 = 0, "", V100/U100)))</f>
        <v/>
      </c>
      <c r="P100" s="1" t="n">
        <f aca="false">IF(O100 = "-", -W100,I100)</f>
        <v>0</v>
      </c>
      <c r="Q100" s="1" t="n">
        <f aca="true">IF(O100 = "-", SUM(INDIRECT(ADDRESS(2,COLUMN(P100)) &amp; ":" &amp; ADDRESS(ROW(),COLUMN(P100)))), 0)</f>
        <v>0</v>
      </c>
      <c r="R100" s="1" t="n">
        <f aca="false">IF(O100="-",1,0)</f>
        <v>0</v>
      </c>
      <c r="S100" s="1" t="n">
        <f aca="true">IF(Q100 = 0, INDIRECT("S" &amp; ROW() - 1), Q100)</f>
        <v>0</v>
      </c>
      <c r="T100" s="1" t="str">
        <f aca="false">IF(H100="","",VLOOKUP(H100,'Вода SKU'!$A$1:$B$150,2,0))</f>
        <v/>
      </c>
      <c r="U100" s="1" t="n">
        <f aca="false">IF($C$2="", 1, 8000/$C$2)</f>
        <v>7.61904761904762</v>
      </c>
      <c r="V100" s="1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 t="n">
        <f aca="false">IF(V100 = "", "", V100/U100)</f>
        <v>0</v>
      </c>
      <c r="X100" s="1" t="str">
        <f aca="true">IF(O100="", "", MAX(ROUND(-(INDIRECT("S" &amp; ROW() - 1) - S100)/$C$2, 0), 1) * $C$2)</f>
        <v/>
      </c>
    </row>
    <row r="101" customFormat="false" ht="13.8" hidden="false" customHeight="true" outlineLevel="0" collapsed="false">
      <c r="J101" s="26" t="str">
        <f aca="true">IF(M101="", IF(O101="","",X101+(INDIRECT("S" &amp; ROW() - 1) - S101)),IF(O101="", "", INDIRECT("S" &amp; ROW() - 1) - S101))</f>
        <v/>
      </c>
      <c r="K101" s="35" t="str">
        <f aca="false">IF(H101="", "", IF(H101="-","",VLOOKUP(H101, 'Вода SKU'!$A$1:$C$50, 3, 0)))</f>
        <v/>
      </c>
      <c r="M101" s="37"/>
      <c r="N101" s="36" t="str">
        <f aca="false">IF(M101="", IF(X101=0, "", X101), IF(V101 = "", "", IF(V101/U101 = 0, "", V101/U101)))</f>
        <v/>
      </c>
      <c r="P101" s="1" t="n">
        <f aca="false">IF(O101 = "-", -W101,I101)</f>
        <v>0</v>
      </c>
      <c r="Q101" s="1" t="n">
        <f aca="true">IF(O101 = "-", SUM(INDIRECT(ADDRESS(2,COLUMN(P101)) &amp; ":" &amp; ADDRESS(ROW(),COLUMN(P101)))), 0)</f>
        <v>0</v>
      </c>
      <c r="R101" s="1" t="n">
        <f aca="false">IF(O101="-",1,0)</f>
        <v>0</v>
      </c>
      <c r="S101" s="1" t="n">
        <f aca="true">IF(Q101 = 0, INDIRECT("S" &amp; ROW() - 1), Q101)</f>
        <v>0</v>
      </c>
      <c r="T101" s="1" t="str">
        <f aca="false">IF(H101="","",VLOOKUP(H101,'Вода SKU'!$A$1:$B$150,2,0))</f>
        <v/>
      </c>
      <c r="U101" s="1" t="n">
        <f aca="false">IF($C$2="", 1, 8000/$C$2)</f>
        <v>7.61904761904762</v>
      </c>
      <c r="V101" s="1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1" t="n">
        <f aca="false">IF(V101 = "", "", V101/U101)</f>
        <v>0</v>
      </c>
      <c r="X101" s="1" t="str">
        <f aca="true">IF(O101="", "", MAX(ROUND(-(INDIRECT("S" &amp; ROW() - 1) - S101)/$C$2, 0), 1) * $C$2)</f>
        <v/>
      </c>
    </row>
    <row r="102" customFormat="false" ht="13.8" hidden="false" customHeight="true" outlineLevel="0" collapsed="false">
      <c r="J102" s="26" t="str">
        <f aca="true">IF(M102="", IF(O102="","",X102+(INDIRECT("S" &amp; ROW() - 1) - S102)),IF(O102="", "", INDIRECT("S" &amp; ROW() - 1) - S102))</f>
        <v/>
      </c>
      <c r="K102" s="35" t="str">
        <f aca="false">IF(H102="", "", IF(H102="-","",VLOOKUP(H102, 'Вода SKU'!$A$1:$C$50, 3, 0)))</f>
        <v/>
      </c>
      <c r="M102" s="37"/>
      <c r="N102" s="36" t="str">
        <f aca="false">IF(M102="", IF(X102=0, "", X102), IF(V102 = "", "", IF(V102/U102 = 0, "", V102/U102)))</f>
        <v/>
      </c>
      <c r="P102" s="1" t="n">
        <f aca="false">IF(O102 = "-", -W102,I102)</f>
        <v>0</v>
      </c>
      <c r="Q102" s="1" t="n">
        <f aca="true">IF(O102 = "-", SUM(INDIRECT(ADDRESS(2,COLUMN(P102)) &amp; ":" &amp; ADDRESS(ROW(),COLUMN(P102)))), 0)</f>
        <v>0</v>
      </c>
      <c r="R102" s="1" t="n">
        <f aca="false">IF(O102="-",1,0)</f>
        <v>0</v>
      </c>
      <c r="S102" s="1" t="n">
        <f aca="true">IF(Q102 = 0, INDIRECT("S" &amp; ROW() - 1), Q102)</f>
        <v>0</v>
      </c>
      <c r="T102" s="1" t="str">
        <f aca="false">IF(H102="","",VLOOKUP(H102,'Вода SKU'!$A$1:$B$150,2,0))</f>
        <v/>
      </c>
      <c r="U102" s="1" t="n">
        <f aca="false">IF($C$2="", 1, 8000/$C$2)</f>
        <v>7.61904761904762</v>
      </c>
      <c r="V102" s="1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1" t="n">
        <f aca="false">IF(V102 = "", "", V102/U102)</f>
        <v>0</v>
      </c>
      <c r="X102" s="1" t="str">
        <f aca="true">IF(O102="", "", MAX(ROUND(-(INDIRECT("S" &amp; ROW() - 1) - S102)/$C$2, 0), 1) * $C$2)</f>
        <v/>
      </c>
    </row>
    <row r="103" customFormat="false" ht="13.8" hidden="false" customHeight="true" outlineLevel="0" collapsed="false">
      <c r="J103" s="26" t="str">
        <f aca="true">IF(M103="", IF(O103="","",X103+(INDIRECT("S" &amp; ROW() - 1) - S103)),IF(O103="", "", INDIRECT("S" &amp; ROW() - 1) - S103))</f>
        <v/>
      </c>
      <c r="K103" s="35" t="str">
        <f aca="false">IF(H103="", "", IF(H103="-","",VLOOKUP(H103, 'Вода SKU'!$A$1:$C$50, 3, 0)))</f>
        <v/>
      </c>
      <c r="M103" s="37"/>
      <c r="N103" s="36" t="str">
        <f aca="false">IF(M103="", IF(X103=0, "", X103), IF(V103 = "", "", IF(V103/U103 = 0, "", V103/U103)))</f>
        <v/>
      </c>
      <c r="P103" s="1" t="n">
        <f aca="false">IF(O103 = "-", -W103,I103)</f>
        <v>0</v>
      </c>
      <c r="Q103" s="1" t="n">
        <f aca="true">IF(O103 = "-", SUM(INDIRECT(ADDRESS(2,COLUMN(P103)) &amp; ":" &amp; ADDRESS(ROW(),COLUMN(P103)))), 0)</f>
        <v>0</v>
      </c>
      <c r="R103" s="1" t="n">
        <f aca="false">IF(O103="-",1,0)</f>
        <v>0</v>
      </c>
      <c r="S103" s="1" t="n">
        <f aca="true">IF(Q103 = 0, INDIRECT("S" &amp; ROW() - 1), Q103)</f>
        <v>0</v>
      </c>
      <c r="T103" s="1" t="str">
        <f aca="false">IF(H103="","",VLOOKUP(H103,'Вода SKU'!$A$1:$B$150,2,0))</f>
        <v/>
      </c>
      <c r="U103" s="1" t="n">
        <f aca="false">IF($C$2="", 1, 8000/$C$2)</f>
        <v>7.61904761904762</v>
      </c>
      <c r="V103" s="1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1" t="n">
        <f aca="false">IF(V103 = "", "", V103/U103)</f>
        <v>0</v>
      </c>
      <c r="X103" s="1" t="str">
        <f aca="true">IF(O103="", "", MAX(ROUND(-(INDIRECT("S" &amp; ROW() - 1) - S103)/$C$2, 0), 1) * $C$2)</f>
        <v/>
      </c>
    </row>
    <row r="104" customFormat="false" ht="13.8" hidden="false" customHeight="true" outlineLevel="0" collapsed="false">
      <c r="J104" s="26" t="str">
        <f aca="true">IF(M104="", IF(O104="","",X104+(INDIRECT("S" &amp; ROW() - 1) - S104)),IF(O104="", "", INDIRECT("S" &amp; ROW() - 1) - S104))</f>
        <v/>
      </c>
      <c r="K104" s="35" t="str">
        <f aca="false">IF(H104="", "", IF(H104="-","",VLOOKUP(H104, 'Вода SKU'!$A$1:$C$50, 3, 0)))</f>
        <v/>
      </c>
      <c r="M104" s="37"/>
      <c r="N104" s="36" t="str">
        <f aca="false">IF(M104="", IF(X104=0, "", X104), IF(V104 = "", "", IF(V104/U104 = 0, "", V104/U104)))</f>
        <v/>
      </c>
      <c r="P104" s="1" t="n">
        <f aca="false">IF(O104 = "-", -W104,I104)</f>
        <v>0</v>
      </c>
      <c r="Q104" s="1" t="n">
        <f aca="true">IF(O104 = "-", SUM(INDIRECT(ADDRESS(2,COLUMN(P104)) &amp; ":" &amp; ADDRESS(ROW(),COLUMN(P104)))), 0)</f>
        <v>0</v>
      </c>
      <c r="R104" s="1" t="n">
        <f aca="false">IF(O104="-",1,0)</f>
        <v>0</v>
      </c>
      <c r="S104" s="1" t="n">
        <f aca="true">IF(Q104 = 0, INDIRECT("S" &amp; ROW() - 1), Q104)</f>
        <v>0</v>
      </c>
      <c r="T104" s="1" t="str">
        <f aca="false">IF(H104="","",VLOOKUP(H104,'Вода SKU'!$A$1:$B$150,2,0))</f>
        <v/>
      </c>
      <c r="U104" s="1" t="n">
        <f aca="false">IF($C$2="", 1, 8000/$C$2)</f>
        <v>7.61904761904762</v>
      </c>
      <c r="V104" s="1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1" t="n">
        <f aca="false">IF(V104 = "", "", V104/U104)</f>
        <v>0</v>
      </c>
      <c r="X104" s="1" t="str">
        <f aca="true">IF(O104="", "", MAX(ROUND(-(INDIRECT("S" &amp; ROW() - 1) - S104)/$C$2, 0), 1) * $C$2)</f>
        <v/>
      </c>
    </row>
    <row r="105" customFormat="false" ht="13.8" hidden="false" customHeight="true" outlineLevel="0" collapsed="false">
      <c r="J105" s="26" t="str">
        <f aca="true">IF(M105="", IF(O105="","",X105+(INDIRECT("S" &amp; ROW() - 1) - S105)),IF(O105="", "", INDIRECT("S" &amp; ROW() - 1) - S105))</f>
        <v/>
      </c>
      <c r="K105" s="35" t="str">
        <f aca="false">IF(H105="", "", IF(H105="-","",VLOOKUP(H105, 'Вода SKU'!$A$1:$C$50, 3, 0)))</f>
        <v/>
      </c>
      <c r="M105" s="37"/>
      <c r="N105" s="36" t="str">
        <f aca="false">IF(M105="", IF(X105=0, "", X105), IF(V105 = "", "", IF(V105/U105 = 0, "", V105/U105)))</f>
        <v/>
      </c>
      <c r="P105" s="1" t="n">
        <f aca="false">IF(O105 = "-", -W105,I105)</f>
        <v>0</v>
      </c>
      <c r="Q105" s="1" t="n">
        <f aca="true">IF(O105 = "-", SUM(INDIRECT(ADDRESS(2,COLUMN(P105)) &amp; ":" &amp; ADDRESS(ROW(),COLUMN(P105)))), 0)</f>
        <v>0</v>
      </c>
      <c r="R105" s="1" t="n">
        <f aca="false">IF(O105="-",1,0)</f>
        <v>0</v>
      </c>
      <c r="S105" s="1" t="n">
        <f aca="true">IF(Q105 = 0, INDIRECT("S" &amp; ROW() - 1), Q105)</f>
        <v>0</v>
      </c>
      <c r="T105" s="1" t="str">
        <f aca="false">IF(H105="","",VLOOKUP(H105,'Вода SKU'!$A$1:$B$150,2,0))</f>
        <v/>
      </c>
      <c r="U105" s="1" t="n">
        <f aca="false">IF($C$2="", 1, 8000/$C$2)</f>
        <v>7.61904761904762</v>
      </c>
      <c r="V105" s="1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1" t="n">
        <f aca="false">IF(V105 = "", "", V105/U105)</f>
        <v>0</v>
      </c>
      <c r="X105" s="1" t="str">
        <f aca="true">IF(O105="", "", MAX(ROUND(-(INDIRECT("S" &amp; ROW() - 1) - S105)/$C$2, 0), 1) * $C$2)</f>
        <v/>
      </c>
    </row>
    <row r="106" customFormat="false" ht="13.8" hidden="false" customHeight="true" outlineLevel="0" collapsed="false">
      <c r="J106" s="26" t="str">
        <f aca="true">IF(M106="", IF(O106="","",X106+(INDIRECT("S" &amp; ROW() - 1) - S106)),IF(O106="", "", INDIRECT("S" &amp; ROW() - 1) - S106))</f>
        <v/>
      </c>
      <c r="K106" s="35" t="str">
        <f aca="false">IF(H106="", "", IF(H106="-","",VLOOKUP(H106, 'Вода SKU'!$A$1:$C$50, 3, 0)))</f>
        <v/>
      </c>
      <c r="M106" s="37"/>
      <c r="N106" s="36" t="str">
        <f aca="false">IF(M106="", IF(X106=0, "", X106), IF(V106 = "", "", IF(V106/U106 = 0, "", V106/U106)))</f>
        <v/>
      </c>
      <c r="P106" s="1" t="n">
        <f aca="false">IF(O106 = "-", -W106,I106)</f>
        <v>0</v>
      </c>
      <c r="Q106" s="1" t="n">
        <f aca="true">IF(O106 = "-", SUM(INDIRECT(ADDRESS(2,COLUMN(P106)) &amp; ":" &amp; ADDRESS(ROW(),COLUMN(P106)))), 0)</f>
        <v>0</v>
      </c>
      <c r="R106" s="1" t="n">
        <f aca="false">IF(O106="-",1,0)</f>
        <v>0</v>
      </c>
      <c r="S106" s="1" t="n">
        <f aca="true">IF(Q106 = 0, INDIRECT("S" &amp; ROW() - 1), Q106)</f>
        <v>0</v>
      </c>
      <c r="T106" s="1" t="str">
        <f aca="false">IF(H106="","",VLOOKUP(H106,'Вода SKU'!$A$1:$B$150,2,0))</f>
        <v/>
      </c>
      <c r="U106" s="1" t="n">
        <f aca="false">IF($C$2="", 1, 8000/$C$2)</f>
        <v>7.61904761904762</v>
      </c>
      <c r="V106" s="1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1" t="n">
        <f aca="false">IF(V106 = "", "", V106/U106)</f>
        <v>0</v>
      </c>
      <c r="X106" s="1" t="str">
        <f aca="true">IF(O106="", "", MAX(ROUND(-(INDIRECT("S" &amp; ROW() - 1) - S106)/$C$2, 0), 1) * $C$2)</f>
        <v/>
      </c>
    </row>
    <row r="107" customFormat="false" ht="13.8" hidden="false" customHeight="true" outlineLevel="0" collapsed="false">
      <c r="J107" s="26" t="str">
        <f aca="true">IF(M107="", IF(O107="","",X107+(INDIRECT("S" &amp; ROW() - 1) - S107)),IF(O107="", "", INDIRECT("S" &amp; ROW() - 1) - S107))</f>
        <v/>
      </c>
      <c r="K107" s="35" t="str">
        <f aca="false">IF(H107="", "", IF(H107="-","",VLOOKUP(H107, 'Вода SKU'!$A$1:$C$50, 3, 0)))</f>
        <v/>
      </c>
      <c r="M107" s="37"/>
      <c r="N107" s="36" t="str">
        <f aca="false">IF(M107="", IF(X107=0, "", X107), IF(V107 = "", "", IF(V107/U107 = 0, "", V107/U107)))</f>
        <v/>
      </c>
      <c r="P107" s="1" t="n">
        <f aca="false">IF(O107 = "-", -W107,I107)</f>
        <v>0</v>
      </c>
      <c r="Q107" s="1" t="n">
        <f aca="true">IF(O107 = "-", SUM(INDIRECT(ADDRESS(2,COLUMN(P107)) &amp; ":" &amp; ADDRESS(ROW(),COLUMN(P107)))), 0)</f>
        <v>0</v>
      </c>
      <c r="R107" s="1" t="n">
        <f aca="false">IF(O107="-",1,0)</f>
        <v>0</v>
      </c>
      <c r="S107" s="1" t="n">
        <f aca="true">IF(Q107 = 0, INDIRECT("S" &amp; ROW() - 1), Q107)</f>
        <v>0</v>
      </c>
      <c r="T107" s="1" t="str">
        <f aca="false">IF(H107="","",VLOOKUP(H107,'Вода SKU'!$A$1:$B$150,2,0))</f>
        <v/>
      </c>
      <c r="U107" s="1" t="n">
        <f aca="false">IF($C$2="", 1, 8000/$C$2)</f>
        <v>7.61904761904762</v>
      </c>
      <c r="V107" s="1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1" t="n">
        <f aca="false">IF(V107 = "", "", V107/U107)</f>
        <v>0</v>
      </c>
      <c r="X107" s="1" t="str">
        <f aca="true">IF(O107="", "", MAX(ROUND(-(INDIRECT("S" &amp; ROW() - 1) - S107)/$C$2, 0), 1) * $C$2)</f>
        <v/>
      </c>
    </row>
    <row r="108" customFormat="false" ht="13.8" hidden="false" customHeight="true" outlineLevel="0" collapsed="false">
      <c r="J108" s="26" t="str">
        <f aca="true">IF(M108="", IF(O108="","",X108+(INDIRECT("S" &amp; ROW() - 1) - S108)),IF(O108="", "", INDIRECT("S" &amp; ROW() - 1) - S108))</f>
        <v/>
      </c>
      <c r="K108" s="35" t="str">
        <f aca="false">IF(H108="", "", IF(H108="-","",VLOOKUP(H108, 'Вода SKU'!$A$1:$C$50, 3, 0)))</f>
        <v/>
      </c>
      <c r="M108" s="37"/>
      <c r="N108" s="36" t="str">
        <f aca="false">IF(M108="", IF(X108=0, "", X108), IF(V108 = "", "", IF(V108/U108 = 0, "", V108/U108)))</f>
        <v/>
      </c>
      <c r="P108" s="1" t="n">
        <f aca="false">IF(O108 = "-", -W108,I108)</f>
        <v>0</v>
      </c>
      <c r="Q108" s="1" t="n">
        <f aca="true">IF(O108 = "-", SUM(INDIRECT(ADDRESS(2,COLUMN(P108)) &amp; ":" &amp; ADDRESS(ROW(),COLUMN(P108)))), 0)</f>
        <v>0</v>
      </c>
      <c r="R108" s="1" t="n">
        <f aca="false">IF(O108="-",1,0)</f>
        <v>0</v>
      </c>
      <c r="S108" s="1" t="n">
        <f aca="true">IF(Q108 = 0, INDIRECT("S" &amp; ROW() - 1), Q108)</f>
        <v>0</v>
      </c>
      <c r="T108" s="1" t="str">
        <f aca="false">IF(H108="","",VLOOKUP(H108,'Вода SKU'!$A$1:$B$150,2,0))</f>
        <v/>
      </c>
      <c r="U108" s="1" t="n">
        <f aca="false">IF($C$2="", 1, 8000/$C$2)</f>
        <v>7.61904761904762</v>
      </c>
      <c r="V108" s="1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1" t="n">
        <f aca="false">IF(V108 = "", "", V108/U108)</f>
        <v>0</v>
      </c>
      <c r="X108" s="1" t="str">
        <f aca="true">IF(O108="", "", MAX(ROUND(-(INDIRECT("S" &amp; ROW() - 1) - S108)/$C$2, 0), 1) * $C$2)</f>
        <v/>
      </c>
    </row>
    <row r="109" customFormat="false" ht="13.8" hidden="false" customHeight="true" outlineLevel="0" collapsed="false">
      <c r="J109" s="26" t="str">
        <f aca="true">IF(M109="", IF(O109="","",X109+(INDIRECT("S" &amp; ROW() - 1) - S109)),IF(O109="", "", INDIRECT("S" &amp; ROW() - 1) - S109))</f>
        <v/>
      </c>
      <c r="K109" s="35" t="str">
        <f aca="false">IF(H109="", "", IF(H109="-","",VLOOKUP(H109, 'Вода SKU'!$A$1:$C$50, 3, 0)))</f>
        <v/>
      </c>
      <c r="M109" s="37"/>
      <c r="N109" s="36" t="str">
        <f aca="false">IF(M109="", IF(X109=0, "", X109), IF(V109 = "", "", IF(V109/U109 = 0, "", V109/U109)))</f>
        <v/>
      </c>
      <c r="P109" s="1" t="n">
        <f aca="false">IF(O109 = "-", -W109,I109)</f>
        <v>0</v>
      </c>
      <c r="Q109" s="1" t="n">
        <f aca="true">IF(O109 = "-", SUM(INDIRECT(ADDRESS(2,COLUMN(P109)) &amp; ":" &amp; ADDRESS(ROW(),COLUMN(P109)))), 0)</f>
        <v>0</v>
      </c>
      <c r="R109" s="1" t="n">
        <f aca="false">IF(O109="-",1,0)</f>
        <v>0</v>
      </c>
      <c r="S109" s="1" t="n">
        <f aca="true">IF(Q109 = 0, INDIRECT("S" &amp; ROW() - 1), Q109)</f>
        <v>0</v>
      </c>
      <c r="T109" s="1" t="str">
        <f aca="false">IF(H109="","",VLOOKUP(H109,'Вода SKU'!$A$1:$B$150,2,0))</f>
        <v/>
      </c>
      <c r="U109" s="1" t="n">
        <f aca="false">IF($C$2="", 1, 8000/$C$2)</f>
        <v>7.61904761904762</v>
      </c>
      <c r="V109" s="1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1" t="n">
        <f aca="false">IF(V109 = "", "", V109/U109)</f>
        <v>0</v>
      </c>
      <c r="X109" s="1" t="str">
        <f aca="true">IF(O109="", "", MAX(ROUND(-(INDIRECT("S" &amp; ROW() - 1) - S109)/$C$2, 0), 1) * $C$2)</f>
        <v/>
      </c>
    </row>
    <row r="110" customFormat="false" ht="13.8" hidden="false" customHeight="true" outlineLevel="0" collapsed="false">
      <c r="K110" s="35" t="str">
        <f aca="false">IF(H110="", "", IF(H110="-","",VLOOKUP(H110, 'Вода SKU'!$A$1:$C$50, 3, 0)))</f>
        <v/>
      </c>
    </row>
    <row r="111" customFormat="false" ht="13.8" hidden="false" customHeight="true" outlineLevel="0" collapsed="false">
      <c r="K111" s="35" t="str">
        <f aca="false">IF(H111="", "", IF(H111="-","",VLOOKUP(H111, 'Вода SKU'!$A$1:$C$50, 3, 0)))</f>
        <v/>
      </c>
    </row>
    <row r="112" customFormat="false" ht="13.8" hidden="false" customHeight="true" outlineLevel="0" collapsed="false">
      <c r="K112" s="35" t="str">
        <f aca="false">IF(H112="", "", IF(H112="-","",VLOOKUP(H112, 'Вода SKU'!$A$1:$C$50, 3, 0)))</f>
        <v/>
      </c>
    </row>
    <row r="113" customFormat="false" ht="13.8" hidden="false" customHeight="true" outlineLevel="0" collapsed="false">
      <c r="K113" s="35" t="str">
        <f aca="false">IF(H113="", "", IF(H113="-","",VLOOKUP(H113, 'Вода SKU'!$A$1:$C$50, 3, 0)))</f>
        <v/>
      </c>
    </row>
    <row r="114" customFormat="false" ht="13.8" hidden="false" customHeight="true" outlineLevel="0" collapsed="false">
      <c r="K114" s="35" t="str">
        <f aca="false">IF(H114="", "", IF(H114="-","",VLOOKUP(H114, 'Вода SKU'!$A$1:$C$50, 3, 0)))</f>
        <v/>
      </c>
    </row>
    <row r="115" customFormat="false" ht="13.8" hidden="false" customHeight="true" outlineLevel="0" collapsed="false">
      <c r="K115" s="35" t="str">
        <f aca="false">IF(H115="", "", IF(H115="-","",VLOOKUP(H115, 'Вода SKU'!$A$1:$C$50, 3, 0)))</f>
        <v/>
      </c>
    </row>
    <row r="116" customFormat="false" ht="13.8" hidden="false" customHeight="true" outlineLevel="0" collapsed="false">
      <c r="K116" s="35" t="str">
        <f aca="false">IF(H116="", "", IF(H116="-","",VLOOKUP(H116, 'Вода SKU'!$A$1:$C$50, 3, 0)))</f>
        <v/>
      </c>
    </row>
    <row r="117" customFormat="false" ht="13.8" hidden="false" customHeight="true" outlineLevel="0" collapsed="false">
      <c r="K117" s="35" t="str">
        <f aca="false">IF(H117="", "", IF(H117="-","",VLOOKUP(H117, 'Вода SKU'!$A$1:$C$50, 3, 0)))</f>
        <v/>
      </c>
    </row>
    <row r="118" customFormat="false" ht="13.8" hidden="false" customHeight="true" outlineLevel="0" collapsed="false">
      <c r="K118" s="35" t="str">
        <f aca="false">IF(H118="", "", IF(H118="-","",VLOOKUP(H118, 'Вода SKU'!$A$1:$C$50, 3, 0)))</f>
        <v/>
      </c>
    </row>
    <row r="119" customFormat="false" ht="13.8" hidden="false" customHeight="true" outlineLevel="0" collapsed="false">
      <c r="K119" s="26" t="str">
        <f aca="false">IF(H119="", "", IF(H119="-","",VLOOKUP(H119, 'Вода SKU'!$A$1:$C$50, 3, 0)))</f>
        <v/>
      </c>
    </row>
    <row r="120" customFormat="false" ht="13.8" hidden="false" customHeight="true" outlineLevel="0" collapsed="false">
      <c r="K120" s="26" t="str">
        <f aca="false">IF(H120="", "", IF(H120="-","",VLOOKUP(H120, 'Вода SKU'!$A$1:$C$50, 3, 0)))</f>
        <v/>
      </c>
    </row>
    <row r="121" customFormat="false" ht="13.8" hidden="false" customHeight="true" outlineLevel="0" collapsed="false">
      <c r="K121" s="26" t="str">
        <f aca="false">IF(H121="", "", IF(H121="-","",VLOOKUP(H121, 'Вода SKU'!$A$1:$C$50, 3, 0)))</f>
        <v/>
      </c>
    </row>
    <row r="122" customFormat="false" ht="13.8" hidden="false" customHeight="true" outlineLevel="0" collapsed="false">
      <c r="K122" s="26" t="str">
        <f aca="false">IF(H122="", "", IF(H122="-","",VLOOKUP(H122, 'Вода SKU'!$A$1:$C$50, 3, 0)))</f>
        <v/>
      </c>
    </row>
    <row r="123" customFormat="false" ht="13.8" hidden="false" customHeight="true" outlineLevel="0" collapsed="false">
      <c r="K123" s="26" t="str">
        <f aca="false">IF(H123="", "", IF(H123="-","",VLOOKUP(H123, 'Вода SKU'!$A$1:$C$50, 3, 0)))</f>
        <v/>
      </c>
    </row>
    <row r="124" customFormat="false" ht="13.8" hidden="false" customHeight="true" outlineLevel="0" collapsed="false">
      <c r="K124" s="26" t="str">
        <f aca="false">IF(H124="", "", IF(H124="-","",VLOOKUP(H124, 'Вода SKU'!$A$1:$C$50, 3, 0)))</f>
        <v/>
      </c>
    </row>
    <row r="125" customFormat="false" ht="13.8" hidden="false" customHeight="true" outlineLevel="0" collapsed="false">
      <c r="K125" s="26" t="str">
        <f aca="false">IF(H125="", "", IF(H125="-","",VLOOKUP(H125, 'Вода SKU'!$A$1:$C$50, 3, 0)))</f>
        <v/>
      </c>
    </row>
    <row r="126" customFormat="false" ht="13.8" hidden="false" customHeight="true" outlineLevel="0" collapsed="false">
      <c r="K126" s="26" t="str">
        <f aca="false">IF(H126="", "", IF(H126="-","",VLOOKUP(H126, 'Вода SKU'!$A$1:$C$50, 3, 0)))</f>
        <v/>
      </c>
    </row>
    <row r="127" customFormat="false" ht="13.8" hidden="false" customHeight="true" outlineLevel="0" collapsed="false">
      <c r="K127" s="26" t="str">
        <f aca="false">IF(H127="", "", IF(H127="-","",VLOOKUP(H127, 'Вода SKU'!$A$1:$C$50, 3, 0)))</f>
        <v/>
      </c>
    </row>
    <row r="128" customFormat="false" ht="13.8" hidden="false" customHeight="true" outlineLevel="0" collapsed="false">
      <c r="K128" s="26" t="str">
        <f aca="false">IF(H128="", "", IF(H128="-","",VLOOKUP(H128, 'Вода SKU'!$A$1:$C$50, 3, 0)))</f>
        <v/>
      </c>
    </row>
    <row r="129" customFormat="false" ht="13.8" hidden="false" customHeight="true" outlineLevel="0" collapsed="false">
      <c r="K129" s="26" t="str">
        <f aca="false">IF(H129="", "", IF(H129="-","",VLOOKUP(H129, 'Вода SKU'!$A$1:$C$50, 3, 0)))</f>
        <v/>
      </c>
    </row>
    <row r="130" customFormat="false" ht="13.8" hidden="false" customHeight="true" outlineLevel="0" collapsed="false">
      <c r="K130" s="26" t="str">
        <f aca="false">IF(H130="", "", IF(H130="-","",VLOOKUP(H130, 'Вода SKU'!$A$1:$C$50, 3, 0)))</f>
        <v/>
      </c>
    </row>
    <row r="131" customFormat="false" ht="13.8" hidden="false" customHeight="true" outlineLevel="0" collapsed="false">
      <c r="K131" s="26" t="str">
        <f aca="false">IF(H131="", "", IF(H131="-","",VLOOKUP(H131, 'Вода SKU'!$A$1:$C$50, 3, 0)))</f>
        <v/>
      </c>
    </row>
    <row r="132" customFormat="false" ht="13.8" hidden="false" customHeight="true" outlineLevel="0" collapsed="false">
      <c r="K132" s="26" t="str">
        <f aca="false">IF(H132="", "", IF(H132="-","",VLOOKUP(H132, 'Вода SKU'!$A$1:$C$50, 3, 0)))</f>
        <v/>
      </c>
    </row>
    <row r="133" customFormat="false" ht="13.8" hidden="false" customHeight="true" outlineLevel="0" collapsed="false">
      <c r="K133" s="26" t="str">
        <f aca="false">IF(H133="", "", IF(H133="-","",VLOOKUP(H133, 'Вода SKU'!$A$1:$C$50, 3, 0)))</f>
        <v/>
      </c>
    </row>
    <row r="134" customFormat="false" ht="13.8" hidden="false" customHeight="true" outlineLevel="0" collapsed="false">
      <c r="K134" s="26" t="str">
        <f aca="false">IF(H134="", "", IF(H134="-","",VLOOKUP(H134, 'Вода SKU'!$A$1:$C$50, 3, 0)))</f>
        <v/>
      </c>
    </row>
    <row r="135" customFormat="false" ht="13.8" hidden="false" customHeight="true" outlineLevel="0" collapsed="false">
      <c r="K135" s="26" t="str">
        <f aca="false">IF(H135="", "", IF(H135="-","",VLOOKUP(H135, 'Вода SKU'!$A$1:$C$50, 3, 0)))</f>
        <v/>
      </c>
    </row>
    <row r="136" customFormat="false" ht="13.8" hidden="false" customHeight="true" outlineLevel="0" collapsed="false">
      <c r="K136" s="26" t="str">
        <f aca="false">IF(H136="", "", IF(H136="-","",VLOOKUP(H136, 'Вода SKU'!$A$1:$C$50, 3, 0)))</f>
        <v/>
      </c>
    </row>
    <row r="137" customFormat="false" ht="13.8" hidden="false" customHeight="true" outlineLevel="0" collapsed="false">
      <c r="K137" s="26" t="str">
        <f aca="false">IF(H137="", "", IF(H137="-","",VLOOKUP(H137, 'Вода SKU'!$A$1:$C$50, 3, 0)))</f>
        <v/>
      </c>
    </row>
    <row r="138" customFormat="false" ht="13.8" hidden="false" customHeight="true" outlineLevel="0" collapsed="false">
      <c r="K138" s="26" t="str">
        <f aca="false">IF(H138="", "", IF(H138="-","",VLOOKUP(H138, 'Вода SKU'!$A$1:$C$50, 3, 0)))</f>
        <v/>
      </c>
    </row>
    <row r="139" customFormat="false" ht="13.8" hidden="false" customHeight="true" outlineLevel="0" collapsed="false">
      <c r="K139" s="26" t="str">
        <f aca="false">IF(H139="", "", IF(H139="-","",VLOOKUP(H139, 'Вода SKU'!$A$1:$C$50, 3, 0)))</f>
        <v/>
      </c>
    </row>
    <row r="140" customFormat="false" ht="13.8" hidden="false" customHeight="true" outlineLevel="0" collapsed="false">
      <c r="K140" s="26" t="str">
        <f aca="false">IF(H140="", "", IF(H140="-","",VLOOKUP(H140, 'Вода SKU'!$A$1:$C$50, 3, 0)))</f>
        <v/>
      </c>
    </row>
    <row r="141" customFormat="false" ht="13.8" hidden="false" customHeight="true" outlineLevel="0" collapsed="false">
      <c r="K141" s="26" t="str">
        <f aca="false">IF(H141="", "", IF(H141="-","",VLOOKUP(H141, 'Вода SKU'!$A$1:$C$50, 3, 0)))</f>
        <v/>
      </c>
    </row>
    <row r="142" customFormat="false" ht="13.8" hidden="false" customHeight="true" outlineLevel="0" collapsed="false">
      <c r="K142" s="26" t="str">
        <f aca="false">IF(H142="", "", IF(H142="-","",VLOOKUP(H142, 'Вода SKU'!$A$1:$C$50, 3, 0)))</f>
        <v/>
      </c>
    </row>
    <row r="143" customFormat="false" ht="13.8" hidden="false" customHeight="true" outlineLevel="0" collapsed="false">
      <c r="K143" s="26" t="str">
        <f aca="false">IF(H143="", "", IF(H143="-","",VLOOKUP(H143, 'Вода SKU'!$A$1:$C$50, 3, 0)))</f>
        <v/>
      </c>
    </row>
    <row r="144" customFormat="false" ht="13.8" hidden="false" customHeight="true" outlineLevel="0" collapsed="false">
      <c r="K144" s="26" t="str">
        <f aca="false">IF(H144="", "", IF(H144="-","",VLOOKUP(H144, 'Вода SKU'!$A$1:$C$50, 3, 0)))</f>
        <v/>
      </c>
    </row>
    <row r="145" customFormat="false" ht="13.8" hidden="false" customHeight="true" outlineLevel="0" collapsed="false">
      <c r="K145" s="26" t="str">
        <f aca="false">IF(H145="", "", IF(H145="-","",VLOOKUP(H145, 'Вода SKU'!$A$1:$C$50, 3, 0)))</f>
        <v/>
      </c>
    </row>
    <row r="146" customFormat="false" ht="13.8" hidden="false" customHeight="true" outlineLevel="0" collapsed="false">
      <c r="K146" s="26" t="str">
        <f aca="false">IF(H146="", "", IF(H146="-","",VLOOKUP(H146, 'Вода SKU'!$A$1:$C$50, 3, 0)))</f>
        <v/>
      </c>
    </row>
    <row r="147" customFormat="false" ht="13.8" hidden="false" customHeight="true" outlineLevel="0" collapsed="false">
      <c r="K147" s="26" t="str">
        <f aca="false">IF(H147="", "", IF(H147="-","",VLOOKUP(H147, 'Вода SKU'!$A$1:$C$50, 3, 0)))</f>
        <v/>
      </c>
    </row>
    <row r="148" customFormat="false" ht="13.8" hidden="false" customHeight="true" outlineLevel="0" collapsed="false">
      <c r="K148" s="26" t="str">
        <f aca="false">IF(H148="", "", IF(H148="-","",VLOOKUP(H148, 'Вода SKU'!$A$1:$C$50, 3, 0)))</f>
        <v/>
      </c>
    </row>
    <row r="149" customFormat="false" ht="13.8" hidden="false" customHeight="true" outlineLevel="0" collapsed="false">
      <c r="K149" s="26" t="str">
        <f aca="false">IF(H149="", "", IF(H149="-","",VLOOKUP(H149, 'Вода SKU'!$A$1:$C$50, 3, 0)))</f>
        <v/>
      </c>
    </row>
    <row r="150" customFormat="false" ht="13.8" hidden="false" customHeight="true" outlineLevel="0" collapsed="false">
      <c r="K150" s="26" t="str">
        <f aca="false">IF(H150="", "", IF(H150="-","",VLOOKUP(H150, 'Вода SKU'!$A$1:$C$50, 3, 0)))</f>
        <v/>
      </c>
    </row>
    <row r="151" customFormat="false" ht="13.8" hidden="false" customHeight="true" outlineLevel="0" collapsed="false">
      <c r="K151" s="26" t="str">
        <f aca="false">IF(H151="", "", IF(H151="-","",VLOOKUP(H151, 'Вода SKU'!$A$1:$C$50, 3, 0)))</f>
        <v/>
      </c>
    </row>
    <row r="152" customFormat="false" ht="13.8" hidden="false" customHeight="true" outlineLevel="0" collapsed="false">
      <c r="K152" s="26" t="str">
        <f aca="false">IF(H152="", "", IF(H152="-","",VLOOKUP(H152, 'Вода SKU'!$A$1:$C$50, 3, 0)))</f>
        <v/>
      </c>
    </row>
    <row r="153" customFormat="false" ht="13.8" hidden="false" customHeight="true" outlineLevel="0" collapsed="false">
      <c r="K153" s="26" t="str">
        <f aca="false">IF(H153="", "", IF(H153="-","",VLOOKUP(H153, 'Вода SKU'!$A$1:$C$50, 3, 0)))</f>
        <v/>
      </c>
    </row>
    <row r="154" customFormat="false" ht="13.8" hidden="false" customHeight="true" outlineLevel="0" collapsed="false">
      <c r="K154" s="26" t="str">
        <f aca="false">IF(H154="", "", IF(H154="-","",VLOOKUP(H154, 'Вода SKU'!$A$1:$C$50, 3, 0)))</f>
        <v/>
      </c>
    </row>
    <row r="155" customFormat="false" ht="13.8" hidden="false" customHeight="true" outlineLevel="0" collapsed="false">
      <c r="K155" s="26" t="str">
        <f aca="false">IF(H155="", "", IF(H155="-","",VLOOKUP(H155, 'Вода SKU'!$A$1:$C$50, 3, 0)))</f>
        <v/>
      </c>
    </row>
    <row r="156" customFormat="false" ht="13.8" hidden="false" customHeight="true" outlineLevel="0" collapsed="false">
      <c r="K156" s="26" t="str">
        <f aca="false">IF(H156="", "", IF(H156="-","",VLOOKUP(H156, 'Вода SKU'!$A$1:$C$50, 3, 0)))</f>
        <v/>
      </c>
    </row>
    <row r="157" customFormat="false" ht="13.8" hidden="false" customHeight="true" outlineLevel="0" collapsed="false">
      <c r="K157" s="26" t="str">
        <f aca="false">IF(H157="", "", IF(H157="-","",VLOOKUP(H157, 'Вода SKU'!$A$1:$C$50, 3, 0)))</f>
        <v/>
      </c>
    </row>
    <row r="158" customFormat="false" ht="13.8" hidden="false" customHeight="true" outlineLevel="0" collapsed="false">
      <c r="K158" s="26" t="str">
        <f aca="false">IF(H158="", "", IF(H158="-","",VLOOKUP(H158, 'Вода SKU'!$A$1:$C$50, 3, 0)))</f>
        <v/>
      </c>
    </row>
    <row r="159" customFormat="false" ht="13.8" hidden="false" customHeight="true" outlineLevel="0" collapsed="false">
      <c r="K159" s="26" t="str">
        <f aca="false">IF(H159="", "", IF(H159="-","",VLOOKUP(H159, 'Вода SKU'!$A$1:$C$50, 3, 0)))</f>
        <v/>
      </c>
    </row>
    <row r="160" customFormat="false" ht="13.8" hidden="false" customHeight="true" outlineLevel="0" collapsed="false">
      <c r="K160" s="26" t="str">
        <f aca="false">IF(H160="", "", IF(H160="-","",VLOOKUP(H160, 'Вода SKU'!$A$1:$C$50, 3, 0)))</f>
        <v/>
      </c>
    </row>
    <row r="161" customFormat="false" ht="13.8" hidden="false" customHeight="true" outlineLevel="0" collapsed="false">
      <c r="K161" s="26" t="str">
        <f aca="false">IF(H161="", "", IF(H161="-","",VLOOKUP(H161, 'Вода SKU'!$A$1:$C$50, 3, 0)))</f>
        <v/>
      </c>
    </row>
    <row r="162" customFormat="false" ht="13.8" hidden="false" customHeight="true" outlineLevel="0" collapsed="false">
      <c r="K162" s="26" t="str">
        <f aca="false">IF(H162="", "", IF(H162="-","",VLOOKUP(H162, 'Вода SKU'!$A$1:$C$50, 3, 0)))</f>
        <v/>
      </c>
    </row>
    <row r="163" customFormat="false" ht="13.8" hidden="false" customHeight="true" outlineLevel="0" collapsed="false">
      <c r="K163" s="26" t="str">
        <f aca="false">IF(H163="", "", IF(H163="-","",VLOOKUP(H163, 'Вода SKU'!$A$1:$C$50, 3, 0)))</f>
        <v/>
      </c>
    </row>
    <row r="164" customFormat="false" ht="13.8" hidden="false" customHeight="true" outlineLevel="0" collapsed="false">
      <c r="K164" s="26" t="str">
        <f aca="false">IF(H164="", "", IF(H164="-","",VLOOKUP(H164, 'Вода SKU'!$A$1:$C$50, 3, 0)))</f>
        <v/>
      </c>
    </row>
    <row r="165" customFormat="false" ht="13.8" hidden="false" customHeight="true" outlineLevel="0" collapsed="false">
      <c r="K165" s="26" t="str">
        <f aca="false">IF(H165="", "", IF(H165="-","",VLOOKUP(H165, 'Вода SKU'!$A$1:$C$50, 3, 0)))</f>
        <v/>
      </c>
    </row>
    <row r="166" customFormat="false" ht="13.8" hidden="false" customHeight="true" outlineLevel="0" collapsed="false">
      <c r="K166" s="26" t="str">
        <f aca="false">IF(H166="", "", IF(H166="-","",VLOOKUP(H166, 'Вода SKU'!$A$1:$C$50, 3, 0)))</f>
        <v/>
      </c>
    </row>
    <row r="167" customFormat="false" ht="13.8" hidden="false" customHeight="true" outlineLevel="0" collapsed="false">
      <c r="K167" s="26" t="str">
        <f aca="false">IF(H167="", "", IF(H167="-","",VLOOKUP(H167, 'Вода SKU'!$A$1:$C$50, 3, 0)))</f>
        <v/>
      </c>
    </row>
    <row r="168" customFormat="false" ht="13.8" hidden="false" customHeight="true" outlineLevel="0" collapsed="false">
      <c r="K168" s="26" t="str">
        <f aca="false">IF(H168="", "", IF(H168="-","",VLOOKUP(H168, 'Вода SKU'!$A$1:$C$50, 3, 0)))</f>
        <v/>
      </c>
    </row>
    <row r="169" customFormat="false" ht="13.8" hidden="false" customHeight="true" outlineLevel="0" collapsed="false">
      <c r="K169" s="26" t="str">
        <f aca="false">IF(H169="", "", IF(H169="-","",VLOOKUP(H169, 'Вода SKU'!$A$1:$C$50, 3, 0)))</f>
        <v/>
      </c>
    </row>
    <row r="170" customFormat="false" ht="13.8" hidden="false" customHeight="true" outlineLevel="0" collapsed="false">
      <c r="K170" s="26" t="str">
        <f aca="false">IF(H170="", "", IF(H170="-","",VLOOKUP(H170, 'Вода SKU'!$A$1:$C$50, 3, 0)))</f>
        <v/>
      </c>
    </row>
    <row r="171" customFormat="false" ht="13.8" hidden="false" customHeight="true" outlineLevel="0" collapsed="false">
      <c r="K171" s="26" t="str">
        <f aca="false">IF(H171="", "", IF(H171="-","",VLOOKUP(H171, 'Вода SKU'!$A$1:$C$50, 3, 0)))</f>
        <v/>
      </c>
    </row>
    <row r="172" customFormat="false" ht="13.8" hidden="false" customHeight="true" outlineLevel="0" collapsed="false">
      <c r="K172" s="26" t="str">
        <f aca="false">IF(H172="", "", IF(H172="-","",VLOOKUP(H172, 'Вода SKU'!$A$1:$C$50, 3, 0)))</f>
        <v/>
      </c>
    </row>
    <row r="173" customFormat="false" ht="13.8" hidden="false" customHeight="true" outlineLevel="0" collapsed="false">
      <c r="K173" s="26" t="str">
        <f aca="false">IF(H173="", "", IF(H173="-","",VLOOKUP(H173, 'Вода SKU'!$A$1:$C$50, 3, 0)))</f>
        <v/>
      </c>
    </row>
    <row r="174" customFormat="false" ht="13.8" hidden="false" customHeight="true" outlineLevel="0" collapsed="false">
      <c r="K174" s="26" t="str">
        <f aca="false">IF(H174="", "", IF(H174="-","",VLOOKUP(H174, 'Вода SKU'!$A$1:$C$50, 3, 0)))</f>
        <v/>
      </c>
    </row>
    <row r="175" customFormat="false" ht="13.8" hidden="false" customHeight="true" outlineLevel="0" collapsed="false">
      <c r="K175" s="26" t="str">
        <f aca="false">IF(H175="", "", IF(H175="-","",VLOOKUP(H175, 'Вода SKU'!$A$1:$C$50, 3, 0)))</f>
        <v/>
      </c>
    </row>
    <row r="176" customFormat="false" ht="13.8" hidden="false" customHeight="true" outlineLevel="0" collapsed="false">
      <c r="K176" s="26" t="str">
        <f aca="false">IF(H176="", "", IF(H176="-","",VLOOKUP(H176, 'Вода SKU'!$A$1:$C$50, 3, 0)))</f>
        <v/>
      </c>
    </row>
    <row r="177" customFormat="false" ht="13.8" hidden="false" customHeight="true" outlineLevel="0" collapsed="false">
      <c r="K177" s="26" t="str">
        <f aca="false">IF(H177="", "", IF(H177="-","",VLOOKUP(H177, 'Вода SKU'!$A$1:$C$50, 3, 0)))</f>
        <v/>
      </c>
    </row>
    <row r="178" customFormat="false" ht="13.8" hidden="false" customHeight="true" outlineLevel="0" collapsed="false">
      <c r="K178" s="26" t="str">
        <f aca="false">IF(H178="", "", IF(H178="-","",VLOOKUP(H178, 'Вода SKU'!$A$1:$C$50, 3, 0)))</f>
        <v/>
      </c>
    </row>
    <row r="179" customFormat="false" ht="13.8" hidden="false" customHeight="true" outlineLevel="0" collapsed="false">
      <c r="K179" s="26" t="str">
        <f aca="false">IF(H179="", "", IF(H179="-","",VLOOKUP(H179, 'Вода SKU'!$A$1:$C$50, 3, 0)))</f>
        <v/>
      </c>
    </row>
    <row r="180" customFormat="false" ht="13.8" hidden="false" customHeight="true" outlineLevel="0" collapsed="false">
      <c r="K180" s="26" t="str">
        <f aca="false">IF(H180="", "", IF(H180="-","",VLOOKUP(H180, 'Вода SKU'!$A$1:$C$50, 3, 0)))</f>
        <v/>
      </c>
    </row>
    <row r="181" customFormat="false" ht="13.8" hidden="false" customHeight="true" outlineLevel="0" collapsed="false">
      <c r="K181" s="26" t="str">
        <f aca="false">IF(H181="", "", IF(H181="-","",VLOOKUP(H181, 'Вода SKU'!$A$1:$C$50, 3, 0)))</f>
        <v/>
      </c>
    </row>
    <row r="182" customFormat="false" ht="13.8" hidden="false" customHeight="true" outlineLevel="0" collapsed="false">
      <c r="K182" s="26" t="str">
        <f aca="false">IF(H182="", "", IF(H182="-","",VLOOKUP(H182, 'Вода SKU'!$A$1:$C$50, 3, 0)))</f>
        <v/>
      </c>
    </row>
    <row r="183" customFormat="false" ht="13.8" hidden="false" customHeight="true" outlineLevel="0" collapsed="false">
      <c r="K183" s="26" t="str">
        <f aca="false">IF(H183="", "", IF(H183="-","",VLOOKUP(H183, 'Вода SKU'!$A$1:$C$50, 3, 0)))</f>
        <v/>
      </c>
    </row>
    <row r="184" customFormat="false" ht="13.8" hidden="false" customHeight="true" outlineLevel="0" collapsed="false">
      <c r="K184" s="26" t="str">
        <f aca="false">IF(H184="", "", IF(H184="-","",VLOOKUP(H184, 'Вода SKU'!$A$1:$C$50, 3, 0)))</f>
        <v/>
      </c>
    </row>
    <row r="185" customFormat="false" ht="13.8" hidden="false" customHeight="true" outlineLevel="0" collapsed="false">
      <c r="K185" s="26" t="str">
        <f aca="false">IF(H185="", "", IF(H185="-","",VLOOKUP(H185, 'Вода SKU'!$A$1:$C$50, 3, 0)))</f>
        <v/>
      </c>
    </row>
    <row r="186" customFormat="false" ht="13.8" hidden="false" customHeight="true" outlineLevel="0" collapsed="false">
      <c r="K186" s="26" t="str">
        <f aca="false">IF(H186="", "", IF(H186="-","",VLOOKUP(H186, 'Вода SKU'!$A$1:$C$50, 3, 0)))</f>
        <v/>
      </c>
    </row>
    <row r="187" customFormat="false" ht="13.8" hidden="false" customHeight="true" outlineLevel="0" collapsed="false">
      <c r="K187" s="26" t="str">
        <f aca="false">IF(H187="", "", IF(H187="-","",VLOOKUP(H187, 'Вода SKU'!$A$1:$C$50, 3, 0)))</f>
        <v/>
      </c>
    </row>
    <row r="188" customFormat="false" ht="13.8" hidden="false" customHeight="true" outlineLevel="0" collapsed="false">
      <c r="K188" s="26" t="str">
        <f aca="false">IF(H188="", "", IF(H188="-","",VLOOKUP(H188, 'Вода SKU'!$A$1:$C$50, 3, 0)))</f>
        <v/>
      </c>
    </row>
    <row r="189" customFormat="false" ht="13.8" hidden="false" customHeight="true" outlineLevel="0" collapsed="false">
      <c r="K189" s="26" t="str">
        <f aca="false">IF(H189="", "", IF(H189="-","",VLOOKUP(H189, 'Вода SKU'!$A$1:$C$50, 3, 0)))</f>
        <v/>
      </c>
    </row>
    <row r="190" customFormat="false" ht="13.8" hidden="false" customHeight="true" outlineLevel="0" collapsed="false">
      <c r="K190" s="26" t="str">
        <f aca="false">IF(H190="", "", IF(H190="-","",VLOOKUP(H190, 'Вода SKU'!$A$1:$C$50, 3, 0)))</f>
        <v/>
      </c>
    </row>
    <row r="191" customFormat="false" ht="13.8" hidden="false" customHeight="true" outlineLevel="0" collapsed="false">
      <c r="K191" s="26" t="str">
        <f aca="false">IF(H191="", "", IF(H191="-","",VLOOKUP(H191, 'Вода SKU'!$A$1:$C$50, 3, 0)))</f>
        <v/>
      </c>
    </row>
    <row r="192" customFormat="false" ht="13.8" hidden="false" customHeight="true" outlineLevel="0" collapsed="false">
      <c r="K192" s="26" t="str">
        <f aca="false">IF(H192="", "", IF(H192="-","",VLOOKUP(H192, 'Вода SKU'!$A$1:$C$50, 3, 0)))</f>
        <v/>
      </c>
    </row>
    <row r="193" customFormat="false" ht="13.8" hidden="false" customHeight="true" outlineLevel="0" collapsed="false">
      <c r="K193" s="26" t="str">
        <f aca="false">IF(H193="", "", IF(H193="-","",VLOOKUP(H193, 'Вода SKU'!$A$1:$C$50, 3, 0)))</f>
        <v/>
      </c>
    </row>
    <row r="194" customFormat="false" ht="13.8" hidden="false" customHeight="true" outlineLevel="0" collapsed="false">
      <c r="K194" s="26" t="str">
        <f aca="false">IF(H194="", "", IF(H194="-","",VLOOKUP(H194, 'Вода SKU'!$A$1:$C$50, 3, 0)))</f>
        <v/>
      </c>
    </row>
    <row r="195" customFormat="false" ht="13.8" hidden="false" customHeight="true" outlineLevel="0" collapsed="false">
      <c r="K195" s="26" t="str">
        <f aca="false">IF(H195="", "", IF(H195="-","",VLOOKUP(H195, 'Вода SKU'!$A$1:$C$50, 3, 0)))</f>
        <v/>
      </c>
    </row>
    <row r="196" customFormat="false" ht="13.8" hidden="false" customHeight="true" outlineLevel="0" collapsed="false">
      <c r="K196" s="26" t="str">
        <f aca="false">IF(H196="", "", IF(H196="-","",VLOOKUP(H196, 'Вода SKU'!$A$1:$C$50, 3, 0)))</f>
        <v/>
      </c>
    </row>
    <row r="197" customFormat="false" ht="13.8" hidden="false" customHeight="true" outlineLevel="0" collapsed="false">
      <c r="K197" s="26" t="str">
        <f aca="false">IF(H197="", "", IF(H197="-","",VLOOKUP(H197, 'Вода SKU'!$A$1:$C$50, 3, 0)))</f>
        <v/>
      </c>
    </row>
    <row r="198" customFormat="false" ht="13.8" hidden="false" customHeight="true" outlineLevel="0" collapsed="false">
      <c r="K198" s="26" t="str">
        <f aca="false">IF(H198="", "", IF(H198="-","",VLOOKUP(H198, 'Вода SKU'!$A$1:$C$50, 3, 0)))</f>
        <v/>
      </c>
    </row>
    <row r="199" customFormat="false" ht="13.8" hidden="false" customHeight="true" outlineLevel="0" collapsed="false">
      <c r="K199" s="26" t="str">
        <f aca="false">IF(H199="", "", IF(H199="-","",VLOOKUP(H199, 'Вода SKU'!$A$1:$C$50, 3, 0)))</f>
        <v/>
      </c>
    </row>
    <row r="200" customFormat="false" ht="13.8" hidden="false" customHeight="true" outlineLevel="0" collapsed="false">
      <c r="K200" s="26" t="str">
        <f aca="false">IF(H200="", "", IF(H200="-","",VLOOKUP(H200, 'Вода SKU'!$A$1:$C$50, 3, 0)))</f>
        <v/>
      </c>
    </row>
    <row r="201" customFormat="false" ht="13.8" hidden="false" customHeight="true" outlineLevel="0" collapsed="false">
      <c r="K201" s="26" t="str">
        <f aca="false">IF(H201="", "", IF(H201="-","",VLOOKUP(H201, 'Вода SKU'!$A$1:$C$50, 3, 0)))</f>
        <v/>
      </c>
    </row>
    <row r="202" customFormat="false" ht="13.8" hidden="false" customHeight="true" outlineLevel="0" collapsed="false">
      <c r="K202" s="26" t="str">
        <f aca="false">IF(H202="", "", IF(H202="-","",VLOOKUP(H202, 'Вода SKU'!$A$1:$C$50, 3, 0)))</f>
        <v/>
      </c>
    </row>
    <row r="203" customFormat="false" ht="13.8" hidden="false" customHeight="true" outlineLevel="0" collapsed="false">
      <c r="K203" s="26" t="str">
        <f aca="false">IF(H203="", "", IF(H203="-","",VLOOKUP(H203, 'Вода SKU'!$A$1:$C$50, 3, 0)))</f>
        <v/>
      </c>
    </row>
    <row r="204" customFormat="false" ht="13.8" hidden="false" customHeight="true" outlineLevel="0" collapsed="false">
      <c r="K204" s="26" t="str">
        <f aca="false">IF(H204="", "", IF(H204="-","",VLOOKUP(H204, 'Вода SKU'!$A$1:$C$50, 3, 0)))</f>
        <v/>
      </c>
    </row>
    <row r="205" customFormat="false" ht="13.8" hidden="false" customHeight="true" outlineLevel="0" collapsed="false">
      <c r="K205" s="26" t="str">
        <f aca="false">IF(H205="", "", IF(H205="-","",VLOOKUP(H205, 'Вода SKU'!$A$1:$C$50, 3, 0)))</f>
        <v/>
      </c>
    </row>
    <row r="206" customFormat="false" ht="13.8" hidden="false" customHeight="true" outlineLevel="0" collapsed="false">
      <c r="K206" s="26" t="str">
        <f aca="false">IF(H206="", "", IF(H206="-","",VLOOKUP(H206, 'Вода SKU'!$A$1:$C$50, 3, 0)))</f>
        <v/>
      </c>
    </row>
    <row r="207" customFormat="false" ht="13.8" hidden="false" customHeight="true" outlineLevel="0" collapsed="false">
      <c r="K207" s="26" t="str">
        <f aca="false">IF(H207="", "", IF(H207="-","",VLOOKUP(H207, 'Вода SKU'!$A$1:$C$50, 3, 0)))</f>
        <v/>
      </c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109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">
    <cfRule type="expression" priority="4" aboveAverage="0" equalAverage="0" bottom="0" percent="0" rank="0" text="" dxfId="2">
      <formula>SUMIF(J2:J109,"&gt;0")-SUMIF(J2:J109,"&lt;0") &gt; 1</formula>
    </cfRule>
  </conditionalFormatting>
  <conditionalFormatting sqref="J1:J1048576">
    <cfRule type="expression" priority="5" aboveAverage="0" equalAverage="0" bottom="0" percent="0" rank="0" text="" dxfId="3">
      <formula>IF(N1="",0, J1)  &lt; - 0.05* IF(N1="",0,N1)</formula>
    </cfRule>
    <cfRule type="expression" priority="6" aboveAverage="0" equalAverage="0" bottom="0" percent="0" rank="0" text="" dxfId="4">
      <formula>AND(IF(N1="",0, J1)  &gt;= - 0.05* IF(N1="",0,N1), IF(N1="",0, J1) &lt; 0)</formula>
    </cfRule>
    <cfRule type="expression" priority="7" aboveAverage="0" equalAverage="0" bottom="0" percent="0" rank="0" text="" dxfId="4">
      <formula>AND(IF(N1="",0, J1)  &lt;= 0.05* IF(N1="",0,N1), IF(N1="",0, J1) &gt; 0)</formula>
    </cfRule>
    <cfRule type="expression" priority="8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109" type="list">
      <formula1>'Типы варок'!$A$1:$A$102</formula1>
      <formula2>0</formula2>
    </dataValidation>
    <dataValidation allowBlank="false" operator="between" showDropDown="false" showErrorMessage="false" showInputMessage="true" sqref="E2:F109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109" type="list">
      <formula1>Мойки!$A$1:$A$3</formula1>
      <formula2>0</formula2>
    </dataValidation>
    <dataValidation allowBlank="false" operator="between" showDropDown="false" showErrorMessage="true" showInputMessage="true" sqref="H2:H46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5" min="4" style="1" width="10.36"/>
    <col collapsed="false" customWidth="true" hidden="false" outlineLevel="0" max="7" min="6" style="1" width="10.27"/>
    <col collapsed="false" customWidth="true" hidden="false" outlineLevel="0" max="8" min="8" style="1" width="43.17"/>
    <col collapsed="false" customWidth="true" hidden="false" outlineLevel="0" max="9" min="9" style="1" width="10.27"/>
    <col collapsed="false" customWidth="true" hidden="false" outlineLevel="0" max="11" min="10" style="1" width="8.72"/>
    <col collapsed="false" customWidth="true" hidden="false" outlineLevel="0" max="12" min="12" style="26" width="8.72"/>
    <col collapsed="false" customWidth="true" hidden="false" outlineLevel="0" max="13" min="13" style="42" width="8.72"/>
    <col collapsed="false" customWidth="true" hidden="false" outlineLevel="0" max="14" min="14" style="43" width="8.72"/>
    <col collapsed="false" customWidth="true" hidden="true" outlineLevel="0" max="15" min="15" style="1" width="1.82"/>
    <col collapsed="false" customWidth="true" hidden="true" outlineLevel="0" max="16" min="16" style="1" width="5.54"/>
    <col collapsed="false" customWidth="true" hidden="true" outlineLevel="0" max="17" min="17" style="1" width="5.46"/>
    <col collapsed="false" customWidth="true" hidden="true" outlineLevel="0" max="18" min="18" style="1" width="5"/>
    <col collapsed="false" customWidth="true" hidden="true" outlineLevel="0" max="19" min="19" style="1" width="7.54"/>
    <col collapsed="false" customWidth="true" hidden="true" outlineLevel="0" max="20" min="20" style="1" width="3.18"/>
    <col collapsed="false" customWidth="true" hidden="true" outlineLevel="0" max="21" min="21" style="1" width="6.64"/>
    <col collapsed="false" customWidth="true" hidden="true" outlineLevel="0" max="22" min="22" style="1" width="14.54"/>
    <col collapsed="false" customWidth="true" hidden="true" outlineLevel="0" max="23" min="23" style="1" width="12"/>
    <col collapsed="false" customWidth="true" hidden="true" outlineLevel="0" max="24" min="24" style="1" width="8.54"/>
    <col collapsed="false" customWidth="true" hidden="false" outlineLevel="0" max="1025" min="25" style="1" width="8.54"/>
  </cols>
  <sheetData>
    <row r="1" customFormat="false" ht="34.5" hidden="false" customHeight="true" outlineLevel="0" collapsed="false">
      <c r="A1" s="29" t="s">
        <v>674</v>
      </c>
      <c r="B1" s="30" t="s">
        <v>643</v>
      </c>
      <c r="C1" s="30" t="s">
        <v>651</v>
      </c>
      <c r="D1" s="30" t="s">
        <v>134</v>
      </c>
      <c r="E1" s="30" t="s">
        <v>644</v>
      </c>
      <c r="F1" s="30" t="s">
        <v>675</v>
      </c>
      <c r="G1" s="30" t="s">
        <v>676</v>
      </c>
      <c r="H1" s="30" t="s">
        <v>677</v>
      </c>
      <c r="I1" s="30" t="s">
        <v>678</v>
      </c>
      <c r="J1" s="30" t="s">
        <v>679</v>
      </c>
      <c r="K1" s="30" t="s">
        <v>680</v>
      </c>
      <c r="L1" s="30" t="s">
        <v>681</v>
      </c>
      <c r="M1" s="44" t="s">
        <v>682</v>
      </c>
      <c r="N1" s="44" t="s">
        <v>683</v>
      </c>
      <c r="O1" s="30" t="s">
        <v>684</v>
      </c>
      <c r="Q1" s="30" t="s">
        <v>685</v>
      </c>
      <c r="R1" s="30" t="s">
        <v>686</v>
      </c>
      <c r="S1" s="30" t="n">
        <v>0</v>
      </c>
      <c r="T1" s="29" t="s">
        <v>687</v>
      </c>
      <c r="U1" s="29" t="s">
        <v>688</v>
      </c>
      <c r="V1" s="29" t="s">
        <v>689</v>
      </c>
      <c r="W1" s="29" t="s">
        <v>690</v>
      </c>
      <c r="X1" s="32" t="s">
        <v>691</v>
      </c>
    </row>
    <row r="2" customFormat="false" ht="13.8" hidden="false" customHeight="true" outlineLevel="0" collapsed="false">
      <c r="A2" s="45" t="n">
        <f aca="true">IF(O2="-", "-", 1 + MAX(Вода!$A$2:$A$87) + SUM(INDIRECT(ADDRESS(2,COLUMN(R2)) &amp; ":" &amp; ADDRESS(ROW(),COLUMN(R2)))))</f>
        <v>6</v>
      </c>
      <c r="B2" s="45" t="s">
        <v>665</v>
      </c>
      <c r="C2" s="45" t="n">
        <v>850</v>
      </c>
      <c r="D2" s="45" t="s">
        <v>658</v>
      </c>
      <c r="E2" s="45" t="s">
        <v>699</v>
      </c>
      <c r="F2" s="45" t="s">
        <v>699</v>
      </c>
      <c r="G2" s="45" t="s">
        <v>700</v>
      </c>
      <c r="H2" s="45" t="s">
        <v>217</v>
      </c>
      <c r="I2" s="45" t="n">
        <v>94</v>
      </c>
      <c r="J2" s="26" t="str">
        <f aca="true">IF(M2="", IF(O2="","",X2+(INDIRECT("S" &amp; ROW() - 1) - S2)),IF(O2="", "", INDIRECT("S" &amp; ROW() - 1) - S2))</f>
        <v/>
      </c>
      <c r="K2" s="35" t="str">
        <f aca="false">IF(H2="", "", IF(H2="-","",VLOOKUP(H2, 'Соль SKU'!$A$1:$C$50, 3, 0)))</f>
        <v>1</v>
      </c>
      <c r="M2" s="36"/>
      <c r="N2" s="36" t="str">
        <f aca="false">IF(M2="", IF(X2=0, "", X2), IF(V2 = "", "", IF(V2/U2 = 0, "", V2/U2)))</f>
        <v/>
      </c>
      <c r="P2" s="1" t="n">
        <f aca="false">IF(O2 = "-", -W2,I2)</f>
        <v>94</v>
      </c>
      <c r="Q2" s="1" t="n">
        <f aca="true">IF(O2 = "-", SUM(INDIRECT(ADDRESS(2,COLUMN(P2)) &amp; ":" &amp; ADDRESS(ROW(),COLUMN(P2)))), 0)</f>
        <v>0</v>
      </c>
      <c r="R2" s="1" t="n">
        <f aca="false">IF(O2="-",1,0)</f>
        <v>0</v>
      </c>
      <c r="S2" s="1" t="n">
        <f aca="true">IF(Q2 = 0, INDIRECT("S" &amp; ROW() - 1), Q2)</f>
        <v>0</v>
      </c>
      <c r="T2" s="1" t="str">
        <f aca="false">IF(H2="","",VLOOKUP(H2,'Соль SKU'!$A$1:$B$150,2,0))</f>
        <v>2.7, Альче</v>
      </c>
      <c r="U2" s="1" t="n">
        <f aca="false">IF($C$2="", 1, 8000/$C$2)</f>
        <v>9.41176470588235</v>
      </c>
      <c r="V2" s="1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 t="n">
        <f aca="false">IF(V2 = "", "", V2/U2)</f>
        <v>0</v>
      </c>
      <c r="X2" s="1" t="str">
        <f aca="true">IF(O2="", "", MAX(ROUND(-(INDIRECT("S" &amp; ROW() - 1) - S2)/$C$2, 0), 1) * $C$2)</f>
        <v/>
      </c>
    </row>
    <row r="3" customFormat="false" ht="13.8" hidden="false" customHeight="true" outlineLevel="0" collapsed="false">
      <c r="A3" s="45" t="n">
        <f aca="true">IF(O3="-", "-", 1 + MAX(Вода!$A$2:$A$87) + SUM(INDIRECT(ADDRESS(2,COLUMN(R3)) &amp; ":" &amp; ADDRESS(ROW(),COLUMN(R3)))))</f>
        <v>6</v>
      </c>
      <c r="B3" s="45" t="s">
        <v>665</v>
      </c>
      <c r="C3" s="45" t="n">
        <v>850</v>
      </c>
      <c r="D3" s="45" t="s">
        <v>658</v>
      </c>
      <c r="E3" s="45" t="s">
        <v>699</v>
      </c>
      <c r="F3" s="45" t="s">
        <v>699</v>
      </c>
      <c r="G3" s="45" t="s">
        <v>700</v>
      </c>
      <c r="H3" s="45" t="s">
        <v>218</v>
      </c>
      <c r="I3" s="45" t="n">
        <v>756</v>
      </c>
      <c r="J3" s="26" t="str">
        <f aca="true">IF(M3="", IF(O3="","",X3+(INDIRECT("S" &amp; ROW() - 1) - S3)),IF(O3="", "", INDIRECT("S" &amp; ROW() - 1) - S3))</f>
        <v/>
      </c>
      <c r="K3" s="35" t="str">
        <f aca="false">IF(H3="", "", IF(H3="-","",VLOOKUP(H3, 'Соль SKU'!$A$1:$C$50, 3, 0)))</f>
        <v>1</v>
      </c>
      <c r="M3" s="37"/>
      <c r="N3" s="36" t="str">
        <f aca="false">IF(M3="", IF(X3=0, "", X3), IF(V3 = "", "", IF(V3/U3 = 0, "", V3/U3)))</f>
        <v/>
      </c>
      <c r="P3" s="1" t="n">
        <f aca="false">IF(O3 = "-", -W3,I3)</f>
        <v>756</v>
      </c>
      <c r="Q3" s="1" t="n">
        <f aca="true">IF(O3 = "-", SUM(INDIRECT(ADDRESS(2,COLUMN(P3)) &amp; ":" &amp; ADDRESS(ROW(),COLUMN(P3)))), 0)</f>
        <v>0</v>
      </c>
      <c r="R3" s="1" t="n">
        <f aca="false">IF(O3="-",1,0)</f>
        <v>0</v>
      </c>
      <c r="S3" s="1" t="n">
        <f aca="true">IF(Q3 = 0, INDIRECT("S" &amp; ROW() - 1), Q3)</f>
        <v>0</v>
      </c>
      <c r="T3" s="1" t="str">
        <f aca="false">IF(H3="","",VLOOKUP(H3,'Соль SKU'!$A$1:$B$150,2,0))</f>
        <v>2.7, Альче</v>
      </c>
      <c r="U3" s="1" t="n">
        <f aca="false">IF($C$2="", 1, 8000/$C$2)</f>
        <v>9.41176470588235</v>
      </c>
      <c r="V3" s="1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 t="n">
        <f aca="false">IF(V3 = "", "", V3/U3)</f>
        <v>0</v>
      </c>
      <c r="X3" s="1" t="str">
        <f aca="true">IF(O3="", "", MAX(ROUND(-(INDIRECT("S" &amp; ROW() - 1) - S3)/$C$2, 0), 1) * $C$2)</f>
        <v/>
      </c>
    </row>
    <row r="4" customFormat="false" ht="13.8" hidden="false" customHeight="true" outlineLevel="0" collapsed="false">
      <c r="A4" s="39" t="str">
        <f aca="true">IF(O4="-", "-", 1 + MAX(Вода!$A$2:$A$87) + SUM(INDIRECT(ADDRESS(2,COLUMN(R4)) &amp; ":" &amp; ADDRESS(ROW(),COLUMN(R4)))))</f>
        <v>-</v>
      </c>
      <c r="B4" s="39" t="s">
        <v>695</v>
      </c>
      <c r="C4" s="39" t="s">
        <v>695</v>
      </c>
      <c r="D4" s="39" t="s">
        <v>695</v>
      </c>
      <c r="E4" s="39" t="s">
        <v>695</v>
      </c>
      <c r="F4" s="39" t="s">
        <v>695</v>
      </c>
      <c r="G4" s="39" t="s">
        <v>695</v>
      </c>
      <c r="H4" s="39" t="s">
        <v>695</v>
      </c>
      <c r="J4" s="26" t="n">
        <f aca="true">IF(M4="", IF(O4="","",X4+(INDIRECT("S" &amp; ROW() - 1) - S4)),IF(O4="", "", INDIRECT("S" &amp; ROW() - 1) - S4))</f>
        <v>0</v>
      </c>
      <c r="K4" s="40"/>
      <c r="M4" s="41" t="n">
        <v>8000</v>
      </c>
      <c r="N4" s="36" t="n">
        <f aca="false">IF(M4="", IF(X4=0, "", X4), IF(V4 = "", "", IF(V4/U4 = 0, "", V4/U4)))</f>
        <v>850</v>
      </c>
      <c r="O4" s="39" t="s">
        <v>695</v>
      </c>
      <c r="P4" s="1" t="n">
        <f aca="false">IF(O4 = "-", -W4,I4)</f>
        <v>-850</v>
      </c>
      <c r="Q4" s="1" t="n">
        <f aca="true">IF(O4 = "-", SUM(INDIRECT(ADDRESS(2,COLUMN(P4)) &amp; ":" &amp; ADDRESS(ROW(),COLUMN(P4)))), 0)</f>
        <v>0</v>
      </c>
      <c r="R4" s="1" t="n">
        <f aca="false">IF(O4="-",1,0)</f>
        <v>1</v>
      </c>
      <c r="S4" s="1" t="n">
        <f aca="true">IF(Q4 = 0, INDIRECT("S" &amp; ROW() - 1), Q4)</f>
        <v>0</v>
      </c>
      <c r="T4" s="1" t="str">
        <f aca="false">IF(H4="","",VLOOKUP(H4,'Соль SKU'!$A$1:$B$150,2,0))</f>
        <v>-</v>
      </c>
      <c r="U4" s="1" t="n">
        <f aca="false">IF($C$2="", 1, 8000/$C$2)</f>
        <v>9.41176470588235</v>
      </c>
      <c r="V4" s="1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8000</v>
      </c>
      <c r="W4" s="1" t="n">
        <f aca="false">IF(V4 = "", "", V4/U4)</f>
        <v>850</v>
      </c>
      <c r="X4" s="1" t="n">
        <f aca="true">IF(O4="", "", MAX(ROUND(-(INDIRECT("S" &amp; ROW() - 1) - S4)/$C$2, 0), 1) * $C$2)</f>
        <v>850</v>
      </c>
    </row>
    <row r="5" customFormat="false" ht="13.8" hidden="false" customHeight="true" outlineLevel="0" collapsed="false">
      <c r="A5" s="45" t="n">
        <f aca="true">IF(O5="-", "-", 1 + MAX(Вода!$A$2:$A$87) + SUM(INDIRECT(ADDRESS(2,COLUMN(R5)) &amp; ":" &amp; ADDRESS(ROW(),COLUMN(R5)))))</f>
        <v>7</v>
      </c>
      <c r="B5" s="45" t="s">
        <v>665</v>
      </c>
      <c r="C5" s="45" t="n">
        <v>850</v>
      </c>
      <c r="D5" s="45" t="s">
        <v>658</v>
      </c>
      <c r="E5" s="45" t="s">
        <v>699</v>
      </c>
      <c r="F5" s="45" t="s">
        <v>699</v>
      </c>
      <c r="G5" s="45" t="s">
        <v>700</v>
      </c>
      <c r="H5" s="45" t="s">
        <v>218</v>
      </c>
      <c r="I5" s="45" t="n">
        <v>850</v>
      </c>
      <c r="J5" s="26" t="str">
        <f aca="true">IF(M5="", IF(O5="","",X5+(INDIRECT("S" &amp; ROW() - 1) - S5)),IF(O5="", "", INDIRECT("S" &amp; ROW() - 1) - S5))</f>
        <v/>
      </c>
      <c r="K5" s="35" t="str">
        <f aca="false">IF(H5="", "", IF(H5="-","",VLOOKUP(H5, 'Соль SKU'!$A$1:$C$50, 3, 0)))</f>
        <v>1</v>
      </c>
      <c r="M5" s="37"/>
      <c r="N5" s="36" t="str">
        <f aca="false">IF(M5="", IF(X5=0, "", X5), IF(V5 = "", "", IF(V5/U5 = 0, "", V5/U5)))</f>
        <v/>
      </c>
      <c r="P5" s="1" t="n">
        <f aca="false">IF(O5 = "-", -W5,I5)</f>
        <v>850</v>
      </c>
      <c r="Q5" s="1" t="n">
        <f aca="true">IF(O5 = "-", SUM(INDIRECT(ADDRESS(2,COLUMN(P5)) &amp; ":" &amp; ADDRESS(ROW(),COLUMN(P5)))), 0)</f>
        <v>0</v>
      </c>
      <c r="R5" s="1" t="n">
        <f aca="false">IF(O5="-",1,0)</f>
        <v>0</v>
      </c>
      <c r="S5" s="1" t="n">
        <f aca="true">IF(Q5 = 0, INDIRECT("S" &amp; ROW() - 1), Q5)</f>
        <v>0</v>
      </c>
      <c r="T5" s="1" t="str">
        <f aca="false">IF(H5="","",VLOOKUP(H5,'Соль SKU'!$A$1:$B$150,2,0))</f>
        <v>2.7, Альче</v>
      </c>
      <c r="U5" s="1" t="n">
        <f aca="false">IF($C$2="", 1, 8000/$C$2)</f>
        <v>9.41176470588235</v>
      </c>
      <c r="V5" s="1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1" t="n">
        <f aca="false">IF(V5 = "", "", V5/U5)</f>
        <v>0</v>
      </c>
      <c r="X5" s="1" t="str">
        <f aca="true">IF(O5="", "", MAX(ROUND(-(INDIRECT("S" &amp; ROW() - 1) - S5)/$C$2, 0), 1) * $C$2)</f>
        <v/>
      </c>
    </row>
    <row r="6" customFormat="false" ht="13.8" hidden="false" customHeight="true" outlineLevel="0" collapsed="false">
      <c r="A6" s="39" t="str">
        <f aca="true">IF(O6="-", "-", 1 + MAX(Вода!$A$2:$A$87) + SUM(INDIRECT(ADDRESS(2,COLUMN(R6)) &amp; ":" &amp; ADDRESS(ROW(),COLUMN(R6)))))</f>
        <v>-</v>
      </c>
      <c r="B6" s="39" t="s">
        <v>695</v>
      </c>
      <c r="C6" s="39" t="s">
        <v>695</v>
      </c>
      <c r="D6" s="39" t="s">
        <v>695</v>
      </c>
      <c r="E6" s="39" t="s">
        <v>695</v>
      </c>
      <c r="F6" s="39" t="s">
        <v>695</v>
      </c>
      <c r="G6" s="39" t="s">
        <v>695</v>
      </c>
      <c r="H6" s="39" t="s">
        <v>695</v>
      </c>
      <c r="J6" s="26" t="n">
        <f aca="true">IF(M6="", IF(O6="","",X6+(INDIRECT("S" &amp; ROW() - 1) - S6)),IF(O6="", "", INDIRECT("S" &amp; ROW() - 1) - S6))</f>
        <v>0</v>
      </c>
      <c r="K6" s="40"/>
      <c r="M6" s="41" t="n">
        <v>8000</v>
      </c>
      <c r="N6" s="36" t="n">
        <f aca="false">IF(M6="", IF(X6=0, "", X6), IF(V6 = "", "", IF(V6/U6 = 0, "", V6/U6)))</f>
        <v>850</v>
      </c>
      <c r="O6" s="39" t="s">
        <v>695</v>
      </c>
      <c r="P6" s="1" t="n">
        <f aca="false">IF(O6 = "-", -W6,I6)</f>
        <v>-850</v>
      </c>
      <c r="Q6" s="1" t="n">
        <f aca="true">IF(O6 = "-", SUM(INDIRECT(ADDRESS(2,COLUMN(P6)) &amp; ":" &amp; ADDRESS(ROW(),COLUMN(P6)))), 0)</f>
        <v>0</v>
      </c>
      <c r="R6" s="1" t="n">
        <f aca="false">IF(O6="-",1,0)</f>
        <v>1</v>
      </c>
      <c r="S6" s="1" t="n">
        <f aca="true">IF(Q6 = 0, INDIRECT("S" &amp; ROW() - 1), Q6)</f>
        <v>0</v>
      </c>
      <c r="T6" s="1" t="str">
        <f aca="false">IF(H6="","",VLOOKUP(H6,'Соль SKU'!$A$1:$B$150,2,0))</f>
        <v>-</v>
      </c>
      <c r="U6" s="1" t="n">
        <f aca="false">IF($C$2="", 1, 8000/$C$2)</f>
        <v>9.41176470588235</v>
      </c>
      <c r="V6" s="1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8000</v>
      </c>
      <c r="W6" s="1" t="n">
        <f aca="false">IF(V6 = "", "", V6/U6)</f>
        <v>850</v>
      </c>
      <c r="X6" s="1" t="n">
        <f aca="true">IF(O6="", "", MAX(ROUND(-(INDIRECT("S" &amp; ROW() - 1) - S6)/$C$2, 0), 1) * $C$2)</f>
        <v>850</v>
      </c>
    </row>
    <row r="7" customFormat="false" ht="13.8" hidden="false" customHeight="true" outlineLevel="0" collapsed="false">
      <c r="A7" s="46" t="n">
        <f aca="true">IF(O7="-", "-", 1 + MAX(Вода!$A$2:$A$87) + SUM(INDIRECT(ADDRESS(2,COLUMN(R7)) &amp; ":" &amp; ADDRESS(ROW(),COLUMN(R7)))))</f>
        <v>8</v>
      </c>
      <c r="B7" s="46" t="s">
        <v>665</v>
      </c>
      <c r="C7" s="46" t="n">
        <v>850</v>
      </c>
      <c r="D7" s="46" t="s">
        <v>656</v>
      </c>
      <c r="E7" s="46" t="s">
        <v>699</v>
      </c>
      <c r="F7" s="46" t="s">
        <v>699</v>
      </c>
      <c r="G7" s="46" t="s">
        <v>700</v>
      </c>
      <c r="H7" s="46" t="s">
        <v>211</v>
      </c>
      <c r="I7" s="46" t="n">
        <v>850</v>
      </c>
      <c r="J7" s="26" t="str">
        <f aca="true">IF(M7="", IF(O7="","",X7+(INDIRECT("S" &amp; ROW() - 1) - S7)),IF(O7="", "", INDIRECT("S" &amp; ROW() - 1) - S7))</f>
        <v/>
      </c>
      <c r="K7" s="35" t="str">
        <f aca="false">IF(H7="", "", IF(H7="-","",VLOOKUP(H7, 'Соль SKU'!$A$1:$C$50, 3, 0)))</f>
        <v>1</v>
      </c>
      <c r="M7" s="37"/>
      <c r="N7" s="36" t="str">
        <f aca="false">IF(M7="", IF(X7=0, "", X7), IF(V7 = "", "", IF(V7/U7 = 0, "", V7/U7)))</f>
        <v/>
      </c>
      <c r="P7" s="1" t="n">
        <f aca="false">IF(O7 = "-", -W7,I7)</f>
        <v>850</v>
      </c>
      <c r="Q7" s="1" t="n">
        <f aca="true">IF(O7 = "-", SUM(INDIRECT(ADDRESS(2,COLUMN(P7)) &amp; ":" &amp; ADDRESS(ROW(),COLUMN(P7)))), 0)</f>
        <v>0</v>
      </c>
      <c r="R7" s="1" t="n">
        <f aca="false">IF(O7="-",1,0)</f>
        <v>0</v>
      </c>
      <c r="S7" s="1" t="n">
        <f aca="true">IF(Q7 = 0, INDIRECT("S" &amp; ROW() - 1), Q7)</f>
        <v>0</v>
      </c>
      <c r="T7" s="1" t="str">
        <f aca="false">IF(H7="","",VLOOKUP(H7,'Соль SKU'!$A$1:$B$150,2,0))</f>
        <v>2.7, Альче</v>
      </c>
      <c r="U7" s="1" t="n">
        <f aca="false">IF($C$2="", 1, 8000/$C$2)</f>
        <v>9.41176470588235</v>
      </c>
      <c r="V7" s="1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 t="n">
        <f aca="false">IF(V7 = "", "", V7/U7)</f>
        <v>0</v>
      </c>
      <c r="X7" s="1" t="str">
        <f aca="true">IF(O7="", "", MAX(ROUND(-(INDIRECT("S" &amp; ROW() - 1) - S7)/$C$2, 0), 1) * $C$2)</f>
        <v/>
      </c>
    </row>
    <row r="8" customFormat="false" ht="13.8" hidden="false" customHeight="true" outlineLevel="0" collapsed="false">
      <c r="A8" s="39" t="str">
        <f aca="true">IF(O8="-", "-", 1 + MAX(Вода!$A$2:$A$87) + SUM(INDIRECT(ADDRESS(2,COLUMN(R8)) &amp; ":" &amp; ADDRESS(ROW(),COLUMN(R8)))))</f>
        <v>-</v>
      </c>
      <c r="B8" s="39" t="s">
        <v>695</v>
      </c>
      <c r="C8" s="39" t="s">
        <v>695</v>
      </c>
      <c r="D8" s="39" t="s">
        <v>695</v>
      </c>
      <c r="E8" s="39" t="s">
        <v>695</v>
      </c>
      <c r="F8" s="39" t="s">
        <v>695</v>
      </c>
      <c r="G8" s="39" t="s">
        <v>695</v>
      </c>
      <c r="H8" s="39" t="s">
        <v>695</v>
      </c>
      <c r="J8" s="26" t="n">
        <f aca="true">IF(M8="", IF(O8="","",X8+(INDIRECT("S" &amp; ROW() - 1) - S8)),IF(O8="", "", INDIRECT("S" &amp; ROW() - 1) - S8))</f>
        <v>0</v>
      </c>
      <c r="K8" s="40"/>
      <c r="M8" s="41" t="n">
        <v>8000</v>
      </c>
      <c r="N8" s="36" t="n">
        <f aca="false">IF(M8="", IF(X8=0, "", X8), IF(V8 = "", "", IF(V8/U8 = 0, "", V8/U8)))</f>
        <v>850</v>
      </c>
      <c r="O8" s="39" t="s">
        <v>695</v>
      </c>
      <c r="P8" s="1" t="n">
        <f aca="false">IF(O8 = "-", -W8,I8)</f>
        <v>-850</v>
      </c>
      <c r="Q8" s="1" t="n">
        <f aca="true">IF(O8 = "-", SUM(INDIRECT(ADDRESS(2,COLUMN(P8)) &amp; ":" &amp; ADDRESS(ROW(),COLUMN(P8)))), 0)</f>
        <v>0</v>
      </c>
      <c r="R8" s="1" t="n">
        <f aca="false">IF(O8="-",1,0)</f>
        <v>1</v>
      </c>
      <c r="S8" s="1" t="n">
        <f aca="true">IF(Q8 = 0, INDIRECT("S" &amp; ROW() - 1), Q8)</f>
        <v>0</v>
      </c>
      <c r="T8" s="1" t="str">
        <f aca="false">IF(H8="","",VLOOKUP(H8,'Соль SKU'!$A$1:$B$150,2,0))</f>
        <v>-</v>
      </c>
      <c r="U8" s="1" t="n">
        <f aca="false">IF($C$2="", 1, 8000/$C$2)</f>
        <v>9.41176470588235</v>
      </c>
      <c r="V8" s="1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8000</v>
      </c>
      <c r="W8" s="1" t="n">
        <f aca="false">IF(V8 = "", "", V8/U8)</f>
        <v>850</v>
      </c>
      <c r="X8" s="1" t="n">
        <f aca="true">IF(O8="", "", MAX(ROUND(-(INDIRECT("S" &amp; ROW() - 1) - S8)/$C$2, 0), 1) * $C$2)</f>
        <v>850</v>
      </c>
    </row>
    <row r="9" customFormat="false" ht="13.8" hidden="false" customHeight="true" outlineLevel="0" collapsed="false">
      <c r="A9" s="46" t="n">
        <f aca="true">IF(O9="-", "-", 1 + MAX(Вода!$A$2:$A$87) + SUM(INDIRECT(ADDRESS(2,COLUMN(R9)) &amp; ":" &amp; ADDRESS(ROW(),COLUMN(R9)))))</f>
        <v>9</v>
      </c>
      <c r="B9" s="46" t="s">
        <v>662</v>
      </c>
      <c r="C9" s="46" t="n">
        <v>850</v>
      </c>
      <c r="D9" s="46" t="s">
        <v>656</v>
      </c>
      <c r="E9" s="46" t="s">
        <v>701</v>
      </c>
      <c r="F9" s="46" t="s">
        <v>701</v>
      </c>
      <c r="G9" s="46" t="s">
        <v>700</v>
      </c>
      <c r="H9" s="46" t="s">
        <v>204</v>
      </c>
      <c r="I9" s="46" t="n">
        <v>850</v>
      </c>
      <c r="J9" s="26" t="str">
        <f aca="true">IF(M9="", IF(O9="","",X9+(INDIRECT("S" &amp; ROW() - 1) - S9)),IF(O9="", "", INDIRECT("S" &amp; ROW() - 1) - S9))</f>
        <v/>
      </c>
      <c r="K9" s="35" t="str">
        <f aca="false">IF(H9="", "", IF(H9="-","",VLOOKUP(H9, 'Соль SKU'!$A$1:$C$50, 3, 0)))</f>
        <v>1</v>
      </c>
      <c r="M9" s="37"/>
      <c r="N9" s="36" t="str">
        <f aca="false">IF(M9="", IF(X9=0, "", X9), IF(V9 = "", "", IF(V9/U9 = 0, "", V9/U9)))</f>
        <v/>
      </c>
      <c r="P9" s="1" t="n">
        <f aca="false">IF(O9 = "-", -W9,I9)</f>
        <v>850</v>
      </c>
      <c r="Q9" s="1" t="n">
        <f aca="true">IF(O9 = "-", SUM(INDIRECT(ADDRESS(2,COLUMN(P9)) &amp; ":" &amp; ADDRESS(ROW(),COLUMN(P9)))), 0)</f>
        <v>0</v>
      </c>
      <c r="R9" s="1" t="n">
        <f aca="false">IF(O9="-",1,0)</f>
        <v>0</v>
      </c>
      <c r="S9" s="1" t="n">
        <f aca="true">IF(Q9 = 0, INDIRECT("S" &amp; ROW() - 1), Q9)</f>
        <v>0</v>
      </c>
      <c r="T9" s="1" t="str">
        <f aca="false">IF(H9="","",VLOOKUP(H9,'Соль SKU'!$A$1:$B$150,2,0))</f>
        <v>2.7, Сакко</v>
      </c>
      <c r="U9" s="1" t="n">
        <f aca="false">IF($C$2="", 1, 8000/$C$2)</f>
        <v>9.41176470588235</v>
      </c>
      <c r="V9" s="1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 t="n">
        <f aca="false">IF(V9 = "", "", V9/U9)</f>
        <v>0</v>
      </c>
      <c r="X9" s="1" t="str">
        <f aca="true">IF(O9="", "", MAX(ROUND(-(INDIRECT("S" &amp; ROW() - 1) - S9)/$C$2, 0), 1) * $C$2)</f>
        <v/>
      </c>
    </row>
    <row r="10" customFormat="false" ht="13.8" hidden="false" customHeight="true" outlineLevel="0" collapsed="false">
      <c r="A10" s="39" t="str">
        <f aca="true">IF(O10="-", "-", 1 + MAX(Вода!$A$2:$A$87) + SUM(INDIRECT(ADDRESS(2,COLUMN(R10)) &amp; ":" &amp; ADDRESS(ROW(),COLUMN(R10)))))</f>
        <v>-</v>
      </c>
      <c r="B10" s="39" t="s">
        <v>695</v>
      </c>
      <c r="C10" s="39" t="s">
        <v>695</v>
      </c>
      <c r="D10" s="39" t="s">
        <v>695</v>
      </c>
      <c r="E10" s="39" t="s">
        <v>695</v>
      </c>
      <c r="F10" s="39" t="s">
        <v>695</v>
      </c>
      <c r="G10" s="39" t="s">
        <v>695</v>
      </c>
      <c r="H10" s="39" t="s">
        <v>695</v>
      </c>
      <c r="J10" s="26" t="n">
        <f aca="true">IF(M10="", IF(O10="","",X10+(INDIRECT("S" &amp; ROW() - 1) - S10)),IF(O10="", "", INDIRECT("S" &amp; ROW() - 1) - S10))</f>
        <v>0</v>
      </c>
      <c r="K10" s="40"/>
      <c r="M10" s="41" t="n">
        <v>8000</v>
      </c>
      <c r="N10" s="36" t="n">
        <f aca="false">IF(M10="", IF(X10=0, "", X10), IF(V10 = "", "", IF(V10/U10 = 0, "", V10/U10)))</f>
        <v>850</v>
      </c>
      <c r="O10" s="39" t="s">
        <v>695</v>
      </c>
      <c r="P10" s="1" t="n">
        <f aca="false">IF(O10 = "-", -W10,I10)</f>
        <v>-850</v>
      </c>
      <c r="Q10" s="1" t="n">
        <f aca="true">IF(O10 = "-", SUM(INDIRECT(ADDRESS(2,COLUMN(P10)) &amp; ":" &amp; ADDRESS(ROW(),COLUMN(P10)))), 0)</f>
        <v>0</v>
      </c>
      <c r="R10" s="1" t="n">
        <f aca="false">IF(O10="-",1,0)</f>
        <v>1</v>
      </c>
      <c r="S10" s="1" t="n">
        <f aca="true">IF(Q10 = 0, INDIRECT("S" &amp; ROW() - 1), Q10)</f>
        <v>0</v>
      </c>
      <c r="T10" s="1" t="str">
        <f aca="false">IF(H10="","",VLOOKUP(H10,'Соль SKU'!$A$1:$B$150,2,0))</f>
        <v>-</v>
      </c>
      <c r="U10" s="1" t="n">
        <f aca="false">IF($C$2="", 1, 8000/$C$2)</f>
        <v>9.41176470588235</v>
      </c>
      <c r="V10" s="1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8000</v>
      </c>
      <c r="W10" s="1" t="n">
        <f aca="false">IF(V10 = "", "", V10/U10)</f>
        <v>850</v>
      </c>
      <c r="X10" s="1" t="n">
        <f aca="true">IF(O10="", "", MAX(ROUND(-(INDIRECT("S" &amp; ROW() - 1) - S10)/$C$2, 0), 1) * $C$2)</f>
        <v>850</v>
      </c>
    </row>
    <row r="11" customFormat="false" ht="13.8" hidden="false" customHeight="true" outlineLevel="0" collapsed="false">
      <c r="A11" s="45" t="n">
        <f aca="true">IF(O11="-", "-", 1 + MAX(Вода!$A$2:$A$87) + SUM(INDIRECT(ADDRESS(2,COLUMN(R11)) &amp; ":" &amp; ADDRESS(ROW(),COLUMN(R11)))))</f>
        <v>10</v>
      </c>
      <c r="B11" s="45" t="s">
        <v>665</v>
      </c>
      <c r="C11" s="45" t="n">
        <v>850</v>
      </c>
      <c r="D11" s="45" t="s">
        <v>658</v>
      </c>
      <c r="E11" s="45" t="s">
        <v>701</v>
      </c>
      <c r="F11" s="45" t="s">
        <v>701</v>
      </c>
      <c r="G11" s="45" t="s">
        <v>700</v>
      </c>
      <c r="H11" s="45" t="s">
        <v>221</v>
      </c>
      <c r="I11" s="45" t="n">
        <v>850</v>
      </c>
      <c r="J11" s="26" t="str">
        <f aca="true">IF(M11="", IF(O11="","",X11+(INDIRECT("S" &amp; ROW() - 1) - S11)),IF(O11="", "", INDIRECT("S" &amp; ROW() - 1) - S11))</f>
        <v/>
      </c>
      <c r="K11" s="35" t="str">
        <f aca="false">IF(H11="", "", IF(H11="-","",VLOOKUP(H11, 'Соль SKU'!$A$1:$C$50, 3, 0)))</f>
        <v>1</v>
      </c>
      <c r="M11" s="37"/>
      <c r="N11" s="36" t="str">
        <f aca="false">IF(M11="", IF(X11=0, "", X11), IF(V11 = "", "", IF(V11/U11 = 0, "", V11/U11)))</f>
        <v/>
      </c>
      <c r="P11" s="1" t="n">
        <f aca="false">IF(O11 = "-", -W11,I11)</f>
        <v>850</v>
      </c>
      <c r="Q11" s="1" t="n">
        <f aca="true">IF(O11 = "-", SUM(INDIRECT(ADDRESS(2,COLUMN(P11)) &amp; ":" &amp; ADDRESS(ROW(),COLUMN(P11)))), 0)</f>
        <v>0</v>
      </c>
      <c r="R11" s="1" t="n">
        <f aca="false">IF(O11="-",1,0)</f>
        <v>0</v>
      </c>
      <c r="S11" s="1" t="n">
        <f aca="true">IF(Q11 = 0, INDIRECT("S" &amp; ROW() - 1), Q11)</f>
        <v>0</v>
      </c>
      <c r="T11" s="1" t="str">
        <f aca="false">IF(H11="","",VLOOKUP(H11,'Соль SKU'!$A$1:$B$150,2,0))</f>
        <v>2.7, Альче</v>
      </c>
      <c r="U11" s="1" t="n">
        <f aca="false">IF($C$2="", 1, 8000/$C$2)</f>
        <v>9.41176470588235</v>
      </c>
      <c r="V11" s="1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1" t="n">
        <f aca="false">IF(V11 = "", "", V11/U11)</f>
        <v>0</v>
      </c>
      <c r="X11" s="1" t="str">
        <f aca="true">IF(O11="", "", MAX(ROUND(-(INDIRECT("S" &amp; ROW() - 1) - S11)/$C$2, 0), 1) * $C$2)</f>
        <v/>
      </c>
    </row>
    <row r="12" customFormat="false" ht="13.8" hidden="false" customHeight="true" outlineLevel="0" collapsed="false">
      <c r="A12" s="39" t="str">
        <f aca="true">IF(O12="-", "-", 1 + MAX(Вода!$A$2:$A$87) + SUM(INDIRECT(ADDRESS(2,COLUMN(R12)) &amp; ":" &amp; ADDRESS(ROW(),COLUMN(R12)))))</f>
        <v>-</v>
      </c>
      <c r="B12" s="39" t="s">
        <v>695</v>
      </c>
      <c r="C12" s="39" t="s">
        <v>695</v>
      </c>
      <c r="D12" s="39" t="s">
        <v>695</v>
      </c>
      <c r="E12" s="39" t="s">
        <v>695</v>
      </c>
      <c r="F12" s="39" t="s">
        <v>695</v>
      </c>
      <c r="G12" s="39" t="s">
        <v>695</v>
      </c>
      <c r="H12" s="39" t="s">
        <v>695</v>
      </c>
      <c r="J12" s="26" t="n">
        <f aca="true">IF(M12="", IF(O12="","",X12+(INDIRECT("S" &amp; ROW() - 1) - S12)),IF(O12="", "", INDIRECT("S" &amp; ROW() - 1) - S12))</f>
        <v>0</v>
      </c>
      <c r="K12" s="40"/>
      <c r="M12" s="41" t="n">
        <v>8000</v>
      </c>
      <c r="N12" s="36" t="n">
        <f aca="false">IF(M12="", IF(X12=0, "", X12), IF(V12 = "", "", IF(V12/U12 = 0, "", V12/U12)))</f>
        <v>850</v>
      </c>
      <c r="O12" s="39" t="s">
        <v>695</v>
      </c>
      <c r="P12" s="1" t="n">
        <f aca="false">IF(O12 = "-", -W12,I12)</f>
        <v>-850</v>
      </c>
      <c r="Q12" s="1" t="n">
        <f aca="true">IF(O12 = "-", SUM(INDIRECT(ADDRESS(2,COLUMN(P12)) &amp; ":" &amp; ADDRESS(ROW(),COLUMN(P12)))), 0)</f>
        <v>0</v>
      </c>
      <c r="R12" s="1" t="n">
        <f aca="false">IF(O12="-",1,0)</f>
        <v>1</v>
      </c>
      <c r="S12" s="1" t="n">
        <f aca="true">IF(Q12 = 0, INDIRECT("S" &amp; ROW() - 1), Q12)</f>
        <v>0</v>
      </c>
      <c r="T12" s="1" t="str">
        <f aca="false">IF(H12="","",VLOOKUP(H12,'Соль SKU'!$A$1:$B$150,2,0))</f>
        <v>-</v>
      </c>
      <c r="U12" s="1" t="n">
        <f aca="false">IF($C$2="", 1, 8000/$C$2)</f>
        <v>9.41176470588235</v>
      </c>
      <c r="V12" s="1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8000</v>
      </c>
      <c r="W12" s="1" t="n">
        <f aca="false">IF(V12 = "", "", V12/U12)</f>
        <v>850</v>
      </c>
      <c r="X12" s="1" t="n">
        <f aca="true">IF(O12="", "", MAX(ROUND(-(INDIRECT("S" &amp; ROW() - 1) - S12)/$C$2, 0), 1) * $C$2)</f>
        <v>850</v>
      </c>
    </row>
    <row r="13" customFormat="false" ht="13.8" hidden="false" customHeight="true" outlineLevel="0" collapsed="false">
      <c r="A13" s="46" t="n">
        <f aca="true">IF(O13="-", "-", 1 + MAX(Вода!$A$2:$A$87) + SUM(INDIRECT(ADDRESS(2,COLUMN(R13)) &amp; ":" &amp; ADDRESS(ROW(),COLUMN(R13)))))</f>
        <v>11</v>
      </c>
      <c r="B13" s="46" t="s">
        <v>665</v>
      </c>
      <c r="C13" s="46" t="n">
        <v>850</v>
      </c>
      <c r="D13" s="46" t="s">
        <v>656</v>
      </c>
      <c r="E13" s="46" t="s">
        <v>701</v>
      </c>
      <c r="F13" s="46" t="s">
        <v>701</v>
      </c>
      <c r="G13" s="46" t="s">
        <v>700</v>
      </c>
      <c r="H13" s="46" t="s">
        <v>206</v>
      </c>
      <c r="I13" s="46" t="n">
        <v>202</v>
      </c>
      <c r="J13" s="26" t="str">
        <f aca="true">IF(M13="", IF(O13="","",X13+(INDIRECT("S" &amp; ROW() - 1) - S13)),IF(O13="", "", INDIRECT("S" &amp; ROW() - 1) - S13))</f>
        <v/>
      </c>
      <c r="K13" s="35" t="str">
        <f aca="false">IF(H13="", "", IF(H13="-","",VLOOKUP(H13, 'Соль SKU'!$A$1:$C$50, 3, 0)))</f>
        <v>1</v>
      </c>
      <c r="M13" s="37"/>
      <c r="N13" s="36" t="str">
        <f aca="false">IF(M13="", IF(X13=0, "", X13), IF(V13 = "", "", IF(V13/U13 = 0, "", V13/U13)))</f>
        <v/>
      </c>
      <c r="P13" s="1" t="n">
        <f aca="false">IF(O13 = "-", -W13,I13)</f>
        <v>202</v>
      </c>
      <c r="Q13" s="1" t="n">
        <f aca="true">IF(O13 = "-", SUM(INDIRECT(ADDRESS(2,COLUMN(P13)) &amp; ":" &amp; ADDRESS(ROW(),COLUMN(P13)))), 0)</f>
        <v>0</v>
      </c>
      <c r="R13" s="1" t="n">
        <f aca="false">IF(O13="-",1,0)</f>
        <v>0</v>
      </c>
      <c r="S13" s="1" t="n">
        <f aca="true">IF(Q13 = 0, INDIRECT("S" &amp; ROW() - 1), Q13)</f>
        <v>0</v>
      </c>
      <c r="T13" s="1" t="str">
        <f aca="false">IF(H13="","",VLOOKUP(H13,'Соль SKU'!$A$1:$B$150,2,0))</f>
        <v>2.7, Альче</v>
      </c>
      <c r="U13" s="1" t="n">
        <f aca="false">IF($C$2="", 1, 8000/$C$2)</f>
        <v>9.41176470588235</v>
      </c>
      <c r="V13" s="1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1" t="n">
        <f aca="false">IF(V13 = "", "", V13/U13)</f>
        <v>0</v>
      </c>
      <c r="X13" s="1" t="str">
        <f aca="true">IF(O13="", "", MAX(ROUND(-(INDIRECT("S" &amp; ROW() - 1) - S13)/$C$2, 0), 1) * $C$2)</f>
        <v/>
      </c>
    </row>
    <row r="14" customFormat="false" ht="13.8" hidden="false" customHeight="true" outlineLevel="0" collapsed="false">
      <c r="A14" s="46" t="n">
        <f aca="true">IF(O14="-", "-", 1 + MAX(Вода!$A$2:$A$87) + SUM(INDIRECT(ADDRESS(2,COLUMN(R14)) &amp; ":" &amp; ADDRESS(ROW(),COLUMN(R14)))))</f>
        <v>11</v>
      </c>
      <c r="B14" s="46" t="s">
        <v>665</v>
      </c>
      <c r="C14" s="46" t="n">
        <v>850</v>
      </c>
      <c r="D14" s="46" t="s">
        <v>656</v>
      </c>
      <c r="E14" s="46" t="s">
        <v>701</v>
      </c>
      <c r="F14" s="46" t="s">
        <v>701</v>
      </c>
      <c r="G14" s="46" t="s">
        <v>700</v>
      </c>
      <c r="H14" s="46" t="s">
        <v>207</v>
      </c>
      <c r="I14" s="46" t="n">
        <v>648</v>
      </c>
      <c r="J14" s="26" t="str">
        <f aca="true">IF(M14="", IF(O14="","",X14+(INDIRECT("S" &amp; ROW() - 1) - S14)),IF(O14="", "", INDIRECT("S" &amp; ROW() - 1) - S14))</f>
        <v/>
      </c>
      <c r="K14" s="35" t="str">
        <f aca="false">IF(H14="", "", IF(H14="-","",VLOOKUP(H14, 'Соль SKU'!$A$1:$C$50, 3, 0)))</f>
        <v>1</v>
      </c>
      <c r="M14" s="37"/>
      <c r="N14" s="36" t="str">
        <f aca="false">IF(M14="", IF(X14=0, "", X14), IF(V14 = "", "", IF(V14/U14 = 0, "", V14/U14)))</f>
        <v/>
      </c>
      <c r="P14" s="1" t="n">
        <f aca="false">IF(O14 = "-", -W14,I14)</f>
        <v>648</v>
      </c>
      <c r="Q14" s="1" t="n">
        <f aca="true">IF(O14 = "-", SUM(INDIRECT(ADDRESS(2,COLUMN(P14)) &amp; ":" &amp; ADDRESS(ROW(),COLUMN(P14)))), 0)</f>
        <v>0</v>
      </c>
      <c r="R14" s="1" t="n">
        <f aca="false">IF(O14="-",1,0)</f>
        <v>0</v>
      </c>
      <c r="S14" s="1" t="n">
        <f aca="true">IF(Q14 = 0, INDIRECT("S" &amp; ROW() - 1), Q14)</f>
        <v>0</v>
      </c>
      <c r="T14" s="1" t="str">
        <f aca="false">IF(H14="","",VLOOKUP(H14,'Соль SKU'!$A$1:$B$150,2,0))</f>
        <v>2.7, Альче</v>
      </c>
      <c r="U14" s="1" t="n">
        <f aca="false">IF($C$2="", 1, 8000/$C$2)</f>
        <v>9.41176470588235</v>
      </c>
      <c r="V14" s="1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 t="n">
        <f aca="false">IF(V14 = "", "", V14/U14)</f>
        <v>0</v>
      </c>
      <c r="X14" s="1" t="str">
        <f aca="true">IF(O14="", "", MAX(ROUND(-(INDIRECT("S" &amp; ROW() - 1) - S14)/$C$2, 0), 1) * $C$2)</f>
        <v/>
      </c>
    </row>
    <row r="15" customFormat="false" ht="13.8" hidden="false" customHeight="true" outlineLevel="0" collapsed="false">
      <c r="A15" s="39" t="str">
        <f aca="true">IF(O15="-", "-", 1 + MAX(Вода!$A$2:$A$87) + SUM(INDIRECT(ADDRESS(2,COLUMN(R15)) &amp; ":" &amp; ADDRESS(ROW(),COLUMN(R15)))))</f>
        <v>-</v>
      </c>
      <c r="B15" s="39" t="s">
        <v>695</v>
      </c>
      <c r="C15" s="39" t="s">
        <v>695</v>
      </c>
      <c r="D15" s="39" t="s">
        <v>695</v>
      </c>
      <c r="E15" s="39" t="s">
        <v>695</v>
      </c>
      <c r="F15" s="39" t="s">
        <v>695</v>
      </c>
      <c r="G15" s="39" t="s">
        <v>695</v>
      </c>
      <c r="H15" s="39" t="s">
        <v>695</v>
      </c>
      <c r="J15" s="26" t="n">
        <f aca="true">IF(M15="", IF(O15="","",X15+(INDIRECT("S" &amp; ROW() - 1) - S15)),IF(O15="", "", INDIRECT("S" &amp; ROW() - 1) - S15))</f>
        <v>0</v>
      </c>
      <c r="K15" s="40"/>
      <c r="M15" s="41" t="n">
        <v>8000</v>
      </c>
      <c r="N15" s="36" t="n">
        <f aca="false">IF(M15="", IF(X15=0, "", X15), IF(V15 = "", "", IF(V15/U15 = 0, "", V15/U15)))</f>
        <v>850</v>
      </c>
      <c r="O15" s="39" t="s">
        <v>695</v>
      </c>
      <c r="P15" s="1" t="n">
        <f aca="false">IF(O15 = "-", -W15,I15)</f>
        <v>-850</v>
      </c>
      <c r="Q15" s="1" t="n">
        <f aca="true">IF(O15 = "-", SUM(INDIRECT(ADDRESS(2,COLUMN(P15)) &amp; ":" &amp; ADDRESS(ROW(),COLUMN(P15)))), 0)</f>
        <v>0</v>
      </c>
      <c r="R15" s="1" t="n">
        <f aca="false">IF(O15="-",1,0)</f>
        <v>1</v>
      </c>
      <c r="S15" s="1" t="n">
        <f aca="true">IF(Q15 = 0, INDIRECT("S" &amp; ROW() - 1), Q15)</f>
        <v>0</v>
      </c>
      <c r="T15" s="1" t="str">
        <f aca="false">IF(H15="","",VLOOKUP(H15,'Соль SKU'!$A$1:$B$150,2,0))</f>
        <v>-</v>
      </c>
      <c r="U15" s="1" t="n">
        <f aca="false">IF($C$2="", 1, 8000/$C$2)</f>
        <v>9.41176470588235</v>
      </c>
      <c r="V15" s="1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8000</v>
      </c>
      <c r="W15" s="1" t="n">
        <f aca="false">IF(V15 = "", "", V15/U15)</f>
        <v>850</v>
      </c>
      <c r="X15" s="1" t="n">
        <f aca="true">IF(O15="", "", MAX(ROUND(-(INDIRECT("S" &amp; ROW() - 1) - S15)/$C$2, 0), 1) * $C$2)</f>
        <v>850</v>
      </c>
    </row>
    <row r="16" customFormat="false" ht="13.8" hidden="false" customHeight="true" outlineLevel="0" collapsed="false">
      <c r="A16" s="46" t="n">
        <f aca="true">IF(O16="-", "-", 1 + MAX(Вода!$A$2:$A$87) + SUM(INDIRECT(ADDRESS(2,COLUMN(R16)) &amp; ":" &amp; ADDRESS(ROW(),COLUMN(R16)))))</f>
        <v>12</v>
      </c>
      <c r="B16" s="46" t="s">
        <v>665</v>
      </c>
      <c r="C16" s="46" t="n">
        <v>850</v>
      </c>
      <c r="D16" s="46" t="s">
        <v>656</v>
      </c>
      <c r="E16" s="46" t="s">
        <v>701</v>
      </c>
      <c r="F16" s="46" t="s">
        <v>701</v>
      </c>
      <c r="G16" s="46" t="s">
        <v>700</v>
      </c>
      <c r="H16" s="46" t="s">
        <v>207</v>
      </c>
      <c r="I16" s="46" t="n">
        <v>850</v>
      </c>
      <c r="J16" s="26" t="str">
        <f aca="true">IF(M16="", IF(O16="","",X16+(INDIRECT("S" &amp; ROW() - 1) - S16)),IF(O16="", "", INDIRECT("S" &amp; ROW() - 1) - S16))</f>
        <v/>
      </c>
      <c r="K16" s="35" t="str">
        <f aca="false">IF(H16="", "", IF(H16="-","",VLOOKUP(H16, 'Соль SKU'!$A$1:$C$50, 3, 0)))</f>
        <v>1</v>
      </c>
      <c r="M16" s="37"/>
      <c r="N16" s="36" t="str">
        <f aca="false">IF(M16="", IF(X16=0, "", X16), IF(V16 = "", "", IF(V16/U16 = 0, "", V16/U16)))</f>
        <v/>
      </c>
      <c r="P16" s="1" t="n">
        <f aca="false">IF(O16 = "-", -W16,I16)</f>
        <v>850</v>
      </c>
      <c r="Q16" s="1" t="n">
        <f aca="true">IF(O16 = "-", SUM(INDIRECT(ADDRESS(2,COLUMN(P16)) &amp; ":" &amp; ADDRESS(ROW(),COLUMN(P16)))), 0)</f>
        <v>0</v>
      </c>
      <c r="R16" s="1" t="n">
        <f aca="false">IF(O16="-",1,0)</f>
        <v>0</v>
      </c>
      <c r="S16" s="1" t="n">
        <f aca="true">IF(Q16 = 0, INDIRECT("S" &amp; ROW() - 1), Q16)</f>
        <v>0</v>
      </c>
      <c r="T16" s="1" t="str">
        <f aca="false">IF(H16="","",VLOOKUP(H16,'Соль SKU'!$A$1:$B$150,2,0))</f>
        <v>2.7, Альче</v>
      </c>
      <c r="U16" s="1" t="n">
        <f aca="false">IF($C$2="", 1, 8000/$C$2)</f>
        <v>9.41176470588235</v>
      </c>
      <c r="V16" s="1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1" t="n">
        <f aca="false">IF(V16 = "", "", V16/U16)</f>
        <v>0</v>
      </c>
      <c r="X16" s="1" t="str">
        <f aca="true">IF(O16="", "", MAX(ROUND(-(INDIRECT("S" &amp; ROW() - 1) - S16)/$C$2, 0), 1) * $C$2)</f>
        <v/>
      </c>
    </row>
    <row r="17" customFormat="false" ht="13.8" hidden="false" customHeight="true" outlineLevel="0" collapsed="false">
      <c r="A17" s="39" t="str">
        <f aca="true">IF(O17="-", "-", 1 + MAX(Вода!$A$2:$A$87) + SUM(INDIRECT(ADDRESS(2,COLUMN(R17)) &amp; ":" &amp; ADDRESS(ROW(),COLUMN(R17)))))</f>
        <v>-</v>
      </c>
      <c r="B17" s="39" t="s">
        <v>695</v>
      </c>
      <c r="C17" s="39" t="s">
        <v>695</v>
      </c>
      <c r="D17" s="39" t="s">
        <v>695</v>
      </c>
      <c r="E17" s="39" t="s">
        <v>695</v>
      </c>
      <c r="F17" s="39" t="s">
        <v>695</v>
      </c>
      <c r="G17" s="39" t="s">
        <v>695</v>
      </c>
      <c r="H17" s="39" t="s">
        <v>695</v>
      </c>
      <c r="J17" s="26" t="n">
        <f aca="true">IF(M17="", IF(O17="","",X17+(INDIRECT("S" &amp; ROW() - 1) - S17)),IF(O17="", "", INDIRECT("S" &amp; ROW() - 1) - S17))</f>
        <v>0</v>
      </c>
      <c r="K17" s="40"/>
      <c r="M17" s="41" t="n">
        <v>8000</v>
      </c>
      <c r="N17" s="36" t="n">
        <f aca="false">IF(M17="", IF(X17=0, "", X17), IF(V17 = "", "", IF(V17/U17 = 0, "", V17/U17)))</f>
        <v>850</v>
      </c>
      <c r="O17" s="39" t="s">
        <v>695</v>
      </c>
      <c r="P17" s="1" t="n">
        <f aca="false">IF(O17 = "-", -W17,I17)</f>
        <v>-850</v>
      </c>
      <c r="Q17" s="1" t="n">
        <f aca="true">IF(O17 = "-", SUM(INDIRECT(ADDRESS(2,COLUMN(P17)) &amp; ":" &amp; ADDRESS(ROW(),COLUMN(P17)))), 0)</f>
        <v>0</v>
      </c>
      <c r="R17" s="1" t="n">
        <f aca="false">IF(O17="-",1,0)</f>
        <v>1</v>
      </c>
      <c r="S17" s="1" t="n">
        <f aca="true">IF(Q17 = 0, INDIRECT("S" &amp; ROW() - 1), Q17)</f>
        <v>0</v>
      </c>
      <c r="T17" s="1" t="str">
        <f aca="false">IF(H17="","",VLOOKUP(H17,'Соль SKU'!$A$1:$B$150,2,0))</f>
        <v>-</v>
      </c>
      <c r="U17" s="1" t="n">
        <f aca="false">IF($C$2="", 1, 8000/$C$2)</f>
        <v>9.41176470588235</v>
      </c>
      <c r="V17" s="1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8000</v>
      </c>
      <c r="W17" s="1" t="n">
        <f aca="false">IF(V17 = "", "", V17/U17)</f>
        <v>850</v>
      </c>
      <c r="X17" s="1" t="n">
        <f aca="true">IF(O17="", "", MAX(ROUND(-(INDIRECT("S" &amp; ROW() - 1) - S17)/$C$2, 0), 1) * $C$2)</f>
        <v>850</v>
      </c>
    </row>
    <row r="18" customFormat="false" ht="13.8" hidden="false" customHeight="true" outlineLevel="0" collapsed="false">
      <c r="A18" s="46" t="n">
        <f aca="true">IF(O18="-", "-", 1 + MAX(Вода!$A$2:$A$87) + SUM(INDIRECT(ADDRESS(2,COLUMN(R18)) &amp; ":" &amp; ADDRESS(ROW(),COLUMN(R18)))))</f>
        <v>13</v>
      </c>
      <c r="B18" s="46" t="s">
        <v>665</v>
      </c>
      <c r="C18" s="46" t="n">
        <v>850</v>
      </c>
      <c r="D18" s="46" t="s">
        <v>656</v>
      </c>
      <c r="E18" s="46" t="s">
        <v>701</v>
      </c>
      <c r="F18" s="46" t="s">
        <v>701</v>
      </c>
      <c r="G18" s="46" t="s">
        <v>700</v>
      </c>
      <c r="H18" s="46" t="s">
        <v>207</v>
      </c>
      <c r="I18" s="46" t="n">
        <v>850</v>
      </c>
      <c r="J18" s="26" t="str">
        <f aca="true">IF(M18="", IF(O18="","",X18+(INDIRECT("S" &amp; ROW() - 1) - S18)),IF(O18="", "", INDIRECT("S" &amp; ROW() - 1) - S18))</f>
        <v/>
      </c>
      <c r="K18" s="35" t="str">
        <f aca="false">IF(H18="", "", IF(H18="-","",VLOOKUP(H18, 'Соль SKU'!$A$1:$C$50, 3, 0)))</f>
        <v>1</v>
      </c>
      <c r="M18" s="37"/>
      <c r="N18" s="36" t="str">
        <f aca="false">IF(M18="", IF(X18=0, "", X18), IF(V18 = "", "", IF(V18/U18 = 0, "", V18/U18)))</f>
        <v/>
      </c>
      <c r="P18" s="1" t="n">
        <f aca="false">IF(O18 = "-", -W18,I18)</f>
        <v>850</v>
      </c>
      <c r="Q18" s="1" t="n">
        <f aca="true">IF(O18 = "-", SUM(INDIRECT(ADDRESS(2,COLUMN(P18)) &amp; ":" &amp; ADDRESS(ROW(),COLUMN(P18)))), 0)</f>
        <v>0</v>
      </c>
      <c r="R18" s="1" t="n">
        <f aca="false">IF(O18="-",1,0)</f>
        <v>0</v>
      </c>
      <c r="S18" s="1" t="n">
        <f aca="true">IF(Q18 = 0, INDIRECT("S" &amp; ROW() - 1), Q18)</f>
        <v>0</v>
      </c>
      <c r="T18" s="1" t="str">
        <f aca="false">IF(H18="","",VLOOKUP(H18,'Соль SKU'!$A$1:$B$150,2,0))</f>
        <v>2.7, Альче</v>
      </c>
      <c r="U18" s="1" t="n">
        <f aca="false">IF($C$2="", 1, 8000/$C$2)</f>
        <v>9.41176470588235</v>
      </c>
      <c r="V18" s="1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 t="n">
        <f aca="false">IF(V18 = "", "", V18/U18)</f>
        <v>0</v>
      </c>
      <c r="X18" s="1" t="str">
        <f aca="true">IF(O18="", "", MAX(ROUND(-(INDIRECT("S" &amp; ROW() - 1) - S18)/$C$2, 0), 1) * $C$2)</f>
        <v/>
      </c>
    </row>
    <row r="19" customFormat="false" ht="13.8" hidden="false" customHeight="true" outlineLevel="0" collapsed="false">
      <c r="A19" s="39" t="str">
        <f aca="true">IF(O19="-", "-", 1 + MAX(Вода!$A$2:$A$87) + SUM(INDIRECT(ADDRESS(2,COLUMN(R19)) &amp; ":" &amp; ADDRESS(ROW(),COLUMN(R19)))))</f>
        <v>-</v>
      </c>
      <c r="B19" s="39" t="s">
        <v>695</v>
      </c>
      <c r="C19" s="39" t="s">
        <v>695</v>
      </c>
      <c r="D19" s="39" t="s">
        <v>695</v>
      </c>
      <c r="E19" s="39" t="s">
        <v>695</v>
      </c>
      <c r="F19" s="39" t="s">
        <v>695</v>
      </c>
      <c r="G19" s="39" t="s">
        <v>695</v>
      </c>
      <c r="H19" s="39" t="s">
        <v>695</v>
      </c>
      <c r="J19" s="26" t="n">
        <f aca="true">IF(M19="", IF(O19="","",X19+(INDIRECT("S" &amp; ROW() - 1) - S19)),IF(O19="", "", INDIRECT("S" &amp; ROW() - 1) - S19))</f>
        <v>0</v>
      </c>
      <c r="K19" s="40"/>
      <c r="M19" s="41" t="n">
        <v>8000</v>
      </c>
      <c r="N19" s="36" t="n">
        <f aca="false">IF(M19="", IF(X19=0, "", X19), IF(V19 = "", "", IF(V19/U19 = 0, "", V19/U19)))</f>
        <v>850</v>
      </c>
      <c r="O19" s="39" t="s">
        <v>695</v>
      </c>
      <c r="P19" s="1" t="n">
        <f aca="false">IF(O19 = "-", -W19,I19)</f>
        <v>-850</v>
      </c>
      <c r="Q19" s="1" t="n">
        <f aca="true">IF(O19 = "-", SUM(INDIRECT(ADDRESS(2,COLUMN(P19)) &amp; ":" &amp; ADDRESS(ROW(),COLUMN(P19)))), 0)</f>
        <v>0</v>
      </c>
      <c r="R19" s="1" t="n">
        <f aca="false">IF(O19="-",1,0)</f>
        <v>1</v>
      </c>
      <c r="S19" s="1" t="n">
        <f aca="true">IF(Q19 = 0, INDIRECT("S" &amp; ROW() - 1), Q19)</f>
        <v>0</v>
      </c>
      <c r="T19" s="1" t="str">
        <f aca="false">IF(H19="","",VLOOKUP(H19,'Соль SKU'!$A$1:$B$150,2,0))</f>
        <v>-</v>
      </c>
      <c r="U19" s="1" t="n">
        <f aca="false">IF($C$2="", 1, 8000/$C$2)</f>
        <v>9.41176470588235</v>
      </c>
      <c r="V19" s="1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8000</v>
      </c>
      <c r="W19" s="1" t="n">
        <f aca="false">IF(V19 = "", "", V19/U19)</f>
        <v>850</v>
      </c>
      <c r="X19" s="1" t="n">
        <f aca="true">IF(O19="", "", MAX(ROUND(-(INDIRECT("S" &amp; ROW() - 1) - S19)/$C$2, 0), 1) * $C$2)</f>
        <v>850</v>
      </c>
    </row>
    <row r="20" customFormat="false" ht="13.8" hidden="false" customHeight="true" outlineLevel="0" collapsed="false">
      <c r="J20" s="26" t="str">
        <f aca="true">IF(M20="", IF(O20="","",X20+(INDIRECT("S" &amp; ROW() - 1) - S20)),IF(O20="", "", INDIRECT("S" &amp; ROW() - 1) - S20))</f>
        <v/>
      </c>
      <c r="K20" s="35" t="str">
        <f aca="false">IF(H20="", "", IF(H20="-","",VLOOKUP(H20, 'Соль SKU'!$A$1:$C$50, 3, 0)))</f>
        <v/>
      </c>
      <c r="M20" s="37"/>
      <c r="N20" s="36" t="str">
        <f aca="false">IF(M20="", IF(X20=0, "", X20), IF(V20 = "", "", IF(V20/U20 = 0, "", V20/U20)))</f>
        <v/>
      </c>
      <c r="P20" s="1" t="n">
        <f aca="false">IF(O20 = "-", -W20,I20)</f>
        <v>0</v>
      </c>
      <c r="Q20" s="1" t="n">
        <f aca="true">IF(O20 = "-", SUM(INDIRECT(ADDRESS(2,COLUMN(P20)) &amp; ":" &amp; ADDRESS(ROW(),COLUMN(P20)))), 0)</f>
        <v>0</v>
      </c>
      <c r="R20" s="1" t="n">
        <f aca="false">IF(O20="-",1,0)</f>
        <v>0</v>
      </c>
      <c r="S20" s="1" t="n">
        <f aca="true">IF(Q20 = 0, INDIRECT("S" &amp; ROW() - 1), Q20)</f>
        <v>0</v>
      </c>
      <c r="T20" s="1" t="str">
        <f aca="false">IF(H20="","",VLOOKUP(H20,'Соль SKU'!$A$1:$B$150,2,0))</f>
        <v/>
      </c>
      <c r="U20" s="1" t="n">
        <f aca="false">IF($C$2="", 1, 8000/$C$2)</f>
        <v>9.41176470588235</v>
      </c>
      <c r="V20" s="1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1" t="n">
        <f aca="false">IF(V20 = "", "", V20/U20)</f>
        <v>0</v>
      </c>
      <c r="X20" s="1" t="str">
        <f aca="true">IF(O20="", "", MAX(ROUND(-(INDIRECT("S" &amp; ROW() - 1) - S20)/$C$2, 0), 1) * $C$2)</f>
        <v/>
      </c>
    </row>
    <row r="21" customFormat="false" ht="13.8" hidden="false" customHeight="true" outlineLevel="0" collapsed="false">
      <c r="J21" s="26" t="str">
        <f aca="true">IF(M21="", IF(O21="","",X21+(INDIRECT("S" &amp; ROW() - 1) - S21)),IF(O21="", "", INDIRECT("S" &amp; ROW() - 1) - S21))</f>
        <v/>
      </c>
      <c r="K21" s="35" t="str">
        <f aca="false">IF(H21="", "", IF(H21="-","",VLOOKUP(H21, 'Соль SKU'!$A$1:$C$50, 3, 0)))</f>
        <v/>
      </c>
      <c r="M21" s="37"/>
      <c r="N21" s="36" t="str">
        <f aca="false">IF(M21="", IF(X21=0, "", X21), IF(V21 = "", "", IF(V21/U21 = 0, "", V21/U21)))</f>
        <v/>
      </c>
      <c r="P21" s="1" t="n">
        <f aca="false">IF(O21 = "-", -W21,I21)</f>
        <v>0</v>
      </c>
      <c r="Q21" s="1" t="n">
        <f aca="true">IF(O21 = "-", SUM(INDIRECT(ADDRESS(2,COLUMN(P21)) &amp; ":" &amp; ADDRESS(ROW(),COLUMN(P21)))), 0)</f>
        <v>0</v>
      </c>
      <c r="R21" s="1" t="n">
        <f aca="false">IF(O21="-",1,0)</f>
        <v>0</v>
      </c>
      <c r="S21" s="1" t="n">
        <f aca="true">IF(Q21 = 0, INDIRECT("S" &amp; ROW() - 1), Q21)</f>
        <v>0</v>
      </c>
      <c r="T21" s="1" t="str">
        <f aca="false">IF(H21="","",VLOOKUP(H21,'Соль SKU'!$A$1:$B$150,2,0))</f>
        <v/>
      </c>
      <c r="U21" s="1" t="n">
        <f aca="false">IF($C$2="", 1, 8000/$C$2)</f>
        <v>9.41176470588235</v>
      </c>
      <c r="V21" s="1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 t="n">
        <f aca="false">IF(V21 = "", "", V21/U21)</f>
        <v>0</v>
      </c>
      <c r="X21" s="1" t="str">
        <f aca="true">IF(O21="", "", MAX(ROUND(-(INDIRECT("S" &amp; ROW() - 1) - S21)/$C$2, 0), 1) * $C$2)</f>
        <v/>
      </c>
    </row>
    <row r="22" customFormat="false" ht="13.8" hidden="false" customHeight="true" outlineLevel="0" collapsed="false">
      <c r="J22" s="26" t="str">
        <f aca="true">IF(M22="", IF(O22="","",X22+(INDIRECT("S" &amp; ROW() - 1) - S22)),IF(O22="", "", INDIRECT("S" &amp; ROW() - 1) - S22))</f>
        <v/>
      </c>
      <c r="K22" s="35" t="str">
        <f aca="false">IF(H22="", "", IF(H22="-","",VLOOKUP(H22, 'Соль SKU'!$A$1:$C$50, 3, 0)))</f>
        <v/>
      </c>
      <c r="M22" s="37"/>
      <c r="N22" s="36" t="str">
        <f aca="false">IF(M22="", IF(X22=0, "", X22), IF(V22 = "", "", IF(V22/U22 = 0, "", V22/U22)))</f>
        <v/>
      </c>
      <c r="P22" s="1" t="n">
        <f aca="false">IF(O22 = "-", -W22,I22)</f>
        <v>0</v>
      </c>
      <c r="Q22" s="1" t="n">
        <f aca="true">IF(O22 = "-", SUM(INDIRECT(ADDRESS(2,COLUMN(P22)) &amp; ":" &amp; ADDRESS(ROW(),COLUMN(P22)))), 0)</f>
        <v>0</v>
      </c>
      <c r="R22" s="1" t="n">
        <f aca="false">IF(O22="-",1,0)</f>
        <v>0</v>
      </c>
      <c r="S22" s="1" t="n">
        <f aca="true">IF(Q22 = 0, INDIRECT("S" &amp; ROW() - 1), Q22)</f>
        <v>0</v>
      </c>
      <c r="T22" s="1" t="str">
        <f aca="false">IF(H22="","",VLOOKUP(H22,'Соль SKU'!$A$1:$B$150,2,0))</f>
        <v/>
      </c>
      <c r="U22" s="1" t="n">
        <f aca="false">IF($C$2="", 1, 8000/$C$2)</f>
        <v>9.41176470588235</v>
      </c>
      <c r="V22" s="1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1" t="n">
        <f aca="false">IF(V22 = "", "", V22/U22)</f>
        <v>0</v>
      </c>
      <c r="X22" s="1" t="str">
        <f aca="true">IF(O22="", "", MAX(ROUND(-(INDIRECT("S" &amp; ROW() - 1) - S22)/$C$2, 0), 1) * $C$2)</f>
        <v/>
      </c>
    </row>
    <row r="23" customFormat="false" ht="13.8" hidden="false" customHeight="true" outlineLevel="0" collapsed="false">
      <c r="J23" s="26" t="str">
        <f aca="true">IF(M23="", IF(O23="","",X23+(INDIRECT("S" &amp; ROW() - 1) - S23)),IF(O23="", "", INDIRECT("S" &amp; ROW() - 1) - S23))</f>
        <v/>
      </c>
      <c r="K23" s="35" t="str">
        <f aca="false">IF(H23="", "", IF(H23="-","",VLOOKUP(H23, 'Соль SKU'!$A$1:$C$50, 3, 0)))</f>
        <v/>
      </c>
      <c r="M23" s="37"/>
      <c r="N23" s="36" t="str">
        <f aca="false">IF(M23="", IF(X23=0, "", X23), IF(V23 = "", "", IF(V23/U23 = 0, "", V23/U23)))</f>
        <v/>
      </c>
      <c r="P23" s="1" t="n">
        <f aca="false">IF(O23 = "-", -W23,I23)</f>
        <v>0</v>
      </c>
      <c r="Q23" s="1" t="n">
        <f aca="true">IF(O23 = "-", SUM(INDIRECT(ADDRESS(2,COLUMN(P23)) &amp; ":" &amp; ADDRESS(ROW(),COLUMN(P23)))), 0)</f>
        <v>0</v>
      </c>
      <c r="R23" s="1" t="n">
        <f aca="false">IF(O23="-",1,0)</f>
        <v>0</v>
      </c>
      <c r="S23" s="1" t="n">
        <f aca="true">IF(Q23 = 0, INDIRECT("S" &amp; ROW() - 1), Q23)</f>
        <v>0</v>
      </c>
      <c r="T23" s="1" t="str">
        <f aca="false">IF(H23="","",VLOOKUP(H23,'Соль SKU'!$A$1:$B$150,2,0))</f>
        <v/>
      </c>
      <c r="U23" s="1" t="n">
        <f aca="false">IF($C$2="", 1, 8000/$C$2)</f>
        <v>9.41176470588235</v>
      </c>
      <c r="V23" s="1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 t="n">
        <f aca="false">IF(V23 = "", "", V23/U23)</f>
        <v>0</v>
      </c>
      <c r="X23" s="1" t="str">
        <f aca="true">IF(O23="", "", MAX(ROUND(-(INDIRECT("S" &amp; ROW() - 1) - S23)/$C$2, 0), 1) * $C$2)</f>
        <v/>
      </c>
    </row>
    <row r="24" customFormat="false" ht="13.8" hidden="false" customHeight="true" outlineLevel="0" collapsed="false">
      <c r="J24" s="26" t="str">
        <f aca="true">IF(M24="", IF(O24="","",X24+(INDIRECT("S" &amp; ROW() - 1) - S24)),IF(O24="", "", INDIRECT("S" &amp; ROW() - 1) - S24))</f>
        <v/>
      </c>
      <c r="K24" s="35" t="str">
        <f aca="false">IF(H24="", "", IF(H24="-","",VLOOKUP(H24, 'Соль SKU'!$A$1:$C$50, 3, 0)))</f>
        <v/>
      </c>
      <c r="M24" s="37"/>
      <c r="N24" s="36" t="str">
        <f aca="false">IF(M24="", IF(X24=0, "", X24), IF(V24 = "", "", IF(V24/U24 = 0, "", V24/U24)))</f>
        <v/>
      </c>
      <c r="P24" s="1" t="n">
        <f aca="false">IF(O24 = "-", -W24,I24)</f>
        <v>0</v>
      </c>
      <c r="Q24" s="1" t="n">
        <f aca="true">IF(O24 = "-", SUM(INDIRECT(ADDRESS(2,COLUMN(P24)) &amp; ":" &amp; ADDRESS(ROW(),COLUMN(P24)))), 0)</f>
        <v>0</v>
      </c>
      <c r="R24" s="1" t="n">
        <f aca="false">IF(O24="-",1,0)</f>
        <v>0</v>
      </c>
      <c r="S24" s="1" t="n">
        <f aca="true">IF(Q24 = 0, INDIRECT("S" &amp; ROW() - 1), Q24)</f>
        <v>0</v>
      </c>
      <c r="T24" s="1" t="str">
        <f aca="false">IF(H24="","",VLOOKUP(H24,'Соль SKU'!$A$1:$B$150,2,0))</f>
        <v/>
      </c>
      <c r="U24" s="1" t="n">
        <f aca="false">IF($C$2="", 1, 8000/$C$2)</f>
        <v>9.41176470588235</v>
      </c>
      <c r="V24" s="1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1" t="n">
        <f aca="false">IF(V24 = "", "", V24/U24)</f>
        <v>0</v>
      </c>
      <c r="X24" s="1" t="str">
        <f aca="true">IF(O24="", "", MAX(ROUND(-(INDIRECT("S" &amp; ROW() - 1) - S24)/$C$2, 0), 1) * $C$2)</f>
        <v/>
      </c>
    </row>
    <row r="25" customFormat="false" ht="13.8" hidden="false" customHeight="true" outlineLevel="0" collapsed="false">
      <c r="J25" s="26" t="str">
        <f aca="true">IF(M25="", IF(O25="","",X25+(INDIRECT("S" &amp; ROW() - 1) - S25)),IF(O25="", "", INDIRECT("S" &amp; ROW() - 1) - S25))</f>
        <v/>
      </c>
      <c r="K25" s="35" t="str">
        <f aca="false">IF(H25="", "", IF(H25="-","",VLOOKUP(H25, 'Соль SKU'!$A$1:$C$50, 3, 0)))</f>
        <v/>
      </c>
      <c r="M25" s="37"/>
      <c r="N25" s="36" t="str">
        <f aca="false">IF(M25="", IF(X25=0, "", X25), IF(V25 = "", "", IF(V25/U25 = 0, "", V25/U25)))</f>
        <v/>
      </c>
      <c r="P25" s="1" t="n">
        <f aca="false">IF(O25 = "-", -W25,I25)</f>
        <v>0</v>
      </c>
      <c r="Q25" s="1" t="n">
        <f aca="true">IF(O25 = "-", SUM(INDIRECT(ADDRESS(2,COLUMN(P25)) &amp; ":" &amp; ADDRESS(ROW(),COLUMN(P25)))), 0)</f>
        <v>0</v>
      </c>
      <c r="R25" s="1" t="n">
        <f aca="false">IF(O25="-",1,0)</f>
        <v>0</v>
      </c>
      <c r="S25" s="1" t="n">
        <f aca="true">IF(Q25 = 0, INDIRECT("S" &amp; ROW() - 1), Q25)</f>
        <v>0</v>
      </c>
      <c r="T25" s="1" t="str">
        <f aca="false">IF(H25="","",VLOOKUP(H25,'Соль SKU'!$A$1:$B$150,2,0))</f>
        <v/>
      </c>
      <c r="U25" s="1" t="n">
        <f aca="false">IF($C$2="", 1, 8000/$C$2)</f>
        <v>9.41176470588235</v>
      </c>
      <c r="V25" s="1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 t="n">
        <f aca="false">IF(V25 = "", "", V25/U25)</f>
        <v>0</v>
      </c>
      <c r="X25" s="1" t="str">
        <f aca="true">IF(O25="", "", MAX(ROUND(-(INDIRECT("S" &amp; ROW() - 1) - S25)/$C$2, 0), 1) * $C$2)</f>
        <v/>
      </c>
    </row>
    <row r="26" customFormat="false" ht="13.8" hidden="false" customHeight="true" outlineLevel="0" collapsed="false">
      <c r="J26" s="26" t="str">
        <f aca="true">IF(M26="", IF(O26="","",X26+(INDIRECT("S" &amp; ROW() - 1) - S26)),IF(O26="", "", INDIRECT("S" &amp; ROW() - 1) - S26))</f>
        <v/>
      </c>
      <c r="K26" s="35" t="str">
        <f aca="false">IF(H26="", "", IF(H26="-","",VLOOKUP(H26, 'Соль SKU'!$A$1:$C$50, 3, 0)))</f>
        <v/>
      </c>
      <c r="M26" s="37"/>
      <c r="N26" s="36" t="str">
        <f aca="false">IF(M26="", IF(X26=0, "", X26), IF(V26 = "", "", IF(V26/U26 = 0, "", V26/U26)))</f>
        <v/>
      </c>
      <c r="P26" s="1" t="n">
        <f aca="false">IF(O26 = "-", -W26,I26)</f>
        <v>0</v>
      </c>
      <c r="Q26" s="1" t="n">
        <f aca="true">IF(O26 = "-", SUM(INDIRECT(ADDRESS(2,COLUMN(P26)) &amp; ":" &amp; ADDRESS(ROW(),COLUMN(P26)))), 0)</f>
        <v>0</v>
      </c>
      <c r="R26" s="1" t="n">
        <f aca="false">IF(O26="-",1,0)</f>
        <v>0</v>
      </c>
      <c r="S26" s="1" t="n">
        <f aca="true">IF(Q26 = 0, INDIRECT("S" &amp; ROW() - 1), Q26)</f>
        <v>0</v>
      </c>
      <c r="T26" s="1" t="str">
        <f aca="false">IF(H26="","",VLOOKUP(H26,'Соль SKU'!$A$1:$B$150,2,0))</f>
        <v/>
      </c>
      <c r="U26" s="1" t="n">
        <f aca="false">IF($C$2="", 1, 8000/$C$2)</f>
        <v>9.41176470588235</v>
      </c>
      <c r="V26" s="1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1" t="n">
        <f aca="false">IF(V26 = "", "", V26/U26)</f>
        <v>0</v>
      </c>
      <c r="X26" s="1" t="str">
        <f aca="true">IF(O26="", "", MAX(ROUND(-(INDIRECT("S" &amp; ROW() - 1) - S26)/$C$2, 0), 1) * $C$2)</f>
        <v/>
      </c>
    </row>
    <row r="27" customFormat="false" ht="13.8" hidden="false" customHeight="true" outlineLevel="0" collapsed="false">
      <c r="J27" s="26" t="str">
        <f aca="true">IF(M27="", IF(O27="","",X27+(INDIRECT("S" &amp; ROW() - 1) - S27)),IF(O27="", "", INDIRECT("S" &amp; ROW() - 1) - S27))</f>
        <v/>
      </c>
      <c r="K27" s="35" t="str">
        <f aca="false">IF(H27="", "", IF(H27="-","",VLOOKUP(H27, 'Соль SKU'!$A$1:$C$50, 3, 0)))</f>
        <v/>
      </c>
      <c r="M27" s="37"/>
      <c r="N27" s="36" t="str">
        <f aca="false">IF(M27="", IF(X27=0, "", X27), IF(V27 = "", "", IF(V27/U27 = 0, "", V27/U27)))</f>
        <v/>
      </c>
      <c r="P27" s="1" t="n">
        <f aca="false">IF(O27 = "-", -W27,I27)</f>
        <v>0</v>
      </c>
      <c r="Q27" s="1" t="n">
        <f aca="true">IF(O27 = "-", SUM(INDIRECT(ADDRESS(2,COLUMN(P27)) &amp; ":" &amp; ADDRESS(ROW(),COLUMN(P27)))), 0)</f>
        <v>0</v>
      </c>
      <c r="R27" s="1" t="n">
        <f aca="false">IF(O27="-",1,0)</f>
        <v>0</v>
      </c>
      <c r="S27" s="1" t="n">
        <f aca="true">IF(Q27 = 0, INDIRECT("S" &amp; ROW() - 1), Q27)</f>
        <v>0</v>
      </c>
      <c r="T27" s="1" t="str">
        <f aca="false">IF(H27="","",VLOOKUP(H27,'Соль SKU'!$A$1:$B$150,2,0))</f>
        <v/>
      </c>
      <c r="U27" s="1" t="n">
        <f aca="false">IF($C$2="", 1, 8000/$C$2)</f>
        <v>9.41176470588235</v>
      </c>
      <c r="V27" s="1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1" t="n">
        <f aca="false">IF(V27 = "", "", V27/U27)</f>
        <v>0</v>
      </c>
      <c r="X27" s="1" t="str">
        <f aca="true">IF(O27="", "", MAX(ROUND(-(INDIRECT("S" &amp; ROW() - 1) - S27)/$C$2, 0), 1) * $C$2)</f>
        <v/>
      </c>
    </row>
    <row r="28" customFormat="false" ht="13.8" hidden="false" customHeight="true" outlineLevel="0" collapsed="false">
      <c r="J28" s="26" t="str">
        <f aca="true">IF(M28="", IF(O28="","",X28+(INDIRECT("S" &amp; ROW() - 1) - S28)),IF(O28="", "", INDIRECT("S" &amp; ROW() - 1) - S28))</f>
        <v/>
      </c>
      <c r="K28" s="35" t="str">
        <f aca="false">IF(H28="", "", IF(H28="-","",VLOOKUP(H28, 'Соль SKU'!$A$1:$C$50, 3, 0)))</f>
        <v/>
      </c>
      <c r="M28" s="37"/>
      <c r="N28" s="36" t="str">
        <f aca="false">IF(M28="", IF(X28=0, "", X28), IF(V28 = "", "", IF(V28/U28 = 0, "", V28/U28)))</f>
        <v/>
      </c>
      <c r="P28" s="1" t="n">
        <f aca="false">IF(O28 = "-", -W28,I28)</f>
        <v>0</v>
      </c>
      <c r="Q28" s="1" t="n">
        <f aca="true">IF(O28 = "-", SUM(INDIRECT(ADDRESS(2,COLUMN(P28)) &amp; ":" &amp; ADDRESS(ROW(),COLUMN(P28)))), 0)</f>
        <v>0</v>
      </c>
      <c r="R28" s="1" t="n">
        <f aca="false">IF(O28="-",1,0)</f>
        <v>0</v>
      </c>
      <c r="S28" s="1" t="n">
        <f aca="true">IF(Q28 = 0, INDIRECT("S" &amp; ROW() - 1), Q28)</f>
        <v>0</v>
      </c>
      <c r="T28" s="1" t="str">
        <f aca="false">IF(H28="","",VLOOKUP(H28,'Соль SKU'!$A$1:$B$150,2,0))</f>
        <v/>
      </c>
      <c r="U28" s="1" t="n">
        <f aca="false">IF($C$2="", 1, 8000/$C$2)</f>
        <v>9.41176470588235</v>
      </c>
      <c r="V28" s="1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 t="n">
        <f aca="false">IF(V28 = "", "", V28/U28)</f>
        <v>0</v>
      </c>
      <c r="X28" s="1" t="str">
        <f aca="true">IF(O28="", "", MAX(ROUND(-(INDIRECT("S" &amp; ROW() - 1) - S28)/$C$2, 0), 1) * $C$2)</f>
        <v/>
      </c>
    </row>
    <row r="29" customFormat="false" ht="13.8" hidden="false" customHeight="true" outlineLevel="0" collapsed="false">
      <c r="J29" s="26" t="str">
        <f aca="true">IF(M29="", IF(O29="","",X29+(INDIRECT("S" &amp; ROW() - 1) - S29)),IF(O29="", "", INDIRECT("S" &amp; ROW() - 1) - S29))</f>
        <v/>
      </c>
      <c r="K29" s="35" t="str">
        <f aca="false">IF(H29="", "", IF(H29="-","",VLOOKUP(H29, 'Соль SKU'!$A$1:$C$50, 3, 0)))</f>
        <v/>
      </c>
      <c r="M29" s="37"/>
      <c r="N29" s="36" t="str">
        <f aca="false">IF(M29="", IF(X29=0, "", X29), IF(V29 = "", "", IF(V29/U29 = 0, "", V29/U29)))</f>
        <v/>
      </c>
      <c r="P29" s="1" t="n">
        <f aca="false">IF(O29 = "-", -W29,I29)</f>
        <v>0</v>
      </c>
      <c r="Q29" s="1" t="n">
        <f aca="true">IF(O29 = "-", SUM(INDIRECT(ADDRESS(2,COLUMN(P29)) &amp; ":" &amp; ADDRESS(ROW(),COLUMN(P29)))), 0)</f>
        <v>0</v>
      </c>
      <c r="R29" s="1" t="n">
        <f aca="false">IF(O29="-",1,0)</f>
        <v>0</v>
      </c>
      <c r="S29" s="1" t="n">
        <f aca="true">IF(Q29 = 0, INDIRECT("S" &amp; ROW() - 1), Q29)</f>
        <v>0</v>
      </c>
      <c r="T29" s="1" t="str">
        <f aca="false">IF(H29="","",VLOOKUP(H29,'Соль SKU'!$A$1:$B$150,2,0))</f>
        <v/>
      </c>
      <c r="U29" s="1" t="n">
        <f aca="false">IF($C$2="", 1, 8000/$C$2)</f>
        <v>9.41176470588235</v>
      </c>
      <c r="V29" s="1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 t="n">
        <f aca="false">IF(V29 = "", "", V29/U29)</f>
        <v>0</v>
      </c>
      <c r="X29" s="1" t="str">
        <f aca="true">IF(O29="", "", MAX(ROUND(-(INDIRECT("S" &amp; ROW() - 1) - S29)/$C$2, 0), 1) * $C$2)</f>
        <v/>
      </c>
    </row>
    <row r="30" customFormat="false" ht="13.8" hidden="false" customHeight="true" outlineLevel="0" collapsed="false">
      <c r="J30" s="26" t="str">
        <f aca="true">IF(M30="", IF(O30="","",X30+(INDIRECT("S" &amp; ROW() - 1) - S30)),IF(O30="", "", INDIRECT("S" &amp; ROW() - 1) - S30))</f>
        <v/>
      </c>
      <c r="K30" s="35" t="str">
        <f aca="false">IF(H30="", "", IF(H30="-","",VLOOKUP(H30, 'Соль SKU'!$A$1:$C$50, 3, 0)))</f>
        <v/>
      </c>
      <c r="M30" s="37"/>
      <c r="N30" s="36" t="str">
        <f aca="false">IF(M30="", IF(X30=0, "", X30), IF(V30 = "", "", IF(V30/U30 = 0, "", V30/U30)))</f>
        <v/>
      </c>
      <c r="P30" s="1" t="n">
        <f aca="false">IF(O30 = "-", -W30,I30)</f>
        <v>0</v>
      </c>
      <c r="Q30" s="1" t="n">
        <f aca="true">IF(O30 = "-", SUM(INDIRECT(ADDRESS(2,COLUMN(P30)) &amp; ":" &amp; ADDRESS(ROW(),COLUMN(P30)))), 0)</f>
        <v>0</v>
      </c>
      <c r="R30" s="1" t="n">
        <f aca="false">IF(O30="-",1,0)</f>
        <v>0</v>
      </c>
      <c r="S30" s="1" t="n">
        <f aca="true">IF(Q30 = 0, INDIRECT("S" &amp; ROW() - 1), Q30)</f>
        <v>0</v>
      </c>
      <c r="T30" s="1" t="str">
        <f aca="false">IF(H30="","",VLOOKUP(H30,'Соль SKU'!$A$1:$B$150,2,0))</f>
        <v/>
      </c>
      <c r="U30" s="1" t="n">
        <f aca="false">IF($C$2="", 1, 8000/$C$2)</f>
        <v>9.41176470588235</v>
      </c>
      <c r="V30" s="1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1" t="n">
        <f aca="false">IF(V30 = "", "", V30/U30)</f>
        <v>0</v>
      </c>
      <c r="X30" s="1" t="str">
        <f aca="true">IF(O30="", "", MAX(ROUND(-(INDIRECT("S" &amp; ROW() - 1) - S30)/$C$2, 0), 1) * $C$2)</f>
        <v/>
      </c>
    </row>
    <row r="31" customFormat="false" ht="13.8" hidden="false" customHeight="true" outlineLevel="0" collapsed="false">
      <c r="J31" s="26" t="str">
        <f aca="true">IF(M31="", IF(O31="","",X31+(INDIRECT("S" &amp; ROW() - 1) - S31)),IF(O31="", "", INDIRECT("S" &amp; ROW() - 1) - S31))</f>
        <v/>
      </c>
      <c r="K31" s="35" t="str">
        <f aca="false">IF(H31="", "", IF(H31="-","",VLOOKUP(H31, 'Соль SKU'!$A$1:$C$50, 3, 0)))</f>
        <v/>
      </c>
      <c r="M31" s="37"/>
      <c r="N31" s="36" t="str">
        <f aca="false">IF(M31="", IF(X31=0, "", X31), IF(V31 = "", "", IF(V31/U31 = 0, "", V31/U31)))</f>
        <v/>
      </c>
      <c r="P31" s="1" t="n">
        <f aca="false">IF(O31 = "-", -W31,I31)</f>
        <v>0</v>
      </c>
      <c r="Q31" s="1" t="n">
        <f aca="true">IF(O31 = "-", SUM(INDIRECT(ADDRESS(2,COLUMN(P31)) &amp; ":" &amp; ADDRESS(ROW(),COLUMN(P31)))), 0)</f>
        <v>0</v>
      </c>
      <c r="R31" s="1" t="n">
        <f aca="false">IF(O31="-",1,0)</f>
        <v>0</v>
      </c>
      <c r="S31" s="1" t="n">
        <f aca="true">IF(Q31 = 0, INDIRECT("S" &amp; ROW() - 1), Q31)</f>
        <v>0</v>
      </c>
      <c r="T31" s="1" t="str">
        <f aca="false">IF(H31="","",VLOOKUP(H31,'Соль SKU'!$A$1:$B$150,2,0))</f>
        <v/>
      </c>
      <c r="U31" s="1" t="n">
        <f aca="false">IF($C$2="", 1, 8000/$C$2)</f>
        <v>9.41176470588235</v>
      </c>
      <c r="V31" s="1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 t="n">
        <f aca="false">IF(V31 = "", "", V31/U31)</f>
        <v>0</v>
      </c>
      <c r="X31" s="1" t="str">
        <f aca="true">IF(O31="", "", MAX(ROUND(-(INDIRECT("S" &amp; ROW() - 1) - S31)/$C$2, 0), 1) * $C$2)</f>
        <v/>
      </c>
    </row>
    <row r="32" customFormat="false" ht="13.8" hidden="false" customHeight="true" outlineLevel="0" collapsed="false">
      <c r="J32" s="26" t="str">
        <f aca="true">IF(M32="", IF(O32="","",X32+(INDIRECT("S" &amp; ROW() - 1) - S32)),IF(O32="", "", INDIRECT("S" &amp; ROW() - 1) - S32))</f>
        <v/>
      </c>
      <c r="K32" s="35" t="str">
        <f aca="false">IF(H32="", "", IF(H32="-","",VLOOKUP(H32, 'Соль SKU'!$A$1:$C$50, 3, 0)))</f>
        <v/>
      </c>
      <c r="M32" s="37"/>
      <c r="N32" s="36" t="str">
        <f aca="false">IF(M32="", IF(X32=0, "", X32), IF(V32 = "", "", IF(V32/U32 = 0, "", V32/U32)))</f>
        <v/>
      </c>
      <c r="P32" s="1" t="n">
        <f aca="false">IF(O32 = "-", -W32,I32)</f>
        <v>0</v>
      </c>
      <c r="Q32" s="1" t="n">
        <f aca="true">IF(O32 = "-", SUM(INDIRECT(ADDRESS(2,COLUMN(P32)) &amp; ":" &amp; ADDRESS(ROW(),COLUMN(P32)))), 0)</f>
        <v>0</v>
      </c>
      <c r="R32" s="1" t="n">
        <f aca="false">IF(O32="-",1,0)</f>
        <v>0</v>
      </c>
      <c r="S32" s="1" t="n">
        <f aca="true">IF(Q32 = 0, INDIRECT("S" &amp; ROW() - 1), Q32)</f>
        <v>0</v>
      </c>
      <c r="T32" s="1" t="str">
        <f aca="false">IF(H32="","",VLOOKUP(H32,'Соль SKU'!$A$1:$B$150,2,0))</f>
        <v/>
      </c>
      <c r="U32" s="1" t="n">
        <f aca="false">IF($C$2="", 1, 8000/$C$2)</f>
        <v>9.41176470588235</v>
      </c>
      <c r="V32" s="1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 t="n">
        <f aca="false">IF(V32 = "", "", V32/U32)</f>
        <v>0</v>
      </c>
      <c r="X32" s="1" t="str">
        <f aca="true">IF(O32="", "", MAX(ROUND(-(INDIRECT("S" &amp; ROW() - 1) - S32)/$C$2, 0), 1) * $C$2)</f>
        <v/>
      </c>
    </row>
    <row r="33" customFormat="false" ht="13.8" hidden="false" customHeight="true" outlineLevel="0" collapsed="false">
      <c r="J33" s="26" t="str">
        <f aca="true">IF(M33="", IF(O33="","",X33+(INDIRECT("S" &amp; ROW() - 1) - S33)),IF(O33="", "", INDIRECT("S" &amp; ROW() - 1) - S33))</f>
        <v/>
      </c>
      <c r="K33" s="35" t="str">
        <f aca="false">IF(H33="", "", IF(H33="-","",VLOOKUP(H33, 'Соль SKU'!$A$1:$C$50, 3, 0)))</f>
        <v/>
      </c>
      <c r="M33" s="37"/>
      <c r="N33" s="36" t="str">
        <f aca="false">IF(M33="", IF(X33=0, "", X33), IF(V33 = "", "", IF(V33/U33 = 0, "", V33/U33)))</f>
        <v/>
      </c>
      <c r="P33" s="1" t="n">
        <f aca="false">IF(O33 = "-", -W33,I33)</f>
        <v>0</v>
      </c>
      <c r="Q33" s="1" t="n">
        <f aca="true">IF(O33 = "-", SUM(INDIRECT(ADDRESS(2,COLUMN(P33)) &amp; ":" &amp; ADDRESS(ROW(),COLUMN(P33)))), 0)</f>
        <v>0</v>
      </c>
      <c r="R33" s="1" t="n">
        <f aca="false">IF(O33="-",1,0)</f>
        <v>0</v>
      </c>
      <c r="S33" s="1" t="n">
        <f aca="true">IF(Q33 = 0, INDIRECT("S" &amp; ROW() - 1), Q33)</f>
        <v>0</v>
      </c>
      <c r="T33" s="1" t="str">
        <f aca="false">IF(H33="","",VLOOKUP(H33,'Соль SKU'!$A$1:$B$150,2,0))</f>
        <v/>
      </c>
      <c r="U33" s="1" t="n">
        <f aca="false">IF($C$2="", 1, 8000/$C$2)</f>
        <v>9.41176470588235</v>
      </c>
      <c r="V33" s="1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 t="n">
        <f aca="false">IF(V33 = "", "", V33/U33)</f>
        <v>0</v>
      </c>
      <c r="X33" s="1" t="str">
        <f aca="true">IF(O33="", "", MAX(ROUND(-(INDIRECT("S" &amp; ROW() - 1) - S33)/$C$2, 0), 1) * $C$2)</f>
        <v/>
      </c>
    </row>
    <row r="34" customFormat="false" ht="13.8" hidden="false" customHeight="true" outlineLevel="0" collapsed="false">
      <c r="J34" s="26" t="str">
        <f aca="true">IF(M34="", IF(O34="","",X34+(INDIRECT("S" &amp; ROW() - 1) - S34)),IF(O34="", "", INDIRECT("S" &amp; ROW() - 1) - S34))</f>
        <v/>
      </c>
      <c r="K34" s="35" t="str">
        <f aca="false">IF(H34="", "", IF(H34="-","",VLOOKUP(H34, 'Соль SKU'!$A$1:$C$50, 3, 0)))</f>
        <v/>
      </c>
      <c r="M34" s="37"/>
      <c r="N34" s="36" t="str">
        <f aca="false">IF(M34="", IF(X34=0, "", X34), IF(V34 = "", "", IF(V34/U34 = 0, "", V34/U34)))</f>
        <v/>
      </c>
      <c r="P34" s="1" t="n">
        <f aca="false">IF(O34 = "-", -W34,I34)</f>
        <v>0</v>
      </c>
      <c r="Q34" s="1" t="n">
        <f aca="true">IF(O34 = "-", SUM(INDIRECT(ADDRESS(2,COLUMN(P34)) &amp; ":" &amp; ADDRESS(ROW(),COLUMN(P34)))), 0)</f>
        <v>0</v>
      </c>
      <c r="R34" s="1" t="n">
        <f aca="false">IF(O34="-",1,0)</f>
        <v>0</v>
      </c>
      <c r="S34" s="1" t="n">
        <f aca="true">IF(Q34 = 0, INDIRECT("S" &amp; ROW() - 1), Q34)</f>
        <v>0</v>
      </c>
      <c r="T34" s="1" t="str">
        <f aca="false">IF(H34="","",VLOOKUP(H34,'Соль SKU'!$A$1:$B$150,2,0))</f>
        <v/>
      </c>
      <c r="U34" s="1" t="n">
        <f aca="false">IF($C$2="", 1, 8000/$C$2)</f>
        <v>9.41176470588235</v>
      </c>
      <c r="V34" s="1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 t="n">
        <f aca="false">IF(V34 = "", "", V34/U34)</f>
        <v>0</v>
      </c>
      <c r="X34" s="1" t="str">
        <f aca="true">IF(O34="", "", MAX(ROUND(-(INDIRECT("S" &amp; ROW() - 1) - S34)/$C$2, 0), 1) * $C$2)</f>
        <v/>
      </c>
    </row>
    <row r="35" customFormat="false" ht="13.8" hidden="false" customHeight="true" outlineLevel="0" collapsed="false">
      <c r="J35" s="26" t="str">
        <f aca="true">IF(M35="", IF(O35="","",X35+(INDIRECT("S" &amp; ROW() - 1) - S35)),IF(O35="", "", INDIRECT("S" &amp; ROW() - 1) - S35))</f>
        <v/>
      </c>
      <c r="K35" s="35" t="str">
        <f aca="false">IF(H35="", "", IF(H35="-","",VLOOKUP(H35, 'Соль SKU'!$A$1:$C$50, 3, 0)))</f>
        <v/>
      </c>
      <c r="M35" s="37"/>
      <c r="N35" s="36" t="str">
        <f aca="false">IF(M35="", IF(X35=0, "", X35), IF(V35 = "", "", IF(V35/U35 = 0, "", V35/U35)))</f>
        <v/>
      </c>
      <c r="P35" s="1" t="n">
        <f aca="false">IF(O35 = "-", -W35,I35)</f>
        <v>0</v>
      </c>
      <c r="Q35" s="1" t="n">
        <f aca="true">IF(O35 = "-", SUM(INDIRECT(ADDRESS(2,COLUMN(P35)) &amp; ":" &amp; ADDRESS(ROW(),COLUMN(P35)))), 0)</f>
        <v>0</v>
      </c>
      <c r="R35" s="1" t="n">
        <f aca="false">IF(O35="-",1,0)</f>
        <v>0</v>
      </c>
      <c r="S35" s="1" t="n">
        <f aca="true">IF(Q35 = 0, INDIRECT("S" &amp; ROW() - 1), Q35)</f>
        <v>0</v>
      </c>
      <c r="T35" s="1" t="str">
        <f aca="false">IF(H35="","",VLOOKUP(H35,'Соль SKU'!$A$1:$B$150,2,0))</f>
        <v/>
      </c>
      <c r="U35" s="1" t="n">
        <f aca="false">IF($C$2="", 1, 8000/$C$2)</f>
        <v>9.41176470588235</v>
      </c>
      <c r="V35" s="1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1" t="n">
        <f aca="false">IF(V35 = "", "", V35/U35)</f>
        <v>0</v>
      </c>
      <c r="X35" s="1" t="str">
        <f aca="true">IF(O35="", "", MAX(ROUND(-(INDIRECT("S" &amp; ROW() - 1) - S35)/$C$2, 0), 1) * $C$2)</f>
        <v/>
      </c>
    </row>
    <row r="36" customFormat="false" ht="13.8" hidden="false" customHeight="true" outlineLevel="0" collapsed="false">
      <c r="J36" s="26" t="str">
        <f aca="true">IF(M36="", IF(O36="","",X36+(INDIRECT("S" &amp; ROW() - 1) - S36)),IF(O36="", "", INDIRECT("S" &amp; ROW() - 1) - S36))</f>
        <v/>
      </c>
      <c r="K36" s="35" t="str">
        <f aca="false">IF(H36="", "", IF(H36="-","",VLOOKUP(H36, 'Соль SKU'!$A$1:$C$50, 3, 0)))</f>
        <v/>
      </c>
      <c r="M36" s="37"/>
      <c r="N36" s="36" t="str">
        <f aca="false">IF(M36="", IF(X36=0, "", X36), IF(V36 = "", "", IF(V36/U36 = 0, "", V36/U36)))</f>
        <v/>
      </c>
      <c r="P36" s="1" t="n">
        <f aca="false">IF(O36 = "-", -W36,I36)</f>
        <v>0</v>
      </c>
      <c r="Q36" s="1" t="n">
        <f aca="true">IF(O36 = "-", SUM(INDIRECT(ADDRESS(2,COLUMN(P36)) &amp; ":" &amp; ADDRESS(ROW(),COLUMN(P36)))), 0)</f>
        <v>0</v>
      </c>
      <c r="R36" s="1" t="n">
        <f aca="false">IF(O36="-",1,0)</f>
        <v>0</v>
      </c>
      <c r="S36" s="1" t="n">
        <f aca="true">IF(Q36 = 0, INDIRECT("S" &amp; ROW() - 1), Q36)</f>
        <v>0</v>
      </c>
      <c r="T36" s="1" t="str">
        <f aca="false">IF(H36="","",VLOOKUP(H36,'Соль SKU'!$A$1:$B$150,2,0))</f>
        <v/>
      </c>
      <c r="U36" s="1" t="n">
        <f aca="false">IF($C$2="", 1, 8000/$C$2)</f>
        <v>9.41176470588235</v>
      </c>
      <c r="V36" s="1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 t="n">
        <f aca="false">IF(V36 = "", "", V36/U36)</f>
        <v>0</v>
      </c>
      <c r="X36" s="1" t="str">
        <f aca="true">IF(O36="", "", MAX(ROUND(-(INDIRECT("S" &amp; ROW() - 1) - S36)/$C$2, 0), 1) * $C$2)</f>
        <v/>
      </c>
    </row>
    <row r="37" customFormat="false" ht="13.8" hidden="false" customHeight="true" outlineLevel="0" collapsed="false">
      <c r="J37" s="26" t="str">
        <f aca="true">IF(M37="", IF(O37="","",X37+(INDIRECT("S" &amp; ROW() - 1) - S37)),IF(O37="", "", INDIRECT("S" &amp; ROW() - 1) - S37))</f>
        <v/>
      </c>
      <c r="K37" s="35" t="str">
        <f aca="false">IF(H37="", "", IF(H37="-","",VLOOKUP(H37, 'Соль SKU'!$A$1:$C$50, 3, 0)))</f>
        <v/>
      </c>
      <c r="M37" s="36"/>
      <c r="N37" s="36" t="str">
        <f aca="false">IF(M37="", IF(X37=0, "", X37), IF(V37 = "", "", IF(V37/U37 = 0, "", V37/U37)))</f>
        <v/>
      </c>
      <c r="P37" s="1" t="n">
        <f aca="false">IF(O37 = "-", -W37,I37)</f>
        <v>0</v>
      </c>
      <c r="Q37" s="1" t="n">
        <f aca="true">IF(O37 = "-", SUM(INDIRECT(ADDRESS(2,COLUMN(P37)) &amp; ":" &amp; ADDRESS(ROW(),COLUMN(P37)))), 0)</f>
        <v>0</v>
      </c>
      <c r="R37" s="1" t="n">
        <f aca="false">IF(O37="-",1,0)</f>
        <v>0</v>
      </c>
      <c r="S37" s="1" t="n">
        <f aca="true">IF(Q37 = 0, INDIRECT("S" &amp; ROW() - 1), Q37)</f>
        <v>0</v>
      </c>
      <c r="T37" s="1" t="str">
        <f aca="false">IF(H37="","",VLOOKUP(H37,'Соль SKU'!$A$1:$B$150,2,0))</f>
        <v/>
      </c>
      <c r="U37" s="1" t="n">
        <f aca="false">IF($C$2="", 1, 8000/$C$2)</f>
        <v>9.41176470588235</v>
      </c>
      <c r="V37" s="1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 t="n">
        <f aca="false">IF(V37 = "", "", V37/U37)</f>
        <v>0</v>
      </c>
      <c r="X37" s="1" t="str">
        <f aca="true">IF(O37="", "", MAX(ROUND(-(INDIRECT("S" &amp; ROW() - 1) - S37)/$C$2, 0), 1) * $C$2)</f>
        <v/>
      </c>
    </row>
    <row r="38" customFormat="false" ht="13.8" hidden="false" customHeight="true" outlineLevel="0" collapsed="false">
      <c r="J38" s="26" t="str">
        <f aca="true">IF(M38="", IF(O38="","",X38+(INDIRECT("S" &amp; ROW() - 1) - S38)),IF(O38="", "", INDIRECT("S" &amp; ROW() - 1) - S38))</f>
        <v/>
      </c>
      <c r="K38" s="35" t="str">
        <f aca="false">IF(H38="", "", IF(H38="-","",VLOOKUP(H38, 'Соль SKU'!$A$1:$C$50, 3, 0)))</f>
        <v/>
      </c>
      <c r="M38" s="37"/>
      <c r="N38" s="36" t="str">
        <f aca="false">IF(M38="", IF(X38=0, "", X38), IF(V38 = "", "", IF(V38/U38 = 0, "", V38/U38)))</f>
        <v/>
      </c>
      <c r="P38" s="1" t="n">
        <f aca="false">IF(O38 = "-", -W38,I38)</f>
        <v>0</v>
      </c>
      <c r="Q38" s="1" t="n">
        <f aca="true">IF(O38 = "-", SUM(INDIRECT(ADDRESS(2,COLUMN(P38)) &amp; ":" &amp; ADDRESS(ROW(),COLUMN(P38)))), 0)</f>
        <v>0</v>
      </c>
      <c r="R38" s="1" t="n">
        <f aca="false">IF(O38="-",1,0)</f>
        <v>0</v>
      </c>
      <c r="S38" s="1" t="n">
        <f aca="true">IF(Q38 = 0, INDIRECT("S" &amp; ROW() - 1), Q38)</f>
        <v>0</v>
      </c>
      <c r="T38" s="1" t="str">
        <f aca="false">IF(H38="","",VLOOKUP(H38,'Соль SKU'!$A$1:$B$150,2,0))</f>
        <v/>
      </c>
      <c r="U38" s="1" t="n">
        <f aca="false">IF($C$2="", 1, 8000/$C$2)</f>
        <v>9.41176470588235</v>
      </c>
      <c r="V38" s="1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 t="n">
        <f aca="false">IF(V38 = "", "", V38/U38)</f>
        <v>0</v>
      </c>
      <c r="X38" s="1" t="str">
        <f aca="true">IF(O38="", "", MAX(ROUND(-(INDIRECT("S" &amp; ROW() - 1) - S38)/$C$2, 0), 1) * $C$2)</f>
        <v/>
      </c>
    </row>
    <row r="39" customFormat="false" ht="13.8" hidden="false" customHeight="true" outlineLevel="0" collapsed="false">
      <c r="J39" s="26" t="str">
        <f aca="true">IF(M39="", IF(O39="","",X39+(INDIRECT("S" &amp; ROW() - 1) - S39)),IF(O39="", "", INDIRECT("S" &amp; ROW() - 1) - S39))</f>
        <v/>
      </c>
      <c r="K39" s="35" t="str">
        <f aca="false">IF(H39="", "", IF(H39="-","",VLOOKUP(H39, 'Соль SKU'!$A$1:$C$50, 3, 0)))</f>
        <v/>
      </c>
      <c r="M39" s="37"/>
      <c r="N39" s="36" t="str">
        <f aca="false">IF(M39="", IF(X39=0, "", X39), IF(V39 = "", "", IF(V39/U39 = 0, "", V39/U39)))</f>
        <v/>
      </c>
      <c r="P39" s="1" t="n">
        <f aca="false">IF(O39 = "-", -W39,I39)</f>
        <v>0</v>
      </c>
      <c r="Q39" s="1" t="n">
        <f aca="true">IF(O39 = "-", SUM(INDIRECT(ADDRESS(2,COLUMN(P39)) &amp; ":" &amp; ADDRESS(ROW(),COLUMN(P39)))), 0)</f>
        <v>0</v>
      </c>
      <c r="R39" s="1" t="n">
        <f aca="false">IF(O39="-",1,0)</f>
        <v>0</v>
      </c>
      <c r="S39" s="1" t="n">
        <f aca="true">IF(Q39 = 0, INDIRECT("S" &amp; ROW() - 1), Q39)</f>
        <v>0</v>
      </c>
      <c r="T39" s="1" t="str">
        <f aca="false">IF(H39="","",VLOOKUP(H39,'Соль SKU'!$A$1:$B$150,2,0))</f>
        <v/>
      </c>
      <c r="U39" s="1" t="n">
        <f aca="false">IF($C$2="", 1, 8000/$C$2)</f>
        <v>9.41176470588235</v>
      </c>
      <c r="V39" s="1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1" t="n">
        <f aca="false">IF(V39 = "", "", V39/U39)</f>
        <v>0</v>
      </c>
      <c r="X39" s="1" t="str">
        <f aca="true">IF(O39="", "", MAX(ROUND(-(INDIRECT("S" &amp; ROW() - 1) - S39)/$C$2, 0), 1) * $C$2)</f>
        <v/>
      </c>
    </row>
    <row r="40" customFormat="false" ht="13.8" hidden="false" customHeight="true" outlineLevel="0" collapsed="false">
      <c r="J40" s="26" t="str">
        <f aca="true">IF(M40="", IF(O40="","",X40+(INDIRECT("S" &amp; ROW() - 1) - S40)),IF(O40="", "", INDIRECT("S" &amp; ROW() - 1) - S40))</f>
        <v/>
      </c>
      <c r="K40" s="35" t="str">
        <f aca="false">IF(H40="", "", IF(H40="-","",VLOOKUP(H40, 'Соль SKU'!$A$1:$C$50, 3, 0)))</f>
        <v/>
      </c>
      <c r="M40" s="37"/>
      <c r="N40" s="36" t="str">
        <f aca="false">IF(M40="", IF(X40=0, "", X40), IF(V40 = "", "", IF(V40/U40 = 0, "", V40/U40)))</f>
        <v/>
      </c>
      <c r="P40" s="1" t="n">
        <f aca="false">IF(O40 = "-", -W40,I40)</f>
        <v>0</v>
      </c>
      <c r="Q40" s="1" t="n">
        <f aca="true">IF(O40 = "-", SUM(INDIRECT(ADDRESS(2,COLUMN(P40)) &amp; ":" &amp; ADDRESS(ROW(),COLUMN(P40)))), 0)</f>
        <v>0</v>
      </c>
      <c r="R40" s="1" t="n">
        <f aca="false">IF(O40="-",1,0)</f>
        <v>0</v>
      </c>
      <c r="S40" s="1" t="n">
        <f aca="true">IF(Q40 = 0, INDIRECT("S" &amp; ROW() - 1), Q40)</f>
        <v>0</v>
      </c>
      <c r="T40" s="1" t="str">
        <f aca="false">IF(H40="","",VLOOKUP(H40,'Соль SKU'!$A$1:$B$150,2,0))</f>
        <v/>
      </c>
      <c r="U40" s="1" t="n">
        <f aca="false">IF($C$2="", 1, 8000/$C$2)</f>
        <v>9.41176470588235</v>
      </c>
      <c r="V40" s="1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1" t="n">
        <f aca="false">IF(V40 = "", "", V40/U40)</f>
        <v>0</v>
      </c>
      <c r="X40" s="1" t="str">
        <f aca="true">IF(O40="", "", MAX(ROUND(-(INDIRECT("S" &amp; ROW() - 1) - S40)/$C$2, 0), 1) * $C$2)</f>
        <v/>
      </c>
    </row>
    <row r="41" customFormat="false" ht="13.8" hidden="false" customHeight="true" outlineLevel="0" collapsed="false">
      <c r="J41" s="26" t="str">
        <f aca="true">IF(M41="", IF(O41="","",X41+(INDIRECT("S" &amp; ROW() - 1) - S41)),IF(O41="", "", INDIRECT("S" &amp; ROW() - 1) - S41))</f>
        <v/>
      </c>
      <c r="K41" s="35" t="str">
        <f aca="false">IF(H41="", "", IF(H41="-","",VLOOKUP(H41, 'Соль SKU'!$A$1:$C$50, 3, 0)))</f>
        <v/>
      </c>
      <c r="M41" s="37"/>
      <c r="N41" s="36" t="str">
        <f aca="false">IF(M41="", IF(X41=0, "", X41), IF(V41 = "", "", IF(V41/U41 = 0, "", V41/U41)))</f>
        <v/>
      </c>
      <c r="P41" s="1" t="n">
        <f aca="false">IF(O41 = "-", -W41,I41)</f>
        <v>0</v>
      </c>
      <c r="Q41" s="1" t="n">
        <f aca="true">IF(O41 = "-", SUM(INDIRECT(ADDRESS(2,COLUMN(P41)) &amp; ":" &amp; ADDRESS(ROW(),COLUMN(P41)))), 0)</f>
        <v>0</v>
      </c>
      <c r="R41" s="1" t="n">
        <f aca="false">IF(O41="-",1,0)</f>
        <v>0</v>
      </c>
      <c r="S41" s="1" t="n">
        <f aca="true">IF(Q41 = 0, INDIRECT("S" &amp; ROW() - 1), Q41)</f>
        <v>0</v>
      </c>
      <c r="T41" s="1" t="str">
        <f aca="false">IF(H41="","",VLOOKUP(H41,'Соль SKU'!$A$1:$B$150,2,0))</f>
        <v/>
      </c>
      <c r="U41" s="1" t="n">
        <f aca="false">IF($C$2="", 1, 8000/$C$2)</f>
        <v>9.41176470588235</v>
      </c>
      <c r="V41" s="1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 t="n">
        <f aca="false">IF(V41 = "", "", V41/U41)</f>
        <v>0</v>
      </c>
      <c r="X41" s="1" t="str">
        <f aca="true">IF(O41="", "", MAX(ROUND(-(INDIRECT("S" &amp; ROW() - 1) - S41)/$C$2, 0), 1) * $C$2)</f>
        <v/>
      </c>
    </row>
    <row r="42" customFormat="false" ht="13.8" hidden="false" customHeight="true" outlineLevel="0" collapsed="false">
      <c r="J42" s="26" t="str">
        <f aca="true">IF(M42="", IF(O42="","",X42+(INDIRECT("S" &amp; ROW() - 1) - S42)),IF(O42="", "", INDIRECT("S" &amp; ROW() - 1) - S42))</f>
        <v/>
      </c>
      <c r="K42" s="35" t="str">
        <f aca="false">IF(H42="", "", IF(H42="-","",VLOOKUP(H42, 'Соль SKU'!$A$1:$C$50, 3, 0)))</f>
        <v/>
      </c>
      <c r="M42" s="37"/>
      <c r="N42" s="36" t="str">
        <f aca="false">IF(M42="", IF(X42=0, "", X42), IF(V42 = "", "", IF(V42/U42 = 0, "", V42/U42)))</f>
        <v/>
      </c>
      <c r="P42" s="1" t="n">
        <f aca="false">IF(O42 = "-", -W42,I42)</f>
        <v>0</v>
      </c>
      <c r="Q42" s="1" t="n">
        <f aca="true">IF(O42 = "-", SUM(INDIRECT(ADDRESS(2,COLUMN(P42)) &amp; ":" &amp; ADDRESS(ROW(),COLUMN(P42)))), 0)</f>
        <v>0</v>
      </c>
      <c r="R42" s="1" t="n">
        <f aca="false">IF(O42="-",1,0)</f>
        <v>0</v>
      </c>
      <c r="S42" s="1" t="n">
        <f aca="true">IF(Q42 = 0, INDIRECT("S" &amp; ROW() - 1), Q42)</f>
        <v>0</v>
      </c>
      <c r="T42" s="1" t="str">
        <f aca="false">IF(H42="","",VLOOKUP(H42,'Соль SKU'!$A$1:$B$150,2,0))</f>
        <v/>
      </c>
      <c r="U42" s="1" t="n">
        <f aca="false">IF($C$2="", 1, 8000/$C$2)</f>
        <v>9.41176470588235</v>
      </c>
      <c r="V42" s="1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 t="n">
        <f aca="false">IF(V42 = "", "", V42/U42)</f>
        <v>0</v>
      </c>
      <c r="X42" s="1" t="str">
        <f aca="true">IF(O42="", "", MAX(ROUND(-(INDIRECT("S" &amp; ROW() - 1) - S42)/$C$2, 0), 1) * $C$2)</f>
        <v/>
      </c>
    </row>
    <row r="43" customFormat="false" ht="13.8" hidden="false" customHeight="true" outlineLevel="0" collapsed="false">
      <c r="J43" s="26" t="str">
        <f aca="true">IF(M43="", IF(O43="","",X43+(INDIRECT("S" &amp; ROW() - 1) - S43)),IF(O43="", "", INDIRECT("S" &amp; ROW() - 1) - S43))</f>
        <v/>
      </c>
      <c r="K43" s="35" t="str">
        <f aca="false">IF(H43="", "", IF(H43="-","",VLOOKUP(H43, 'Соль SKU'!$A$1:$C$50, 3, 0)))</f>
        <v/>
      </c>
      <c r="M43" s="37"/>
      <c r="N43" s="36" t="str">
        <f aca="false">IF(M43="", IF(X43=0, "", X43), IF(V43 = "", "", IF(V43/U43 = 0, "", V43/U43)))</f>
        <v/>
      </c>
      <c r="P43" s="1" t="n">
        <f aca="false">IF(O43 = "-", -W43,I43)</f>
        <v>0</v>
      </c>
      <c r="Q43" s="1" t="n">
        <f aca="true">IF(O43 = "-", SUM(INDIRECT(ADDRESS(2,COLUMN(P43)) &amp; ":" &amp; ADDRESS(ROW(),COLUMN(P43)))), 0)</f>
        <v>0</v>
      </c>
      <c r="R43" s="1" t="n">
        <f aca="false">IF(O43="-",1,0)</f>
        <v>0</v>
      </c>
      <c r="S43" s="1" t="n">
        <f aca="true">IF(Q43 = 0, INDIRECT("S" &amp; ROW() - 1), Q43)</f>
        <v>0</v>
      </c>
      <c r="T43" s="1" t="str">
        <f aca="false">IF(H43="","",VLOOKUP(H43,'Соль SKU'!$A$1:$B$150,2,0))</f>
        <v/>
      </c>
      <c r="U43" s="1" t="n">
        <f aca="false">IF($C$2="", 1, 8000/$C$2)</f>
        <v>9.41176470588235</v>
      </c>
      <c r="V43" s="1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1" t="n">
        <f aca="false">IF(V43 = "", "", V43/U43)</f>
        <v>0</v>
      </c>
      <c r="X43" s="1" t="str">
        <f aca="true">IF(O43="", "", MAX(ROUND(-(INDIRECT("S" &amp; ROW() - 1) - S43)/$C$2, 0), 1) * $C$2)</f>
        <v/>
      </c>
    </row>
    <row r="44" customFormat="false" ht="13.8" hidden="false" customHeight="true" outlineLevel="0" collapsed="false">
      <c r="J44" s="26" t="str">
        <f aca="true">IF(M44="", IF(O44="","",X44+(INDIRECT("S" &amp; ROW() - 1) - S44)),IF(O44="", "", INDIRECT("S" &amp; ROW() - 1) - S44))</f>
        <v/>
      </c>
      <c r="K44" s="35" t="str">
        <f aca="false">IF(H44="", "", IF(H44="-","",VLOOKUP(H44, 'Соль SKU'!$A$1:$C$50, 3, 0)))</f>
        <v/>
      </c>
      <c r="M44" s="37"/>
      <c r="N44" s="36" t="str">
        <f aca="false">IF(M44="", IF(X44=0, "", X44), IF(V44 = "", "", IF(V44/U44 = 0, "", V44/U44)))</f>
        <v/>
      </c>
      <c r="P44" s="1" t="n">
        <f aca="false">IF(O44 = "-", -W44,I44)</f>
        <v>0</v>
      </c>
      <c r="Q44" s="1" t="n">
        <f aca="true">IF(O44 = "-", SUM(INDIRECT(ADDRESS(2,COLUMN(P44)) &amp; ":" &amp; ADDRESS(ROW(),COLUMN(P44)))), 0)</f>
        <v>0</v>
      </c>
      <c r="R44" s="1" t="n">
        <f aca="false">IF(O44="-",1,0)</f>
        <v>0</v>
      </c>
      <c r="S44" s="1" t="n">
        <f aca="true">IF(Q44 = 0, INDIRECT("S" &amp; ROW() - 1), Q44)</f>
        <v>0</v>
      </c>
      <c r="T44" s="1" t="str">
        <f aca="false">IF(H44="","",VLOOKUP(H44,'Соль SKU'!$A$1:$B$150,2,0))</f>
        <v/>
      </c>
      <c r="U44" s="1" t="n">
        <f aca="false">IF($C$2="", 1, 8000/$C$2)</f>
        <v>9.41176470588235</v>
      </c>
      <c r="V44" s="1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 t="n">
        <f aca="false">IF(V44 = "", "", V44/U44)</f>
        <v>0</v>
      </c>
      <c r="X44" s="1" t="str">
        <f aca="true">IF(O44="", "", MAX(ROUND(-(INDIRECT("S" &amp; ROW() - 1) - S44)/$C$2, 0), 1) * $C$2)</f>
        <v/>
      </c>
    </row>
    <row r="45" customFormat="false" ht="13.8" hidden="false" customHeight="true" outlineLevel="0" collapsed="false">
      <c r="J45" s="26" t="str">
        <f aca="true">IF(M45="", IF(O45="","",X45+(INDIRECT("S" &amp; ROW() - 1) - S45)),IF(O45="", "", INDIRECT("S" &amp; ROW() - 1) - S45))</f>
        <v/>
      </c>
      <c r="K45" s="35" t="str">
        <f aca="false">IF(H45="", "", IF(H45="-","",VLOOKUP(H45, 'Соль SKU'!$A$1:$C$50, 3, 0)))</f>
        <v/>
      </c>
      <c r="M45" s="37"/>
      <c r="N45" s="36" t="str">
        <f aca="false">IF(M45="", IF(X45=0, "", X45), IF(V45 = "", "", IF(V45/U45 = 0, "", V45/U45)))</f>
        <v/>
      </c>
      <c r="P45" s="1" t="n">
        <f aca="false">IF(O45 = "-", -W45,I45)</f>
        <v>0</v>
      </c>
      <c r="Q45" s="1" t="n">
        <f aca="true">IF(O45 = "-", SUM(INDIRECT(ADDRESS(2,COLUMN(P45)) &amp; ":" &amp; ADDRESS(ROW(),COLUMN(P45)))), 0)</f>
        <v>0</v>
      </c>
      <c r="R45" s="1" t="n">
        <f aca="false">IF(O45="-",1,0)</f>
        <v>0</v>
      </c>
      <c r="S45" s="1" t="n">
        <f aca="true">IF(Q45 = 0, INDIRECT("S" &amp; ROW() - 1), Q45)</f>
        <v>0</v>
      </c>
      <c r="T45" s="1" t="str">
        <f aca="false">IF(H45="","",VLOOKUP(H45,'Соль SKU'!$A$1:$B$150,2,0))</f>
        <v/>
      </c>
      <c r="U45" s="1" t="n">
        <f aca="false">IF($C$2="", 1, 8000/$C$2)</f>
        <v>9.41176470588235</v>
      </c>
      <c r="V45" s="1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1" t="n">
        <f aca="false">IF(V45 = "", "", V45/U45)</f>
        <v>0</v>
      </c>
      <c r="X45" s="1" t="str">
        <f aca="true">IF(O45="", "", MAX(ROUND(-(INDIRECT("S" &amp; ROW() - 1) - S45)/$C$2, 0), 1) * $C$2)</f>
        <v/>
      </c>
    </row>
    <row r="46" customFormat="false" ht="13.8" hidden="false" customHeight="true" outlineLevel="0" collapsed="false">
      <c r="J46" s="26" t="str">
        <f aca="true">IF(M46="", IF(O46="","",X46+(INDIRECT("S" &amp; ROW() - 1) - S46)),IF(O46="", "", INDIRECT("S" &amp; ROW() - 1) - S46))</f>
        <v/>
      </c>
      <c r="K46" s="35" t="str">
        <f aca="false">IF(H46="", "", IF(H46="-","",VLOOKUP(H46, 'Соль SKU'!$A$1:$C$50, 3, 0)))</f>
        <v/>
      </c>
      <c r="M46" s="37"/>
      <c r="N46" s="36" t="str">
        <f aca="false">IF(M46="", IF(X46=0, "", X46), IF(V46 = "", "", IF(V46/U46 = 0, "", V46/U46)))</f>
        <v/>
      </c>
      <c r="P46" s="1" t="n">
        <f aca="false">IF(O46 = "-", -W46,I46)</f>
        <v>0</v>
      </c>
      <c r="Q46" s="1" t="n">
        <f aca="true">IF(O46 = "-", SUM(INDIRECT(ADDRESS(2,COLUMN(P46)) &amp; ":" &amp; ADDRESS(ROW(),COLUMN(P46)))), 0)</f>
        <v>0</v>
      </c>
      <c r="R46" s="1" t="n">
        <f aca="false">IF(O46="-",1,0)</f>
        <v>0</v>
      </c>
      <c r="S46" s="1" t="n">
        <f aca="true">IF(Q46 = 0, INDIRECT("S" &amp; ROW() - 1), Q46)</f>
        <v>0</v>
      </c>
      <c r="T46" s="1" t="str">
        <f aca="false">IF(H46="","",VLOOKUP(H46,'Соль SKU'!$A$1:$B$150,2,0))</f>
        <v/>
      </c>
      <c r="U46" s="1" t="n">
        <f aca="false">IF($C$2="", 1, 8000/$C$2)</f>
        <v>9.41176470588235</v>
      </c>
      <c r="V46" s="1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 t="n">
        <f aca="false">IF(V46 = "", "", V46/U46)</f>
        <v>0</v>
      </c>
      <c r="X46" s="1" t="str">
        <f aca="true">IF(O46="", "", MAX(ROUND(-(INDIRECT("S" &amp; ROW() - 1) - S46)/$C$2, 0), 1) * $C$2)</f>
        <v/>
      </c>
    </row>
    <row r="47" customFormat="false" ht="13.8" hidden="false" customHeight="true" outlineLevel="0" collapsed="false">
      <c r="J47" s="26" t="str">
        <f aca="true">IF(M47="", IF(O47="","",X47+(INDIRECT("S" &amp; ROW() - 1) - S47)),IF(O47="", "", INDIRECT("S" &amp; ROW() - 1) - S47))</f>
        <v/>
      </c>
      <c r="K47" s="35" t="str">
        <f aca="false">IF(H47="", "", IF(H47="-","",VLOOKUP(H47, 'Соль SKU'!$A$1:$C$50, 3, 0)))</f>
        <v/>
      </c>
      <c r="M47" s="37"/>
      <c r="N47" s="36" t="str">
        <f aca="false">IF(M47="", IF(X47=0, "", X47), IF(V47 = "", "", IF(V47/U47 = 0, "", V47/U47)))</f>
        <v/>
      </c>
      <c r="P47" s="1" t="n">
        <f aca="false">IF(O47 = "-", -W47,I47)</f>
        <v>0</v>
      </c>
      <c r="Q47" s="1" t="n">
        <f aca="true">IF(O47 = "-", SUM(INDIRECT(ADDRESS(2,COLUMN(P47)) &amp; ":" &amp; ADDRESS(ROW(),COLUMN(P47)))), 0)</f>
        <v>0</v>
      </c>
      <c r="R47" s="1" t="n">
        <f aca="false">IF(O47="-",1,0)</f>
        <v>0</v>
      </c>
      <c r="S47" s="1" t="n">
        <f aca="true">IF(Q47 = 0, INDIRECT("S" &amp; ROW() - 1), Q47)</f>
        <v>0</v>
      </c>
      <c r="T47" s="1" t="str">
        <f aca="false">IF(H47="","",VLOOKUP(H47,'Соль SKU'!$A$1:$B$150,2,0))</f>
        <v/>
      </c>
      <c r="U47" s="1" t="n">
        <f aca="false">IF($C$2="", 1, 8000/$C$2)</f>
        <v>9.41176470588235</v>
      </c>
      <c r="V47" s="1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1" t="n">
        <f aca="false">IF(V47 = "", "", V47/U47)</f>
        <v>0</v>
      </c>
      <c r="X47" s="1" t="str">
        <f aca="true">IF(O47="", "", MAX(ROUND(-(INDIRECT("S" &amp; ROW() - 1) - S47)/$C$2, 0), 1) * $C$2)</f>
        <v/>
      </c>
    </row>
    <row r="48" customFormat="false" ht="13.8" hidden="false" customHeight="true" outlineLevel="0" collapsed="false">
      <c r="J48" s="26" t="str">
        <f aca="true">IF(M48="", IF(O48="","",X48+(INDIRECT("S" &amp; ROW() - 1) - S48)),IF(O48="", "", INDIRECT("S" &amp; ROW() - 1) - S48))</f>
        <v/>
      </c>
      <c r="K48" s="35" t="str">
        <f aca="false">IF(H48="", "", IF(H48="-","",VLOOKUP(H48, 'Соль SKU'!$A$1:$C$50, 3, 0)))</f>
        <v/>
      </c>
      <c r="M48" s="37"/>
      <c r="N48" s="36" t="str">
        <f aca="false">IF(M48="", IF(X48=0, "", X48), IF(V48 = "", "", IF(V48/U48 = 0, "", V48/U48)))</f>
        <v/>
      </c>
      <c r="P48" s="1" t="n">
        <f aca="false">IF(O48 = "-", -W48,I48)</f>
        <v>0</v>
      </c>
      <c r="Q48" s="1" t="n">
        <f aca="true">IF(O48 = "-", SUM(INDIRECT(ADDRESS(2,COLUMN(P48)) &amp; ":" &amp; ADDRESS(ROW(),COLUMN(P48)))), 0)</f>
        <v>0</v>
      </c>
      <c r="R48" s="1" t="n">
        <f aca="false">IF(O48="-",1,0)</f>
        <v>0</v>
      </c>
      <c r="S48" s="1" t="n">
        <f aca="true">IF(Q48 = 0, INDIRECT("S" &amp; ROW() - 1), Q48)</f>
        <v>0</v>
      </c>
      <c r="T48" s="1" t="str">
        <f aca="false">IF(H48="","",VLOOKUP(H48,'Соль SKU'!$A$1:$B$150,2,0))</f>
        <v/>
      </c>
      <c r="U48" s="1" t="n">
        <f aca="false">IF($C$2="", 1, 8000/$C$2)</f>
        <v>9.41176470588235</v>
      </c>
      <c r="V48" s="1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1" t="n">
        <f aca="false">IF(V48 = "", "", V48/U48)</f>
        <v>0</v>
      </c>
      <c r="X48" s="1" t="str">
        <f aca="true">IF(O48="", "", MAX(ROUND(-(INDIRECT("S" &amp; ROW() - 1) - S48)/$C$2, 0), 1) * $C$2)</f>
        <v/>
      </c>
    </row>
    <row r="49" customFormat="false" ht="13.8" hidden="false" customHeight="true" outlineLevel="0" collapsed="false">
      <c r="J49" s="26" t="str">
        <f aca="true">IF(M49="", IF(O49="","",X49+(INDIRECT("S" &amp; ROW() - 1) - S49)),IF(O49="", "", INDIRECT("S" &amp; ROW() - 1) - S49))</f>
        <v/>
      </c>
      <c r="K49" s="35" t="str">
        <f aca="false">IF(H49="", "", IF(H49="-","",VLOOKUP(H49, 'Соль SKU'!$A$1:$C$50, 3, 0)))</f>
        <v/>
      </c>
      <c r="M49" s="37"/>
      <c r="N49" s="36" t="str">
        <f aca="false">IF(M49="", IF(X49=0, "", X49), IF(V49 = "", "", IF(V49/U49 = 0, "", V49/U49)))</f>
        <v/>
      </c>
      <c r="P49" s="1" t="n">
        <f aca="false">IF(O49 = "-", -W49,I49)</f>
        <v>0</v>
      </c>
      <c r="Q49" s="1" t="n">
        <f aca="true">IF(O49 = "-", SUM(INDIRECT(ADDRESS(2,COLUMN(P49)) &amp; ":" &amp; ADDRESS(ROW(),COLUMN(P49)))), 0)</f>
        <v>0</v>
      </c>
      <c r="R49" s="1" t="n">
        <f aca="false">IF(O49="-",1,0)</f>
        <v>0</v>
      </c>
      <c r="S49" s="1" t="n">
        <f aca="true">IF(Q49 = 0, INDIRECT("S" &amp; ROW() - 1), Q49)</f>
        <v>0</v>
      </c>
      <c r="T49" s="1" t="str">
        <f aca="false">IF(H49="","",VLOOKUP(H49,'Соль SKU'!$A$1:$B$150,2,0))</f>
        <v/>
      </c>
      <c r="U49" s="1" t="n">
        <f aca="false">IF($C$2="", 1, 8000/$C$2)</f>
        <v>9.41176470588235</v>
      </c>
      <c r="V49" s="1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1" t="n">
        <f aca="false">IF(V49 = "", "", V49/U49)</f>
        <v>0</v>
      </c>
      <c r="X49" s="1" t="str">
        <f aca="true">IF(O49="", "", MAX(ROUND(-(INDIRECT("S" &amp; ROW() - 1) - S49)/$C$2, 0), 1) * $C$2)</f>
        <v/>
      </c>
    </row>
    <row r="50" customFormat="false" ht="13.8" hidden="false" customHeight="true" outlineLevel="0" collapsed="false">
      <c r="J50" s="26" t="str">
        <f aca="true">IF(M50="", IF(O50="","",X50+(INDIRECT("S" &amp; ROW() - 1) - S50)),IF(O50="", "", INDIRECT("S" &amp; ROW() - 1) - S50))</f>
        <v/>
      </c>
      <c r="K50" s="35" t="str">
        <f aca="false">IF(H50="", "", IF(H50="-","",VLOOKUP(H50, 'Соль SKU'!$A$1:$C$50, 3, 0)))</f>
        <v/>
      </c>
      <c r="M50" s="37"/>
      <c r="N50" s="36" t="str">
        <f aca="false">IF(M50="", IF(X50=0, "", X50), IF(V50 = "", "", IF(V50/U50 = 0, "", V50/U50)))</f>
        <v/>
      </c>
      <c r="P50" s="1" t="n">
        <f aca="false">IF(O50 = "-", -W50,I50)</f>
        <v>0</v>
      </c>
      <c r="Q50" s="1" t="n">
        <f aca="true">IF(O50 = "-", SUM(INDIRECT(ADDRESS(2,COLUMN(P50)) &amp; ":" &amp; ADDRESS(ROW(),COLUMN(P50)))), 0)</f>
        <v>0</v>
      </c>
      <c r="R50" s="1" t="n">
        <f aca="false">IF(O50="-",1,0)</f>
        <v>0</v>
      </c>
      <c r="S50" s="1" t="n">
        <f aca="true">IF(Q50 = 0, INDIRECT("S" &amp; ROW() - 1), Q50)</f>
        <v>0</v>
      </c>
      <c r="T50" s="1" t="str">
        <f aca="false">IF(H50="","",VLOOKUP(H50,'Соль SKU'!$A$1:$B$150,2,0))</f>
        <v/>
      </c>
      <c r="U50" s="1" t="n">
        <f aca="false">IF($C$2="", 1, 8000/$C$2)</f>
        <v>9.41176470588235</v>
      </c>
      <c r="V50" s="1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1" t="n">
        <f aca="false">IF(V50 = "", "", V50/U50)</f>
        <v>0</v>
      </c>
      <c r="X50" s="1" t="str">
        <f aca="true">IF(O50="", "", MAX(ROUND(-(INDIRECT("S" &amp; ROW() - 1) - S50)/$C$2, 0), 1) * $C$2)</f>
        <v/>
      </c>
    </row>
    <row r="51" customFormat="false" ht="13.8" hidden="false" customHeight="true" outlineLevel="0" collapsed="false">
      <c r="J51" s="26" t="str">
        <f aca="true">IF(M51="", IF(O51="","",X51+(INDIRECT("S" &amp; ROW() - 1) - S51)),IF(O51="", "", INDIRECT("S" &amp; ROW() - 1) - S51))</f>
        <v/>
      </c>
      <c r="K51" s="35" t="str">
        <f aca="false">IF(H51="", "", IF(H51="-","",VLOOKUP(H51, 'Соль SKU'!$A$1:$C$50, 3, 0)))</f>
        <v/>
      </c>
      <c r="M51" s="37"/>
      <c r="N51" s="36" t="str">
        <f aca="false">IF(M51="", IF(X51=0, "", X51), IF(V51 = "", "", IF(V51/U51 = 0, "", V51/U51)))</f>
        <v/>
      </c>
      <c r="P51" s="1" t="n">
        <f aca="false">IF(O51 = "-", -W51,I51)</f>
        <v>0</v>
      </c>
      <c r="Q51" s="1" t="n">
        <f aca="true">IF(O51 = "-", SUM(INDIRECT(ADDRESS(2,COLUMN(P51)) &amp; ":" &amp; ADDRESS(ROW(),COLUMN(P51)))), 0)</f>
        <v>0</v>
      </c>
      <c r="R51" s="1" t="n">
        <f aca="false">IF(O51="-",1,0)</f>
        <v>0</v>
      </c>
      <c r="S51" s="1" t="n">
        <f aca="true">IF(Q51 = 0, INDIRECT("S" &amp; ROW() - 1), Q51)</f>
        <v>0</v>
      </c>
      <c r="T51" s="1" t="str">
        <f aca="false">IF(H51="","",VLOOKUP(H51,'Соль SKU'!$A$1:$B$150,2,0))</f>
        <v/>
      </c>
      <c r="U51" s="1" t="n">
        <f aca="false">IF($C$2="", 1, 8000/$C$2)</f>
        <v>9.41176470588235</v>
      </c>
      <c r="V51" s="1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1" t="n">
        <f aca="false">IF(V51 = "", "", V51/U51)</f>
        <v>0</v>
      </c>
      <c r="X51" s="1" t="str">
        <f aca="true">IF(O51="", "", MAX(ROUND(-(INDIRECT("S" &amp; ROW() - 1) - S51)/$C$2, 0), 1) * $C$2)</f>
        <v/>
      </c>
    </row>
    <row r="52" customFormat="false" ht="13.8" hidden="false" customHeight="true" outlineLevel="0" collapsed="false">
      <c r="J52" s="26" t="str">
        <f aca="true">IF(M52="", IF(O52="","",X52+(INDIRECT("S" &amp; ROW() - 1) - S52)),IF(O52="", "", INDIRECT("S" &amp; ROW() - 1) - S52))</f>
        <v/>
      </c>
      <c r="K52" s="35" t="str">
        <f aca="false">IF(H52="", "", IF(H52="-","",VLOOKUP(H52, 'Соль SKU'!$A$1:$C$50, 3, 0)))</f>
        <v/>
      </c>
      <c r="M52" s="37"/>
      <c r="N52" s="36" t="str">
        <f aca="false">IF(M52="", IF(X52=0, "", X52), IF(V52 = "", "", IF(V52/U52 = 0, "", V52/U52)))</f>
        <v/>
      </c>
      <c r="P52" s="1" t="n">
        <f aca="false">IF(O52 = "-", -W52,I52)</f>
        <v>0</v>
      </c>
      <c r="Q52" s="1" t="n">
        <f aca="true">IF(O52="-",SUM(INDIRECT(ADDRESS(2,COLUMN(P52))&amp;":"&amp;ADDRESS(ROW(),COLUMN(P52)))),0)</f>
        <v>0</v>
      </c>
      <c r="R52" s="1" t="n">
        <f aca="false">IF(O52="-",1,0)</f>
        <v>0</v>
      </c>
      <c r="S52" s="1" t="n">
        <f aca="true">IF(Q52 = 0, INDIRECT("S" &amp; ROW() - 1), Q52)</f>
        <v>0</v>
      </c>
      <c r="T52" s="1" t="str">
        <f aca="false">IF(H52="","",VLOOKUP(H52,'Соль SKU'!$A$1:$B$150,2,0))</f>
        <v/>
      </c>
      <c r="U52" s="1" t="n">
        <f aca="false">IF($C$2="", 1, 8000/$C$2)</f>
        <v>9.41176470588235</v>
      </c>
      <c r="V52" s="1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1" t="n">
        <f aca="false">IF(V52 = "", "", V52/U52)</f>
        <v>0</v>
      </c>
      <c r="X52" s="1" t="str">
        <f aca="true">IF(O52="", "", MAX(ROUND(-(INDIRECT("S" &amp; ROW() - 1) - S52)/$C$2, 0), 1) * $C$2)</f>
        <v/>
      </c>
    </row>
    <row r="53" customFormat="false" ht="13.8" hidden="false" customHeight="true" outlineLevel="0" collapsed="false">
      <c r="J53" s="26" t="str">
        <f aca="true">IF(M53="", IF(O53="","",X53+(INDIRECT("S" &amp; ROW() - 1) - S53)),IF(O53="", "", INDIRECT("S" &amp; ROW() - 1) - S53))</f>
        <v/>
      </c>
      <c r="K53" s="35" t="str">
        <f aca="false">IF(H53="", "", IF(H53="-","",VLOOKUP(H53, 'Соль SKU'!$A$1:$C$50, 3, 0)))</f>
        <v/>
      </c>
      <c r="M53" s="37"/>
      <c r="N53" s="36" t="str">
        <f aca="false">IF(M53="", IF(X53=0, "", X53), IF(V53 = "", "", IF(V53/U53 = 0, "", V53/U53)))</f>
        <v/>
      </c>
      <c r="P53" s="1" t="n">
        <f aca="false">IF(O53 = "-", -W53,I53)</f>
        <v>0</v>
      </c>
      <c r="Q53" s="1" t="n">
        <f aca="true">IF(O53="-",SUM(INDIRECT(ADDRESS(2,COLUMN(P53))&amp;":"&amp;ADDRESS(ROW(),COLUMN(P53)))),0)</f>
        <v>0</v>
      </c>
      <c r="R53" s="1" t="n">
        <f aca="false">IF(O53="-",1,0)</f>
        <v>0</v>
      </c>
      <c r="S53" s="1" t="n">
        <f aca="true">IF(Q53 = 0, INDIRECT("S" &amp; ROW() - 1), Q53)</f>
        <v>0</v>
      </c>
      <c r="T53" s="1" t="str">
        <f aca="false">IF(H53="","",VLOOKUP(H53,'Соль SKU'!$A$1:$B$150,2,0))</f>
        <v/>
      </c>
      <c r="U53" s="1" t="n">
        <f aca="false">IF($C$2="", 1, 8000/$C$2)</f>
        <v>9.41176470588235</v>
      </c>
      <c r="V53" s="1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1" t="n">
        <f aca="false">IF(V53 = "", "", V53/U53)</f>
        <v>0</v>
      </c>
      <c r="X53" s="1" t="str">
        <f aca="true">IF(O53="", "", MAX(ROUND(-(INDIRECT("S" &amp; ROW() - 1) - S53)/$C$2, 0), 1) * $C$2)</f>
        <v/>
      </c>
    </row>
    <row r="54" customFormat="false" ht="13.8" hidden="false" customHeight="true" outlineLevel="0" collapsed="false">
      <c r="J54" s="26" t="str">
        <f aca="true">IF(M54="", IF(O54="","",X54+(INDIRECT("S" &amp; ROW() - 1) - S54)),IF(O54="", "", INDIRECT("S" &amp; ROW() - 1) - S54))</f>
        <v/>
      </c>
      <c r="K54" s="35" t="str">
        <f aca="false">IF(H54="", "", IF(H54="-","",VLOOKUP(H54, 'Соль SKU'!$A$1:$C$50, 3, 0)))</f>
        <v/>
      </c>
      <c r="M54" s="37"/>
      <c r="N54" s="36" t="str">
        <f aca="false">IF(M54="", IF(X54=0, "", X54), IF(V54 = "", "", IF(V54/U54 = 0, "", V54/U54)))</f>
        <v/>
      </c>
      <c r="P54" s="1" t="n">
        <f aca="false">IF(O54 = "-", -W54,I54)</f>
        <v>0</v>
      </c>
      <c r="Q54" s="1" t="n">
        <f aca="true">IF(O54="-",SUM(INDIRECT(ADDRESS(2,COLUMN(P54))&amp;":"&amp;ADDRESS(ROW(),COLUMN(P54)))),0)</f>
        <v>0</v>
      </c>
      <c r="R54" s="1" t="n">
        <f aca="false">IF(O54="-",1,0)</f>
        <v>0</v>
      </c>
      <c r="S54" s="1" t="n">
        <f aca="true">IF(Q54 = 0, INDIRECT("S" &amp; ROW() - 1), Q54)</f>
        <v>0</v>
      </c>
      <c r="T54" s="1" t="str">
        <f aca="false">IF(H54="","",VLOOKUP(H54,'Соль SKU'!$A$1:$B$150,2,0))</f>
        <v/>
      </c>
      <c r="U54" s="1" t="n">
        <f aca="false">IF($C$2="", 1, 8000/$C$2)</f>
        <v>9.41176470588235</v>
      </c>
      <c r="V54" s="1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 t="n">
        <f aca="false">IF(V54 = "", "", V54/U54)</f>
        <v>0</v>
      </c>
      <c r="X54" s="1" t="str">
        <f aca="true">IF(O54="", "", MAX(ROUND(-(INDIRECT("S" &amp; ROW() - 1) - S54)/$C$2, 0), 1) * $C$2)</f>
        <v/>
      </c>
    </row>
    <row r="55" customFormat="false" ht="13.8" hidden="false" customHeight="true" outlineLevel="0" collapsed="false">
      <c r="J55" s="26" t="str">
        <f aca="true">IF(M55="", IF(O55="","",X55+(INDIRECT("S" &amp; ROW() - 1) - S55)),IF(O55="", "", INDIRECT("S" &amp; ROW() - 1) - S55))</f>
        <v/>
      </c>
      <c r="K55" s="35" t="str">
        <f aca="false">IF(H55="", "", IF(H55="-","",VLOOKUP(H55, 'Соль SKU'!$A$1:$C$50, 3, 0)))</f>
        <v/>
      </c>
      <c r="M55" s="37"/>
      <c r="N55" s="36" t="str">
        <f aca="false">IF(M55="", IF(X55=0, "", X55), IF(V55 = "", "", IF(V55/U55 = 0, "", V55/U55)))</f>
        <v/>
      </c>
      <c r="P55" s="1" t="n">
        <f aca="false">IF(O55 = "-", -W55,I55)</f>
        <v>0</v>
      </c>
      <c r="Q55" s="1" t="n">
        <f aca="true">IF(O55="-",SUM(INDIRECT(ADDRESS(2,COLUMN(P55))&amp;":"&amp;ADDRESS(ROW(),COLUMN(P55)))),0)</f>
        <v>0</v>
      </c>
      <c r="R55" s="1" t="n">
        <f aca="false">IF(O55="-",1,0)</f>
        <v>0</v>
      </c>
      <c r="S55" s="1" t="n">
        <f aca="true">IF(Q55 = 0, INDIRECT("S" &amp; ROW() - 1), Q55)</f>
        <v>0</v>
      </c>
      <c r="T55" s="1" t="str">
        <f aca="false">IF(H55="","",VLOOKUP(H55,'Соль SKU'!$A$1:$B$150,2,0))</f>
        <v/>
      </c>
      <c r="U55" s="1" t="n">
        <f aca="false">IF($C$2="", 1, 8000/$C$2)</f>
        <v>9.41176470588235</v>
      </c>
      <c r="V55" s="1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 t="n">
        <f aca="false">IF(V55 = "", "", V55/U55)</f>
        <v>0</v>
      </c>
      <c r="X55" s="1" t="str">
        <f aca="true">IF(O55="", "", MAX(ROUND(-(INDIRECT("S" &amp; ROW() - 1) - S55)/$C$2, 0), 1) * $C$2)</f>
        <v/>
      </c>
    </row>
    <row r="56" customFormat="false" ht="13.8" hidden="false" customHeight="true" outlineLevel="0" collapsed="false">
      <c r="J56" s="26" t="str">
        <f aca="true">IF(M56="", IF(O56="","",X56+(INDIRECT("S" &amp; ROW() - 1) - S56)),IF(O56="", "", INDIRECT("S" &amp; ROW() - 1) - S56))</f>
        <v/>
      </c>
      <c r="K56" s="35" t="str">
        <f aca="false">IF(H56="", "", IF(H56="-","",VLOOKUP(H56, 'Соль SKU'!$A$1:$C$50, 3, 0)))</f>
        <v/>
      </c>
      <c r="M56" s="37"/>
      <c r="N56" s="36" t="str">
        <f aca="false">IF(M56="", IF(X56=0, "", X56), IF(V56 = "", "", IF(V56/U56 = 0, "", V56/U56)))</f>
        <v/>
      </c>
      <c r="P56" s="1" t="n">
        <f aca="false">IF(O56 = "-", -W56,I56)</f>
        <v>0</v>
      </c>
      <c r="Q56" s="1" t="n">
        <f aca="true">IF(O56="-",SUM(INDIRECT(ADDRESS(2,COLUMN(P56))&amp;":"&amp;ADDRESS(ROW(),COLUMN(P56)))),0)</f>
        <v>0</v>
      </c>
      <c r="R56" s="1" t="n">
        <f aca="false">IF(O56="-",1,0)</f>
        <v>0</v>
      </c>
      <c r="S56" s="1" t="n">
        <f aca="true">IF(Q56 = 0, INDIRECT("S" &amp; ROW() - 1), Q56)</f>
        <v>0</v>
      </c>
      <c r="T56" s="1" t="str">
        <f aca="false">IF(H56="","",VLOOKUP(H56,'Соль SKU'!$A$1:$B$150,2,0))</f>
        <v/>
      </c>
      <c r="U56" s="1" t="n">
        <f aca="false">IF($C$2="", 1, 8000/$C$2)</f>
        <v>9.41176470588235</v>
      </c>
      <c r="V56" s="1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 t="n">
        <f aca="false">IF(V56 = "", "", V56/U56)</f>
        <v>0</v>
      </c>
      <c r="X56" s="1" t="str">
        <f aca="true">IF(O56="", "", MAX(ROUND(-(INDIRECT("S" &amp; ROW() - 1) - S56)/$C$2, 0), 1) * $C$2)</f>
        <v/>
      </c>
    </row>
    <row r="57" customFormat="false" ht="13.8" hidden="false" customHeight="true" outlineLevel="0" collapsed="false">
      <c r="J57" s="26" t="str">
        <f aca="true">IF(M57="", IF(O57="","",X57+(INDIRECT("S" &amp; ROW() - 1) - S57)),IF(O57="", "", INDIRECT("S" &amp; ROW() - 1) - S57))</f>
        <v/>
      </c>
      <c r="K57" s="35" t="str">
        <f aca="false">IF(H57="", "", IF(H57="-","",VLOOKUP(H57, 'Соль SKU'!$A$1:$C$50, 3, 0)))</f>
        <v/>
      </c>
      <c r="M57" s="37"/>
      <c r="N57" s="36" t="str">
        <f aca="false">IF(M57="", IF(X57=0, "", X57), IF(V57 = "", "", IF(V57/U57 = 0, "", V57/U57)))</f>
        <v/>
      </c>
      <c r="P57" s="1" t="n">
        <f aca="false">IF(O57 = "-", -W57,I57)</f>
        <v>0</v>
      </c>
      <c r="Q57" s="1" t="n">
        <f aca="true">IF(O57="-",SUM(INDIRECT(ADDRESS(2,COLUMN(P57))&amp;":"&amp;ADDRESS(ROW(),COLUMN(P57)))),0)</f>
        <v>0</v>
      </c>
      <c r="R57" s="1" t="n">
        <f aca="false">IF(O57="-",1,0)</f>
        <v>0</v>
      </c>
      <c r="S57" s="1" t="n">
        <f aca="true">IF(Q57 = 0, INDIRECT("S" &amp; ROW() - 1), Q57)</f>
        <v>0</v>
      </c>
      <c r="T57" s="1" t="str">
        <f aca="false">IF(H57="","",VLOOKUP(H57,'Соль SKU'!$A$1:$B$150,2,0))</f>
        <v/>
      </c>
      <c r="U57" s="1" t="n">
        <f aca="false">IF($C$2="", 1, 8000/$C$2)</f>
        <v>9.41176470588235</v>
      </c>
      <c r="V57" s="1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 t="n">
        <f aca="false">IF(V57 = "", "", V57/U57)</f>
        <v>0</v>
      </c>
      <c r="X57" s="1" t="str">
        <f aca="true">IF(O57="", "", MAX(ROUND(-(INDIRECT("S" &amp; ROW() - 1) - S57)/$C$2, 0), 1) * $C$2)</f>
        <v/>
      </c>
    </row>
    <row r="58" customFormat="false" ht="13.8" hidden="false" customHeight="true" outlineLevel="0" collapsed="false">
      <c r="J58" s="26" t="str">
        <f aca="true">IF(M58="", IF(O58="","",X58+(INDIRECT("S" &amp; ROW() - 1) - S58)),IF(O58="", "", INDIRECT("S" &amp; ROW() - 1) - S58))</f>
        <v/>
      </c>
      <c r="K58" s="35" t="str">
        <f aca="false">IF(H58="", "", IF(H58="-","",VLOOKUP(H58, 'Соль SKU'!$A$1:$C$50, 3, 0)))</f>
        <v/>
      </c>
      <c r="M58" s="37"/>
      <c r="N58" s="36" t="str">
        <f aca="false">IF(M58="", IF(X58=0, "", X58), IF(V58 = "", "", IF(V58/U58 = 0, "", V58/U58)))</f>
        <v/>
      </c>
      <c r="P58" s="1" t="n">
        <f aca="false">IF(O58 = "-", -W58,I58)</f>
        <v>0</v>
      </c>
      <c r="Q58" s="1" t="n">
        <f aca="true">IF(O58="-",SUM(INDIRECT(ADDRESS(2,COLUMN(P58))&amp;":"&amp;ADDRESS(ROW(),COLUMN(P58)))),0)</f>
        <v>0</v>
      </c>
      <c r="R58" s="1" t="n">
        <f aca="false">IF(O58="-",1,0)</f>
        <v>0</v>
      </c>
      <c r="S58" s="1" t="n">
        <f aca="true">IF(Q58 = 0, INDIRECT("S" &amp; ROW() - 1), Q58)</f>
        <v>0</v>
      </c>
      <c r="T58" s="1" t="str">
        <f aca="false">IF(H58="","",VLOOKUP(H58,'Соль SKU'!$A$1:$B$150,2,0))</f>
        <v/>
      </c>
      <c r="U58" s="1" t="n">
        <f aca="false">IF($C$2="", 1, 8000/$C$2)</f>
        <v>9.41176470588235</v>
      </c>
      <c r="V58" s="1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1" t="n">
        <f aca="false">IF(V58 = "", "", V58/U58)</f>
        <v>0</v>
      </c>
      <c r="X58" s="1" t="str">
        <f aca="true">IF(O58="", "", MAX(ROUND(-(INDIRECT("S" &amp; ROW() - 1) - S58)/$C$2, 0), 1) * $C$2)</f>
        <v/>
      </c>
    </row>
    <row r="59" customFormat="false" ht="13.8" hidden="false" customHeight="true" outlineLevel="0" collapsed="false">
      <c r="J59" s="26" t="str">
        <f aca="true">IF(M59="", IF(O59="","",X59+(INDIRECT("S" &amp; ROW() - 1) - S59)),IF(O59="", "", INDIRECT("S" &amp; ROW() - 1) - S59))</f>
        <v/>
      </c>
      <c r="K59" s="35" t="str">
        <f aca="false">IF(H59="", "", IF(H59="-","",VLOOKUP(H59, 'Соль SKU'!$A$1:$C$50, 3, 0)))</f>
        <v/>
      </c>
      <c r="M59" s="37"/>
      <c r="N59" s="36" t="str">
        <f aca="false">IF(M59="", IF(X59=0, "", X59), IF(V59 = "", "", IF(V59/U59 = 0, "", V59/U59)))</f>
        <v/>
      </c>
      <c r="P59" s="1" t="n">
        <f aca="false">IF(O59 = "-", -W59,I59)</f>
        <v>0</v>
      </c>
      <c r="Q59" s="1" t="n">
        <f aca="true">IF(O59="-",SUM(INDIRECT(ADDRESS(2,COLUMN(P59))&amp;":"&amp;ADDRESS(ROW(),COLUMN(P59)))),0)</f>
        <v>0</v>
      </c>
      <c r="R59" s="1" t="n">
        <f aca="false">IF(O59="-",1,0)</f>
        <v>0</v>
      </c>
      <c r="S59" s="1" t="n">
        <f aca="true">IF(Q59 = 0, INDIRECT("S" &amp; ROW() - 1), Q59)</f>
        <v>0</v>
      </c>
      <c r="T59" s="1" t="str">
        <f aca="false">IF(H59="","",VLOOKUP(H59,'Соль SKU'!$A$1:$B$150,2,0))</f>
        <v/>
      </c>
      <c r="U59" s="1" t="n">
        <f aca="false">IF($C$2="", 1, 8000/$C$2)</f>
        <v>9.41176470588235</v>
      </c>
      <c r="V59" s="1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 t="n">
        <f aca="false">IF(V59 = "", "", V59/U59)</f>
        <v>0</v>
      </c>
      <c r="X59" s="1" t="str">
        <f aca="true">IF(O59="", "", MAX(ROUND(-(INDIRECT("S" &amp; ROW() - 1) - S59)/$C$2, 0), 1) * $C$2)</f>
        <v/>
      </c>
    </row>
    <row r="60" customFormat="false" ht="13.8" hidden="false" customHeight="true" outlineLevel="0" collapsed="false">
      <c r="J60" s="26" t="str">
        <f aca="true">IF(M60="", IF(O60="","",X60+(INDIRECT("S" &amp; ROW() - 1) - S60)),IF(O60="", "", INDIRECT("S" &amp; ROW() - 1) - S60))</f>
        <v/>
      </c>
      <c r="K60" s="35" t="str">
        <f aca="false">IF(H60="", "", IF(H60="-","",VLOOKUP(H60, 'Соль SKU'!$A$1:$C$50, 3, 0)))</f>
        <v/>
      </c>
      <c r="M60" s="37"/>
      <c r="N60" s="36" t="str">
        <f aca="false">IF(M60="", IF(X60=0, "", X60), IF(V60 = "", "", IF(V60/U60 = 0, "", V60/U60)))</f>
        <v/>
      </c>
      <c r="P60" s="1" t="n">
        <f aca="false">IF(O60 = "-", -W60,I60)</f>
        <v>0</v>
      </c>
      <c r="Q60" s="1" t="n">
        <f aca="true">IF(O60="-",SUM(INDIRECT(ADDRESS(2,COLUMN(P60))&amp;":"&amp;ADDRESS(ROW(),COLUMN(P60)))),0)</f>
        <v>0</v>
      </c>
      <c r="R60" s="1" t="n">
        <f aca="false">IF(O60="-",1,0)</f>
        <v>0</v>
      </c>
      <c r="S60" s="1" t="n">
        <f aca="true">IF(Q60 = 0, INDIRECT("S" &amp; ROW() - 1), Q60)</f>
        <v>0</v>
      </c>
      <c r="T60" s="1" t="str">
        <f aca="false">IF(H60="","",VLOOKUP(H60,'Соль SKU'!$A$1:$B$150,2,0))</f>
        <v/>
      </c>
      <c r="U60" s="1" t="n">
        <f aca="false">IF($C$2="", 1, 8000/$C$2)</f>
        <v>9.41176470588235</v>
      </c>
      <c r="V60" s="1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1" t="n">
        <f aca="false">IF(V60 = "", "", V60/U60)</f>
        <v>0</v>
      </c>
      <c r="X60" s="1" t="str">
        <f aca="true">IF(O60="", "", MAX(ROUND(-(INDIRECT("S" &amp; ROW() - 1) - S60)/$C$2, 0), 1) * $C$2)</f>
        <v/>
      </c>
    </row>
    <row r="61" customFormat="false" ht="13.8" hidden="false" customHeight="true" outlineLevel="0" collapsed="false">
      <c r="J61" s="26" t="str">
        <f aca="true">IF(M61="", IF(O61="","",X61+(INDIRECT("S" &amp; ROW() - 1) - S61)),IF(O61="", "", INDIRECT("S" &amp; ROW() - 1) - S61))</f>
        <v/>
      </c>
      <c r="K61" s="35" t="str">
        <f aca="false">IF(H61="", "", IF(H61="-","",VLOOKUP(H61, 'Соль SKU'!$A$1:$C$50, 3, 0)))</f>
        <v/>
      </c>
      <c r="M61" s="37"/>
      <c r="N61" s="36" t="str">
        <f aca="false">IF(M61="", IF(X61=0, "", X61), IF(V61 = "", "", IF(V61/U61 = 0, "", V61/U61)))</f>
        <v/>
      </c>
      <c r="P61" s="1" t="n">
        <f aca="false">IF(O61 = "-", -W61,I61)</f>
        <v>0</v>
      </c>
      <c r="Q61" s="1" t="n">
        <f aca="true">IF(O61="-",SUM(INDIRECT(ADDRESS(2,COLUMN(P61))&amp;":"&amp;ADDRESS(ROW(),COLUMN(P61)))),0)</f>
        <v>0</v>
      </c>
      <c r="R61" s="1" t="n">
        <f aca="false">IF(O61="-",1,0)</f>
        <v>0</v>
      </c>
      <c r="S61" s="1" t="n">
        <f aca="true">IF(Q61 = 0, INDIRECT("S" &amp; ROW() - 1), Q61)</f>
        <v>0</v>
      </c>
      <c r="T61" s="1" t="str">
        <f aca="false">IF(H61="","",VLOOKUP(H61,'Соль SKU'!$A$1:$B$150,2,0))</f>
        <v/>
      </c>
      <c r="U61" s="1" t="n">
        <f aca="false">IF($C$2="", 1, 8000/$C$2)</f>
        <v>9.41176470588235</v>
      </c>
      <c r="V61" s="1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 t="n">
        <f aca="false">IF(V61 = "", "", V61/U61)</f>
        <v>0</v>
      </c>
      <c r="X61" s="1" t="str">
        <f aca="true">IF(O61="", "", MAX(ROUND(-(INDIRECT("S" &amp; ROW() - 1) - S61)/$C$2, 0), 1) * $C$2)</f>
        <v/>
      </c>
    </row>
    <row r="62" customFormat="false" ht="13.8" hidden="false" customHeight="true" outlineLevel="0" collapsed="false">
      <c r="J62" s="26" t="str">
        <f aca="true">IF(M62="", IF(O62="","",X62+(INDIRECT("S" &amp; ROW() - 1) - S62)),IF(O62="", "", INDIRECT("S" &amp; ROW() - 1) - S62))</f>
        <v/>
      </c>
      <c r="K62" s="35" t="str">
        <f aca="false">IF(H62="", "", IF(H62="-","",VLOOKUP(H62, 'Соль SKU'!$A$1:$C$50, 3, 0)))</f>
        <v/>
      </c>
      <c r="M62" s="37"/>
      <c r="N62" s="36" t="str">
        <f aca="false">IF(M62="", IF(X62=0, "", X62), IF(V62 = "", "", IF(V62/U62 = 0, "", V62/U62)))</f>
        <v/>
      </c>
      <c r="P62" s="1" t="n">
        <f aca="false">IF(O62 = "-", -W62,I62)</f>
        <v>0</v>
      </c>
      <c r="Q62" s="1" t="n">
        <f aca="true">IF(O62="-",SUM(INDIRECT(ADDRESS(2,COLUMN(P62))&amp;":"&amp;ADDRESS(ROW(),COLUMN(P62)))),0)</f>
        <v>0</v>
      </c>
      <c r="R62" s="1" t="n">
        <f aca="false">IF(O62="-",1,0)</f>
        <v>0</v>
      </c>
      <c r="S62" s="1" t="n">
        <f aca="true">IF(Q62 = 0, INDIRECT("S" &amp; ROW() - 1), Q62)</f>
        <v>0</v>
      </c>
      <c r="T62" s="1" t="str">
        <f aca="false">IF(H62="","",VLOOKUP(H62,'Соль SKU'!$A$1:$B$150,2,0))</f>
        <v/>
      </c>
      <c r="U62" s="1" t="n">
        <f aca="false">IF($C$2="", 1, 8000/$C$2)</f>
        <v>9.41176470588235</v>
      </c>
      <c r="V62" s="1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1" t="n">
        <f aca="false">IF(V62 = "", "", V62/U62)</f>
        <v>0</v>
      </c>
      <c r="X62" s="1" t="str">
        <f aca="true">IF(O62="", "", MAX(ROUND(-(INDIRECT("S" &amp; ROW() - 1) - S62)/$C$2, 0), 1) * $C$2)</f>
        <v/>
      </c>
    </row>
    <row r="63" customFormat="false" ht="13.8" hidden="false" customHeight="true" outlineLevel="0" collapsed="false">
      <c r="J63" s="26" t="str">
        <f aca="true">IF(M63="", IF(O63="","",X63+(INDIRECT("S" &amp; ROW() - 1) - S63)),IF(O63="", "", INDIRECT("S" &amp; ROW() - 1) - S63))</f>
        <v/>
      </c>
      <c r="K63" s="35" t="str">
        <f aca="false">IF(H63="", "", IF(H63="-","",VLOOKUP(H63, 'Соль SKU'!$A$1:$C$50, 3, 0)))</f>
        <v/>
      </c>
      <c r="M63" s="37"/>
      <c r="N63" s="36" t="str">
        <f aca="false">IF(M63="", IF(X63=0, "", X63), IF(V63 = "", "", IF(V63/U63 = 0, "", V63/U63)))</f>
        <v/>
      </c>
      <c r="P63" s="1" t="n">
        <f aca="false">IF(O63 = "-", -W63,I63)</f>
        <v>0</v>
      </c>
      <c r="Q63" s="1" t="n">
        <f aca="true">IF(O63="-",SUM(INDIRECT(ADDRESS(2,COLUMN(P63))&amp;":"&amp;ADDRESS(ROW(),COLUMN(P63)))),0)</f>
        <v>0</v>
      </c>
      <c r="R63" s="1" t="n">
        <f aca="false">IF(O63="-",1,0)</f>
        <v>0</v>
      </c>
      <c r="S63" s="1" t="n">
        <f aca="true">IF(Q63 = 0, INDIRECT("S" &amp; ROW() - 1), Q63)</f>
        <v>0</v>
      </c>
      <c r="T63" s="1" t="str">
        <f aca="false">IF(H63="","",VLOOKUP(H63,'Соль SKU'!$A$1:$B$150,2,0))</f>
        <v/>
      </c>
      <c r="U63" s="1" t="n">
        <f aca="false">IF($C$2="", 1, 8000/$C$2)</f>
        <v>9.41176470588235</v>
      </c>
      <c r="V63" s="1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 t="n">
        <f aca="false">IF(V63 = "", "", V63/U63)</f>
        <v>0</v>
      </c>
      <c r="X63" s="1" t="str">
        <f aca="true">IF(O63="", "", MAX(ROUND(-(INDIRECT("S" &amp; ROW() - 1) - S63)/$C$2, 0), 1) * $C$2)</f>
        <v/>
      </c>
    </row>
    <row r="64" customFormat="false" ht="13.8" hidden="false" customHeight="true" outlineLevel="0" collapsed="false">
      <c r="J64" s="26" t="str">
        <f aca="true">IF(M64="", IF(O64="","",X64+(INDIRECT("S" &amp; ROW() - 1) - S64)),IF(O64="", "", INDIRECT("S" &amp; ROW() - 1) - S64))</f>
        <v/>
      </c>
      <c r="K64" s="35" t="str">
        <f aca="false">IF(H64="", "", IF(H64="-","",VLOOKUP(H64, 'Соль SKU'!$A$1:$C$50, 3, 0)))</f>
        <v/>
      </c>
      <c r="M64" s="37"/>
      <c r="N64" s="36" t="str">
        <f aca="false">IF(M64="", IF(X64=0, "", X64), IF(V64 = "", "", IF(V64/U64 = 0, "", V64/U64)))</f>
        <v/>
      </c>
      <c r="P64" s="1" t="n">
        <f aca="false">IF(O64 = "-", -W64,I64)</f>
        <v>0</v>
      </c>
      <c r="Q64" s="1" t="n">
        <f aca="true">IF(O64="-",SUM(INDIRECT(ADDRESS(2,COLUMN(P64))&amp;":"&amp;ADDRESS(ROW(),COLUMN(P64)))),0)</f>
        <v>0</v>
      </c>
      <c r="R64" s="1" t="n">
        <f aca="false">IF(O64="-",1,0)</f>
        <v>0</v>
      </c>
      <c r="S64" s="1" t="n">
        <f aca="true">IF(Q64 = 0, INDIRECT("S" &amp; ROW() - 1), Q64)</f>
        <v>0</v>
      </c>
      <c r="T64" s="1" t="str">
        <f aca="false">IF(H64="","",VLOOKUP(H64,'Соль SKU'!$A$1:$B$150,2,0))</f>
        <v/>
      </c>
      <c r="U64" s="1" t="n">
        <f aca="false">IF($C$2="", 1, 8000/$C$2)</f>
        <v>9.41176470588235</v>
      </c>
      <c r="V64" s="1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 t="n">
        <f aca="false">IF(V64 = "", "", V64/U64)</f>
        <v>0</v>
      </c>
      <c r="X64" s="1" t="str">
        <f aca="true">IF(O64="", "", MAX(ROUND(-(INDIRECT("S" &amp; ROW() - 1) - S64)/$C$2, 0), 1) * $C$2)</f>
        <v/>
      </c>
    </row>
    <row r="65" customFormat="false" ht="13.8" hidden="false" customHeight="true" outlineLevel="0" collapsed="false">
      <c r="J65" s="26" t="str">
        <f aca="true">IF(M65="", IF(O65="","",X65+(INDIRECT("S" &amp; ROW() - 1) - S65)),IF(O65="", "", INDIRECT("S" &amp; ROW() - 1) - S65))</f>
        <v/>
      </c>
      <c r="K65" s="35" t="str">
        <f aca="false">IF(H65="", "", IF(H65="-","",VLOOKUP(H65, 'Соль SKU'!$A$1:$C$50, 3, 0)))</f>
        <v/>
      </c>
      <c r="M65" s="37"/>
      <c r="N65" s="36" t="str">
        <f aca="false">IF(M65="", IF(X65=0, "", X65), IF(V65 = "", "", IF(V65/U65 = 0, "", V65/U65)))</f>
        <v/>
      </c>
      <c r="P65" s="1" t="n">
        <f aca="false">IF(O65 = "-", -W65,I65)</f>
        <v>0</v>
      </c>
      <c r="Q65" s="1" t="n">
        <f aca="true">IF(O65="-",SUM(INDIRECT(ADDRESS(2,COLUMN(P65))&amp;":"&amp;ADDRESS(ROW(),COLUMN(P65)))),0)</f>
        <v>0</v>
      </c>
      <c r="R65" s="1" t="n">
        <f aca="false">IF(O65="-",1,0)</f>
        <v>0</v>
      </c>
      <c r="S65" s="1" t="n">
        <f aca="true">IF(Q65 = 0, INDIRECT("S" &amp; ROW() - 1), Q65)</f>
        <v>0</v>
      </c>
      <c r="T65" s="1" t="str">
        <f aca="false">IF(H65="","",VLOOKUP(H65,'Соль SKU'!$A$1:$B$150,2,0))</f>
        <v/>
      </c>
      <c r="U65" s="1" t="n">
        <f aca="false">IF($C$2="", 1, 8000/$C$2)</f>
        <v>9.41176470588235</v>
      </c>
      <c r="V65" s="1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1" t="n">
        <f aca="false">IF(V65 = "", "", V65/U65)</f>
        <v>0</v>
      </c>
      <c r="X65" s="1" t="str">
        <f aca="true">IF(O65="", "", MAX(ROUND(-(INDIRECT("S" &amp; ROW() - 1) - S65)/$C$2, 0), 1) * $C$2)</f>
        <v/>
      </c>
    </row>
    <row r="66" customFormat="false" ht="13.8" hidden="false" customHeight="true" outlineLevel="0" collapsed="false">
      <c r="J66" s="26" t="str">
        <f aca="true">IF(M66="", IF(O66="","",X66+(INDIRECT("S" &amp; ROW() - 1) - S66)),IF(O66="", "", INDIRECT("S" &amp; ROW() - 1) - S66))</f>
        <v/>
      </c>
      <c r="K66" s="35" t="str">
        <f aca="false">IF(H66="", "", IF(H66="-","",VLOOKUP(H66, 'Соль SKU'!$A$1:$C$50, 3, 0)))</f>
        <v/>
      </c>
      <c r="M66" s="37"/>
      <c r="N66" s="36" t="str">
        <f aca="false">IF(M66="", IF(X66=0, "", X66), IF(V66 = "", "", IF(V66/U66 = 0, "", V66/U66)))</f>
        <v/>
      </c>
      <c r="P66" s="1" t="n">
        <f aca="false">IF(O66 = "-", -W66,I66)</f>
        <v>0</v>
      </c>
      <c r="Q66" s="1" t="n">
        <f aca="true">IF(O66="-",SUM(INDIRECT(ADDRESS(2,COLUMN(P66))&amp;":"&amp;ADDRESS(ROW(),COLUMN(P66)))),0)</f>
        <v>0</v>
      </c>
      <c r="R66" s="1" t="n">
        <f aca="false">IF(O66="-",1,0)</f>
        <v>0</v>
      </c>
      <c r="S66" s="1" t="n">
        <f aca="true">IF(Q66 = 0, INDIRECT("S" &amp; ROW() - 1), Q66)</f>
        <v>0</v>
      </c>
      <c r="T66" s="1" t="str">
        <f aca="false">IF(H66="","",VLOOKUP(H66,'Соль SKU'!$A$1:$B$150,2,0))</f>
        <v/>
      </c>
      <c r="U66" s="1" t="n">
        <f aca="false">IF($C$2="", 1, 8000/$C$2)</f>
        <v>9.41176470588235</v>
      </c>
      <c r="V66" s="1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1" t="n">
        <f aca="false">IF(V66 = "", "", V66/U66)</f>
        <v>0</v>
      </c>
      <c r="X66" s="1" t="str">
        <f aca="true">IF(O66="", "", MAX(ROUND(-(INDIRECT("S" &amp; ROW() - 1) - S66)/$C$2, 0), 1) * $C$2)</f>
        <v/>
      </c>
    </row>
    <row r="67" customFormat="false" ht="13.8" hidden="false" customHeight="true" outlineLevel="0" collapsed="false">
      <c r="J67" s="26" t="str">
        <f aca="true">IF(M67="", IF(O67="","",X67+(INDIRECT("S" &amp; ROW() - 1) - S67)),IF(O67="", "", INDIRECT("S" &amp; ROW() - 1) - S67))</f>
        <v/>
      </c>
      <c r="K67" s="35" t="str">
        <f aca="false">IF(H67="", "", IF(H67="-","",VLOOKUP(H67, 'Соль SKU'!$A$1:$C$50, 3, 0)))</f>
        <v/>
      </c>
      <c r="M67" s="37"/>
      <c r="N67" s="36" t="str">
        <f aca="false">IF(M67="", IF(X67=0, "", X67), IF(V67 = "", "", IF(V67/U67 = 0, "", V67/U67)))</f>
        <v/>
      </c>
      <c r="P67" s="1" t="n">
        <f aca="false">IF(O67 = "-", -W67,I67)</f>
        <v>0</v>
      </c>
      <c r="Q67" s="1" t="n">
        <f aca="true">IF(O67="-",SUM(INDIRECT(ADDRESS(2,COLUMN(P67))&amp;":"&amp;ADDRESS(ROW(),COLUMN(P67)))),0)</f>
        <v>0</v>
      </c>
      <c r="R67" s="1" t="n">
        <f aca="false">IF(O67="-",1,0)</f>
        <v>0</v>
      </c>
      <c r="S67" s="1" t="n">
        <f aca="true">IF(Q67 = 0, INDIRECT("S" &amp; ROW() - 1), Q67)</f>
        <v>0</v>
      </c>
      <c r="T67" s="1" t="str">
        <f aca="false">IF(H67="","",VLOOKUP(H67,'Соль SKU'!$A$1:$B$150,2,0))</f>
        <v/>
      </c>
      <c r="U67" s="1" t="n">
        <f aca="false">IF($C$2="", 1, 8000/$C$2)</f>
        <v>9.41176470588235</v>
      </c>
      <c r="V67" s="1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1" t="n">
        <f aca="false">IF(V67 = "", "", V67/U67)</f>
        <v>0</v>
      </c>
      <c r="X67" s="1" t="str">
        <f aca="true">IF(O67="", "", MAX(ROUND(-(INDIRECT("S" &amp; ROW() - 1) - S67)/$C$2, 0), 1) * $C$2)</f>
        <v/>
      </c>
    </row>
    <row r="68" customFormat="false" ht="13.8" hidden="false" customHeight="true" outlineLevel="0" collapsed="false">
      <c r="J68" s="26" t="str">
        <f aca="true">IF(M68="", IF(O68="","",X68+(INDIRECT("S" &amp; ROW() - 1) - S68)),IF(O68="", "", INDIRECT("S" &amp; ROW() - 1) - S68))</f>
        <v/>
      </c>
      <c r="K68" s="35" t="str">
        <f aca="false">IF(H68="", "", IF(H68="-","",VLOOKUP(H68, 'Соль SKU'!$A$1:$C$50, 3, 0)))</f>
        <v/>
      </c>
      <c r="M68" s="37"/>
      <c r="N68" s="36" t="str">
        <f aca="false">IF(M68="", IF(X68=0, "", X68), IF(V68 = "", "", IF(V68/U68 = 0, "", V68/U68)))</f>
        <v/>
      </c>
      <c r="P68" s="1" t="n">
        <f aca="false">IF(O68 = "-", -W68,I68)</f>
        <v>0</v>
      </c>
      <c r="Q68" s="1" t="n">
        <f aca="true">IF(O68="-",SUM(INDIRECT(ADDRESS(2,COLUMN(P68))&amp;":"&amp;ADDRESS(ROW(),COLUMN(P68)))),0)</f>
        <v>0</v>
      </c>
      <c r="R68" s="1" t="n">
        <f aca="false">IF(O68="-",1,0)</f>
        <v>0</v>
      </c>
      <c r="S68" s="1" t="n">
        <f aca="true">IF(Q68 = 0, INDIRECT("S" &amp; ROW() - 1), Q68)</f>
        <v>0</v>
      </c>
      <c r="T68" s="1" t="str">
        <f aca="false">IF(H68="","",VLOOKUP(H68,'Соль SKU'!$A$1:$B$150,2,0))</f>
        <v/>
      </c>
      <c r="U68" s="1" t="n">
        <f aca="false">IF($C$2="", 1, 8000/$C$2)</f>
        <v>9.41176470588235</v>
      </c>
      <c r="V68" s="1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 t="n">
        <f aca="false">IF(V68 = "", "", V68/U68)</f>
        <v>0</v>
      </c>
      <c r="X68" s="1" t="str">
        <f aca="true">IF(O68="", "", MAX(ROUND(-(INDIRECT("S" &amp; ROW() - 1) - S68)/$C$2, 0), 1) * $C$2)</f>
        <v/>
      </c>
    </row>
    <row r="69" customFormat="false" ht="13.8" hidden="false" customHeight="true" outlineLevel="0" collapsed="false">
      <c r="J69" s="26" t="str">
        <f aca="true">IF(M69="", IF(O69="","",X69+(INDIRECT("S" &amp; ROW() - 1) - S69)),IF(O69="", "", INDIRECT("S" &amp; ROW() - 1) - S69))</f>
        <v/>
      </c>
      <c r="K69" s="35" t="str">
        <f aca="false">IF(H69="", "", IF(H69="-","",VLOOKUP(H69, 'Соль SKU'!$A$1:$C$50, 3, 0)))</f>
        <v/>
      </c>
      <c r="M69" s="37"/>
      <c r="N69" s="36" t="str">
        <f aca="false">IF(M69="", IF(X69=0, "", X69), IF(V69 = "", "", IF(V69/U69 = 0, "", V69/U69)))</f>
        <v/>
      </c>
      <c r="P69" s="1" t="n">
        <f aca="false">IF(O69 = "-", -W69,I69)</f>
        <v>0</v>
      </c>
      <c r="Q69" s="1" t="n">
        <f aca="true">IF(O69="-",SUM(INDIRECT(ADDRESS(2,COLUMN(P69))&amp;":"&amp;ADDRESS(ROW(),COLUMN(P69)))),0)</f>
        <v>0</v>
      </c>
      <c r="R69" s="1" t="n">
        <f aca="false">IF(O69="-",1,0)</f>
        <v>0</v>
      </c>
      <c r="S69" s="1" t="n">
        <f aca="true">IF(Q69 = 0, INDIRECT("S" &amp; ROW() - 1), Q69)</f>
        <v>0</v>
      </c>
      <c r="T69" s="1" t="str">
        <f aca="false">IF(H69="","",VLOOKUP(H69,'Соль SKU'!$A$1:$B$150,2,0))</f>
        <v/>
      </c>
      <c r="U69" s="1" t="n">
        <f aca="false">IF($C$2="", 1, 8000/$C$2)</f>
        <v>9.41176470588235</v>
      </c>
      <c r="V69" s="1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1" t="n">
        <f aca="false">IF(V69 = "", "", V69/U69)</f>
        <v>0</v>
      </c>
      <c r="X69" s="1" t="str">
        <f aca="true">IF(O69="", "", MAX(ROUND(-(INDIRECT("S" &amp; ROW() - 1) - S69)/$C$2, 0), 1) * $C$2)</f>
        <v/>
      </c>
    </row>
    <row r="70" customFormat="false" ht="13.8" hidden="false" customHeight="true" outlineLevel="0" collapsed="false">
      <c r="J70" s="26" t="str">
        <f aca="true">IF(M70="", IF(O70="","",X70+(INDIRECT("S" &amp; ROW() - 1) - S70)),IF(O70="", "", INDIRECT("S" &amp; ROW() - 1) - S70))</f>
        <v/>
      </c>
      <c r="K70" s="35" t="str">
        <f aca="false">IF(H70="", "", IF(H70="-","",VLOOKUP(H70, 'Соль SKU'!$A$1:$C$50, 3, 0)))</f>
        <v/>
      </c>
      <c r="M70" s="37"/>
      <c r="N70" s="36" t="str">
        <f aca="false">IF(M70="", IF(X70=0, "", X70), IF(V70 = "", "", IF(V70/U70 = 0, "", V70/U70)))</f>
        <v/>
      </c>
      <c r="P70" s="1" t="n">
        <f aca="false">IF(O70 = "-", -W70,I70)</f>
        <v>0</v>
      </c>
      <c r="Q70" s="1" t="n">
        <f aca="true">IF(O70="-",SUM(INDIRECT(ADDRESS(2,COLUMN(P70))&amp;":"&amp;ADDRESS(ROW(),COLUMN(P70)))),0)</f>
        <v>0</v>
      </c>
      <c r="R70" s="1" t="n">
        <f aca="false">IF(O70="-",1,0)</f>
        <v>0</v>
      </c>
      <c r="S70" s="1" t="n">
        <f aca="true">IF(Q70 = 0, INDIRECT("S" &amp; ROW() - 1), Q70)</f>
        <v>0</v>
      </c>
      <c r="T70" s="1" t="str">
        <f aca="false">IF(H70="","",VLOOKUP(H70,'Соль SKU'!$A$1:$B$150,2,0))</f>
        <v/>
      </c>
      <c r="U70" s="1" t="n">
        <f aca="false">IF($C$2="", 1, 8000/$C$2)</f>
        <v>9.41176470588235</v>
      </c>
      <c r="V70" s="1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1" t="n">
        <f aca="false">IF(V70 = "", "", V70/U70)</f>
        <v>0</v>
      </c>
      <c r="X70" s="1" t="str">
        <f aca="true">IF(O70="", "", MAX(ROUND(-(INDIRECT("S" &amp; ROW() - 1) - S70)/$C$2, 0), 1) * $C$2)</f>
        <v/>
      </c>
    </row>
    <row r="71" customFormat="false" ht="13.8" hidden="false" customHeight="true" outlineLevel="0" collapsed="false">
      <c r="J71" s="26" t="str">
        <f aca="true">IF(M71="", IF(O71="","",X71+(INDIRECT("S" &amp; ROW() - 1) - S71)),IF(O71="", "", INDIRECT("S" &amp; ROW() - 1) - S71))</f>
        <v/>
      </c>
      <c r="K71" s="35" t="str">
        <f aca="false">IF(H71="", "", IF(H71="-","",VLOOKUP(H71, 'Соль SKU'!$A$1:$C$50, 3, 0)))</f>
        <v/>
      </c>
      <c r="M71" s="37"/>
      <c r="N71" s="36" t="str">
        <f aca="false">IF(M71="", IF(X71=0, "", X71), IF(V71 = "", "", IF(V71/U71 = 0, "", V71/U71)))</f>
        <v/>
      </c>
      <c r="P71" s="1" t="n">
        <f aca="false">IF(O71 = "-", -W71,I71)</f>
        <v>0</v>
      </c>
      <c r="Q71" s="1" t="n">
        <f aca="true">IF(O71="-",SUM(INDIRECT(ADDRESS(2,COLUMN(P71))&amp;":"&amp;ADDRESS(ROW(),COLUMN(P71)))),0)</f>
        <v>0</v>
      </c>
      <c r="R71" s="1" t="n">
        <f aca="false">IF(O71="-",1,0)</f>
        <v>0</v>
      </c>
      <c r="S71" s="1" t="n">
        <f aca="true">IF(Q71 = 0, INDIRECT("S" &amp; ROW() - 1), Q71)</f>
        <v>0</v>
      </c>
      <c r="T71" s="1" t="str">
        <f aca="false">IF(H71="","",VLOOKUP(H71,'Соль SKU'!$A$1:$B$150,2,0))</f>
        <v/>
      </c>
      <c r="U71" s="1" t="n">
        <f aca="false">IF($C$2="", 1, 8000/$C$2)</f>
        <v>9.41176470588235</v>
      </c>
      <c r="V71" s="1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1" t="n">
        <f aca="false">IF(V71 = "", "", V71/U71)</f>
        <v>0</v>
      </c>
      <c r="X71" s="1" t="str">
        <f aca="true">IF(O71="", "", MAX(ROUND(-(INDIRECT("S" &amp; ROW() - 1) - S71)/$C$2, 0), 1) * $C$2)</f>
        <v/>
      </c>
    </row>
    <row r="72" customFormat="false" ht="13.8" hidden="false" customHeight="true" outlineLevel="0" collapsed="false">
      <c r="J72" s="26" t="str">
        <f aca="true">IF(M72="", IF(O72="","",X72+(INDIRECT("S" &amp; ROW() - 1) - S72)),IF(O72="", "", INDIRECT("S" &amp; ROW() - 1) - S72))</f>
        <v/>
      </c>
      <c r="K72" s="35" t="str">
        <f aca="false">IF(H72="", "", IF(H72="-","",VLOOKUP(H72, 'Соль SKU'!$A$1:$C$50, 3, 0)))</f>
        <v/>
      </c>
      <c r="M72" s="37"/>
      <c r="N72" s="36" t="str">
        <f aca="false">IF(M72="", IF(X72=0, "", X72), IF(V72 = "", "", IF(V72/U72 = 0, "", V72/U72)))</f>
        <v/>
      </c>
      <c r="P72" s="1" t="n">
        <f aca="false">IF(O72 = "-", -W72,I72)</f>
        <v>0</v>
      </c>
      <c r="Q72" s="1" t="n">
        <f aca="true">IF(O72="-",SUM(INDIRECT(ADDRESS(2,COLUMN(P72))&amp;":"&amp;ADDRESS(ROW(),COLUMN(P72)))),0)</f>
        <v>0</v>
      </c>
      <c r="R72" s="1" t="n">
        <f aca="false">IF(O72="-",1,0)</f>
        <v>0</v>
      </c>
      <c r="S72" s="1" t="n">
        <f aca="true">IF(Q72 = 0, INDIRECT("S" &amp; ROW() - 1), Q72)</f>
        <v>0</v>
      </c>
      <c r="T72" s="1" t="str">
        <f aca="false">IF(H72="","",VLOOKUP(H72,'Соль SKU'!$A$1:$B$150,2,0))</f>
        <v/>
      </c>
      <c r="U72" s="1" t="n">
        <f aca="false">IF($C$2="", 1, 8000/$C$2)</f>
        <v>9.41176470588235</v>
      </c>
      <c r="V72" s="1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1" t="n">
        <f aca="false">IF(V72 = "", "", V72/U72)</f>
        <v>0</v>
      </c>
      <c r="X72" s="1" t="str">
        <f aca="true">IF(O72="", "", MAX(ROUND(-(INDIRECT("S" &amp; ROW() - 1) - S72)/$C$2, 0), 1) * $C$2)</f>
        <v/>
      </c>
    </row>
    <row r="73" customFormat="false" ht="13.8" hidden="false" customHeight="true" outlineLevel="0" collapsed="false">
      <c r="J73" s="26" t="str">
        <f aca="true">IF(M73="", IF(O73="","",X73+(INDIRECT("S" &amp; ROW() - 1) - S73)),IF(O73="", "", INDIRECT("S" &amp; ROW() - 1) - S73))</f>
        <v/>
      </c>
      <c r="K73" s="35" t="str">
        <f aca="false">IF(H73="", "", IF(H73="-","",VLOOKUP(H73, 'Соль SKU'!$A$1:$C$50, 3, 0)))</f>
        <v/>
      </c>
      <c r="M73" s="37"/>
      <c r="N73" s="36" t="str">
        <f aca="false">IF(M73="", IF(X73=0, "", X73), IF(V73 = "", "", IF(V73/U73 = 0, "", V73/U73)))</f>
        <v/>
      </c>
      <c r="P73" s="1" t="n">
        <f aca="false">IF(O73 = "-", -W73,I73)</f>
        <v>0</v>
      </c>
      <c r="Q73" s="1" t="n">
        <f aca="true">IF(O73="-",SUM(INDIRECT(ADDRESS(2,COLUMN(P73))&amp;":"&amp;ADDRESS(ROW(),COLUMN(P73)))),0)</f>
        <v>0</v>
      </c>
      <c r="R73" s="1" t="n">
        <f aca="false">IF(O73="-",1,0)</f>
        <v>0</v>
      </c>
      <c r="S73" s="1" t="n">
        <f aca="true">IF(Q73 = 0, INDIRECT("S" &amp; ROW() - 1), Q73)</f>
        <v>0</v>
      </c>
      <c r="T73" s="1" t="str">
        <f aca="false">IF(H73="","",VLOOKUP(H73,'Соль SKU'!$A$1:$B$150,2,0))</f>
        <v/>
      </c>
      <c r="U73" s="1" t="n">
        <f aca="false">IF($C$2="", 1, 8000/$C$2)</f>
        <v>9.41176470588235</v>
      </c>
      <c r="V73" s="1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1" t="n">
        <f aca="false">IF(V73 = "", "", V73/U73)</f>
        <v>0</v>
      </c>
      <c r="X73" s="1" t="str">
        <f aca="true">IF(O73="", "", MAX(ROUND(-(INDIRECT("S" &amp; ROW() - 1) - S73)/$C$2, 0), 1) * $C$2)</f>
        <v/>
      </c>
    </row>
    <row r="74" customFormat="false" ht="13.8" hidden="false" customHeight="true" outlineLevel="0" collapsed="false">
      <c r="J74" s="26" t="str">
        <f aca="true">IF(M74="", IF(O74="","",X74+(INDIRECT("S" &amp; ROW() - 1) - S74)),IF(O74="", "", INDIRECT("S" &amp; ROW() - 1) - S74))</f>
        <v/>
      </c>
      <c r="K74" s="35" t="str">
        <f aca="false">IF(H74="", "", IF(H74="-","",VLOOKUP(H74, 'Соль SKU'!$A$1:$C$50, 3, 0)))</f>
        <v/>
      </c>
      <c r="M74" s="37"/>
      <c r="N74" s="36" t="str">
        <f aca="false">IF(M74="", IF(X74=0, "", X74), IF(V74 = "", "", IF(V74/U74 = 0, "", V74/U74)))</f>
        <v/>
      </c>
      <c r="P74" s="1" t="n">
        <f aca="false">IF(O74 = "-", -W74,I74)</f>
        <v>0</v>
      </c>
      <c r="Q74" s="1" t="n">
        <f aca="true">IF(O74="-",SUM(INDIRECT(ADDRESS(2,COLUMN(P74))&amp;":"&amp;ADDRESS(ROW(),COLUMN(P74)))),0)</f>
        <v>0</v>
      </c>
      <c r="R74" s="1" t="n">
        <f aca="false">IF(O74="-",1,0)</f>
        <v>0</v>
      </c>
      <c r="S74" s="1" t="n">
        <f aca="true">IF(Q74 = 0, INDIRECT("S" &amp; ROW() - 1), Q74)</f>
        <v>0</v>
      </c>
      <c r="T74" s="1" t="str">
        <f aca="false">IF(H74="","",VLOOKUP(H74,'Соль SKU'!$A$1:$B$150,2,0))</f>
        <v/>
      </c>
      <c r="U74" s="1" t="n">
        <f aca="false">IF($C$2="", 1, 8000/$C$2)</f>
        <v>9.41176470588235</v>
      </c>
      <c r="V74" s="1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1" t="n">
        <f aca="false">IF(V74 = "", "", V74/U74)</f>
        <v>0</v>
      </c>
      <c r="X74" s="1" t="str">
        <f aca="true">IF(O74="", "", MAX(ROUND(-(INDIRECT("S" &amp; ROW() - 1) - S74)/$C$2, 0), 1) * $C$2)</f>
        <v/>
      </c>
    </row>
    <row r="75" customFormat="false" ht="13.8" hidden="false" customHeight="true" outlineLevel="0" collapsed="false">
      <c r="J75" s="26" t="str">
        <f aca="true">IF(M75="", IF(O75="","",X75+(INDIRECT("S" &amp; ROW() - 1) - S75)),IF(O75="", "", INDIRECT("S" &amp; ROW() - 1) - S75))</f>
        <v/>
      </c>
      <c r="K75" s="35" t="str">
        <f aca="false">IF(H75="", "", IF(H75="-","",VLOOKUP(H75, 'Соль SKU'!$A$1:$C$50, 3, 0)))</f>
        <v/>
      </c>
      <c r="M75" s="37"/>
      <c r="N75" s="36" t="str">
        <f aca="false">IF(M75="", IF(X75=0, "", X75), IF(V75 = "", "", IF(V75/U75 = 0, "", V75/U75)))</f>
        <v/>
      </c>
      <c r="P75" s="1" t="n">
        <f aca="false">IF(O75 = "-", -W75,I75)</f>
        <v>0</v>
      </c>
      <c r="Q75" s="1" t="n">
        <f aca="true">IF(O75="-",SUM(INDIRECT(ADDRESS(2,COLUMN(P75))&amp;":"&amp;ADDRESS(ROW(),COLUMN(P75)))),0)</f>
        <v>0</v>
      </c>
      <c r="R75" s="1" t="n">
        <f aca="false">IF(O75="-",1,0)</f>
        <v>0</v>
      </c>
      <c r="S75" s="1" t="n">
        <f aca="true">IF(Q75 = 0, INDIRECT("S" &amp; ROW() - 1), Q75)</f>
        <v>0</v>
      </c>
      <c r="T75" s="1" t="str">
        <f aca="false">IF(H75="","",VLOOKUP(H75,'Соль SKU'!$A$1:$B$150,2,0))</f>
        <v/>
      </c>
      <c r="U75" s="1" t="n">
        <f aca="false">IF($C$2="", 1, 8000/$C$2)</f>
        <v>9.41176470588235</v>
      </c>
      <c r="V75" s="1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1" t="n">
        <f aca="false">IF(V75 = "", "", V75/U75)</f>
        <v>0</v>
      </c>
      <c r="X75" s="1" t="str">
        <f aca="true">IF(O75="", "", MAX(ROUND(-(INDIRECT("S" &amp; ROW() - 1) - S75)/$C$2, 0), 1) * $C$2)</f>
        <v/>
      </c>
    </row>
    <row r="76" customFormat="false" ht="13.8" hidden="false" customHeight="true" outlineLevel="0" collapsed="false">
      <c r="J76" s="26" t="str">
        <f aca="true">IF(M76="", IF(O76="","",X76+(INDIRECT("S" &amp; ROW() - 1) - S76)),IF(O76="", "", INDIRECT("S" &amp; ROW() - 1) - S76))</f>
        <v/>
      </c>
      <c r="K76" s="35" t="str">
        <f aca="false">IF(H76="", "", IF(H76="-","",VLOOKUP(H76, 'Соль SKU'!$A$1:$C$50, 3, 0)))</f>
        <v/>
      </c>
      <c r="M76" s="37"/>
      <c r="N76" s="36" t="str">
        <f aca="false">IF(M76="", IF(X76=0, "", X76), IF(V76 = "", "", IF(V76/U76 = 0, "", V76/U76)))</f>
        <v/>
      </c>
      <c r="P76" s="1" t="n">
        <f aca="false">IF(O76 = "-", -W76,I76)</f>
        <v>0</v>
      </c>
      <c r="Q76" s="1" t="n">
        <f aca="true">IF(O76="-",SUM(INDIRECT(ADDRESS(2,COLUMN(P76))&amp;":"&amp;ADDRESS(ROW(),COLUMN(P76)))),0)</f>
        <v>0</v>
      </c>
      <c r="R76" s="1" t="n">
        <f aca="false">IF(O76="-",1,0)</f>
        <v>0</v>
      </c>
      <c r="S76" s="1" t="n">
        <f aca="true">IF(Q76 = 0, INDIRECT("S" &amp; ROW() - 1), Q76)</f>
        <v>0</v>
      </c>
      <c r="T76" s="1" t="str">
        <f aca="false">IF(H76="","",VLOOKUP(H76,'Соль SKU'!$A$1:$B$150,2,0))</f>
        <v/>
      </c>
      <c r="U76" s="1" t="n">
        <f aca="false">IF($C$2="", 1, 8000/$C$2)</f>
        <v>9.41176470588235</v>
      </c>
      <c r="V76" s="1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1" t="n">
        <f aca="false">IF(V76 = "", "", V76/U76)</f>
        <v>0</v>
      </c>
      <c r="X76" s="1" t="str">
        <f aca="true">IF(O76="", "", MAX(ROUND(-(INDIRECT("S" &amp; ROW() - 1) - S76)/$C$2, 0), 1) * $C$2)</f>
        <v/>
      </c>
    </row>
    <row r="77" customFormat="false" ht="13.8" hidden="false" customHeight="true" outlineLevel="0" collapsed="false">
      <c r="J77" s="26" t="str">
        <f aca="true">IF(M77="", IF(O77="","",X77+(INDIRECT("S" &amp; ROW() - 1) - S77)),IF(O77="", "", INDIRECT("S" &amp; ROW() - 1) - S77))</f>
        <v/>
      </c>
      <c r="K77" s="35" t="str">
        <f aca="false">IF(H77="", "", IF(H77="-","",VLOOKUP(H77, 'Соль SKU'!$A$1:$C$50, 3, 0)))</f>
        <v/>
      </c>
      <c r="M77" s="37"/>
      <c r="N77" s="36" t="str">
        <f aca="false">IF(M77="", IF(X77=0, "", X77), IF(V77 = "", "", IF(V77/U77 = 0, "", V77/U77)))</f>
        <v/>
      </c>
      <c r="P77" s="1" t="n">
        <f aca="false">IF(O77 = "-", -W77,I77)</f>
        <v>0</v>
      </c>
      <c r="Q77" s="1" t="n">
        <f aca="true">IF(O77="-",SUM(INDIRECT(ADDRESS(2,COLUMN(P77))&amp;":"&amp;ADDRESS(ROW(),COLUMN(P77)))),0)</f>
        <v>0</v>
      </c>
      <c r="R77" s="1" t="n">
        <f aca="false">IF(O77="-",1,0)</f>
        <v>0</v>
      </c>
      <c r="S77" s="1" t="n">
        <f aca="true">IF(Q77 = 0, INDIRECT("S" &amp; ROW() - 1), Q77)</f>
        <v>0</v>
      </c>
      <c r="T77" s="1" t="str">
        <f aca="false">IF(H77="","",VLOOKUP(H77,'Соль SKU'!$A$1:$B$150,2,0))</f>
        <v/>
      </c>
      <c r="U77" s="1" t="n">
        <f aca="false">IF($C$2="", 1, 8000/$C$2)</f>
        <v>9.41176470588235</v>
      </c>
      <c r="V77" s="1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1" t="n">
        <f aca="false">IF(V77 = "", "", V77/U77)</f>
        <v>0</v>
      </c>
      <c r="X77" s="1" t="str">
        <f aca="true">IF(O77="", "", MAX(ROUND(-(INDIRECT("S" &amp; ROW() - 1) - S77)/$C$2, 0), 1) * $C$2)</f>
        <v/>
      </c>
    </row>
    <row r="78" customFormat="false" ht="13.8" hidden="false" customHeight="true" outlineLevel="0" collapsed="false">
      <c r="J78" s="26" t="str">
        <f aca="true">IF(M78="", IF(O78="","",X78+(INDIRECT("S" &amp; ROW() - 1) - S78)),IF(O78="", "", INDIRECT("S" &amp; ROW() - 1) - S78))</f>
        <v/>
      </c>
      <c r="K78" s="35" t="str">
        <f aca="false">IF(H78="", "", IF(H78="-","",VLOOKUP(H78, 'Соль SKU'!$A$1:$C$50, 3, 0)))</f>
        <v/>
      </c>
      <c r="M78" s="37"/>
      <c r="N78" s="36" t="str">
        <f aca="false">IF(M78="", IF(X78=0, "", X78), IF(V78 = "", "", IF(V78/U78 = 0, "", V78/U78)))</f>
        <v/>
      </c>
      <c r="P78" s="1" t="n">
        <f aca="false">IF(O78 = "-", -W78,I78)</f>
        <v>0</v>
      </c>
      <c r="Q78" s="1" t="n">
        <f aca="true">IF(O78 = "-", SUM(INDIRECT(ADDRESS(2,COLUMN(P78)) &amp; ":" &amp; ADDRESS(ROW(),COLUMN(P78)))), 0)</f>
        <v>0</v>
      </c>
      <c r="R78" s="1" t="n">
        <f aca="false">IF(O78="-",1,0)</f>
        <v>0</v>
      </c>
      <c r="S78" s="1" t="n">
        <f aca="true">IF(Q78 = 0, INDIRECT("S" &amp; ROW() - 1), Q78)</f>
        <v>0</v>
      </c>
      <c r="T78" s="1" t="str">
        <f aca="false">IF(H78="","",VLOOKUP(H78,'Соль SKU'!$A$1:$B$150,2,0))</f>
        <v/>
      </c>
      <c r="U78" s="1" t="n">
        <f aca="false">IF($C$2="", 1, 8000/$C$2)</f>
        <v>9.41176470588235</v>
      </c>
      <c r="V78" s="1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1" t="n">
        <f aca="false">IF(V78 = "", "", V78/U78)</f>
        <v>0</v>
      </c>
      <c r="X78" s="1" t="str">
        <f aca="true">IF(O78="", "", MAX(ROUND(-(INDIRECT("S" &amp; ROW() - 1) - S78)/$C$2, 0), 1) * $C$2)</f>
        <v/>
      </c>
    </row>
    <row r="79" customFormat="false" ht="13.8" hidden="false" customHeight="true" outlineLevel="0" collapsed="false">
      <c r="J79" s="26" t="str">
        <f aca="true">IF(M79="", IF(O79="","",X79+(INDIRECT("S" &amp; ROW() - 1) - S79)),IF(O79="", "", INDIRECT("S" &amp; ROW() - 1) - S79))</f>
        <v/>
      </c>
      <c r="K79" s="35" t="str">
        <f aca="false">IF(H79="", "", IF(H79="-","",VLOOKUP(H79, 'Соль SKU'!$A$1:$C$50, 3, 0)))</f>
        <v/>
      </c>
      <c r="M79" s="37"/>
      <c r="N79" s="36" t="str">
        <f aca="false">IF(M79="", IF(X79=0, "", X79), IF(V79 = "", "", IF(V79/U79 = 0, "", V79/U79)))</f>
        <v/>
      </c>
      <c r="P79" s="1" t="n">
        <f aca="false">IF(O79 = "-", -W79,I79)</f>
        <v>0</v>
      </c>
      <c r="Q79" s="1" t="n">
        <f aca="true">IF(O79 = "-", SUM(INDIRECT(ADDRESS(2,COLUMN(P79)) &amp; ":" &amp; ADDRESS(ROW(),COLUMN(P79)))), 0)</f>
        <v>0</v>
      </c>
      <c r="R79" s="1" t="n">
        <f aca="false">IF(O79="-",1,0)</f>
        <v>0</v>
      </c>
      <c r="S79" s="1" t="n">
        <f aca="true">IF(Q79 = 0, INDIRECT("S" &amp; ROW() - 1), Q79)</f>
        <v>0</v>
      </c>
      <c r="T79" s="1" t="str">
        <f aca="false">IF(H79="","",VLOOKUP(H79,'Соль SKU'!$A$1:$B$150,2,0))</f>
        <v/>
      </c>
      <c r="U79" s="1" t="n">
        <f aca="false">IF($C$2="", 1, 8000/$C$2)</f>
        <v>9.41176470588235</v>
      </c>
      <c r="V79" s="1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1" t="n">
        <f aca="false">IF(V79 = "", "", V79/U79)</f>
        <v>0</v>
      </c>
      <c r="X79" s="1" t="str">
        <f aca="true">IF(O79="", "", MAX(ROUND(-(INDIRECT("S" &amp; ROW() - 1) - S79)/$C$2, 0), 1) * $C$2)</f>
        <v/>
      </c>
    </row>
    <row r="80" customFormat="false" ht="13.8" hidden="false" customHeight="true" outlineLevel="0" collapsed="false">
      <c r="J80" s="26" t="str">
        <f aca="true">IF(M80="", IF(O80="","",X80+(INDIRECT("S" &amp; ROW() - 1) - S80)),IF(O80="", "", INDIRECT("S" &amp; ROW() - 1) - S80))</f>
        <v/>
      </c>
      <c r="K80" s="35" t="str">
        <f aca="false">IF(H80="", "", IF(H80="-","",VLOOKUP(H80, 'Соль SKU'!$A$1:$C$50, 3, 0)))</f>
        <v/>
      </c>
      <c r="M80" s="37"/>
      <c r="N80" s="36" t="str">
        <f aca="false">IF(M80="", IF(X80=0, "", X80), IF(V80 = "", "", IF(V80/U80 = 0, "", V80/U80)))</f>
        <v/>
      </c>
      <c r="P80" s="1" t="n">
        <f aca="false">IF(O80 = "-", -W80,I80)</f>
        <v>0</v>
      </c>
      <c r="Q80" s="1" t="n">
        <f aca="true">IF(O80 = "-", SUM(INDIRECT(ADDRESS(2,COLUMN(P80)) &amp; ":" &amp; ADDRESS(ROW(),COLUMN(P80)))), 0)</f>
        <v>0</v>
      </c>
      <c r="R80" s="1" t="n">
        <f aca="false">IF(O80="-",1,0)</f>
        <v>0</v>
      </c>
      <c r="S80" s="1" t="n">
        <f aca="true">IF(Q80 = 0, INDIRECT("S" &amp; ROW() - 1), Q80)</f>
        <v>0</v>
      </c>
      <c r="T80" s="1" t="str">
        <f aca="false">IF(H80="","",VLOOKUP(H80,'Соль SKU'!$A$1:$B$150,2,0))</f>
        <v/>
      </c>
      <c r="U80" s="1" t="n">
        <f aca="false">IF($C$2="", 1, 8000/$C$2)</f>
        <v>9.41176470588235</v>
      </c>
      <c r="V80" s="1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1" t="n">
        <f aca="false">IF(V80 = "", "", V80/U80)</f>
        <v>0</v>
      </c>
      <c r="X80" s="1" t="str">
        <f aca="true">IF(O80="", "", MAX(ROUND(-(INDIRECT("S" &amp; ROW() - 1) - S80)/$C$2, 0), 1) * $C$2)</f>
        <v/>
      </c>
    </row>
    <row r="81" customFormat="false" ht="13.8" hidden="false" customHeight="true" outlineLevel="0" collapsed="false">
      <c r="J81" s="26" t="str">
        <f aca="true">IF(M81="", IF(O81="","",X81+(INDIRECT("S" &amp; ROW() - 1) - S81)),IF(O81="", "", INDIRECT("S" &amp; ROW() - 1) - S81))</f>
        <v/>
      </c>
      <c r="K81" s="35" t="str">
        <f aca="false">IF(H81="", "", IF(H81="-","",VLOOKUP(H81, 'Соль SKU'!$A$1:$C$50, 3, 0)))</f>
        <v/>
      </c>
      <c r="M81" s="37"/>
      <c r="N81" s="36" t="str">
        <f aca="false">IF(M81="", IF(X81=0, "", X81), IF(V81 = "", "", IF(V81/U81 = 0, "", V81/U81)))</f>
        <v/>
      </c>
      <c r="P81" s="1" t="n">
        <f aca="false">IF(O81 = "-", -W81,I81)</f>
        <v>0</v>
      </c>
      <c r="Q81" s="1" t="n">
        <f aca="true">IF(O81 = "-", SUM(INDIRECT(ADDRESS(2,COLUMN(P81)) &amp; ":" &amp; ADDRESS(ROW(),COLUMN(P81)))), 0)</f>
        <v>0</v>
      </c>
      <c r="R81" s="1" t="n">
        <f aca="false">IF(O81="-",1,0)</f>
        <v>0</v>
      </c>
      <c r="S81" s="1" t="n">
        <f aca="true">IF(Q81 = 0, INDIRECT("S" &amp; ROW() - 1), Q81)</f>
        <v>0</v>
      </c>
      <c r="T81" s="1" t="str">
        <f aca="false">IF(H81="","",VLOOKUP(H81,'Соль SKU'!$A$1:$B$150,2,0))</f>
        <v/>
      </c>
      <c r="U81" s="1" t="n">
        <f aca="false">IF($C$2="", 1, 8000/$C$2)</f>
        <v>9.41176470588235</v>
      </c>
      <c r="V81" s="1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 t="n">
        <f aca="false">IF(V81 = "", "", V81/U81)</f>
        <v>0</v>
      </c>
      <c r="X81" s="1" t="str">
        <f aca="true">IF(O81="", "", MAX(ROUND(-(INDIRECT("S" &amp; ROW() - 1) - S81)/$C$2, 0), 1) * $C$2)</f>
        <v/>
      </c>
    </row>
    <row r="82" customFormat="false" ht="13.8" hidden="false" customHeight="true" outlineLevel="0" collapsed="false">
      <c r="J82" s="26" t="str">
        <f aca="true">IF(M82="", IF(O82="","",X82+(INDIRECT("S" &amp; ROW() - 1) - S82)),IF(O82="", "", INDIRECT("S" &amp; ROW() - 1) - S82))</f>
        <v/>
      </c>
      <c r="K82" s="35" t="str">
        <f aca="false">IF(H82="", "", IF(H82="-","",VLOOKUP(H82, 'Соль SKU'!$A$1:$C$50, 3, 0)))</f>
        <v/>
      </c>
      <c r="M82" s="37"/>
      <c r="N82" s="36" t="str">
        <f aca="false">IF(M82="", IF(X82=0, "", X82), IF(V82 = "", "", IF(V82/U82 = 0, "", V82/U82)))</f>
        <v/>
      </c>
      <c r="P82" s="1" t="n">
        <f aca="false">IF(O82 = "-", -W82,I82)</f>
        <v>0</v>
      </c>
      <c r="Q82" s="1" t="n">
        <f aca="true">IF(O82 = "-", SUM(INDIRECT(ADDRESS(2,COLUMN(P82)) &amp; ":" &amp; ADDRESS(ROW(),COLUMN(P82)))), 0)</f>
        <v>0</v>
      </c>
      <c r="R82" s="1" t="n">
        <f aca="false">IF(O82="-",1,0)</f>
        <v>0</v>
      </c>
      <c r="S82" s="1" t="n">
        <f aca="true">IF(Q82 = 0, INDIRECT("S" &amp; ROW() - 1), Q82)</f>
        <v>0</v>
      </c>
      <c r="T82" s="1" t="str">
        <f aca="false">IF(H82="","",VLOOKUP(H82,'Соль SKU'!$A$1:$B$150,2,0))</f>
        <v/>
      </c>
      <c r="U82" s="1" t="n">
        <f aca="false">IF($C$2="", 1, 8000/$C$2)</f>
        <v>9.41176470588235</v>
      </c>
      <c r="V82" s="1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1" t="n">
        <f aca="false">IF(V82 = "", "", V82/U82)</f>
        <v>0</v>
      </c>
      <c r="X82" s="1" t="str">
        <f aca="true">IF(O82="", "", MAX(ROUND(-(INDIRECT("S" &amp; ROW() - 1) - S82)/$C$2, 0), 1) * $C$2)</f>
        <v/>
      </c>
    </row>
    <row r="83" customFormat="false" ht="13.8" hidden="false" customHeight="true" outlineLevel="0" collapsed="false">
      <c r="J83" s="26" t="str">
        <f aca="true">IF(M83="", IF(O83="","",X83+(INDIRECT("S" &amp; ROW() - 1) - S83)),IF(O83="", "", INDIRECT("S" &amp; ROW() - 1) - S83))</f>
        <v/>
      </c>
      <c r="K83" s="35" t="str">
        <f aca="false">IF(H83="", "", IF(H83="-","",VLOOKUP(H83, 'Соль SKU'!$A$1:$C$50, 3, 0)))</f>
        <v/>
      </c>
      <c r="M83" s="37"/>
      <c r="N83" s="36" t="str">
        <f aca="false">IF(M83="", IF(X83=0, "", X83), IF(V83 = "", "", IF(V83/U83 = 0, "", V83/U83)))</f>
        <v/>
      </c>
      <c r="P83" s="1" t="n">
        <f aca="false">IF(O83 = "-", -W83,I83)</f>
        <v>0</v>
      </c>
      <c r="Q83" s="1" t="n">
        <f aca="true">IF(O83 = "-", SUM(INDIRECT(ADDRESS(2,COLUMN(P83)) &amp; ":" &amp; ADDRESS(ROW(),COLUMN(P83)))), 0)</f>
        <v>0</v>
      </c>
      <c r="R83" s="1" t="n">
        <f aca="false">IF(O83="-",1,0)</f>
        <v>0</v>
      </c>
      <c r="S83" s="1" t="n">
        <f aca="true">IF(Q83 = 0, INDIRECT("S" &amp; ROW() - 1), Q83)</f>
        <v>0</v>
      </c>
      <c r="T83" s="1" t="str">
        <f aca="false">IF(H83="","",VLOOKUP(H83,'Соль SKU'!$A$1:$B$150,2,0))</f>
        <v/>
      </c>
      <c r="U83" s="1" t="n">
        <f aca="false">IF($C$2="", 1, 8000/$C$2)</f>
        <v>9.41176470588235</v>
      </c>
      <c r="V83" s="1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1" t="n">
        <f aca="false">IF(V83 = "", "", V83/U83)</f>
        <v>0</v>
      </c>
      <c r="X83" s="1" t="str">
        <f aca="true">IF(O83="", "", MAX(ROUND(-(INDIRECT("S" &amp; ROW() - 1) - S83)/$C$2, 0), 1) * $C$2)</f>
        <v/>
      </c>
    </row>
    <row r="84" customFormat="false" ht="13.8" hidden="false" customHeight="true" outlineLevel="0" collapsed="false">
      <c r="J84" s="26" t="str">
        <f aca="true">IF(M84="", IF(O84="","",X84+(INDIRECT("S" &amp; ROW() - 1) - S84)),IF(O84="", "", INDIRECT("S" &amp; ROW() - 1) - S84))</f>
        <v/>
      </c>
      <c r="K84" s="35" t="str">
        <f aca="false">IF(H84="", "", IF(H84="-","",VLOOKUP(H84, 'Соль SKU'!$A$1:$C$50, 3, 0)))</f>
        <v/>
      </c>
      <c r="M84" s="37"/>
      <c r="N84" s="36" t="str">
        <f aca="false">IF(M84="", IF(X84=0, "", X84), IF(V84 = "", "", IF(V84/U84 = 0, "", V84/U84)))</f>
        <v/>
      </c>
      <c r="P84" s="1" t="n">
        <f aca="false">IF(O84 = "-", -W84,I84)</f>
        <v>0</v>
      </c>
      <c r="Q84" s="1" t="n">
        <f aca="true">IF(O84 = "-", SUM(INDIRECT(ADDRESS(2,COLUMN(P84)) &amp; ":" &amp; ADDRESS(ROW(),COLUMN(P84)))), 0)</f>
        <v>0</v>
      </c>
      <c r="R84" s="1" t="n">
        <f aca="false">IF(O84="-",1,0)</f>
        <v>0</v>
      </c>
      <c r="S84" s="1" t="n">
        <f aca="true">IF(Q84 = 0, INDIRECT("S" &amp; ROW() - 1), Q84)</f>
        <v>0</v>
      </c>
      <c r="T84" s="1" t="str">
        <f aca="false">IF(H84="","",VLOOKUP(H84,'Соль SKU'!$A$1:$B$150,2,0))</f>
        <v/>
      </c>
      <c r="U84" s="1" t="n">
        <f aca="false">IF($C$2="", 1, 8000/$C$2)</f>
        <v>9.41176470588235</v>
      </c>
      <c r="V84" s="1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1" t="n">
        <f aca="false">IF(V84 = "", "", V84/U84)</f>
        <v>0</v>
      </c>
      <c r="X84" s="1" t="str">
        <f aca="true">IF(O84="", "", MAX(ROUND(-(INDIRECT("S" &amp; ROW() - 1) - S84)/$C$2, 0), 1) * $C$2)</f>
        <v/>
      </c>
    </row>
    <row r="85" customFormat="false" ht="13.8" hidden="false" customHeight="true" outlineLevel="0" collapsed="false">
      <c r="J85" s="26" t="str">
        <f aca="true">IF(M85="", IF(O85="","",X85+(INDIRECT("S" &amp; ROW() - 1) - S85)),IF(O85="", "", INDIRECT("S" &amp; ROW() - 1) - S85))</f>
        <v/>
      </c>
      <c r="K85" s="35" t="str">
        <f aca="false">IF(H85="", "", IF(H85="-","",VLOOKUP(H85, 'Соль SKU'!$A$1:$C$50, 3, 0)))</f>
        <v/>
      </c>
      <c r="M85" s="37"/>
      <c r="N85" s="36" t="str">
        <f aca="false">IF(M85="", IF(X85=0, "", X85), IF(V85 = "", "", IF(V85/U85 = 0, "", V85/U85)))</f>
        <v/>
      </c>
      <c r="P85" s="1" t="n">
        <f aca="false">IF(O85 = "-", -W85,I85)</f>
        <v>0</v>
      </c>
      <c r="Q85" s="1" t="n">
        <f aca="true">IF(O85 = "-", SUM(INDIRECT(ADDRESS(2,COLUMN(P85)) &amp; ":" &amp; ADDRESS(ROW(),COLUMN(P85)))), 0)</f>
        <v>0</v>
      </c>
      <c r="R85" s="1" t="n">
        <f aca="false">IF(O85="-",1,0)</f>
        <v>0</v>
      </c>
      <c r="S85" s="1" t="n">
        <f aca="true">IF(Q85 = 0, INDIRECT("S" &amp; ROW() - 1), Q85)</f>
        <v>0</v>
      </c>
      <c r="T85" s="1" t="str">
        <f aca="false">IF(H85="","",VLOOKUP(H85,'Соль SKU'!$A$1:$B$150,2,0))</f>
        <v/>
      </c>
      <c r="U85" s="1" t="n">
        <f aca="false">IF($C$2="", 1, 8000/$C$2)</f>
        <v>9.41176470588235</v>
      </c>
      <c r="V85" s="1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1" t="n">
        <f aca="false">IF(V85 = "", "", V85/U85)</f>
        <v>0</v>
      </c>
      <c r="X85" s="1" t="str">
        <f aca="true">IF(O85="", "", MAX(ROUND(-(INDIRECT("S" &amp; ROW() - 1) - S85)/$C$2, 0), 1) * $C$2)</f>
        <v/>
      </c>
    </row>
    <row r="86" customFormat="false" ht="13.8" hidden="false" customHeight="true" outlineLevel="0" collapsed="false">
      <c r="J86" s="26" t="str">
        <f aca="true">IF(M86="", IF(O86="","",X86+(INDIRECT("S" &amp; ROW() - 1) - S86)),IF(O86="", "", INDIRECT("S" &amp; ROW() - 1) - S86))</f>
        <v/>
      </c>
      <c r="K86" s="35" t="str">
        <f aca="false">IF(H86="", "", IF(H86="-","",VLOOKUP(H86, 'Соль SKU'!$A$1:$C$50, 3, 0)))</f>
        <v/>
      </c>
      <c r="M86" s="37"/>
      <c r="N86" s="36" t="str">
        <f aca="false">IF(M86="", IF(X86=0, "", X86), IF(V86 = "", "", IF(V86/U86 = 0, "", V86/U86)))</f>
        <v/>
      </c>
      <c r="P86" s="1" t="n">
        <f aca="false">IF(O86 = "-", -W86,I86)</f>
        <v>0</v>
      </c>
      <c r="Q86" s="1" t="n">
        <f aca="true">IF(O86 = "-", SUM(INDIRECT(ADDRESS(2,COLUMN(P86)) &amp; ":" &amp; ADDRESS(ROW(),COLUMN(P86)))), 0)</f>
        <v>0</v>
      </c>
      <c r="R86" s="1" t="n">
        <f aca="false">IF(O86="-",1,0)</f>
        <v>0</v>
      </c>
      <c r="S86" s="1" t="n">
        <f aca="true">IF(Q86 = 0, INDIRECT("S" &amp; ROW() - 1), Q86)</f>
        <v>0</v>
      </c>
      <c r="T86" s="1" t="str">
        <f aca="false">IF(H86="","",VLOOKUP(H86,'Соль SKU'!$A$1:$B$150,2,0))</f>
        <v/>
      </c>
      <c r="U86" s="1" t="n">
        <f aca="false">IF($C$2="", 1, 8000/$C$2)</f>
        <v>9.41176470588235</v>
      </c>
      <c r="V86" s="1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1" t="n">
        <f aca="false">IF(V86 = "", "", V86/U86)</f>
        <v>0</v>
      </c>
      <c r="X86" s="1" t="str">
        <f aca="true">IF(O86="", "", MAX(ROUND(-(INDIRECT("S" &amp; ROW() - 1) - S86)/$C$2, 0), 1) * $C$2)</f>
        <v/>
      </c>
    </row>
    <row r="87" customFormat="false" ht="13.8" hidden="false" customHeight="true" outlineLevel="0" collapsed="false">
      <c r="J87" s="26" t="str">
        <f aca="true">IF(M87="", IF(O87="","",X87+(INDIRECT("S" &amp; ROW() - 1) - S87)),IF(O87="", "", INDIRECT("S" &amp; ROW() - 1) - S87))</f>
        <v/>
      </c>
      <c r="K87" s="35" t="str">
        <f aca="false">IF(H87="", "", IF(H87="-","",VLOOKUP(H87, 'Соль SKU'!$A$1:$C$50, 3, 0)))</f>
        <v/>
      </c>
      <c r="M87" s="37"/>
      <c r="N87" s="36" t="str">
        <f aca="false">IF(M87="", IF(X87=0, "", X87), IF(V87 = "", "", IF(V87/U87 = 0, "", V87/U87)))</f>
        <v/>
      </c>
      <c r="P87" s="1" t="n">
        <f aca="false">IF(O87 = "-", -W87,I87)</f>
        <v>0</v>
      </c>
      <c r="Q87" s="1" t="n">
        <f aca="true">IF(O87 = "-", SUM(INDIRECT(ADDRESS(2,COLUMN(P87)) &amp; ":" &amp; ADDRESS(ROW(),COLUMN(P87)))), 0)</f>
        <v>0</v>
      </c>
      <c r="R87" s="1" t="n">
        <f aca="false">IF(O87="-",1,0)</f>
        <v>0</v>
      </c>
      <c r="S87" s="1" t="n">
        <f aca="true">IF(Q87 = 0, INDIRECT("S" &amp; ROW() - 1), Q87)</f>
        <v>0</v>
      </c>
      <c r="T87" s="1" t="str">
        <f aca="false">IF(H87="","",VLOOKUP(H87,'Соль SKU'!$A$1:$B$150,2,0))</f>
        <v/>
      </c>
      <c r="U87" s="1" t="n">
        <f aca="false">IF($C$2="", 1, 8000/$C$2)</f>
        <v>9.41176470588235</v>
      </c>
      <c r="V87" s="1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1" t="n">
        <f aca="false">IF(V87 = "", "", V87/U87)</f>
        <v>0</v>
      </c>
      <c r="X87" s="1" t="str">
        <f aca="true">IF(O87="", "", MAX(ROUND(-(INDIRECT("S" &amp; ROW() - 1) - S87)/$C$2, 0), 1) * $C$2)</f>
        <v/>
      </c>
    </row>
    <row r="88" customFormat="false" ht="13.8" hidden="false" customHeight="true" outlineLevel="0" collapsed="false">
      <c r="J88" s="26" t="str">
        <f aca="true">IF(M88="", IF(O88="","",X88+(INDIRECT("S" &amp; ROW() - 1) - S88)),IF(O88="", "", INDIRECT("S" &amp; ROW() - 1) - S88))</f>
        <v/>
      </c>
      <c r="K88" s="35" t="str">
        <f aca="false">IF(H88="", "", IF(H88="-","",VLOOKUP(H88, 'Соль SKU'!$A$1:$C$50, 3, 0)))</f>
        <v/>
      </c>
      <c r="M88" s="37"/>
      <c r="N88" s="36" t="str">
        <f aca="false">IF(M88="", IF(X88=0, "", X88), IF(V88 = "", "", IF(V88/U88 = 0, "", V88/U88)))</f>
        <v/>
      </c>
      <c r="P88" s="1" t="n">
        <f aca="false">IF(O88 = "-", -W88,I88)</f>
        <v>0</v>
      </c>
      <c r="Q88" s="1" t="n">
        <f aca="true">IF(O88 = "-", SUM(INDIRECT(ADDRESS(2,COLUMN(P88)) &amp; ":" &amp; ADDRESS(ROW(),COLUMN(P88)))), 0)</f>
        <v>0</v>
      </c>
      <c r="R88" s="1" t="n">
        <f aca="false">IF(O88="-",1,0)</f>
        <v>0</v>
      </c>
      <c r="S88" s="1" t="n">
        <f aca="true">IF(Q88 = 0, INDIRECT("S" &amp; ROW() - 1), Q88)</f>
        <v>0</v>
      </c>
      <c r="T88" s="1" t="str">
        <f aca="false">IF(H88="","",VLOOKUP(H88,'Соль SKU'!$A$1:$B$150,2,0))</f>
        <v/>
      </c>
      <c r="U88" s="1" t="n">
        <f aca="false">IF($C$2="", 1, 8000/$C$2)</f>
        <v>9.41176470588235</v>
      </c>
      <c r="V88" s="1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1" t="n">
        <f aca="false">IF(V88 = "", "", V88/U88)</f>
        <v>0</v>
      </c>
      <c r="X88" s="1" t="str">
        <f aca="true">IF(O88="", "", MAX(ROUND(-(INDIRECT("S" &amp; ROW() - 1) - S88)/$C$2, 0), 1) * $C$2)</f>
        <v/>
      </c>
    </row>
    <row r="89" customFormat="false" ht="13.8" hidden="false" customHeight="true" outlineLevel="0" collapsed="false">
      <c r="J89" s="26" t="str">
        <f aca="true">IF(M89="", IF(O89="","",X89+(INDIRECT("S" &amp; ROW() - 1) - S89)),IF(O89="", "", INDIRECT("S" &amp; ROW() - 1) - S89))</f>
        <v/>
      </c>
      <c r="K89" s="35" t="str">
        <f aca="false">IF(H89="", "", IF(H89="-","",VLOOKUP(H89, 'Соль SKU'!$A$1:$C$50, 3, 0)))</f>
        <v/>
      </c>
      <c r="M89" s="37"/>
      <c r="N89" s="36" t="str">
        <f aca="false">IF(M89="", IF(X89=0, "", X89), IF(V89 = "", "", IF(V89/U89 = 0, "", V89/U89)))</f>
        <v/>
      </c>
      <c r="P89" s="1" t="n">
        <f aca="false">IF(O89 = "-", -W89,I89)</f>
        <v>0</v>
      </c>
      <c r="Q89" s="1" t="n">
        <f aca="true">IF(O89 = "-", SUM(INDIRECT(ADDRESS(2,COLUMN(P89)) &amp; ":" &amp; ADDRESS(ROW(),COLUMN(P89)))), 0)</f>
        <v>0</v>
      </c>
      <c r="R89" s="1" t="n">
        <f aca="false">IF(O89="-",1,0)</f>
        <v>0</v>
      </c>
      <c r="S89" s="1" t="n">
        <f aca="true">IF(Q89 = 0, INDIRECT("S" &amp; ROW() - 1), Q89)</f>
        <v>0</v>
      </c>
      <c r="T89" s="1" t="str">
        <f aca="false">IF(H89="","",VLOOKUP(H89,'Соль SKU'!$A$1:$B$150,2,0))</f>
        <v/>
      </c>
      <c r="U89" s="1" t="n">
        <f aca="false">IF($C$2="", 1, 8000/$C$2)</f>
        <v>9.41176470588235</v>
      </c>
      <c r="V89" s="1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 t="n">
        <f aca="false">IF(V89 = "", "", V89/U89)</f>
        <v>0</v>
      </c>
      <c r="X89" s="1" t="str">
        <f aca="true">IF(O89="", "", MAX(ROUND(-(INDIRECT("S" &amp; ROW() - 1) - S89)/$C$2, 0), 1) * $C$2)</f>
        <v/>
      </c>
    </row>
    <row r="90" customFormat="false" ht="13.8" hidden="false" customHeight="true" outlineLevel="0" collapsed="false">
      <c r="J90" s="26" t="str">
        <f aca="true">IF(M90="", IF(O90="","",X90+(INDIRECT("S" &amp; ROW() - 1) - S90)),IF(O90="", "", INDIRECT("S" &amp; ROW() - 1) - S90))</f>
        <v/>
      </c>
      <c r="K90" s="35" t="str">
        <f aca="false">IF(H90="", "", IF(H90="-","",VLOOKUP(H90, 'Соль SKU'!$A$1:$C$50, 3, 0)))</f>
        <v/>
      </c>
      <c r="M90" s="37"/>
      <c r="N90" s="36" t="str">
        <f aca="false">IF(M90="", IF(X90=0, "", X90), IF(V90 = "", "", IF(V90/U90 = 0, "", V90/U90)))</f>
        <v/>
      </c>
      <c r="P90" s="1" t="n">
        <f aca="false">IF(O90 = "-", -W90,I90)</f>
        <v>0</v>
      </c>
      <c r="Q90" s="1" t="n">
        <f aca="true">IF(O90 = "-", SUM(INDIRECT(ADDRESS(2,COLUMN(P90)) &amp; ":" &amp; ADDRESS(ROW(),COLUMN(P90)))), 0)</f>
        <v>0</v>
      </c>
      <c r="R90" s="1" t="n">
        <f aca="false">IF(O90="-",1,0)</f>
        <v>0</v>
      </c>
      <c r="S90" s="1" t="n">
        <f aca="true">IF(Q90 = 0, INDIRECT("S" &amp; ROW() - 1), Q90)</f>
        <v>0</v>
      </c>
      <c r="T90" s="1" t="str">
        <f aca="false">IF(H90="","",VLOOKUP(H90,'Соль SKU'!$A$1:$B$150,2,0))</f>
        <v/>
      </c>
      <c r="U90" s="1" t="n">
        <f aca="false">IF($C$2="", 1, 8000/$C$2)</f>
        <v>9.41176470588235</v>
      </c>
      <c r="V90" s="1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1" t="n">
        <f aca="false">IF(V90 = "", "", V90/U90)</f>
        <v>0</v>
      </c>
      <c r="X90" s="1" t="str">
        <f aca="true">IF(O90="", "", MAX(ROUND(-(INDIRECT("S" &amp; ROW() - 1) - S90)/$C$2, 0), 1) * $C$2)</f>
        <v/>
      </c>
    </row>
    <row r="91" customFormat="false" ht="13.8" hidden="false" customHeight="true" outlineLevel="0" collapsed="false">
      <c r="J91" s="26" t="str">
        <f aca="true">IF(M91="", IF(O91="","",X91+(INDIRECT("S" &amp; ROW() - 1) - S91)),IF(O91="", "", INDIRECT("S" &amp; ROW() - 1) - S91))</f>
        <v/>
      </c>
      <c r="K91" s="35" t="str">
        <f aca="false">IF(H91="", "", IF(H91="-","",VLOOKUP(H91, 'Соль SKU'!$A$1:$C$50, 3, 0)))</f>
        <v/>
      </c>
      <c r="M91" s="37"/>
      <c r="N91" s="36" t="str">
        <f aca="false">IF(M91="", IF(X91=0, "", X91), IF(V91 = "", "", IF(V91/U91 = 0, "", V91/U91)))</f>
        <v/>
      </c>
      <c r="P91" s="1" t="n">
        <f aca="false">IF(O91 = "-", -W91,I91)</f>
        <v>0</v>
      </c>
      <c r="Q91" s="1" t="n">
        <f aca="true">IF(O91 = "-", SUM(INDIRECT(ADDRESS(2,COLUMN(P91)) &amp; ":" &amp; ADDRESS(ROW(),COLUMN(P91)))), 0)</f>
        <v>0</v>
      </c>
      <c r="R91" s="1" t="n">
        <f aca="false">IF(O91="-",1,0)</f>
        <v>0</v>
      </c>
      <c r="S91" s="1" t="n">
        <f aca="true">IF(Q91 = 0, INDIRECT("S" &amp; ROW() - 1), Q91)</f>
        <v>0</v>
      </c>
      <c r="T91" s="1" t="str">
        <f aca="false">IF(H91="","",VLOOKUP(H91,'Соль SKU'!$A$1:$B$150,2,0))</f>
        <v/>
      </c>
      <c r="U91" s="1" t="n">
        <f aca="false">IF($C$2="", 1, 8000/$C$2)</f>
        <v>9.41176470588235</v>
      </c>
      <c r="V91" s="1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 t="n">
        <f aca="false">IF(V91 = "", "", V91/U91)</f>
        <v>0</v>
      </c>
      <c r="X91" s="1" t="str">
        <f aca="true">IF(O91="", "", MAX(ROUND(-(INDIRECT("S" &amp; ROW() - 1) - S91)/$C$2, 0), 1) * $C$2)</f>
        <v/>
      </c>
    </row>
    <row r="92" customFormat="false" ht="13.8" hidden="false" customHeight="true" outlineLevel="0" collapsed="false">
      <c r="J92" s="26" t="str">
        <f aca="true">IF(M92="", IF(O92="","",X92+(INDIRECT("S" &amp; ROW() - 1) - S92)),IF(O92="", "", INDIRECT("S" &amp; ROW() - 1) - S92))</f>
        <v/>
      </c>
      <c r="K92" s="35" t="str">
        <f aca="false">IF(H92="", "", IF(H92="-","",VLOOKUP(H92, 'Соль SKU'!$A$1:$C$50, 3, 0)))</f>
        <v/>
      </c>
      <c r="M92" s="37"/>
      <c r="N92" s="36" t="str">
        <f aca="false">IF(M92="", IF(X92=0, "", X92), IF(V92 = "", "", IF(V92/U92 = 0, "", V92/U92)))</f>
        <v/>
      </c>
      <c r="P92" s="1" t="n">
        <f aca="false">IF(O92 = "-", -W92,I92)</f>
        <v>0</v>
      </c>
      <c r="Q92" s="1" t="n">
        <f aca="true">IF(O92 = "-", SUM(INDIRECT(ADDRESS(2,COLUMN(P92)) &amp; ":" &amp; ADDRESS(ROW(),COLUMN(P92)))), 0)</f>
        <v>0</v>
      </c>
      <c r="R92" s="1" t="n">
        <f aca="false">IF(O92="-",1,0)</f>
        <v>0</v>
      </c>
      <c r="S92" s="1" t="n">
        <f aca="true">IF(Q92 = 0, INDIRECT("S" &amp; ROW() - 1), Q92)</f>
        <v>0</v>
      </c>
      <c r="T92" s="1" t="str">
        <f aca="false">IF(H92="","",VLOOKUP(H92,'Соль SKU'!$A$1:$B$150,2,0))</f>
        <v/>
      </c>
      <c r="U92" s="1" t="n">
        <f aca="false">IF($C$2="", 1, 8000/$C$2)</f>
        <v>9.41176470588235</v>
      </c>
      <c r="V92" s="1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1" t="n">
        <f aca="false">IF(V92 = "", "", V92/U92)</f>
        <v>0</v>
      </c>
      <c r="X92" s="1" t="str">
        <f aca="true">IF(O92="", "", MAX(ROUND(-(INDIRECT("S" &amp; ROW() - 1) - S92)/$C$2, 0), 1) * $C$2)</f>
        <v/>
      </c>
    </row>
    <row r="93" customFormat="false" ht="13.8" hidden="false" customHeight="true" outlineLevel="0" collapsed="false">
      <c r="J93" s="26" t="str">
        <f aca="true">IF(M93="", IF(O93="","",X93+(INDIRECT("S" &amp; ROW() - 1) - S93)),IF(O93="", "", INDIRECT("S" &amp; ROW() - 1) - S93))</f>
        <v/>
      </c>
      <c r="K93" s="35" t="str">
        <f aca="false">IF(H93="", "", IF(H93="-","",VLOOKUP(H93, 'Соль SKU'!$A$1:$C$50, 3, 0)))</f>
        <v/>
      </c>
      <c r="M93" s="37"/>
      <c r="N93" s="36" t="str">
        <f aca="false">IF(M93="", IF(X93=0, "", X93), IF(V93 = "", "", IF(V93/U93 = 0, "", V93/U93)))</f>
        <v/>
      </c>
      <c r="P93" s="1" t="n">
        <f aca="false">IF(O93 = "-", -W93,I93)</f>
        <v>0</v>
      </c>
      <c r="Q93" s="1" t="n">
        <f aca="true">IF(O93 = "-", SUM(INDIRECT(ADDRESS(2,COLUMN(P93)) &amp; ":" &amp; ADDRESS(ROW(),COLUMN(P93)))), 0)</f>
        <v>0</v>
      </c>
      <c r="R93" s="1" t="n">
        <f aca="false">IF(O93="-",1,0)</f>
        <v>0</v>
      </c>
      <c r="S93" s="1" t="n">
        <f aca="true">IF(Q93 = 0, INDIRECT("S" &amp; ROW() - 1), Q93)</f>
        <v>0</v>
      </c>
      <c r="T93" s="1" t="str">
        <f aca="false">IF(H93="","",VLOOKUP(H93,'Соль SKU'!$A$1:$B$150,2,0))</f>
        <v/>
      </c>
      <c r="U93" s="1" t="n">
        <f aca="false">IF($C$2="", 1, 8000/$C$2)</f>
        <v>9.41176470588235</v>
      </c>
      <c r="V93" s="1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1" t="n">
        <f aca="false">IF(V93 = "", "", V93/U93)</f>
        <v>0</v>
      </c>
      <c r="X93" s="1" t="str">
        <f aca="true">IF(O93="", "", MAX(ROUND(-(INDIRECT("S" &amp; ROW() - 1) - S93)/$C$2, 0), 1) * $C$2)</f>
        <v/>
      </c>
    </row>
    <row r="94" customFormat="false" ht="13.8" hidden="false" customHeight="true" outlineLevel="0" collapsed="false">
      <c r="J94" s="26" t="str">
        <f aca="true">IF(M94="", IF(O94="","",X94+(INDIRECT("S" &amp; ROW() - 1) - S94)),IF(O94="", "", INDIRECT("S" &amp; ROW() - 1) - S94))</f>
        <v/>
      </c>
      <c r="K94" s="35" t="str">
        <f aca="false">IF(H94="", "", IF(H94="-","",VLOOKUP(H94, 'Соль SKU'!$A$1:$C$50, 3, 0)))</f>
        <v/>
      </c>
      <c r="M94" s="37"/>
      <c r="N94" s="36" t="str">
        <f aca="false">IF(M94="", IF(X94=0, "", X94), IF(V94 = "", "", IF(V94/U94 = 0, "", V94/U94)))</f>
        <v/>
      </c>
      <c r="P94" s="1" t="n">
        <f aca="false">IF(O94 = "-", -W94,I94)</f>
        <v>0</v>
      </c>
      <c r="Q94" s="1" t="n">
        <f aca="true">IF(O94 = "-", SUM(INDIRECT(ADDRESS(2,COLUMN(P94)) &amp; ":" &amp; ADDRESS(ROW(),COLUMN(P94)))), 0)</f>
        <v>0</v>
      </c>
      <c r="R94" s="1" t="n">
        <f aca="false">IF(O94="-",1,0)</f>
        <v>0</v>
      </c>
      <c r="S94" s="1" t="n">
        <f aca="true">IF(Q94 = 0, INDIRECT("S" &amp; ROW() - 1), Q94)</f>
        <v>0</v>
      </c>
      <c r="T94" s="1" t="str">
        <f aca="false">IF(H94="","",VLOOKUP(H94,'Соль SKU'!$A$1:$B$150,2,0))</f>
        <v/>
      </c>
      <c r="U94" s="1" t="n">
        <f aca="false">IF($C$2="", 1, 8000/$C$2)</f>
        <v>9.41176470588235</v>
      </c>
      <c r="V94" s="1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1" t="n">
        <f aca="false">IF(V94 = "", "", V94/U94)</f>
        <v>0</v>
      </c>
      <c r="X94" s="1" t="str">
        <f aca="true">IF(O94="", "", MAX(ROUND(-(INDIRECT("S" &amp; ROW() - 1) - S94)/$C$2, 0), 1) * $C$2)</f>
        <v/>
      </c>
    </row>
    <row r="95" customFormat="false" ht="13.8" hidden="false" customHeight="true" outlineLevel="0" collapsed="false">
      <c r="J95" s="26" t="str">
        <f aca="true">IF(M95="", IF(O95="","",X95+(INDIRECT("S" &amp; ROW() - 1) - S95)),IF(O95="", "", INDIRECT("S" &amp; ROW() - 1) - S95))</f>
        <v/>
      </c>
      <c r="K95" s="35" t="str">
        <f aca="false">IF(H95="", "", IF(H95="-","",VLOOKUP(H95, 'Соль SKU'!$A$1:$C$50, 3, 0)))</f>
        <v/>
      </c>
      <c r="M95" s="37"/>
      <c r="N95" s="36" t="str">
        <f aca="false">IF(M95="", IF(X95=0, "", X95), IF(V95 = "", "", IF(V95/U95 = 0, "", V95/U95)))</f>
        <v/>
      </c>
      <c r="P95" s="1" t="n">
        <f aca="false">IF(O95 = "-", -W95,I95)</f>
        <v>0</v>
      </c>
      <c r="Q95" s="1" t="n">
        <f aca="true">IF(O95 = "-", SUM(INDIRECT(ADDRESS(2,COLUMN(P95)) &amp; ":" &amp; ADDRESS(ROW(),COLUMN(P95)))), 0)</f>
        <v>0</v>
      </c>
      <c r="R95" s="1" t="n">
        <f aca="false">IF(O95="-",1,0)</f>
        <v>0</v>
      </c>
      <c r="S95" s="1" t="n">
        <f aca="true">IF(Q95 = 0, INDIRECT("S" &amp; ROW() - 1), Q95)</f>
        <v>0</v>
      </c>
      <c r="T95" s="1" t="str">
        <f aca="false">IF(H95="","",VLOOKUP(H95,'Соль SKU'!$A$1:$B$150,2,0))</f>
        <v/>
      </c>
      <c r="U95" s="1" t="n">
        <f aca="false">IF($C$2="", 1, 8000/$C$2)</f>
        <v>9.41176470588235</v>
      </c>
      <c r="V95" s="1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 t="n">
        <f aca="false">IF(V95 = "", "", V95/U95)</f>
        <v>0</v>
      </c>
      <c r="X95" s="1" t="str">
        <f aca="true">IF(O95="", "", MAX(ROUND(-(INDIRECT("S" &amp; ROW() - 1) - S95)/$C$2, 0), 1) * $C$2)</f>
        <v/>
      </c>
    </row>
    <row r="96" customFormat="false" ht="13.8" hidden="false" customHeight="true" outlineLevel="0" collapsed="false">
      <c r="J96" s="26" t="str">
        <f aca="true">IF(M96="", IF(O96="","",X96+(INDIRECT("S" &amp; ROW() - 1) - S96)),IF(O96="", "", INDIRECT("S" &amp; ROW() - 1) - S96))</f>
        <v/>
      </c>
      <c r="K96" s="35" t="str">
        <f aca="false">IF(H96="", "", IF(H96="-","",VLOOKUP(H96, 'Соль SKU'!$A$1:$C$50, 3, 0)))</f>
        <v/>
      </c>
      <c r="M96" s="37"/>
      <c r="N96" s="36" t="str">
        <f aca="false">IF(M96="", IF(X96=0, "", X96), IF(V96 = "", "", IF(V96/U96 = 0, "", V96/U96)))</f>
        <v/>
      </c>
      <c r="P96" s="1" t="n">
        <f aca="false">IF(O96 = "-", -W96,I96)</f>
        <v>0</v>
      </c>
      <c r="Q96" s="1" t="n">
        <f aca="true">IF(O96 = "-", SUM(INDIRECT(ADDRESS(2,COLUMN(P96)) &amp; ":" &amp; ADDRESS(ROW(),COLUMN(P96)))), 0)</f>
        <v>0</v>
      </c>
      <c r="R96" s="1" t="n">
        <f aca="false">IF(O96="-",1,0)</f>
        <v>0</v>
      </c>
      <c r="S96" s="1" t="n">
        <f aca="true">IF(Q96 = 0, INDIRECT("S" &amp; ROW() - 1), Q96)</f>
        <v>0</v>
      </c>
      <c r="T96" s="1" t="str">
        <f aca="false">IF(H96="","",VLOOKUP(H96,'Соль SKU'!$A$1:$B$150,2,0))</f>
        <v/>
      </c>
      <c r="U96" s="1" t="n">
        <f aca="false">IF($C$2="", 1, 8000/$C$2)</f>
        <v>9.41176470588235</v>
      </c>
      <c r="V96" s="1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 t="n">
        <f aca="false">IF(V96 = "", "", V96/U96)</f>
        <v>0</v>
      </c>
      <c r="X96" s="1" t="str">
        <f aca="true">IF(O96="", "", MAX(ROUND(-(INDIRECT("S" &amp; ROW() - 1) - S96)/$C$2, 0), 1) * $C$2)</f>
        <v/>
      </c>
    </row>
    <row r="97" customFormat="false" ht="13.8" hidden="false" customHeight="true" outlineLevel="0" collapsed="false">
      <c r="J97" s="26" t="str">
        <f aca="true">IF(M97="", IF(O97="","",X97+(INDIRECT("S" &amp; ROW() - 1) - S97)),IF(O97="", "", INDIRECT("S" &amp; ROW() - 1) - S97))</f>
        <v/>
      </c>
      <c r="K97" s="35" t="str">
        <f aca="false">IF(H97="", "", IF(H97="-","",VLOOKUP(H97, 'Соль SKU'!$A$1:$C$50, 3, 0)))</f>
        <v/>
      </c>
      <c r="M97" s="37"/>
      <c r="N97" s="36" t="str">
        <f aca="false">IF(M97="", IF(X97=0, "", X97), IF(V97 = "", "", IF(V97/U97 = 0, "", V97/U97)))</f>
        <v/>
      </c>
      <c r="P97" s="1" t="n">
        <f aca="false">IF(O97 = "-", -W97,I97)</f>
        <v>0</v>
      </c>
      <c r="Q97" s="1" t="n">
        <f aca="true">IF(O97 = "-", SUM(INDIRECT(ADDRESS(2,COLUMN(P97)) &amp; ":" &amp; ADDRESS(ROW(),COLUMN(P97)))), 0)</f>
        <v>0</v>
      </c>
      <c r="R97" s="1" t="n">
        <f aca="false">IF(O97="-",1,0)</f>
        <v>0</v>
      </c>
      <c r="S97" s="1" t="n">
        <f aca="true">IF(Q97 = 0, INDIRECT("S" &amp; ROW() - 1), Q97)</f>
        <v>0</v>
      </c>
      <c r="T97" s="1" t="str">
        <f aca="false">IF(H97="","",VLOOKUP(H97,'Соль SKU'!$A$1:$B$150,2,0))</f>
        <v/>
      </c>
      <c r="U97" s="1" t="n">
        <f aca="false">IF($C$2="", 1, 8000/$C$2)</f>
        <v>9.41176470588235</v>
      </c>
      <c r="V97" s="1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1" t="n">
        <f aca="false">IF(V97 = "", "", V97/U97)</f>
        <v>0</v>
      </c>
      <c r="X97" s="1" t="str">
        <f aca="true">IF(O97="", "", MAX(ROUND(-(INDIRECT("S" &amp; ROW() - 1) - S97)/$C$2, 0), 1) * $C$2)</f>
        <v/>
      </c>
    </row>
    <row r="98" customFormat="false" ht="13.8" hidden="false" customHeight="true" outlineLevel="0" collapsed="false">
      <c r="J98" s="26" t="str">
        <f aca="true">IF(M98="", IF(O98="","",X98+(INDIRECT("S" &amp; ROW() - 1) - S98)),IF(O98="", "", INDIRECT("S" &amp; ROW() - 1) - S98))</f>
        <v/>
      </c>
      <c r="K98" s="35" t="str">
        <f aca="false">IF(H98="", "", IF(H98="-","",VLOOKUP(H98, 'Соль SKU'!$A$1:$C$50, 3, 0)))</f>
        <v/>
      </c>
      <c r="M98" s="37"/>
      <c r="N98" s="36" t="str">
        <f aca="false">IF(M98="", IF(X98=0, "", X98), IF(V98 = "", "", IF(V98/U98 = 0, "", V98/U98)))</f>
        <v/>
      </c>
      <c r="P98" s="1" t="n">
        <f aca="false">IF(O98 = "-", -W98,I98)</f>
        <v>0</v>
      </c>
      <c r="Q98" s="1" t="n">
        <f aca="true">IF(O98 = "-", SUM(INDIRECT(ADDRESS(2,COLUMN(P98)) &amp; ":" &amp; ADDRESS(ROW(),COLUMN(P98)))), 0)</f>
        <v>0</v>
      </c>
      <c r="R98" s="1" t="n">
        <f aca="false">IF(O98="-",1,0)</f>
        <v>0</v>
      </c>
      <c r="S98" s="1" t="n">
        <f aca="true">IF(Q98 = 0, INDIRECT("S" &amp; ROW() - 1), Q98)</f>
        <v>0</v>
      </c>
      <c r="T98" s="1" t="str">
        <f aca="false">IF(H98="","",VLOOKUP(H98,'Соль SKU'!$A$1:$B$150,2,0))</f>
        <v/>
      </c>
      <c r="U98" s="1" t="n">
        <f aca="false">IF($C$2="", 1, 8000/$C$2)</f>
        <v>9.41176470588235</v>
      </c>
      <c r="V98" s="1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1" t="n">
        <f aca="false">IF(V98 = "", "", V98/U98)</f>
        <v>0</v>
      </c>
      <c r="X98" s="1" t="str">
        <f aca="true">IF(O98="", "", MAX(ROUND(-(INDIRECT("S" &amp; ROW() - 1) - S98)/$C$2, 0), 1) * $C$2)</f>
        <v/>
      </c>
    </row>
    <row r="99" customFormat="false" ht="13.8" hidden="false" customHeight="true" outlineLevel="0" collapsed="false">
      <c r="J99" s="26" t="str">
        <f aca="true">IF(M99="", IF(O99="","",X99+(INDIRECT("S" &amp; ROW() - 1) - S99)),IF(O99="", "", INDIRECT("S" &amp; ROW() - 1) - S99))</f>
        <v/>
      </c>
      <c r="K99" s="35" t="str">
        <f aca="false">IF(H99="", "", IF(H99="-","",VLOOKUP(H99, 'Соль SKU'!$A$1:$C$50, 3, 0)))</f>
        <v/>
      </c>
      <c r="M99" s="37"/>
      <c r="N99" s="36" t="str">
        <f aca="false">IF(M99="", IF(X99=0, "", X99), IF(V99 = "", "", IF(V99/U99 = 0, "", V99/U99)))</f>
        <v/>
      </c>
      <c r="P99" s="1" t="n">
        <f aca="false">IF(O99 = "-", -W99,I99)</f>
        <v>0</v>
      </c>
      <c r="Q99" s="1" t="n">
        <f aca="true">IF(O99 = "-", SUM(INDIRECT(ADDRESS(2,COLUMN(P99)) &amp; ":" &amp; ADDRESS(ROW(),COLUMN(P99)))), 0)</f>
        <v>0</v>
      </c>
      <c r="R99" s="1" t="n">
        <f aca="false">IF(O99="-",1,0)</f>
        <v>0</v>
      </c>
      <c r="S99" s="1" t="n">
        <f aca="true">IF(Q99 = 0, INDIRECT("S" &amp; ROW() - 1), Q99)</f>
        <v>0</v>
      </c>
      <c r="T99" s="1" t="str">
        <f aca="false">IF(H99="","",VLOOKUP(H99,'Соль SKU'!$A$1:$B$150,2,0))</f>
        <v/>
      </c>
      <c r="U99" s="1" t="n">
        <f aca="false">IF($C$2="", 1, 8000/$C$2)</f>
        <v>9.41176470588235</v>
      </c>
      <c r="V99" s="1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1" t="n">
        <f aca="false">IF(V99 = "", "", V99/U99)</f>
        <v>0</v>
      </c>
      <c r="X99" s="1" t="str">
        <f aca="true">IF(O99="", "", MAX(ROUND(-(INDIRECT("S" &amp; ROW() - 1) - S99)/$C$2, 0), 1) * $C$2)</f>
        <v/>
      </c>
    </row>
    <row r="100" customFormat="false" ht="13.8" hidden="false" customHeight="true" outlineLevel="0" collapsed="false">
      <c r="J100" s="26" t="str">
        <f aca="true">IF(M100="", IF(O100="","",X100+(INDIRECT("S" &amp; ROW() - 1) - S100)),IF(O100="", "", INDIRECT("S" &amp; ROW() - 1) - S100))</f>
        <v/>
      </c>
      <c r="K100" s="35" t="str">
        <f aca="false">IF(H100="", "", IF(H100="-","",VLOOKUP(H100, 'Соль SKU'!$A$1:$C$50, 3, 0)))</f>
        <v/>
      </c>
      <c r="M100" s="37"/>
      <c r="N100" s="36" t="str">
        <f aca="false">IF(M100="", IF(X100=0, "", X100), IF(V100 = "", "", IF(V100/U100 = 0, "", V100/U100)))</f>
        <v/>
      </c>
      <c r="P100" s="1" t="n">
        <f aca="false">IF(O100 = "-", -W100,I100)</f>
        <v>0</v>
      </c>
      <c r="Q100" s="1" t="n">
        <f aca="true">IF(O100 = "-", SUM(INDIRECT(ADDRESS(2,COLUMN(P100)) &amp; ":" &amp; ADDRESS(ROW(),COLUMN(P100)))), 0)</f>
        <v>0</v>
      </c>
      <c r="R100" s="1" t="n">
        <f aca="false">IF(O100="-",1,0)</f>
        <v>0</v>
      </c>
      <c r="S100" s="1" t="n">
        <f aca="true">IF(Q100 = 0, INDIRECT("S" &amp; ROW() - 1), Q100)</f>
        <v>0</v>
      </c>
      <c r="T100" s="1" t="str">
        <f aca="false">IF(H100="","",VLOOKUP(H100,'Соль SKU'!$A$1:$B$150,2,0))</f>
        <v/>
      </c>
      <c r="U100" s="1" t="n">
        <f aca="false">IF($C$2="", 1, 8000/$C$2)</f>
        <v>9.41176470588235</v>
      </c>
      <c r="V100" s="1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 t="n">
        <f aca="false">IF(V100 = "", "", V100/U100)</f>
        <v>0</v>
      </c>
      <c r="X100" s="1" t="str">
        <f aca="true">IF(O100="", "", MAX(ROUND(-(INDIRECT("S" &amp; ROW() - 1) - S100)/$C$2, 0), 1) * $C$2)</f>
        <v/>
      </c>
    </row>
    <row r="101" customFormat="false" ht="13.8" hidden="false" customHeight="true" outlineLevel="0" collapsed="false">
      <c r="K101" s="35" t="str">
        <f aca="false">IF(H101="", "", IF(H101="-","",VLOOKUP(H101, 'Соль SKU'!$A$1:$C$50, 3, 0)))</f>
        <v/>
      </c>
    </row>
    <row r="102" customFormat="false" ht="13.8" hidden="false" customHeight="true" outlineLevel="0" collapsed="false">
      <c r="K102" s="35" t="str">
        <f aca="false">IF(H102="", "", IF(H102="-","",VLOOKUP(H102, 'Соль SKU'!$A$1:$C$50, 3, 0)))</f>
        <v/>
      </c>
    </row>
    <row r="103" customFormat="false" ht="13.8" hidden="false" customHeight="true" outlineLevel="0" collapsed="false">
      <c r="K103" s="35" t="str">
        <f aca="false">IF(H103="", "", IF(H103="-","",VLOOKUP(H103, 'Соль SKU'!$A$1:$C$50, 3, 0)))</f>
        <v/>
      </c>
    </row>
    <row r="104" customFormat="false" ht="13.8" hidden="false" customHeight="true" outlineLevel="0" collapsed="false">
      <c r="K104" s="35" t="str">
        <f aca="false">IF(H104="", "", IF(H104="-","",VLOOKUP(H104, 'Соль SKU'!$A$1:$C$50, 3, 0)))</f>
        <v/>
      </c>
    </row>
    <row r="105" customFormat="false" ht="13.8" hidden="false" customHeight="true" outlineLevel="0" collapsed="false">
      <c r="K105" s="35" t="str">
        <f aca="false">IF(H105="", "", IF(H105="-","",VLOOKUP(H105, 'Соль SKU'!$A$1:$C$50, 3, 0)))</f>
        <v/>
      </c>
    </row>
    <row r="106" customFormat="false" ht="13.8" hidden="false" customHeight="true" outlineLevel="0" collapsed="false">
      <c r="K106" s="35" t="str">
        <f aca="false">IF(H106="", "", IF(H106="-","",VLOOKUP(H106, 'Соль SKU'!$A$1:$C$50, 3, 0)))</f>
        <v/>
      </c>
    </row>
    <row r="107" customFormat="false" ht="13.8" hidden="false" customHeight="true" outlineLevel="0" collapsed="false">
      <c r="K107" s="35" t="str">
        <f aca="false">IF(H107="", "", IF(H107="-","",VLOOKUP(H107, 'Соль SKU'!$A$1:$C$50, 3, 0)))</f>
        <v/>
      </c>
    </row>
    <row r="108" customFormat="false" ht="13.8" hidden="false" customHeight="true" outlineLevel="0" collapsed="false">
      <c r="K108" s="35" t="str">
        <f aca="false">IF(H108="", "", IF(H108="-","",VLOOKUP(H108, 'Соль SKU'!$A$1:$C$50, 3, 0)))</f>
        <v/>
      </c>
    </row>
    <row r="109" customFormat="false" ht="13.8" hidden="false" customHeight="true" outlineLevel="0" collapsed="false">
      <c r="K109" s="35" t="str">
        <f aca="false">IF(H109="", "", IF(H109="-","",VLOOKUP(H109, 'Соль SKU'!$A$1:$C$50, 3, 0)))</f>
        <v/>
      </c>
    </row>
    <row r="110" customFormat="false" ht="13.8" hidden="false" customHeight="true" outlineLevel="0" collapsed="false">
      <c r="K110" s="35" t="str">
        <f aca="false">IF(H110="", "", IF(H110="-","",VLOOKUP(H110, 'Соль SKU'!$A$1:$C$50, 3, 0)))</f>
        <v/>
      </c>
    </row>
    <row r="111" customFormat="false" ht="13.8" hidden="false" customHeight="true" outlineLevel="0" collapsed="false">
      <c r="K111" s="35" t="str">
        <f aca="false">IF(H111="", "", IF(H111="-","",VLOOKUP(H111, 'Соль SKU'!$A$1:$C$50, 3, 0)))</f>
        <v/>
      </c>
    </row>
    <row r="112" customFormat="false" ht="13.8" hidden="false" customHeight="true" outlineLevel="0" collapsed="false">
      <c r="K112" s="35" t="str">
        <f aca="false">IF(H112="", "", IF(H112="-","",VLOOKUP(H112, 'Соль SKU'!$A$1:$C$50, 3, 0)))</f>
        <v/>
      </c>
    </row>
    <row r="113" customFormat="false" ht="13.8" hidden="false" customHeight="true" outlineLevel="0" collapsed="false">
      <c r="K113" s="35" t="str">
        <f aca="false">IF(H113="", "", IF(H113="-","",VLOOKUP(H113, 'Соль SKU'!$A$1:$C$50, 3, 0)))</f>
        <v/>
      </c>
    </row>
    <row r="114" customFormat="false" ht="13.8" hidden="false" customHeight="true" outlineLevel="0" collapsed="false">
      <c r="K114" s="35" t="str">
        <f aca="false">IF(H114="", "", IF(H114="-","",VLOOKUP(H114, 'Соль SKU'!$A$1:$C$50, 3, 0)))</f>
        <v/>
      </c>
    </row>
    <row r="115" customFormat="false" ht="13.8" hidden="false" customHeight="true" outlineLevel="0" collapsed="false">
      <c r="K115" s="35" t="str">
        <f aca="false">IF(H115="", "", IF(H115="-","",VLOOKUP(H115, 'Соль SKU'!$A$1:$C$50, 3, 0)))</f>
        <v/>
      </c>
    </row>
    <row r="116" customFormat="false" ht="13.8" hidden="false" customHeight="true" outlineLevel="0" collapsed="false">
      <c r="K116" s="35" t="str">
        <f aca="false">IF(H116="", "", IF(H116="-","",VLOOKUP(H116, 'Соль SKU'!$A$1:$C$50, 3, 0)))</f>
        <v/>
      </c>
    </row>
    <row r="117" customFormat="false" ht="13.8" hidden="false" customHeight="true" outlineLevel="0" collapsed="false">
      <c r="K117" s="35" t="str">
        <f aca="false">IF(H117="", "", IF(H117="-","",VLOOKUP(H117, 'Соль SKU'!$A$1:$C$50, 3, 0)))</f>
        <v/>
      </c>
    </row>
    <row r="118" customFormat="false" ht="13.8" hidden="false" customHeight="true" outlineLevel="0" collapsed="false">
      <c r="K118" s="35" t="str">
        <f aca="false">IF(H118="", "", IF(H118="-","",VLOOKUP(H118, 'Соль SKU'!$A$1:$C$50, 3, 0)))</f>
        <v/>
      </c>
    </row>
    <row r="119" customFormat="false" ht="13.8" hidden="false" customHeight="true" outlineLevel="0" collapsed="false">
      <c r="K119" s="35" t="str">
        <f aca="false">IF(H119="", "", IF(H119="-","",VLOOKUP(H119, 'Соль SKU'!$A$1:$C$50, 3, 0)))</f>
        <v/>
      </c>
    </row>
    <row r="120" customFormat="false" ht="13.8" hidden="false" customHeight="true" outlineLevel="0" collapsed="false">
      <c r="K120" s="35" t="str">
        <f aca="false">IF(H120="", "", IF(H120="-","",VLOOKUP(H120, 'Соль SKU'!$A$1:$C$50, 3, 0)))</f>
        <v/>
      </c>
    </row>
    <row r="121" customFormat="false" ht="13.8" hidden="false" customHeight="true" outlineLevel="0" collapsed="false">
      <c r="K121" s="35" t="str">
        <f aca="false">IF(H121="", "", IF(H121="-","",VLOOKUP(H121, 'Соль SKU'!$A$1:$C$50, 3, 0)))</f>
        <v/>
      </c>
    </row>
    <row r="122" customFormat="false" ht="13.8" hidden="false" customHeight="true" outlineLevel="0" collapsed="false">
      <c r="K122" s="35" t="str">
        <f aca="false">IF(H122="", "", IF(H122="-","",VLOOKUP(H122, 'Соль SKU'!$A$1:$C$50, 3, 0)))</f>
        <v/>
      </c>
    </row>
    <row r="123" customFormat="false" ht="13.8" hidden="false" customHeight="true" outlineLevel="0" collapsed="false">
      <c r="K123" s="35" t="str">
        <f aca="false">IF(H123="", "", IF(H123="-","",VLOOKUP(H123, 'Соль SKU'!$A$1:$C$50, 3, 0)))</f>
        <v/>
      </c>
    </row>
    <row r="124" customFormat="false" ht="13.8" hidden="false" customHeight="true" outlineLevel="0" collapsed="false">
      <c r="K124" s="35" t="str">
        <f aca="false">IF(H124="", "", IF(H124="-","",VLOOKUP(H124, 'Соль SKU'!$A$1:$C$50, 3, 0)))</f>
        <v/>
      </c>
    </row>
    <row r="125" customFormat="false" ht="13.8" hidden="false" customHeight="true" outlineLevel="0" collapsed="false">
      <c r="K125" s="35" t="str">
        <f aca="false">IF(H125="", "", IF(H125="-","",VLOOKUP(H125, 'Соль SKU'!$A$1:$C$50, 3, 0)))</f>
        <v/>
      </c>
    </row>
    <row r="126" customFormat="false" ht="13.8" hidden="false" customHeight="true" outlineLevel="0" collapsed="false">
      <c r="K126" s="35" t="str">
        <f aca="false">IF(H126="", "", IF(H126="-","",VLOOKUP(H126, 'Соль SKU'!$A$1:$C$50, 3, 0)))</f>
        <v/>
      </c>
    </row>
    <row r="127" customFormat="false" ht="13.8" hidden="false" customHeight="true" outlineLevel="0" collapsed="false">
      <c r="K127" s="35" t="str">
        <f aca="false">IF(H127="", "", IF(H127="-","",VLOOKUP(H127, 'Соль SKU'!$A$1:$C$50, 3, 0)))</f>
        <v/>
      </c>
    </row>
    <row r="128" customFormat="false" ht="13.8" hidden="false" customHeight="true" outlineLevel="0" collapsed="false">
      <c r="K128" s="35" t="str">
        <f aca="false">IF(H128="", "", IF(H128="-","",VLOOKUP(H128, 'Соль SKU'!$A$1:$C$50, 3, 0)))</f>
        <v/>
      </c>
    </row>
    <row r="129" customFormat="false" ht="13.8" hidden="false" customHeight="true" outlineLevel="0" collapsed="false">
      <c r="K129" s="35" t="str">
        <f aca="false">IF(H129="", "", IF(H129="-","",VLOOKUP(H129, 'Соль SKU'!$A$1:$C$50, 3, 0)))</f>
        <v/>
      </c>
    </row>
    <row r="130" customFormat="false" ht="13.8" hidden="false" customHeight="true" outlineLevel="0" collapsed="false">
      <c r="K130" s="35" t="str">
        <f aca="false">IF(H130="", "", IF(H130="-","",VLOOKUP(H130, 'Соль SKU'!$A$1:$C$50, 3, 0)))</f>
        <v/>
      </c>
    </row>
    <row r="131" customFormat="false" ht="13.8" hidden="false" customHeight="true" outlineLevel="0" collapsed="false">
      <c r="K131" s="35" t="str">
        <f aca="false">IF(H131="", "", IF(H131="-","",VLOOKUP(H131, 'Соль SKU'!$A$1:$C$50, 3, 0)))</f>
        <v/>
      </c>
    </row>
    <row r="132" customFormat="false" ht="13.8" hidden="false" customHeight="true" outlineLevel="0" collapsed="false">
      <c r="K132" s="35" t="str">
        <f aca="false">IF(H132="", "", IF(H132="-","",VLOOKUP(H132, 'Соль SKU'!$A$1:$C$50, 3, 0)))</f>
        <v/>
      </c>
    </row>
    <row r="133" customFormat="false" ht="13.8" hidden="false" customHeight="true" outlineLevel="0" collapsed="false">
      <c r="K133" s="35" t="str">
        <f aca="false">IF(H133="", "", IF(H133="-","",VLOOKUP(H133, 'Соль SKU'!$A$1:$C$50, 3, 0)))</f>
        <v/>
      </c>
    </row>
    <row r="134" customFormat="false" ht="13.8" hidden="false" customHeight="true" outlineLevel="0" collapsed="false">
      <c r="K134" s="35" t="str">
        <f aca="false">IF(H134="", "", IF(H134="-","",VLOOKUP(H134, 'Соль SKU'!$A$1:$C$50, 3, 0)))</f>
        <v/>
      </c>
    </row>
    <row r="135" customFormat="false" ht="13.8" hidden="false" customHeight="true" outlineLevel="0" collapsed="false">
      <c r="K135" s="35" t="str">
        <f aca="false">IF(H135="", "", IF(H135="-","",VLOOKUP(H135, 'Соль SKU'!$A$1:$C$50, 3, 0)))</f>
        <v/>
      </c>
    </row>
    <row r="136" customFormat="false" ht="13.8" hidden="false" customHeight="true" outlineLevel="0" collapsed="false">
      <c r="K136" s="35" t="str">
        <f aca="false">IF(H136="", "", IF(H136="-","",VLOOKUP(H136, 'Соль SKU'!$A$1:$C$50, 3, 0)))</f>
        <v/>
      </c>
    </row>
    <row r="137" customFormat="false" ht="13.8" hidden="false" customHeight="true" outlineLevel="0" collapsed="false">
      <c r="K137" s="47" t="str">
        <f aca="false">IF(H137="", "", IF(H137="-","",VLOOKUP(H137, 'Соль SKU'!$A$1:$C$50, 3, 0)))</f>
        <v/>
      </c>
    </row>
    <row r="138" customFormat="false" ht="13.8" hidden="false" customHeight="true" outlineLevel="0" collapsed="false">
      <c r="K138" s="47" t="str">
        <f aca="false">IF(H138="", "", IF(H138="-","",VLOOKUP(H138, 'Соль SKU'!$A$1:$C$50, 3, 0)))</f>
        <v/>
      </c>
    </row>
    <row r="139" customFormat="false" ht="13.8" hidden="false" customHeight="true" outlineLevel="0" collapsed="false">
      <c r="K139" s="47" t="str">
        <f aca="false">IF(H139="", "", IF(H139="-","",VLOOKUP(H139, 'Соль SKU'!$A$1:$C$50, 3, 0)))</f>
        <v/>
      </c>
    </row>
    <row r="140" customFormat="false" ht="13.8" hidden="false" customHeight="true" outlineLevel="0" collapsed="false">
      <c r="K140" s="47" t="str">
        <f aca="false">IF(H140="", "", IF(H140="-","",VLOOKUP(H140, 'Соль SKU'!$A$1:$C$50, 3, 0)))</f>
        <v/>
      </c>
    </row>
    <row r="141" customFormat="false" ht="13.8" hidden="false" customHeight="true" outlineLevel="0" collapsed="false">
      <c r="K141" s="47" t="str">
        <f aca="false">IF(H141="", "", IF(H141="-","",VLOOKUP(H141, 'Соль SKU'!$A$1:$C$50, 3, 0)))</f>
        <v/>
      </c>
    </row>
    <row r="142" customFormat="false" ht="13.8" hidden="false" customHeight="true" outlineLevel="0" collapsed="false">
      <c r="K142" s="1" t="str">
        <f aca="false">IF(H142="", "", IF(H142="-","",VLOOKUP(H142, 'Соль SKU'!$A$1:$C$50, 3, 0)))</f>
        <v/>
      </c>
    </row>
    <row r="143" customFormat="false" ht="13.8" hidden="false" customHeight="true" outlineLevel="0" collapsed="false">
      <c r="K143" s="1" t="str">
        <f aca="false">IF(H143="", "", IF(H143="-","",VLOOKUP(H143, 'Соль SKU'!$A$1:$C$50, 3, 0)))</f>
        <v/>
      </c>
    </row>
    <row r="144" customFormat="false" ht="13.8" hidden="false" customHeight="true" outlineLevel="0" collapsed="false">
      <c r="K144" s="1" t="str">
        <f aca="false">IF(H144="", "", IF(H144="-","",VLOOKUP(H144, 'Соль SKU'!$A$1:$C$50, 3, 0)))</f>
        <v/>
      </c>
    </row>
    <row r="145" customFormat="false" ht="13.8" hidden="false" customHeight="true" outlineLevel="0" collapsed="false">
      <c r="K145" s="1" t="str">
        <f aca="false">IF(H145="", "", IF(H145="-","",VLOOKUP(H145, 'Соль SKU'!$A$1:$C$50, 3, 0)))</f>
        <v/>
      </c>
    </row>
    <row r="146" customFormat="false" ht="13.8" hidden="false" customHeight="true" outlineLevel="0" collapsed="false">
      <c r="K146" s="1" t="str">
        <f aca="false">IF(H146="", "", IF(H146="-","",VLOOKUP(H146, 'Соль SKU'!$A$1:$C$50, 3, 0)))</f>
        <v/>
      </c>
    </row>
    <row r="147" customFormat="false" ht="13.8" hidden="false" customHeight="true" outlineLevel="0" collapsed="false">
      <c r="K147" s="1" t="str">
        <f aca="false">IF(H147="", "", IF(H147="-","",VLOOKUP(H147, 'Соль SKU'!$A$1:$C$50, 3, 0)))</f>
        <v/>
      </c>
    </row>
    <row r="148" customFormat="false" ht="13.8" hidden="false" customHeight="true" outlineLevel="0" collapsed="false">
      <c r="K148" s="1" t="str">
        <f aca="false">IF(H148="", "", IF(H148="-","",VLOOKUP(H148, 'Соль SKU'!$A$1:$C$50, 3, 0)))</f>
        <v/>
      </c>
    </row>
    <row r="149" customFormat="false" ht="13.8" hidden="false" customHeight="true" outlineLevel="0" collapsed="false">
      <c r="K149" s="1" t="str">
        <f aca="false">IF(H149="", "", IF(H149="-","",VLOOKUP(H149, 'Соль SKU'!$A$1:$C$50, 3, 0)))</f>
        <v/>
      </c>
    </row>
    <row r="150" customFormat="false" ht="13.8" hidden="false" customHeight="true" outlineLevel="0" collapsed="false">
      <c r="K150" s="1" t="str">
        <f aca="false">IF(H150="", "", IF(H150="-","",VLOOKUP(H150, 'Соль SKU'!$A$1:$C$50, 3, 0)))</f>
        <v/>
      </c>
    </row>
    <row r="151" customFormat="false" ht="13.8" hidden="false" customHeight="true" outlineLevel="0" collapsed="false">
      <c r="K151" s="1" t="str">
        <f aca="false">IF(H151="", "", IF(H151="-","",VLOOKUP(H151, 'Соль SKU'!$A$1:$C$50, 3, 0)))</f>
        <v/>
      </c>
    </row>
    <row r="152" customFormat="false" ht="13.8" hidden="false" customHeight="true" outlineLevel="0" collapsed="false">
      <c r="K152" s="1" t="str">
        <f aca="false">IF(H152="", "", IF(H152="-","",VLOOKUP(H152, 'Соль SKU'!$A$1:$C$50, 3, 0)))</f>
        <v/>
      </c>
    </row>
    <row r="153" customFormat="false" ht="13.8" hidden="false" customHeight="true" outlineLevel="0" collapsed="false">
      <c r="K153" s="1" t="str">
        <f aca="false">IF(H153="", "", IF(H153="-","",VLOOKUP(H153, 'Соль SKU'!$A$1:$C$50, 3, 0)))</f>
        <v/>
      </c>
    </row>
    <row r="154" customFormat="false" ht="13.8" hidden="false" customHeight="true" outlineLevel="0" collapsed="false">
      <c r="K154" s="1" t="str">
        <f aca="false">IF(H154="", "", IF(H154="-","",VLOOKUP(H154, 'Соль SKU'!$A$1:$C$50, 3, 0)))</f>
        <v/>
      </c>
    </row>
    <row r="155" customFormat="false" ht="13.8" hidden="false" customHeight="true" outlineLevel="0" collapsed="false">
      <c r="K155" s="1" t="str">
        <f aca="false">IF(H155="", "", IF(H155="-","",VLOOKUP(H155, 'Соль SKU'!$A$1:$C$50, 3, 0)))</f>
        <v/>
      </c>
    </row>
    <row r="156" customFormat="false" ht="13.8" hidden="false" customHeight="true" outlineLevel="0" collapsed="false">
      <c r="K156" s="1" t="str">
        <f aca="false">IF(H156="", "", IF(H156="-","",VLOOKUP(H156, 'Соль SKU'!$A$1:$C$50, 3, 0)))</f>
        <v/>
      </c>
    </row>
    <row r="157" customFormat="false" ht="13.8" hidden="false" customHeight="true" outlineLevel="0" collapsed="false">
      <c r="K157" s="1" t="str">
        <f aca="false">IF(H157="", "", IF(H157="-","",VLOOKUP(H157, 'Соль SKU'!$A$1:$C$50, 3, 0)))</f>
        <v/>
      </c>
    </row>
    <row r="158" customFormat="false" ht="13.8" hidden="false" customHeight="true" outlineLevel="0" collapsed="false">
      <c r="K158" s="1" t="str">
        <f aca="false">IF(H158="", "", IF(H158="-","",VLOOKUP(H158, 'Соль SKU'!$A$1:$C$50, 3, 0)))</f>
        <v/>
      </c>
    </row>
    <row r="159" customFormat="false" ht="13.8" hidden="false" customHeight="true" outlineLevel="0" collapsed="false">
      <c r="K159" s="1" t="str">
        <f aca="false">IF(H159="", "", IF(H159="-","",VLOOKUP(H159, 'Соль SKU'!$A$1:$C$50, 3, 0)))</f>
        <v/>
      </c>
    </row>
    <row r="160" customFormat="false" ht="13.8" hidden="false" customHeight="true" outlineLevel="0" collapsed="false">
      <c r="K160" s="1" t="str">
        <f aca="false">IF(H160="", "", IF(H160="-","",VLOOKUP(H160, 'Соль SKU'!$A$1:$C$50, 3, 0)))</f>
        <v/>
      </c>
    </row>
    <row r="161" customFormat="false" ht="13.8" hidden="false" customHeight="true" outlineLevel="0" collapsed="false">
      <c r="K161" s="1" t="str">
        <f aca="false">IF(H161="", "", IF(H161="-","",VLOOKUP(H161, 'Соль SKU'!$A$1:$C$50, 3, 0)))</f>
        <v/>
      </c>
    </row>
    <row r="162" customFormat="false" ht="13.8" hidden="false" customHeight="true" outlineLevel="0" collapsed="false">
      <c r="K162" s="1" t="str">
        <f aca="false">IF(H162="", "", IF(H162="-","",VLOOKUP(H162, 'Соль SKU'!$A$1:$C$50, 3, 0)))</f>
        <v/>
      </c>
    </row>
    <row r="163" customFormat="false" ht="13.8" hidden="false" customHeight="true" outlineLevel="0" collapsed="false">
      <c r="K163" s="1" t="str">
        <f aca="false">IF(H163="", "", IF(H163="-","",VLOOKUP(H163, 'Соль SKU'!$A$1:$C$50, 3, 0)))</f>
        <v/>
      </c>
    </row>
    <row r="164" customFormat="false" ht="13.8" hidden="false" customHeight="true" outlineLevel="0" collapsed="false">
      <c r="K164" s="1" t="str">
        <f aca="false">IF(H164="", "", IF(H164="-","",VLOOKUP(H164, 'Соль SKU'!$A$1:$C$50, 3, 0)))</f>
        <v/>
      </c>
    </row>
    <row r="165" customFormat="false" ht="13.8" hidden="false" customHeight="true" outlineLevel="0" collapsed="false">
      <c r="K165" s="1" t="str">
        <f aca="false">IF(H165="", "", IF(H165="-","",VLOOKUP(H165, 'Соль SKU'!$A$1:$C$50, 3, 0)))</f>
        <v/>
      </c>
    </row>
    <row r="166" customFormat="false" ht="13.8" hidden="false" customHeight="true" outlineLevel="0" collapsed="false">
      <c r="K166" s="1" t="str">
        <f aca="false">IF(H166="", "", IF(H166="-","",VLOOKUP(H166, 'Соль SKU'!$A$1:$C$50, 3, 0)))</f>
        <v/>
      </c>
    </row>
    <row r="167" customFormat="false" ht="13.8" hidden="false" customHeight="true" outlineLevel="0" collapsed="false">
      <c r="K167" s="1" t="str">
        <f aca="false">IF(H167="", "", IF(H167="-","",VLOOKUP(H167, 'Соль SKU'!$A$1:$C$50, 3, 0)))</f>
        <v/>
      </c>
    </row>
    <row r="168" customFormat="false" ht="13.8" hidden="false" customHeight="true" outlineLevel="0" collapsed="false">
      <c r="K168" s="1" t="str">
        <f aca="false">IF(H168="", "", IF(H168="-","",VLOOKUP(H168, 'Соль SKU'!$A$1:$C$50, 3, 0)))</f>
        <v/>
      </c>
    </row>
    <row r="169" customFormat="false" ht="13.8" hidden="false" customHeight="true" outlineLevel="0" collapsed="false">
      <c r="K169" s="1" t="str">
        <f aca="false">IF(H169="", "", IF(H169="-","",VLOOKUP(H169, 'Соль SKU'!$A$1:$C$50, 3, 0)))</f>
        <v/>
      </c>
    </row>
    <row r="170" customFormat="false" ht="13.8" hidden="false" customHeight="true" outlineLevel="0" collapsed="false">
      <c r="K170" s="1" t="str">
        <f aca="false">IF(H170="", "", IF(H170="-","",VLOOKUP(H170, 'Соль SKU'!$A$1:$C$50, 3, 0)))</f>
        <v/>
      </c>
    </row>
    <row r="171" customFormat="false" ht="13.8" hidden="false" customHeight="true" outlineLevel="0" collapsed="false">
      <c r="K171" s="1" t="str">
        <f aca="false">IF(H171="", "", IF(H171="-","",VLOOKUP(H171, 'Соль SKU'!$A$1:$C$50, 3, 0)))</f>
        <v/>
      </c>
    </row>
    <row r="172" customFormat="false" ht="13.8" hidden="false" customHeight="true" outlineLevel="0" collapsed="false">
      <c r="K172" s="1" t="str">
        <f aca="false">IF(H172="", "", IF(H172="-","",VLOOKUP(H172, 'Соль SKU'!$A$1:$C$50, 3, 0)))</f>
        <v/>
      </c>
    </row>
    <row r="173" customFormat="false" ht="13.8" hidden="false" customHeight="true" outlineLevel="0" collapsed="false">
      <c r="K173" s="1" t="str">
        <f aca="false">IF(H173="", "", IF(H173="-","",VLOOKUP(H173, 'Соль SKU'!$A$1:$C$50, 3, 0)))</f>
        <v/>
      </c>
    </row>
    <row r="174" customFormat="false" ht="13.8" hidden="false" customHeight="true" outlineLevel="0" collapsed="false">
      <c r="K174" s="1" t="str">
        <f aca="false">IF(H174="", "", IF(H174="-","",VLOOKUP(H174, 'Соль SKU'!$A$1:$C$50, 3, 0)))</f>
        <v/>
      </c>
    </row>
    <row r="175" customFormat="false" ht="13.8" hidden="false" customHeight="true" outlineLevel="0" collapsed="false">
      <c r="K175" s="1" t="str">
        <f aca="false">IF(H175="", "", IF(H175="-","",VLOOKUP(H175, 'Соль SKU'!$A$1:$C$50, 3, 0)))</f>
        <v/>
      </c>
    </row>
    <row r="176" customFormat="false" ht="13.8" hidden="false" customHeight="true" outlineLevel="0" collapsed="false">
      <c r="K176" s="1" t="str">
        <f aca="false">IF(H176="", "", IF(H176="-","",VLOOKUP(H176, 'Соль SKU'!$A$1:$C$50, 3, 0)))</f>
        <v/>
      </c>
    </row>
    <row r="177" customFormat="false" ht="13.8" hidden="false" customHeight="true" outlineLevel="0" collapsed="false">
      <c r="K177" s="1" t="str">
        <f aca="false">IF(H177="", "", IF(H177="-","",VLOOKUP(H177, 'Соль SKU'!$A$1:$C$50, 3, 0)))</f>
        <v/>
      </c>
    </row>
    <row r="178" customFormat="false" ht="13.8" hidden="false" customHeight="true" outlineLevel="0" collapsed="false">
      <c r="K178" s="1" t="str">
        <f aca="false">IF(H178="", "", IF(H178="-","",VLOOKUP(H178, 'Соль SKU'!$A$1:$C$50, 3, 0)))</f>
        <v/>
      </c>
    </row>
    <row r="179" customFormat="false" ht="13.8" hidden="false" customHeight="true" outlineLevel="0" collapsed="false">
      <c r="K179" s="1" t="str">
        <f aca="false">IF(H179="", "", IF(H179="-","",VLOOKUP(H179, 'Соль SKU'!$A$1:$C$50, 3, 0)))</f>
        <v/>
      </c>
    </row>
    <row r="180" customFormat="false" ht="13.8" hidden="false" customHeight="true" outlineLevel="0" collapsed="false">
      <c r="K180" s="1" t="str">
        <f aca="false">IF(H180="", "", IF(H180="-","",VLOOKUP(H180, 'Соль SKU'!$A$1:$C$50, 3, 0)))</f>
        <v/>
      </c>
    </row>
    <row r="181" customFormat="false" ht="13.8" hidden="false" customHeight="true" outlineLevel="0" collapsed="false">
      <c r="K181" s="1" t="str">
        <f aca="false">IF(H181="", "", IF(H181="-","",VLOOKUP(H181, 'Соль SKU'!$A$1:$C$50, 3, 0)))</f>
        <v/>
      </c>
    </row>
    <row r="182" customFormat="false" ht="13.8" hidden="false" customHeight="true" outlineLevel="0" collapsed="false">
      <c r="K182" s="1" t="str">
        <f aca="false">IF(H182="", "", IF(H182="-","",VLOOKUP(H182, 'Соль SKU'!$A$1:$C$50, 3, 0)))</f>
        <v/>
      </c>
    </row>
    <row r="183" customFormat="false" ht="13.8" hidden="false" customHeight="true" outlineLevel="0" collapsed="false">
      <c r="K183" s="1" t="str">
        <f aca="false">IF(H183="", "", IF(H183="-","",VLOOKUP(H183, 'Соль SKU'!$A$1:$C$50, 3, 0)))</f>
        <v/>
      </c>
    </row>
    <row r="184" customFormat="false" ht="13.8" hidden="false" customHeight="true" outlineLevel="0" collapsed="false">
      <c r="K184" s="1" t="str">
        <f aca="false">IF(H184="", "", IF(H184="-","",VLOOKUP(H184, 'Соль SKU'!$A$1:$C$50, 3, 0)))</f>
        <v/>
      </c>
    </row>
    <row r="185" customFormat="false" ht="13.8" hidden="false" customHeight="true" outlineLevel="0" collapsed="false">
      <c r="K185" s="1" t="str">
        <f aca="false">IF(H185="", "", IF(H185="-","",VLOOKUP(H185, 'Соль SKU'!$A$1:$C$50, 3, 0)))</f>
        <v/>
      </c>
    </row>
    <row r="186" customFormat="false" ht="13.8" hidden="false" customHeight="true" outlineLevel="0" collapsed="false">
      <c r="K186" s="1" t="str">
        <f aca="false">IF(H186="", "", IF(H186="-","",VLOOKUP(H186, 'Соль SKU'!$A$1:$C$50, 3, 0)))</f>
        <v/>
      </c>
    </row>
    <row r="187" customFormat="false" ht="13.8" hidden="false" customHeight="true" outlineLevel="0" collapsed="false">
      <c r="K187" s="1" t="str">
        <f aca="false">IF(H187="", "", IF(H187="-","",VLOOKUP(H187, 'Соль SKU'!$A$1:$C$50, 3, 0)))</f>
        <v/>
      </c>
    </row>
    <row r="188" customFormat="false" ht="13.8" hidden="false" customHeight="true" outlineLevel="0" collapsed="false">
      <c r="K188" s="1" t="str">
        <f aca="false">IF(H188="", "", IF(H188="-","",VLOOKUP(H188, 'Соль SKU'!$A$1:$C$50, 3, 0)))</f>
        <v/>
      </c>
    </row>
    <row r="189" customFormat="false" ht="13.8" hidden="false" customHeight="true" outlineLevel="0" collapsed="false">
      <c r="K189" s="1" t="str">
        <f aca="false">IF(H189="", "", IF(H189="-","",VLOOKUP(H189, 'Соль SKU'!$A$1:$C$50, 3, 0)))</f>
        <v/>
      </c>
    </row>
    <row r="190" customFormat="false" ht="13.8" hidden="false" customHeight="true" outlineLevel="0" collapsed="false">
      <c r="K190" s="1" t="str">
        <f aca="false">IF(H190="", "", IF(H190="-","",VLOOKUP(H190, 'Соль SKU'!$A$1:$C$50, 3, 0)))</f>
        <v/>
      </c>
    </row>
    <row r="191" customFormat="false" ht="13.8" hidden="false" customHeight="true" outlineLevel="0" collapsed="false">
      <c r="K191" s="1" t="str">
        <f aca="false">IF(H191="", "", IF(H191="-","",VLOOKUP(H191, 'Соль SKU'!$A$1:$C$50, 3, 0)))</f>
        <v/>
      </c>
    </row>
    <row r="192" customFormat="false" ht="13.8" hidden="false" customHeight="true" outlineLevel="0" collapsed="false">
      <c r="K192" s="1" t="str">
        <f aca="false">IF(H192="", "", IF(H192="-","",VLOOKUP(H192, 'Соль SKU'!$A$1:$C$50, 3, 0)))</f>
        <v/>
      </c>
    </row>
    <row r="193" customFormat="false" ht="13.8" hidden="false" customHeight="true" outlineLevel="0" collapsed="false">
      <c r="K193" s="1" t="str">
        <f aca="false">IF(H193="", "", IF(H193="-","",VLOOKUP(H193, 'Соль SKU'!$A$1:$C$50, 3, 0)))</f>
        <v/>
      </c>
    </row>
    <row r="194" customFormat="false" ht="13.8" hidden="false" customHeight="true" outlineLevel="0" collapsed="false">
      <c r="K194" s="1" t="str">
        <f aca="false">IF(H194="", "", IF(H194="-","",VLOOKUP(H194, 'Соль SKU'!$A$1:$C$50, 3, 0)))</f>
        <v/>
      </c>
    </row>
    <row r="195" customFormat="false" ht="13.8" hidden="false" customHeight="true" outlineLevel="0" collapsed="false">
      <c r="K195" s="1" t="str">
        <f aca="false">IF(H195="", "", IF(H195="-","",VLOOKUP(H195, 'Соль SKU'!$A$1:$C$50, 3, 0)))</f>
        <v/>
      </c>
    </row>
    <row r="196" customFormat="false" ht="13.8" hidden="false" customHeight="true" outlineLevel="0" collapsed="false">
      <c r="K196" s="1" t="str">
        <f aca="false">IF(H196="", "", IF(H196="-","",VLOOKUP(H196, 'Соль SKU'!$A$1:$C$50, 3, 0)))</f>
        <v/>
      </c>
    </row>
    <row r="197" customFormat="false" ht="13.8" hidden="false" customHeight="true" outlineLevel="0" collapsed="false">
      <c r="K197" s="1" t="str">
        <f aca="false">IF(H197="", "", IF(H197="-","",VLOOKUP(H197, 'Соль SKU'!$A$1:$C$50, 3, 0)))</f>
        <v/>
      </c>
    </row>
    <row r="198" customFormat="false" ht="13.8" hidden="false" customHeight="true" outlineLevel="0" collapsed="false">
      <c r="K198" s="1" t="str">
        <f aca="false">IF(H198="", "", IF(H198="-","",VLOOKUP(H198, 'Соль SKU'!$A$1:$C$50, 3, 0)))</f>
        <v/>
      </c>
    </row>
    <row r="199" customFormat="false" ht="13.8" hidden="false" customHeight="true" outlineLevel="0" collapsed="false">
      <c r="K199" s="1" t="str">
        <f aca="false">IF(H199="", "", IF(H199="-","",VLOOKUP(H199, 'Соль SKU'!$A$1:$C$50, 3, 0)))</f>
        <v/>
      </c>
    </row>
    <row r="200" customFormat="false" ht="13.8" hidden="false" customHeight="true" outlineLevel="0" collapsed="false">
      <c r="K200" s="1" t="str">
        <f aca="false">IF(H200="", "", IF(H200="-","",VLOOKUP(H200, 'Соль SKU'!$A$1:$C$50, 3, 0)))</f>
        <v/>
      </c>
    </row>
    <row r="201" customFormat="false" ht="13.8" hidden="false" customHeight="true" outlineLevel="0" collapsed="false">
      <c r="K201" s="1" t="str">
        <f aca="false">IF(H201="", "", IF(H201="-","",VLOOKUP(H201, 'Соль SKU'!$A$1:$C$50, 3, 0)))</f>
        <v/>
      </c>
    </row>
    <row r="202" customFormat="false" ht="13.8" hidden="false" customHeight="true" outlineLevel="0" collapsed="false">
      <c r="K202" s="1" t="str">
        <f aca="false">IF(H202="", "", IF(H202="-","",VLOOKUP(H202, 'Соль SKU'!$A$1:$C$50, 3, 0)))</f>
        <v/>
      </c>
    </row>
    <row r="203" customFormat="false" ht="13.8" hidden="false" customHeight="true" outlineLevel="0" collapsed="false">
      <c r="K203" s="1" t="str">
        <f aca="false">IF(H203="", "", IF(H203="-","",VLOOKUP(H203, 'Соль SKU'!$A$1:$C$50, 3, 0)))</f>
        <v/>
      </c>
    </row>
    <row r="204" customFormat="false" ht="13.8" hidden="false" customHeight="true" outlineLevel="0" collapsed="false">
      <c r="K204" s="1" t="str">
        <f aca="false">IF(H204="", "", IF(H204="-","",VLOOKUP(H204, 'Соль SKU'!$A$1:$C$50, 3, 0)))</f>
        <v/>
      </c>
    </row>
    <row r="205" customFormat="false" ht="13.8" hidden="false" customHeight="true" outlineLevel="0" collapsed="false">
      <c r="K205" s="1" t="str">
        <f aca="false">IF(H205="", "", IF(H205="-","",VLOOKUP(H205, 'Соль SKU'!$A$1:$C$50, 3, 0)))</f>
        <v/>
      </c>
    </row>
    <row r="206" customFormat="false" ht="13.8" hidden="false" customHeight="true" outlineLevel="0" collapsed="false">
      <c r="K206" s="1" t="str">
        <f aca="false">IF(H206="", "", IF(H206="-","",VLOOKUP(H206, 'Соль SKU'!$A$1:$C$50, 3, 0)))</f>
        <v/>
      </c>
    </row>
    <row r="207" customFormat="false" ht="13.8" hidden="false" customHeight="true" outlineLevel="0" collapsed="false">
      <c r="K207" s="1" t="str">
        <f aca="false">IF(H207="", "", IF(H207="-","",VLOOKUP(H207, 'Соль SKU'!$A$1:$C$50, 3, 0)))</f>
        <v/>
      </c>
    </row>
    <row r="208" customFormat="false" ht="13.8" hidden="false" customHeight="true" outlineLevel="0" collapsed="false">
      <c r="K208" s="1" t="str">
        <f aca="false">IF(H208="", "", IF(H208="-","",VLOOKUP(H208, 'Соль SKU'!$A$1:$C$50, 3, 0)))</f>
        <v/>
      </c>
    </row>
    <row r="209" customFormat="false" ht="13.8" hidden="false" customHeight="true" outlineLevel="0" collapsed="false">
      <c r="K209" s="1" t="str">
        <f aca="false">IF(H209="", "", IF(H209="-","",VLOOKUP(H209, 'Соль SKU'!$A$1:$C$50, 3, 0)))</f>
        <v/>
      </c>
    </row>
    <row r="210" customFormat="false" ht="13.8" hidden="false" customHeight="true" outlineLevel="0" collapsed="false">
      <c r="K210" s="1" t="str">
        <f aca="false">IF(H210="", "", IF(H210="-","",VLOOKUP(H210, 'Соль SKU'!$A$1:$C$50, 3, 0)))</f>
        <v/>
      </c>
    </row>
    <row r="211" customFormat="false" ht="13.8" hidden="false" customHeight="true" outlineLevel="0" collapsed="false">
      <c r="K211" s="1" t="str">
        <f aca="false">IF(H211="", "", IF(H211="-","",VLOOKUP(H211, 'Соль SKU'!$A$1:$C$50, 3, 0)))</f>
        <v/>
      </c>
    </row>
    <row r="212" customFormat="false" ht="13.8" hidden="false" customHeight="true" outlineLevel="0" collapsed="false">
      <c r="K212" s="1" t="str">
        <f aca="false">IF(H212="", "", IF(H212="-","",VLOOKUP(H212, 'Соль SKU'!$A$1:$C$50, 3, 0)))</f>
        <v/>
      </c>
    </row>
    <row r="213" customFormat="false" ht="13.8" hidden="false" customHeight="true" outlineLevel="0" collapsed="false">
      <c r="K213" s="1" t="str">
        <f aca="false">IF(H213="", "", IF(H213="-","",VLOOKUP(H213, 'Соль SKU'!$A$1:$C$50, 3, 0)))</f>
        <v/>
      </c>
    </row>
    <row r="214" customFormat="false" ht="13.8" hidden="false" customHeight="true" outlineLevel="0" collapsed="false">
      <c r="K214" s="1" t="str">
        <f aca="false">IF(H214="", "", IF(H214="-","",VLOOKUP(H214, 'Соль SKU'!$A$1:$C$50, 3, 0)))</f>
        <v/>
      </c>
    </row>
    <row r="215" customFormat="false" ht="13.8" hidden="false" customHeight="true" outlineLevel="0" collapsed="false">
      <c r="K215" s="1" t="str">
        <f aca="false">IF(H215="", "", IF(H215="-","",VLOOKUP(H215, 'Соль SKU'!$A$1:$C$50, 3, 0)))</f>
        <v/>
      </c>
    </row>
    <row r="216" customFormat="false" ht="13.8" hidden="false" customHeight="true" outlineLevel="0" collapsed="false">
      <c r="K216" s="1" t="str">
        <f aca="false">IF(H216="", "", IF(H216="-","",VLOOKUP(H216, 'Соль SKU'!$A$1:$C$50, 3, 0)))</f>
        <v/>
      </c>
    </row>
    <row r="217" customFormat="false" ht="13.8" hidden="false" customHeight="true" outlineLevel="0" collapsed="false">
      <c r="K217" s="1" t="str">
        <f aca="false">IF(H217="", "", IF(H217="-","",VLOOKUP(H217, 'Соль SKU'!$A$1:$C$50, 3, 0)))</f>
        <v/>
      </c>
    </row>
    <row r="218" customFormat="false" ht="13.8" hidden="false" customHeight="true" outlineLevel="0" collapsed="false">
      <c r="K218" s="1" t="str">
        <f aca="false">IF(H218="", "", IF(H218="-","",VLOOKUP(H218, 'Соль SKU'!$A$1:$C$50, 3, 0)))</f>
        <v/>
      </c>
    </row>
    <row r="219" customFormat="false" ht="13.8" hidden="false" customHeight="true" outlineLevel="0" collapsed="false">
      <c r="K219" s="1" t="str">
        <f aca="false">IF(H219="", "", IF(H219="-","",VLOOKUP(H219, 'Соль SKU'!$A$1:$C$50, 3, 0)))</f>
        <v/>
      </c>
    </row>
    <row r="220" customFormat="false" ht="13.8" hidden="false" customHeight="true" outlineLevel="0" collapsed="false">
      <c r="K220" s="1" t="str">
        <f aca="false">IF(H220="", "", IF(H220="-","",VLOOKUP(H220, 'Соль SKU'!$A$1:$C$50, 3, 0)))</f>
        <v/>
      </c>
    </row>
    <row r="221" customFormat="false" ht="13.8" hidden="false" customHeight="true" outlineLevel="0" collapsed="false">
      <c r="K221" s="1" t="str">
        <f aca="false">IF(H221="", "", IF(H221="-","",VLOOKUP(H221, 'Соль SKU'!$A$1:$C$50, 3, 0)))</f>
        <v/>
      </c>
    </row>
    <row r="222" customFormat="false" ht="13.8" hidden="false" customHeight="true" outlineLevel="0" collapsed="false">
      <c r="K222" s="1" t="str">
        <f aca="false">IF(H222="", "", IF(H222="-","",VLOOKUP(H222, 'Соль SKU'!$A$1:$C$50, 3, 0)))</f>
        <v/>
      </c>
    </row>
    <row r="223" customFormat="false" ht="13.8" hidden="false" customHeight="true" outlineLevel="0" collapsed="false">
      <c r="K223" s="1" t="str">
        <f aca="false">IF(H223="", "", IF(H223="-","",VLOOKUP(H223, 'Соль SKU'!$A$1:$C$50, 3, 0)))</f>
        <v/>
      </c>
    </row>
    <row r="224" customFormat="false" ht="13.8" hidden="false" customHeight="true" outlineLevel="0" collapsed="false">
      <c r="K224" s="1" t="str">
        <f aca="false">IF(H224="", "", IF(H224="-","",VLOOKUP(H224, 'Соль SKU'!$A$1:$C$50, 3, 0)))</f>
        <v/>
      </c>
    </row>
    <row r="225" customFormat="false" ht="13.8" hidden="false" customHeight="true" outlineLevel="0" collapsed="false">
      <c r="K225" s="1" t="str">
        <f aca="false">IF(H225="", "", IF(H225="-","",VLOOKUP(H225, 'Соль SKU'!$A$1:$C$50, 3, 0)))</f>
        <v/>
      </c>
    </row>
    <row r="226" customFormat="false" ht="13.8" hidden="false" customHeight="true" outlineLevel="0" collapsed="false">
      <c r="K226" s="1" t="str">
        <f aca="false">IF(H226="", "", IF(H226="-","",VLOOKUP(H226, 'Соль SKU'!$A$1:$C$50, 3, 0)))</f>
        <v/>
      </c>
    </row>
    <row r="227" customFormat="false" ht="13.8" hidden="false" customHeight="true" outlineLevel="0" collapsed="false">
      <c r="K227" s="1" t="str">
        <f aca="false">IF(H227="", "", IF(H227="-","",VLOOKUP(H227, 'Соль SKU'!$A$1:$C$50, 3, 0)))</f>
        <v/>
      </c>
    </row>
    <row r="228" customFormat="false" ht="13.8" hidden="false" customHeight="true" outlineLevel="0" collapsed="false">
      <c r="K228" s="1" t="str">
        <f aca="false">IF(H228="", "", IF(H228="-","",VLOOKUP(H228, 'Соль SKU'!$A$1:$C$50, 3, 0)))</f>
        <v/>
      </c>
    </row>
    <row r="229" customFormat="false" ht="13.8" hidden="false" customHeight="true" outlineLevel="0" collapsed="false">
      <c r="K229" s="1" t="str">
        <f aca="false">IF(H229="", "", IF(H229="-","",VLOOKUP(H229, 'Соль SKU'!$A$1:$C$50, 3, 0)))</f>
        <v/>
      </c>
    </row>
    <row r="230" customFormat="false" ht="13.8" hidden="false" customHeight="true" outlineLevel="0" collapsed="false">
      <c r="K230" s="1" t="str">
        <f aca="false">IF(H230="", "", IF(H230="-","",VLOOKUP(H230, 'Соль SKU'!$A$1:$C$50, 3, 0)))</f>
        <v/>
      </c>
    </row>
    <row r="231" customFormat="false" ht="13.8" hidden="false" customHeight="true" outlineLevel="0" collapsed="false">
      <c r="K231" s="1" t="str">
        <f aca="false">IF(H231="", "", IF(H231="-","",VLOOKUP(H231, 'Соль SKU'!$A$1:$C$50, 3, 0)))</f>
        <v/>
      </c>
    </row>
    <row r="232" customFormat="false" ht="13.8" hidden="false" customHeight="true" outlineLevel="0" collapsed="false">
      <c r="K232" s="1" t="str">
        <f aca="false">IF(H232="", "", IF(H232="-","",VLOOKUP(H232, 'Соль SKU'!$A$1:$C$50, 3, 0)))</f>
        <v/>
      </c>
    </row>
    <row r="233" customFormat="false" ht="13.8" hidden="false" customHeight="true" outlineLevel="0" collapsed="false">
      <c r="K233" s="1" t="str">
        <f aca="false">IF(H233="", "", IF(H233="-","",VLOOKUP(H233, 'Соль SKU'!$A$1:$C$50, 3, 0)))</f>
        <v/>
      </c>
    </row>
    <row r="234" customFormat="false" ht="13.8" hidden="false" customHeight="true" outlineLevel="0" collapsed="false">
      <c r="K234" s="1" t="str">
        <f aca="false">IF(H234="", "", IF(H234="-","",VLOOKUP(H234, 'Соль SKU'!$A$1:$C$50, 3, 0)))</f>
        <v/>
      </c>
    </row>
    <row r="235" customFormat="false" ht="13.8" hidden="false" customHeight="true" outlineLevel="0" collapsed="false">
      <c r="K235" s="1" t="str">
        <f aca="false">IF(H235="", "", IF(H235="-","",VLOOKUP(H235, 'Соль SKU'!$A$1:$C$50, 3, 0)))</f>
        <v/>
      </c>
    </row>
    <row r="236" customFormat="false" ht="13.8" hidden="false" customHeight="true" outlineLevel="0" collapsed="false">
      <c r="K236" s="1" t="str">
        <f aca="false">IF(H236="", "", IF(H236="-","",VLOOKUP(H236, 'Соль SKU'!$A$1:$C$50, 3, 0)))</f>
        <v/>
      </c>
    </row>
    <row r="237" customFormat="false" ht="13.8" hidden="false" customHeight="true" outlineLevel="0" collapsed="false">
      <c r="K237" s="1" t="str">
        <f aca="false">IF(H237="", "", IF(H237="-","",VLOOKUP(H237, 'Соль SKU'!$A$1:$C$50, 3, 0)))</f>
        <v/>
      </c>
    </row>
    <row r="238" customFormat="false" ht="13.8" hidden="false" customHeight="true" outlineLevel="0" collapsed="false">
      <c r="K238" s="1" t="str">
        <f aca="false">IF(H238="", "", IF(H238="-","",VLOOKUP(H238, 'Соль SKU'!$A$1:$C$50, 3, 0)))</f>
        <v/>
      </c>
    </row>
    <row r="239" customFormat="false" ht="13.8" hidden="false" customHeight="true" outlineLevel="0" collapsed="false">
      <c r="K239" s="1" t="str">
        <f aca="false">IF(H239="", "", IF(H239="-","",VLOOKUP(H239, 'Соль SKU'!$A$1:$C$50, 3, 0)))</f>
        <v/>
      </c>
    </row>
    <row r="240" customFormat="false" ht="13.8" hidden="false" customHeight="true" outlineLevel="0" collapsed="false">
      <c r="K240" s="1" t="str">
        <f aca="false">IF(H240="", "", IF(H240="-","",VLOOKUP(H240, 'Соль SKU'!$A$1:$C$50, 3, 0)))</f>
        <v/>
      </c>
    </row>
    <row r="241" customFormat="false" ht="13.8" hidden="false" customHeight="true" outlineLevel="0" collapsed="false">
      <c r="K241" s="1" t="str">
        <f aca="false">IF(H241="", "", IF(H241="-","",VLOOKUP(H241, 'Соль SKU'!$A$1:$C$50, 3, 0)))</f>
        <v/>
      </c>
    </row>
    <row r="242" customFormat="false" ht="13.8" hidden="false" customHeight="true" outlineLevel="0" collapsed="false">
      <c r="K242" s="1" t="str">
        <f aca="false">IF(H242="", "", IF(H242="-","",VLOOKUP(H242, 'Соль SKU'!$A$1:$C$50, 3, 0)))</f>
        <v/>
      </c>
    </row>
    <row r="243" customFormat="false" ht="13.8" hidden="false" customHeight="true" outlineLevel="0" collapsed="false">
      <c r="K243" s="1" t="str">
        <f aca="false">IF(H243="", "", IF(H243="-","",VLOOKUP(H243, 'Соль SKU'!$A$1:$C$50, 3, 0)))</f>
        <v/>
      </c>
    </row>
    <row r="244" customFormat="false" ht="13.8" hidden="false" customHeight="true" outlineLevel="0" collapsed="false">
      <c r="K244" s="1" t="str">
        <f aca="false">IF(H244="", "", IF(H244="-","",VLOOKUP(H244, 'Соль SKU'!$A$1:$C$50, 3, 0)))</f>
        <v/>
      </c>
    </row>
    <row r="245" customFormat="false" ht="13.8" hidden="false" customHeight="true" outlineLevel="0" collapsed="false">
      <c r="K245" s="1" t="str">
        <f aca="false">IF(H245="", "", IF(H245="-","",VLOOKUP(H245, 'Соль SKU'!$A$1:$C$50, 3, 0)))</f>
        <v/>
      </c>
    </row>
    <row r="246" customFormat="false" ht="13.8" hidden="false" customHeight="true" outlineLevel="0" collapsed="false">
      <c r="K246" s="1" t="str">
        <f aca="false">IF(H246="", "", IF(H246="-","",VLOOKUP(H246, 'Соль SKU'!$A$1:$C$50, 3, 0)))</f>
        <v/>
      </c>
    </row>
    <row r="247" customFormat="false" ht="13.8" hidden="false" customHeight="true" outlineLevel="0" collapsed="false">
      <c r="K247" s="1" t="str">
        <f aca="false">IF(H247="", "", IF(H247="-","",VLOOKUP(H247, 'Соль SKU'!$A$1:$C$50, 3, 0)))</f>
        <v/>
      </c>
    </row>
    <row r="248" customFormat="false" ht="13.8" hidden="false" customHeight="true" outlineLevel="0" collapsed="false">
      <c r="K248" s="1" t="str">
        <f aca="false">IF(H248="", "", IF(H248="-","",VLOOKUP(H248, 'Соль SKU'!$A$1:$C$50, 3, 0)))</f>
        <v/>
      </c>
    </row>
    <row r="249" customFormat="false" ht="13.8" hidden="false" customHeight="true" outlineLevel="0" collapsed="false">
      <c r="K249" s="1" t="str">
        <f aca="false">IF(H249="", "", IF(H249="-","",VLOOKUP(H249, 'Соль SKU'!$A$1:$C$50, 3, 0)))</f>
        <v/>
      </c>
    </row>
    <row r="250" customFormat="false" ht="13.8" hidden="false" customHeight="true" outlineLevel="0" collapsed="false">
      <c r="K250" s="1" t="str">
        <f aca="false">IF(H250="", "", IF(H250="-","",VLOOKUP(H250, 'Соль SKU'!$A$1:$C$50, 3, 0)))</f>
        <v/>
      </c>
    </row>
    <row r="251" customFormat="false" ht="13.8" hidden="false" customHeight="true" outlineLevel="0" collapsed="false">
      <c r="K251" s="1" t="str">
        <f aca="false">IF(H251="", "", IF(H251="-","",VLOOKUP(H251, 'Соль SKU'!$A$1:$C$50, 3, 0)))</f>
        <v/>
      </c>
    </row>
    <row r="252" customFormat="false" ht="13.8" hidden="false" customHeight="true" outlineLevel="0" collapsed="false">
      <c r="K252" s="1" t="str">
        <f aca="false">IF(H252="", "", IF(H252="-","",VLOOKUP(H252, 'Соль SKU'!$A$1:$C$50, 3, 0)))</f>
        <v/>
      </c>
    </row>
    <row r="253" customFormat="false" ht="13.8" hidden="false" customHeight="true" outlineLevel="0" collapsed="false">
      <c r="K253" s="1" t="str">
        <f aca="false">IF(H253="", "", IF(H253="-","",VLOOKUP(H253, 'Соль SKU'!$A$1:$C$50, 3, 0)))</f>
        <v/>
      </c>
    </row>
    <row r="254" customFormat="false" ht="13.8" hidden="false" customHeight="true" outlineLevel="0" collapsed="false">
      <c r="K254" s="1" t="str">
        <f aca="false">IF(H254="", "", IF(H254="-","",VLOOKUP(H254, 'Соль SKU'!$A$1:$C$50, 3, 0)))</f>
        <v/>
      </c>
    </row>
    <row r="255" customFormat="false" ht="13.8" hidden="false" customHeight="true" outlineLevel="0" collapsed="false">
      <c r="K255" s="1" t="str">
        <f aca="false">IF(H255="", "", IF(H255="-","",VLOOKUP(H255, 'Соль SKU'!$A$1:$C$50, 3, 0)))</f>
        <v/>
      </c>
    </row>
    <row r="256" customFormat="false" ht="13.8" hidden="false" customHeight="true" outlineLevel="0" collapsed="false">
      <c r="K256" s="1" t="str">
        <f aca="false">IF(H256="", "", IF(H256="-","",VLOOKUP(H256, 'Соль SKU'!$A$1:$C$50, 3, 0)))</f>
        <v/>
      </c>
    </row>
    <row r="257" customFormat="false" ht="13.8" hidden="false" customHeight="true" outlineLevel="0" collapsed="false">
      <c r="K257" s="1" t="str">
        <f aca="false">IF(H257="", "", IF(H257="-","",VLOOKUP(H257, 'Соль SKU'!$A$1:$C$50, 3, 0)))</f>
        <v/>
      </c>
    </row>
    <row r="258" customFormat="false" ht="13.8" hidden="false" customHeight="true" outlineLevel="0" collapsed="false">
      <c r="K258" s="1" t="str">
        <f aca="false">IF(H258="", "", IF(H258="-","",VLOOKUP(H258, 'Соль SKU'!$A$1:$C$50, 3, 0)))</f>
        <v/>
      </c>
    </row>
    <row r="259" customFormat="false" ht="13.8" hidden="false" customHeight="true" outlineLevel="0" collapsed="false">
      <c r="K259" s="1" t="str">
        <f aca="false">IF(H259="", "", IF(H259="-","",VLOOKUP(H259, 'Соль SKU'!$A$1:$C$50, 3, 0)))</f>
        <v/>
      </c>
    </row>
    <row r="260" customFormat="false" ht="13.8" hidden="false" customHeight="true" outlineLevel="0" collapsed="false">
      <c r="K260" s="1" t="str">
        <f aca="false">IF(H260="", "", IF(H260="-","",VLOOKUP(H260, 'Соль SKU'!$A$1:$C$50, 3, 0)))</f>
        <v/>
      </c>
    </row>
    <row r="261" customFormat="false" ht="13.8" hidden="false" customHeight="true" outlineLevel="0" collapsed="false">
      <c r="K261" s="1" t="str">
        <f aca="false">IF(H261="", "", IF(H261="-","",VLOOKUP(H261, 'Соль SKU'!$A$1:$C$50, 3, 0)))</f>
        <v/>
      </c>
    </row>
    <row r="262" customFormat="false" ht="13.8" hidden="false" customHeight="true" outlineLevel="0" collapsed="false">
      <c r="K262" s="1" t="str">
        <f aca="false">IF(H262="", "", IF(H262="-","",VLOOKUP(H262, 'Соль SKU'!$A$1:$C$50, 3, 0)))</f>
        <v/>
      </c>
    </row>
    <row r="263" customFormat="false" ht="13.8" hidden="false" customHeight="true" outlineLevel="0" collapsed="false">
      <c r="K263" s="1" t="str">
        <f aca="false">IF(H263="", "", IF(H263="-","",VLOOKUP(H263, 'Соль SKU'!$A$1:$C$50, 3, 0)))</f>
        <v/>
      </c>
    </row>
    <row r="264" customFormat="false" ht="13.8" hidden="false" customHeight="true" outlineLevel="0" collapsed="false">
      <c r="K264" s="1" t="str">
        <f aca="false">IF(H264="", "", IF(H264="-","",VLOOKUP(H264, 'Соль SKU'!$A$1:$C$50, 3, 0)))</f>
        <v/>
      </c>
    </row>
    <row r="265" customFormat="false" ht="13.8" hidden="false" customHeight="true" outlineLevel="0" collapsed="false">
      <c r="K265" s="1" t="str">
        <f aca="false">IF(H265="", "", IF(H265="-","",VLOOKUP(H265, 'Соль SKU'!$A$1:$C$50, 3, 0)))</f>
        <v/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B100">
    <cfRule type="expression" priority="2" aboveAverage="0" equalAverage="0" bottom="0" percent="0" rank="0" text="" dxfId="0">
      <formula>$B2&lt;&gt;$T2</formula>
    </cfRule>
  </conditionalFormatting>
  <conditionalFormatting sqref="J1">
    <cfRule type="expression" priority="3" aboveAverage="0" equalAverage="0" bottom="0" percent="0" rank="0" text="" dxfId="2">
      <formula>SUMIF(J2:J100,"&gt;0")-SUMIF(J2:J100,"&lt;0") &gt; 1</formula>
    </cfRule>
  </conditionalFormatting>
  <conditionalFormatting sqref="J1:J1048576">
    <cfRule type="expression" priority="4" aboveAverage="0" equalAverage="0" bottom="0" percent="0" rank="0" text="" dxfId="3">
      <formula>IF(N1="",0, J1)  &lt; - 0.05* IF(N1="",0,N1)</formula>
    </cfRule>
    <cfRule type="expression" priority="5" aboveAverage="0" equalAverage="0" bottom="0" percent="0" rank="0" text="" dxfId="4">
      <formula>AND(IF(N1="",0, J1)  &gt;= - 0.05* IF(N1="",0,N1), IF(N1="",0, J1) &lt; 0)</formula>
    </cfRule>
    <cfRule type="expression" priority="6" aboveAverage="0" equalAverage="0" bottom="0" percent="0" rank="0" text="" dxfId="4">
      <formula>AND(IF(N1="",0, J1)  &lt;= 0.05* IF(N1="",0,N1), IF(N1="",0, J1) &gt; 0)</formula>
    </cfRule>
    <cfRule type="expression" priority="7" aboveAverage="0" equalAverage="0" bottom="0" percent="0" rank="0" text="" dxfId="5">
      <formula>IF(N1="",0,J1)  &gt; 0.05* IF(N1="",0,N1)</formula>
    </cfRule>
  </conditionalFormatting>
  <dataValidations count="4">
    <dataValidation allowBlank="false" operator="between" showDropDown="false" showErrorMessage="false" showInputMessage="true" sqref="B2:B100" type="list">
      <formula1>'Типы варок'!$A$1:$A$102</formula1>
      <formula2>0</formula2>
    </dataValidation>
    <dataValidation allowBlank="false" operator="between" showDropDown="false" showErrorMessage="false" showInputMessage="true" sqref="E2:F100" type="list">
      <formula1>'Форм фактор плавления'!$A$1:$A$25</formula1>
      <formula2>0</formula2>
    </dataValidation>
    <dataValidation allowBlank="false" operator="between" showDropDown="false" showErrorMessage="false" showInputMessage="true" sqref="L1:L100" type="list">
      <formula1>Мойки!$A$1:$A$3</formula1>
      <formula2>0</formula2>
    </dataValidation>
    <dataValidation allowBlank="false" operator="between" showDropDown="false" showErrorMessage="true" showInputMessage="true" sqref="H2:H100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3"/>
  </cols>
  <sheetData>
    <row r="1" customFormat="false" ht="14.5" hidden="false" customHeight="true" outlineLevel="0" collapsed="false">
      <c r="A1" s="1" t="s">
        <v>695</v>
      </c>
    </row>
    <row r="2" customFormat="false" ht="14.5" hidden="false" customHeight="true" outlineLevel="0" collapsed="false">
      <c r="A2" s="1" t="s">
        <v>702</v>
      </c>
    </row>
    <row r="3" customFormat="false" ht="14.5" hidden="false" customHeight="true" outlineLevel="0" collapsed="false">
      <c r="A3" s="1" t="s">
        <v>703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1" width="14.45"/>
    <col collapsed="false" customWidth="true" hidden="false" outlineLevel="0" max="1025" min="2" style="1" width="9.09"/>
  </cols>
  <sheetData>
    <row r="2" customFormat="false" ht="14.5" hidden="false" customHeight="false" outlineLevel="0" collapsed="false">
      <c r="A2" s="39" t="s">
        <v>235</v>
      </c>
      <c r="B2" s="39" t="n">
        <v>-19.7</v>
      </c>
    </row>
    <row r="3" customFormat="false" ht="14.5" hidden="false" customHeight="false" outlineLevel="0" collapsed="false">
      <c r="A3" s="39" t="s">
        <v>236</v>
      </c>
      <c r="B3" s="39" t="n">
        <v>-52.7</v>
      </c>
    </row>
    <row r="4" customFormat="false" ht="14.5" hidden="false" customHeight="false" outlineLevel="0" collapsed="false">
      <c r="A4" s="39" t="s">
        <v>237</v>
      </c>
      <c r="B4" s="39" t="n">
        <v>-15.3</v>
      </c>
    </row>
    <row r="5" customFormat="false" ht="14.5" hidden="false" customHeight="false" outlineLevel="0" collapsed="false">
      <c r="A5" s="39" t="s">
        <v>238</v>
      </c>
      <c r="B5" s="39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1" width="8.54"/>
  </cols>
  <sheetData>
    <row r="1" customFormat="false" ht="14.5" hidden="false" customHeight="false" outlineLevel="0" collapsed="false">
      <c r="A1" s="39" t="s">
        <v>696</v>
      </c>
    </row>
    <row r="2" customFormat="false" ht="14.5" hidden="false" customHeight="false" outlineLevel="0" collapsed="false">
      <c r="A2" s="39" t="s">
        <v>692</v>
      </c>
    </row>
    <row r="3" customFormat="false" ht="14.5" hidden="false" customHeight="false" outlineLevel="0" collapsed="false">
      <c r="A3" s="39" t="s">
        <v>697</v>
      </c>
    </row>
    <row r="4" customFormat="false" ht="14.5" hidden="false" customHeight="false" outlineLevel="0" collapsed="false">
      <c r="A4" s="39" t="s">
        <v>704</v>
      </c>
    </row>
    <row r="5" customFormat="false" ht="14.5" hidden="false" customHeight="false" outlineLevel="0" collapsed="false">
      <c r="A5" s="39" t="s">
        <v>694</v>
      </c>
    </row>
    <row r="6" customFormat="false" ht="14.5" hidden="false" customHeight="false" outlineLevel="0" collapsed="false">
      <c r="A6" s="39" t="s">
        <v>705</v>
      </c>
    </row>
    <row r="7" customFormat="false" ht="14.5" hidden="false" customHeight="false" outlineLevel="0" collapsed="false">
      <c r="A7" s="39" t="s">
        <v>705</v>
      </c>
    </row>
    <row r="8" customFormat="false" ht="14.5" hidden="false" customHeight="false" outlineLevel="0" collapsed="false">
      <c r="A8" s="39" t="s">
        <v>705</v>
      </c>
    </row>
    <row r="9" customFormat="false" ht="14.5" hidden="false" customHeight="false" outlineLevel="0" collapsed="false">
      <c r="A9" s="39" t="s">
        <v>705</v>
      </c>
    </row>
    <row r="10" customFormat="false" ht="14.5" hidden="false" customHeight="false" outlineLevel="0" collapsed="false">
      <c r="A10" s="39" t="s">
        <v>705</v>
      </c>
    </row>
    <row r="11" customFormat="false" ht="14.5" hidden="false" customHeight="false" outlineLevel="0" collapsed="false">
      <c r="A11" s="39" t="s">
        <v>705</v>
      </c>
    </row>
    <row r="12" customFormat="false" ht="14.5" hidden="false" customHeight="false" outlineLevel="0" collapsed="false">
      <c r="A12" s="39" t="s">
        <v>705</v>
      </c>
    </row>
    <row r="13" customFormat="false" ht="14.5" hidden="false" customHeight="false" outlineLevel="0" collapsed="false">
      <c r="A13" s="39" t="s">
        <v>706</v>
      </c>
    </row>
    <row r="14" customFormat="false" ht="14.5" hidden="false" customHeight="false" outlineLevel="0" collapsed="false">
      <c r="A14" s="39" t="s">
        <v>706</v>
      </c>
    </row>
    <row r="15" customFormat="false" ht="14.5" hidden="false" customHeight="false" outlineLevel="0" collapsed="false">
      <c r="A15" s="39" t="s">
        <v>707</v>
      </c>
    </row>
    <row r="16" customFormat="false" ht="14.5" hidden="false" customHeight="false" outlineLevel="0" collapsed="false">
      <c r="A16" s="39" t="s">
        <v>708</v>
      </c>
    </row>
    <row r="17" customFormat="false" ht="14.5" hidden="false" customHeight="false" outlineLevel="0" collapsed="false">
      <c r="A17" s="39" t="s">
        <v>709</v>
      </c>
    </row>
    <row r="18" customFormat="false" ht="14.5" hidden="false" customHeight="false" outlineLevel="0" collapsed="false">
      <c r="A18" s="39" t="s">
        <v>710</v>
      </c>
    </row>
    <row r="19" customFormat="false" ht="14.5" hidden="false" customHeight="false" outlineLevel="0" collapsed="false">
      <c r="A19" s="39" t="s">
        <v>701</v>
      </c>
    </row>
    <row r="20" customFormat="false" ht="14.5" hidden="false" customHeight="false" outlineLevel="0" collapsed="false">
      <c r="A20" s="39" t="s">
        <v>699</v>
      </c>
    </row>
    <row r="21" customFormat="false" ht="14.5" hidden="false" customHeight="false" outlineLevel="0" collapsed="false">
      <c r="A21" s="39" t="s">
        <v>711</v>
      </c>
    </row>
    <row r="22" customFormat="false" ht="14.5" hidden="false" customHeight="false" outlineLevel="0" collapsed="false">
      <c r="A22" s="39" t="s">
        <v>712</v>
      </c>
    </row>
    <row r="23" customFormat="false" ht="14.5" hidden="false" customHeight="false" outlineLevel="0" collapsed="false">
      <c r="A23" s="39" t="s">
        <v>713</v>
      </c>
    </row>
    <row r="24" customFormat="false" ht="14.5" hidden="false" customHeight="false" outlineLevel="0" collapsed="false">
      <c r="A24" s="39" t="s">
        <v>714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1" width="43.63"/>
    <col collapsed="false" customWidth="true" hidden="false" outlineLevel="0" max="1025" min="2" style="1" width="8.54"/>
  </cols>
  <sheetData>
    <row r="1" customFormat="false" ht="14.5" hidden="false" customHeight="false" outlineLevel="0" collapsed="false">
      <c r="A1" s="39" t="s">
        <v>695</v>
      </c>
      <c r="B1" s="39" t="s">
        <v>695</v>
      </c>
      <c r="C1" s="39" t="s">
        <v>695</v>
      </c>
    </row>
    <row r="2" customFormat="false" ht="14.5" hidden="false" customHeight="false" outlineLevel="0" collapsed="false">
      <c r="A2" s="39" t="s">
        <v>254</v>
      </c>
      <c r="B2" s="39" t="s">
        <v>670</v>
      </c>
      <c r="C2" s="39" t="s">
        <v>715</v>
      </c>
    </row>
    <row r="3" customFormat="false" ht="14.5" hidden="false" customHeight="false" outlineLevel="0" collapsed="false">
      <c r="A3" s="39" t="s">
        <v>244</v>
      </c>
      <c r="B3" s="39" t="s">
        <v>668</v>
      </c>
      <c r="C3" s="39" t="s">
        <v>715</v>
      </c>
    </row>
    <row r="4" customFormat="false" ht="14.5" hidden="false" customHeight="false" outlineLevel="0" collapsed="false">
      <c r="A4" s="39" t="s">
        <v>243</v>
      </c>
      <c r="B4" s="39" t="s">
        <v>668</v>
      </c>
      <c r="C4" s="39" t="s">
        <v>715</v>
      </c>
    </row>
    <row r="5" customFormat="false" ht="14.5" hidden="false" customHeight="false" outlineLevel="0" collapsed="false">
      <c r="A5" s="39" t="s">
        <v>245</v>
      </c>
      <c r="B5" s="39" t="s">
        <v>668</v>
      </c>
      <c r="C5" s="39" t="s">
        <v>715</v>
      </c>
    </row>
    <row r="6" customFormat="false" ht="14.5" hidden="false" customHeight="false" outlineLevel="0" collapsed="false">
      <c r="A6" s="39" t="s">
        <v>246</v>
      </c>
      <c r="B6" s="39" t="s">
        <v>668</v>
      </c>
      <c r="C6" s="39" t="s">
        <v>715</v>
      </c>
    </row>
    <row r="7" customFormat="false" ht="14.5" hidden="false" customHeight="false" outlineLevel="0" collapsed="false">
      <c r="A7" s="39" t="s">
        <v>247</v>
      </c>
      <c r="B7" s="39" t="s">
        <v>668</v>
      </c>
      <c r="C7" s="39" t="s">
        <v>715</v>
      </c>
    </row>
    <row r="8" customFormat="false" ht="14.5" hidden="false" customHeight="false" outlineLevel="0" collapsed="false">
      <c r="A8" s="39" t="s">
        <v>241</v>
      </c>
      <c r="B8" s="39" t="s">
        <v>670</v>
      </c>
      <c r="C8" s="39" t="s">
        <v>715</v>
      </c>
    </row>
    <row r="9" customFormat="false" ht="14.5" hidden="false" customHeight="false" outlineLevel="0" collapsed="false">
      <c r="A9" s="39" t="s">
        <v>259</v>
      </c>
      <c r="B9" s="39" t="s">
        <v>668</v>
      </c>
      <c r="C9" s="39" t="s">
        <v>715</v>
      </c>
    </row>
    <row r="10" customFormat="false" ht="14.5" hidden="false" customHeight="false" outlineLevel="0" collapsed="false">
      <c r="A10" s="39" t="s">
        <v>257</v>
      </c>
      <c r="B10" s="39" t="s">
        <v>668</v>
      </c>
      <c r="C10" s="39" t="s">
        <v>715</v>
      </c>
    </row>
    <row r="11" customFormat="false" ht="14.5" hidden="false" customHeight="false" outlineLevel="0" collapsed="false">
      <c r="A11" s="39" t="s">
        <v>716</v>
      </c>
      <c r="B11" s="39" t="s">
        <v>670</v>
      </c>
      <c r="C11" s="39" t="s">
        <v>715</v>
      </c>
    </row>
    <row r="12" customFormat="false" ht="14.5" hidden="false" customHeight="false" outlineLevel="0" collapsed="false">
      <c r="A12" s="39" t="s">
        <v>264</v>
      </c>
      <c r="B12" s="39" t="s">
        <v>668</v>
      </c>
      <c r="C12" s="39" t="s">
        <v>715</v>
      </c>
    </row>
    <row r="13" customFormat="false" ht="14.5" hidden="false" customHeight="false" outlineLevel="0" collapsed="false">
      <c r="A13" s="39" t="s">
        <v>265</v>
      </c>
      <c r="B13" s="39" t="s">
        <v>668</v>
      </c>
      <c r="C13" s="39" t="s">
        <v>715</v>
      </c>
    </row>
    <row r="14" customFormat="false" ht="14.5" hidden="false" customHeight="false" outlineLevel="0" collapsed="false">
      <c r="A14" s="39" t="s">
        <v>252</v>
      </c>
      <c r="B14" s="39" t="s">
        <v>668</v>
      </c>
      <c r="C14" s="39" t="s">
        <v>715</v>
      </c>
    </row>
    <row r="15" customFormat="false" ht="14.5" hidden="false" customHeight="false" outlineLevel="0" collapsed="false">
      <c r="A15" s="39" t="s">
        <v>249</v>
      </c>
      <c r="B15" s="39" t="s">
        <v>668</v>
      </c>
      <c r="C15" s="39" t="s">
        <v>715</v>
      </c>
    </row>
    <row r="16" customFormat="false" ht="14.5" hidden="false" customHeight="false" outlineLevel="0" collapsed="false">
      <c r="A16" s="39" t="s">
        <v>717</v>
      </c>
      <c r="B16" s="39" t="s">
        <v>668</v>
      </c>
      <c r="C16" s="39" t="s">
        <v>715</v>
      </c>
    </row>
    <row r="17" customFormat="false" ht="14.5" hidden="false" customHeight="false" outlineLevel="0" collapsed="false">
      <c r="A17" s="39" t="s">
        <v>250</v>
      </c>
      <c r="B17" s="39" t="s">
        <v>668</v>
      </c>
      <c r="C17" s="39" t="s">
        <v>715</v>
      </c>
    </row>
    <row r="18" customFormat="false" ht="14.5" hidden="false" customHeight="false" outlineLevel="0" collapsed="false">
      <c r="A18" s="39" t="s">
        <v>559</v>
      </c>
      <c r="B18" s="39" t="s">
        <v>659</v>
      </c>
      <c r="C18" s="39" t="s">
        <v>715</v>
      </c>
    </row>
    <row r="19" customFormat="false" ht="14.5" hidden="false" customHeight="false" outlineLevel="0" collapsed="false">
      <c r="A19" s="39" t="s">
        <v>253</v>
      </c>
      <c r="B19" s="39" t="s">
        <v>659</v>
      </c>
      <c r="C19" s="39" t="s">
        <v>715</v>
      </c>
    </row>
    <row r="20" customFormat="false" ht="14.5" hidden="false" customHeight="false" outlineLevel="0" collapsed="false">
      <c r="A20" s="39" t="s">
        <v>251</v>
      </c>
      <c r="B20" s="39" t="s">
        <v>659</v>
      </c>
      <c r="C20" s="39" t="s">
        <v>715</v>
      </c>
    </row>
    <row r="21" customFormat="false" ht="14.5" hidden="false" customHeight="false" outlineLevel="0" collapsed="false">
      <c r="A21" s="39" t="s">
        <v>242</v>
      </c>
      <c r="B21" s="39" t="s">
        <v>659</v>
      </c>
      <c r="C21" s="39" t="s">
        <v>715</v>
      </c>
    </row>
    <row r="22" customFormat="false" ht="14.5" hidden="false" customHeight="false" outlineLevel="0" collapsed="false">
      <c r="A22" s="39" t="s">
        <v>248</v>
      </c>
      <c r="B22" s="39" t="s">
        <v>668</v>
      </c>
      <c r="C22" s="39" t="s">
        <v>715</v>
      </c>
    </row>
    <row r="23" customFormat="false" ht="14.5" hidden="false" customHeight="false" outlineLevel="0" collapsed="false">
      <c r="A23" s="39" t="s">
        <v>258</v>
      </c>
      <c r="B23" s="39" t="s">
        <v>668</v>
      </c>
      <c r="C23" s="39" t="s">
        <v>715</v>
      </c>
    </row>
    <row r="24" customFormat="false" ht="14.5" hidden="false" customHeight="false" outlineLevel="0" collapsed="false">
      <c r="A24" s="39" t="s">
        <v>718</v>
      </c>
      <c r="B24" s="39" t="s">
        <v>668</v>
      </c>
      <c r="C24" s="39" t="s">
        <v>715</v>
      </c>
    </row>
    <row r="25" customFormat="false" ht="14.5" hidden="false" customHeight="false" outlineLevel="0" collapsed="false">
      <c r="A25" s="39" t="s">
        <v>261</v>
      </c>
      <c r="B25" s="39" t="s">
        <v>668</v>
      </c>
      <c r="C25" s="39" t="s">
        <v>715</v>
      </c>
    </row>
    <row r="26" customFormat="false" ht="14.5" hidden="false" customHeight="false" outlineLevel="0" collapsed="false">
      <c r="A26" s="39" t="s">
        <v>263</v>
      </c>
      <c r="B26" s="39" t="s">
        <v>668</v>
      </c>
      <c r="C26" s="39" t="s">
        <v>715</v>
      </c>
    </row>
    <row r="27" customFormat="false" ht="14.5" hidden="false" customHeight="false" outlineLevel="0" collapsed="false">
      <c r="A27" s="39" t="s">
        <v>719</v>
      </c>
      <c r="B27" s="39" t="s">
        <v>668</v>
      </c>
      <c r="C27" s="39" t="s">
        <v>715</v>
      </c>
    </row>
    <row r="28" customFormat="false" ht="14.5" hidden="false" customHeight="false" outlineLevel="0" collapsed="false">
      <c r="A28" s="39" t="s">
        <v>260</v>
      </c>
      <c r="B28" s="39" t="s">
        <v>668</v>
      </c>
      <c r="C28" s="39" t="s">
        <v>715</v>
      </c>
    </row>
    <row r="29" customFormat="false" ht="14.5" hidden="false" customHeight="false" outlineLevel="0" collapsed="false">
      <c r="A29" s="39" t="s">
        <v>256</v>
      </c>
      <c r="B29" s="39" t="s">
        <v>659</v>
      </c>
      <c r="C29" s="39" t="s">
        <v>715</v>
      </c>
    </row>
    <row r="30" customFormat="false" ht="14.5" hidden="false" customHeight="false" outlineLevel="0" collapsed="false">
      <c r="A30" s="39" t="s">
        <v>262</v>
      </c>
      <c r="B30" s="39" t="s">
        <v>659</v>
      </c>
      <c r="C30" s="39" t="s">
        <v>715</v>
      </c>
    </row>
    <row r="31" customFormat="false" ht="14.5" hidden="false" customHeight="false" outlineLevel="0" collapsed="false">
      <c r="A31" s="39" t="s">
        <v>720</v>
      </c>
      <c r="B31" s="39" t="s">
        <v>721</v>
      </c>
      <c r="C31" s="39" t="s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2021-12-04T19:41:30Z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