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"/>
    </mc:Choice>
  </mc:AlternateContent>
  <xr:revisionPtr revIDLastSave="0" documentId="13_ncr:1_{8C87649D-7C79-854A-ADD8-0517AFD92409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16" i="4" l="1"/>
  <c r="V116" i="4"/>
  <c r="W116" i="4" s="1"/>
  <c r="U116" i="4"/>
  <c r="T116" i="4"/>
  <c r="R116" i="4"/>
  <c r="Q116" i="4"/>
  <c r="P116" i="4"/>
  <c r="N116" i="4"/>
  <c r="J116" i="4"/>
  <c r="X115" i="4"/>
  <c r="N115" i="4" s="1"/>
  <c r="V115" i="4"/>
  <c r="W115" i="4" s="1"/>
  <c r="U115" i="4"/>
  <c r="T115" i="4"/>
  <c r="R115" i="4"/>
  <c r="Q115" i="4"/>
  <c r="P115" i="4"/>
  <c r="J115" i="4"/>
  <c r="X114" i="4"/>
  <c r="N114" i="4" s="1"/>
  <c r="V114" i="4"/>
  <c r="W114" i="4" s="1"/>
  <c r="U114" i="4"/>
  <c r="T114" i="4"/>
  <c r="R114" i="4"/>
  <c r="Q114" i="4"/>
  <c r="P114" i="4"/>
  <c r="J114" i="4"/>
  <c r="X113" i="4"/>
  <c r="W113" i="4"/>
  <c r="V113" i="4"/>
  <c r="U113" i="4"/>
  <c r="T113" i="4"/>
  <c r="R113" i="4"/>
  <c r="Q113" i="4"/>
  <c r="P113" i="4"/>
  <c r="N113" i="4"/>
  <c r="J113" i="4"/>
  <c r="X112" i="4"/>
  <c r="N112" i="4" s="1"/>
  <c r="V112" i="4"/>
  <c r="W112" i="4" s="1"/>
  <c r="U112" i="4"/>
  <c r="T112" i="4"/>
  <c r="R112" i="4"/>
  <c r="Q112" i="4"/>
  <c r="P112" i="4"/>
  <c r="J112" i="4"/>
  <c r="X111" i="4"/>
  <c r="N111" i="4" s="1"/>
  <c r="W111" i="4"/>
  <c r="V111" i="4"/>
  <c r="U111" i="4"/>
  <c r="T111" i="4"/>
  <c r="R111" i="4"/>
  <c r="Q111" i="4"/>
  <c r="P111" i="4"/>
  <c r="J111" i="4"/>
  <c r="X110" i="4"/>
  <c r="N110" i="4" s="1"/>
  <c r="V110" i="4"/>
  <c r="W110" i="4" s="1"/>
  <c r="U110" i="4"/>
  <c r="T110" i="4"/>
  <c r="R110" i="4"/>
  <c r="Q110" i="4"/>
  <c r="P110" i="4"/>
  <c r="J110" i="4"/>
  <c r="X109" i="4"/>
  <c r="N109" i="4" s="1"/>
  <c r="V109" i="4"/>
  <c r="U109" i="4"/>
  <c r="W109" i="4" s="1"/>
  <c r="T109" i="4"/>
  <c r="R109" i="4"/>
  <c r="Q109" i="4"/>
  <c r="P109" i="4"/>
  <c r="J109" i="4"/>
  <c r="X108" i="4"/>
  <c r="N108" i="4" s="1"/>
  <c r="V108" i="4"/>
  <c r="W108" i="4" s="1"/>
  <c r="U108" i="4"/>
  <c r="T108" i="4"/>
  <c r="R108" i="4"/>
  <c r="Q108" i="4"/>
  <c r="P108" i="4"/>
  <c r="J108" i="4"/>
  <c r="X107" i="4"/>
  <c r="N107" i="4" s="1"/>
  <c r="V107" i="4"/>
  <c r="W107" i="4" s="1"/>
  <c r="U107" i="4"/>
  <c r="T107" i="4"/>
  <c r="R107" i="4"/>
  <c r="Q107" i="4"/>
  <c r="P107" i="4"/>
  <c r="J107" i="4"/>
  <c r="X106" i="4"/>
  <c r="N106" i="4" s="1"/>
  <c r="V106" i="4"/>
  <c r="W106" i="4" s="1"/>
  <c r="U106" i="4"/>
  <c r="T106" i="4"/>
  <c r="R106" i="4"/>
  <c r="Q106" i="4"/>
  <c r="P106" i="4"/>
  <c r="J106" i="4"/>
  <c r="X105" i="4"/>
  <c r="N105" i="4" s="1"/>
  <c r="V105" i="4"/>
  <c r="U105" i="4"/>
  <c r="W105" i="4" s="1"/>
  <c r="T105" i="4"/>
  <c r="R105" i="4"/>
  <c r="Q105" i="4"/>
  <c r="P105" i="4"/>
  <c r="J105" i="4"/>
  <c r="X104" i="4"/>
  <c r="W104" i="4"/>
  <c r="V104" i="4"/>
  <c r="U104" i="4"/>
  <c r="T104" i="4"/>
  <c r="R104" i="4"/>
  <c r="Q104" i="4"/>
  <c r="P104" i="4"/>
  <c r="N104" i="4"/>
  <c r="J104" i="4"/>
  <c r="X103" i="4"/>
  <c r="N103" i="4" s="1"/>
  <c r="W103" i="4"/>
  <c r="V103" i="4"/>
  <c r="U103" i="4"/>
  <c r="T103" i="4"/>
  <c r="R103" i="4"/>
  <c r="Q103" i="4"/>
  <c r="P103" i="4"/>
  <c r="J103" i="4"/>
  <c r="X102" i="4"/>
  <c r="N102" i="4" s="1"/>
  <c r="V102" i="4"/>
  <c r="W102" i="4" s="1"/>
  <c r="U102" i="4"/>
  <c r="T102" i="4"/>
  <c r="R102" i="4"/>
  <c r="Q102" i="4"/>
  <c r="P102" i="4"/>
  <c r="J102" i="4"/>
  <c r="X101" i="4"/>
  <c r="N101" i="4" s="1"/>
  <c r="V101" i="4"/>
  <c r="U101" i="4"/>
  <c r="W101" i="4" s="1"/>
  <c r="T101" i="4"/>
  <c r="R101" i="4"/>
  <c r="Q101" i="4"/>
  <c r="P101" i="4"/>
  <c r="J101" i="4"/>
  <c r="X100" i="4"/>
  <c r="N100" i="4" s="1"/>
  <c r="V100" i="4"/>
  <c r="W100" i="4" s="1"/>
  <c r="U100" i="4"/>
  <c r="T100" i="4"/>
  <c r="R100" i="4"/>
  <c r="Q100" i="4"/>
  <c r="P100" i="4"/>
  <c r="J100" i="4"/>
  <c r="X99" i="4"/>
  <c r="N99" i="4" s="1"/>
  <c r="V99" i="4"/>
  <c r="W99" i="4" s="1"/>
  <c r="U99" i="4"/>
  <c r="T99" i="4"/>
  <c r="R99" i="4"/>
  <c r="Q99" i="4"/>
  <c r="P99" i="4"/>
  <c r="J99" i="4"/>
  <c r="X98" i="4"/>
  <c r="N98" i="4" s="1"/>
  <c r="V98" i="4"/>
  <c r="W98" i="4" s="1"/>
  <c r="U98" i="4"/>
  <c r="T98" i="4"/>
  <c r="R98" i="4"/>
  <c r="Q98" i="4"/>
  <c r="P98" i="4"/>
  <c r="J98" i="4"/>
  <c r="X97" i="4"/>
  <c r="N97" i="4" s="1"/>
  <c r="V97" i="4"/>
  <c r="U97" i="4"/>
  <c r="W97" i="4" s="1"/>
  <c r="T97" i="4"/>
  <c r="R97" i="4"/>
  <c r="Q97" i="4"/>
  <c r="P97" i="4"/>
  <c r="J97" i="4"/>
  <c r="X96" i="4"/>
  <c r="N96" i="4" s="1"/>
  <c r="V96" i="4"/>
  <c r="W96" i="4" s="1"/>
  <c r="U96" i="4"/>
  <c r="T96" i="4"/>
  <c r="R96" i="4"/>
  <c r="Q96" i="4"/>
  <c r="P96" i="4"/>
  <c r="J96" i="4"/>
  <c r="X95" i="4"/>
  <c r="W95" i="4"/>
  <c r="V95" i="4"/>
  <c r="U95" i="4"/>
  <c r="T95" i="4"/>
  <c r="R95" i="4"/>
  <c r="Q95" i="4"/>
  <c r="P95" i="4"/>
  <c r="N95" i="4"/>
  <c r="J95" i="4"/>
  <c r="X94" i="4"/>
  <c r="N94" i="4" s="1"/>
  <c r="V94" i="4"/>
  <c r="W94" i="4" s="1"/>
  <c r="U94" i="4"/>
  <c r="T94" i="4"/>
  <c r="R94" i="4"/>
  <c r="Q94" i="4"/>
  <c r="P94" i="4"/>
  <c r="J94" i="4"/>
  <c r="X93" i="4"/>
  <c r="N93" i="4" s="1"/>
  <c r="V93" i="4"/>
  <c r="U93" i="4"/>
  <c r="W93" i="4" s="1"/>
  <c r="T93" i="4"/>
  <c r="R93" i="4"/>
  <c r="Q93" i="4"/>
  <c r="P93" i="4"/>
  <c r="J93" i="4"/>
  <c r="X92" i="4"/>
  <c r="N92" i="4" s="1"/>
  <c r="V92" i="4"/>
  <c r="W92" i="4" s="1"/>
  <c r="U92" i="4"/>
  <c r="T92" i="4"/>
  <c r="R92" i="4"/>
  <c r="Q92" i="4"/>
  <c r="P92" i="4"/>
  <c r="J92" i="4"/>
  <c r="X91" i="4"/>
  <c r="N91" i="4" s="1"/>
  <c r="V91" i="4"/>
  <c r="W91" i="4" s="1"/>
  <c r="U91" i="4"/>
  <c r="T91" i="4"/>
  <c r="R91" i="4"/>
  <c r="Q91" i="4"/>
  <c r="P91" i="4"/>
  <c r="J91" i="4"/>
  <c r="X90" i="4"/>
  <c r="N90" i="4" s="1"/>
  <c r="V90" i="4"/>
  <c r="W90" i="4" s="1"/>
  <c r="U90" i="4"/>
  <c r="T90" i="4"/>
  <c r="R90" i="4"/>
  <c r="Q90" i="4"/>
  <c r="P90" i="4"/>
  <c r="J90" i="4"/>
  <c r="X89" i="4"/>
  <c r="N89" i="4" s="1"/>
  <c r="V89" i="4"/>
  <c r="W89" i="4" s="1"/>
  <c r="U89" i="4"/>
  <c r="T89" i="4"/>
  <c r="R89" i="4"/>
  <c r="Q89" i="4"/>
  <c r="P89" i="4"/>
  <c r="J89" i="4"/>
  <c r="X88" i="4"/>
  <c r="N88" i="4" s="1"/>
  <c r="V88" i="4"/>
  <c r="W88" i="4" s="1"/>
  <c r="U88" i="4"/>
  <c r="T88" i="4"/>
  <c r="R88" i="4"/>
  <c r="Q88" i="4"/>
  <c r="P88" i="4"/>
  <c r="J88" i="4"/>
  <c r="X87" i="4"/>
  <c r="N87" i="4" s="1"/>
  <c r="W87" i="4"/>
  <c r="V87" i="4"/>
  <c r="U87" i="4"/>
  <c r="T87" i="4"/>
  <c r="R87" i="4"/>
  <c r="Q87" i="4"/>
  <c r="P87" i="4"/>
  <c r="J87" i="4"/>
  <c r="X86" i="4"/>
  <c r="N86" i="4" s="1"/>
  <c r="V86" i="4"/>
  <c r="W86" i="4" s="1"/>
  <c r="U86" i="4"/>
  <c r="T86" i="4"/>
  <c r="R86" i="4"/>
  <c r="Q86" i="4"/>
  <c r="P86" i="4"/>
  <c r="J86" i="4"/>
  <c r="X85" i="4"/>
  <c r="N85" i="4" s="1"/>
  <c r="V85" i="4"/>
  <c r="U85" i="4"/>
  <c r="W85" i="4" s="1"/>
  <c r="T85" i="4"/>
  <c r="R85" i="4"/>
  <c r="Q85" i="4"/>
  <c r="P85" i="4"/>
  <c r="J85" i="4"/>
  <c r="X84" i="4"/>
  <c r="N84" i="4" s="1"/>
  <c r="V84" i="4"/>
  <c r="W84" i="4" s="1"/>
  <c r="U84" i="4"/>
  <c r="T84" i="4"/>
  <c r="R84" i="4"/>
  <c r="Q84" i="4"/>
  <c r="P84" i="4"/>
  <c r="J84" i="4"/>
  <c r="X83" i="4"/>
  <c r="W83" i="4"/>
  <c r="V83" i="4"/>
  <c r="U83" i="4"/>
  <c r="T83" i="4"/>
  <c r="R83" i="4"/>
  <c r="Q83" i="4"/>
  <c r="P83" i="4"/>
  <c r="N83" i="4"/>
  <c r="J83" i="4"/>
  <c r="X82" i="4"/>
  <c r="N82" i="4" s="1"/>
  <c r="V82" i="4"/>
  <c r="W82" i="4" s="1"/>
  <c r="U82" i="4"/>
  <c r="T82" i="4"/>
  <c r="R82" i="4"/>
  <c r="Q82" i="4"/>
  <c r="P82" i="4"/>
  <c r="J82" i="4"/>
  <c r="X81" i="4"/>
  <c r="N81" i="4" s="1"/>
  <c r="V81" i="4"/>
  <c r="W81" i="4" s="1"/>
  <c r="U81" i="4"/>
  <c r="T81" i="4"/>
  <c r="R81" i="4"/>
  <c r="Q81" i="4"/>
  <c r="P81" i="4"/>
  <c r="J81" i="4"/>
  <c r="X80" i="4"/>
  <c r="N80" i="4" s="1"/>
  <c r="V80" i="4"/>
  <c r="W80" i="4" s="1"/>
  <c r="U80" i="4"/>
  <c r="T80" i="4"/>
  <c r="R80" i="4"/>
  <c r="Q80" i="4"/>
  <c r="P80" i="4"/>
  <c r="J80" i="4"/>
  <c r="X79" i="4"/>
  <c r="W79" i="4"/>
  <c r="V79" i="4"/>
  <c r="U79" i="4"/>
  <c r="T79" i="4"/>
  <c r="R79" i="4"/>
  <c r="Q79" i="4"/>
  <c r="P79" i="4"/>
  <c r="N79" i="4"/>
  <c r="J79" i="4"/>
  <c r="X78" i="4"/>
  <c r="N78" i="4" s="1"/>
  <c r="V78" i="4"/>
  <c r="W78" i="4" s="1"/>
  <c r="U78" i="4"/>
  <c r="T78" i="4"/>
  <c r="R78" i="4"/>
  <c r="Q78" i="4"/>
  <c r="P78" i="4"/>
  <c r="J78" i="4"/>
  <c r="X77" i="4"/>
  <c r="N77" i="4" s="1"/>
  <c r="V77" i="4"/>
  <c r="U77" i="4"/>
  <c r="W77" i="4" s="1"/>
  <c r="T77" i="4"/>
  <c r="R77" i="4"/>
  <c r="Q77" i="4"/>
  <c r="P77" i="4"/>
  <c r="J77" i="4"/>
  <c r="X76" i="4"/>
  <c r="N76" i="4" s="1"/>
  <c r="V76" i="4"/>
  <c r="W76" i="4" s="1"/>
  <c r="U76" i="4"/>
  <c r="T76" i="4"/>
  <c r="R76" i="4"/>
  <c r="Q76" i="4"/>
  <c r="P76" i="4"/>
  <c r="J76" i="4"/>
  <c r="X75" i="4"/>
  <c r="N75" i="4" s="1"/>
  <c r="V75" i="4"/>
  <c r="U75" i="4"/>
  <c r="W75" i="4" s="1"/>
  <c r="T75" i="4"/>
  <c r="R75" i="4"/>
  <c r="Q75" i="4"/>
  <c r="P75" i="4"/>
  <c r="J75" i="4"/>
  <c r="X74" i="4"/>
  <c r="N74" i="4" s="1"/>
  <c r="V74" i="4"/>
  <c r="W74" i="4" s="1"/>
  <c r="U74" i="4"/>
  <c r="T74" i="4"/>
  <c r="R74" i="4"/>
  <c r="Q74" i="4"/>
  <c r="P74" i="4"/>
  <c r="J74" i="4"/>
  <c r="X73" i="4"/>
  <c r="N73" i="4" s="1"/>
  <c r="V73" i="4"/>
  <c r="W73" i="4" s="1"/>
  <c r="U73" i="4"/>
  <c r="T73" i="4"/>
  <c r="R73" i="4"/>
  <c r="Q73" i="4"/>
  <c r="P73" i="4"/>
  <c r="J73" i="4"/>
  <c r="X72" i="4"/>
  <c r="W72" i="4"/>
  <c r="V72" i="4"/>
  <c r="U72" i="4"/>
  <c r="T72" i="4"/>
  <c r="R72" i="4"/>
  <c r="Q72" i="4"/>
  <c r="P72" i="4"/>
  <c r="N72" i="4"/>
  <c r="J72" i="4"/>
  <c r="X71" i="4"/>
  <c r="N71" i="4" s="1"/>
  <c r="W71" i="4"/>
  <c r="V71" i="4"/>
  <c r="U71" i="4"/>
  <c r="T71" i="4"/>
  <c r="R71" i="4"/>
  <c r="Q71" i="4"/>
  <c r="P71" i="4"/>
  <c r="J71" i="4"/>
  <c r="X70" i="4"/>
  <c r="N70" i="4" s="1"/>
  <c r="V70" i="4"/>
  <c r="W70" i="4" s="1"/>
  <c r="U70" i="4"/>
  <c r="T70" i="4"/>
  <c r="R70" i="4"/>
  <c r="Q70" i="4"/>
  <c r="P70" i="4"/>
  <c r="J70" i="4"/>
  <c r="X69" i="4"/>
  <c r="N69" i="4" s="1"/>
  <c r="V69" i="4"/>
  <c r="U69" i="4"/>
  <c r="W69" i="4" s="1"/>
  <c r="T69" i="4"/>
  <c r="R69" i="4"/>
  <c r="Q69" i="4"/>
  <c r="P69" i="4"/>
  <c r="J69" i="4"/>
  <c r="X68" i="4"/>
  <c r="N68" i="4" s="1"/>
  <c r="V68" i="4"/>
  <c r="W68" i="4" s="1"/>
  <c r="U68" i="4"/>
  <c r="T68" i="4"/>
  <c r="R68" i="4"/>
  <c r="Q68" i="4"/>
  <c r="P68" i="4"/>
  <c r="J68" i="4"/>
  <c r="X67" i="4"/>
  <c r="N67" i="4" s="1"/>
  <c r="V67" i="4"/>
  <c r="W67" i="4" s="1"/>
  <c r="U67" i="4"/>
  <c r="T67" i="4"/>
  <c r="R67" i="4"/>
  <c r="Q67" i="4"/>
  <c r="P67" i="4"/>
  <c r="J67" i="4"/>
  <c r="X66" i="4"/>
  <c r="N66" i="4" s="1"/>
  <c r="V66" i="4"/>
  <c r="W66" i="4" s="1"/>
  <c r="U66" i="4"/>
  <c r="T66" i="4"/>
  <c r="R66" i="4"/>
  <c r="Q66" i="4"/>
  <c r="P66" i="4"/>
  <c r="J66" i="4"/>
  <c r="X65" i="4"/>
  <c r="N65" i="4" s="1"/>
  <c r="V65" i="4"/>
  <c r="W65" i="4" s="1"/>
  <c r="U65" i="4"/>
  <c r="T65" i="4"/>
  <c r="R65" i="4"/>
  <c r="Q65" i="4"/>
  <c r="P65" i="4"/>
  <c r="J65" i="4"/>
  <c r="X64" i="4"/>
  <c r="N64" i="4" s="1"/>
  <c r="V64" i="4"/>
  <c r="W64" i="4" s="1"/>
  <c r="U64" i="4"/>
  <c r="T64" i="4"/>
  <c r="R64" i="4"/>
  <c r="Q64" i="4"/>
  <c r="P64" i="4"/>
  <c r="J64" i="4"/>
  <c r="X63" i="4"/>
  <c r="N63" i="4" s="1"/>
  <c r="W63" i="4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W61" i="4"/>
  <c r="V61" i="4"/>
  <c r="U61" i="4"/>
  <c r="T61" i="4"/>
  <c r="R61" i="4"/>
  <c r="Q61" i="4"/>
  <c r="P61" i="4"/>
  <c r="J61" i="4"/>
  <c r="X60" i="4"/>
  <c r="N60" i="4" s="1"/>
  <c r="V60" i="4"/>
  <c r="W60" i="4" s="1"/>
  <c r="U60" i="4"/>
  <c r="T60" i="4"/>
  <c r="R60" i="4"/>
  <c r="Q60" i="4"/>
  <c r="P60" i="4"/>
  <c r="J60" i="4"/>
  <c r="X59" i="4"/>
  <c r="N59" i="4" s="1"/>
  <c r="V59" i="4"/>
  <c r="W59" i="4" s="1"/>
  <c r="U59" i="4"/>
  <c r="T59" i="4"/>
  <c r="R59" i="4"/>
  <c r="Q59" i="4"/>
  <c r="P59" i="4"/>
  <c r="J59" i="4"/>
  <c r="X58" i="4"/>
  <c r="N58" i="4" s="1"/>
  <c r="V58" i="4"/>
  <c r="W58" i="4" s="1"/>
  <c r="U58" i="4"/>
  <c r="T58" i="4"/>
  <c r="R58" i="4"/>
  <c r="Q58" i="4"/>
  <c r="P58" i="4"/>
  <c r="J58" i="4"/>
  <c r="X57" i="4"/>
  <c r="N57" i="4" s="1"/>
  <c r="V57" i="4"/>
  <c r="W57" i="4" s="1"/>
  <c r="U57" i="4"/>
  <c r="T57" i="4"/>
  <c r="R57" i="4"/>
  <c r="Q57" i="4"/>
  <c r="P57" i="4"/>
  <c r="J57" i="4"/>
  <c r="X56" i="4"/>
  <c r="N56" i="4" s="1"/>
  <c r="V56" i="4"/>
  <c r="W56" i="4" s="1"/>
  <c r="U56" i="4"/>
  <c r="T56" i="4"/>
  <c r="R56" i="4"/>
  <c r="Q56" i="4"/>
  <c r="P56" i="4"/>
  <c r="J56" i="4"/>
  <c r="X55" i="4"/>
  <c r="W55" i="4"/>
  <c r="V55" i="4"/>
  <c r="U55" i="4"/>
  <c r="T55" i="4"/>
  <c r="R55" i="4"/>
  <c r="Q55" i="4"/>
  <c r="P55" i="4"/>
  <c r="N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W53" i="4" s="1"/>
  <c r="T53" i="4"/>
  <c r="R53" i="4"/>
  <c r="Q53" i="4"/>
  <c r="P53" i="4"/>
  <c r="J53" i="4"/>
  <c r="X52" i="4"/>
  <c r="N52" i="4" s="1"/>
  <c r="V52" i="4"/>
  <c r="W52" i="4" s="1"/>
  <c r="U52" i="4"/>
  <c r="T52" i="4"/>
  <c r="R52" i="4"/>
  <c r="Q52" i="4"/>
  <c r="P52" i="4"/>
  <c r="J52" i="4"/>
  <c r="X51" i="4"/>
  <c r="N51" i="4" s="1"/>
  <c r="W51" i="4"/>
  <c r="V51" i="4"/>
  <c r="U51" i="4"/>
  <c r="T51" i="4"/>
  <c r="R51" i="4"/>
  <c r="Q51" i="4"/>
  <c r="P51" i="4"/>
  <c r="J51" i="4"/>
  <c r="X50" i="4"/>
  <c r="N50" i="4" s="1"/>
  <c r="V50" i="4"/>
  <c r="W50" i="4" s="1"/>
  <c r="U50" i="4"/>
  <c r="T50" i="4"/>
  <c r="R50" i="4"/>
  <c r="Q50" i="4"/>
  <c r="P50" i="4"/>
  <c r="J50" i="4"/>
  <c r="X49" i="4"/>
  <c r="N49" i="4" s="1"/>
  <c r="V49" i="4"/>
  <c r="W49" i="4" s="1"/>
  <c r="U49" i="4"/>
  <c r="T49" i="4"/>
  <c r="R49" i="4"/>
  <c r="Q49" i="4"/>
  <c r="P49" i="4"/>
  <c r="J49" i="4"/>
  <c r="X48" i="4"/>
  <c r="N48" i="4" s="1"/>
  <c r="V48" i="4"/>
  <c r="W48" i="4" s="1"/>
  <c r="U48" i="4"/>
  <c r="T48" i="4"/>
  <c r="R48" i="4"/>
  <c r="Q48" i="4"/>
  <c r="P48" i="4"/>
  <c r="J48" i="4"/>
  <c r="X47" i="4"/>
  <c r="W47" i="4"/>
  <c r="V47" i="4"/>
  <c r="U47" i="4"/>
  <c r="T47" i="4"/>
  <c r="R47" i="4"/>
  <c r="Q47" i="4"/>
  <c r="P47" i="4"/>
  <c r="N47" i="4"/>
  <c r="J47" i="4"/>
  <c r="X46" i="4"/>
  <c r="N46" i="4" s="1"/>
  <c r="V46" i="4"/>
  <c r="U46" i="4"/>
  <c r="T46" i="4"/>
  <c r="R46" i="4"/>
  <c r="Q46" i="4"/>
  <c r="P46" i="4"/>
  <c r="J46" i="4"/>
  <c r="X45" i="4"/>
  <c r="W45" i="4"/>
  <c r="V45" i="4"/>
  <c r="U45" i="4"/>
  <c r="T45" i="4"/>
  <c r="R45" i="4"/>
  <c r="Q45" i="4"/>
  <c r="P45" i="4"/>
  <c r="N45" i="4"/>
  <c r="J45" i="4"/>
  <c r="X44" i="4"/>
  <c r="N44" i="4" s="1"/>
  <c r="V44" i="4"/>
  <c r="W44" i="4" s="1"/>
  <c r="U44" i="4"/>
  <c r="T44" i="4"/>
  <c r="R44" i="4"/>
  <c r="Q44" i="4"/>
  <c r="P44" i="4"/>
  <c r="J44" i="4"/>
  <c r="X43" i="4"/>
  <c r="N43" i="4" s="1"/>
  <c r="V43" i="4"/>
  <c r="W43" i="4" s="1"/>
  <c r="U43" i="4"/>
  <c r="T43" i="4"/>
  <c r="R43" i="4"/>
  <c r="Q43" i="4"/>
  <c r="P43" i="4"/>
  <c r="J43" i="4"/>
  <c r="X42" i="4"/>
  <c r="N42" i="4" s="1"/>
  <c r="V42" i="4"/>
  <c r="W42" i="4" s="1"/>
  <c r="U42" i="4"/>
  <c r="T42" i="4"/>
  <c r="R42" i="4"/>
  <c r="Q42" i="4"/>
  <c r="P42" i="4"/>
  <c r="J42" i="4"/>
  <c r="X41" i="4"/>
  <c r="N41" i="4" s="1"/>
  <c r="V41" i="4"/>
  <c r="W41" i="4" s="1"/>
  <c r="U41" i="4"/>
  <c r="T41" i="4"/>
  <c r="R41" i="4"/>
  <c r="Q41" i="4"/>
  <c r="P41" i="4"/>
  <c r="J41" i="4"/>
  <c r="X40" i="4"/>
  <c r="W40" i="4"/>
  <c r="V40" i="4"/>
  <c r="U40" i="4"/>
  <c r="T40" i="4"/>
  <c r="R40" i="4"/>
  <c r="Q40" i="4"/>
  <c r="P40" i="4"/>
  <c r="N40" i="4"/>
  <c r="J40" i="4"/>
  <c r="X39" i="4"/>
  <c r="N39" i="4" s="1"/>
  <c r="W39" i="4"/>
  <c r="V39" i="4"/>
  <c r="U39" i="4"/>
  <c r="T39" i="4"/>
  <c r="R39" i="4"/>
  <c r="Q39" i="4"/>
  <c r="P39" i="4"/>
  <c r="J39" i="4"/>
  <c r="X38" i="4"/>
  <c r="N38" i="4" s="1"/>
  <c r="V38" i="4"/>
  <c r="W38" i="4" s="1"/>
  <c r="U38" i="4"/>
  <c r="T38" i="4"/>
  <c r="R38" i="4"/>
  <c r="Q38" i="4"/>
  <c r="P38" i="4"/>
  <c r="J38" i="4"/>
  <c r="X37" i="4"/>
  <c r="N37" i="4" s="1"/>
  <c r="V37" i="4"/>
  <c r="U37" i="4"/>
  <c r="W37" i="4" s="1"/>
  <c r="T37" i="4"/>
  <c r="R37" i="4"/>
  <c r="Q37" i="4"/>
  <c r="P37" i="4"/>
  <c r="J37" i="4"/>
  <c r="X36" i="4"/>
  <c r="N36" i="4" s="1"/>
  <c r="V36" i="4"/>
  <c r="W36" i="4" s="1"/>
  <c r="U36" i="4"/>
  <c r="T36" i="4"/>
  <c r="R36" i="4"/>
  <c r="Q36" i="4"/>
  <c r="P36" i="4"/>
  <c r="J36" i="4"/>
  <c r="X35" i="4"/>
  <c r="N35" i="4" s="1"/>
  <c r="V35" i="4"/>
  <c r="W35" i="4" s="1"/>
  <c r="U35" i="4"/>
  <c r="T35" i="4"/>
  <c r="R35" i="4"/>
  <c r="Q35" i="4"/>
  <c r="P35" i="4"/>
  <c r="J35" i="4"/>
  <c r="V34" i="4"/>
  <c r="W34" i="4" s="1"/>
  <c r="P34" i="4" s="1"/>
  <c r="U34" i="4"/>
  <c r="T34" i="4"/>
  <c r="R34" i="4"/>
  <c r="A34" i="4"/>
  <c r="X33" i="4"/>
  <c r="N33" i="4" s="1"/>
  <c r="V33" i="4"/>
  <c r="W33" i="4" s="1"/>
  <c r="U33" i="4"/>
  <c r="T33" i="4"/>
  <c r="R33" i="4"/>
  <c r="Q33" i="4"/>
  <c r="P33" i="4"/>
  <c r="J33" i="4"/>
  <c r="V32" i="4"/>
  <c r="W32" i="4" s="1"/>
  <c r="P32" i="4" s="1"/>
  <c r="U32" i="4"/>
  <c r="T32" i="4"/>
  <c r="R32" i="4"/>
  <c r="A32" i="4"/>
  <c r="X31" i="4"/>
  <c r="N31" i="4" s="1"/>
  <c r="V31" i="4"/>
  <c r="U31" i="4"/>
  <c r="T31" i="4"/>
  <c r="R31" i="4"/>
  <c r="Q31" i="4"/>
  <c r="P31" i="4"/>
  <c r="J31" i="4"/>
  <c r="V30" i="4"/>
  <c r="W30" i="4" s="1"/>
  <c r="P30" i="4" s="1"/>
  <c r="U30" i="4"/>
  <c r="T30" i="4"/>
  <c r="R30" i="4"/>
  <c r="A30" i="4"/>
  <c r="X29" i="4"/>
  <c r="N29" i="4" s="1"/>
  <c r="V29" i="4"/>
  <c r="W29" i="4" s="1"/>
  <c r="U29" i="4"/>
  <c r="T29" i="4"/>
  <c r="R29" i="4"/>
  <c r="Q29" i="4"/>
  <c r="P29" i="4"/>
  <c r="J29" i="4"/>
  <c r="V28" i="4"/>
  <c r="W28" i="4" s="1"/>
  <c r="U28" i="4"/>
  <c r="T28" i="4"/>
  <c r="R28" i="4"/>
  <c r="P28" i="4"/>
  <c r="A28" i="4"/>
  <c r="X27" i="4"/>
  <c r="N27" i="4" s="1"/>
  <c r="V27" i="4"/>
  <c r="U27" i="4"/>
  <c r="T27" i="4"/>
  <c r="R27" i="4"/>
  <c r="Q27" i="4"/>
  <c r="P27" i="4"/>
  <c r="J27" i="4"/>
  <c r="V26" i="4"/>
  <c r="W26" i="4" s="1"/>
  <c r="P26" i="4" s="1"/>
  <c r="U26" i="4"/>
  <c r="T26" i="4"/>
  <c r="R26" i="4"/>
  <c r="A26" i="4"/>
  <c r="X25" i="4"/>
  <c r="N25" i="4" s="1"/>
  <c r="V25" i="4"/>
  <c r="W25" i="4" s="1"/>
  <c r="U25" i="4"/>
  <c r="T25" i="4"/>
  <c r="R25" i="4"/>
  <c r="Q25" i="4"/>
  <c r="P25" i="4"/>
  <c r="J25" i="4"/>
  <c r="X24" i="4"/>
  <c r="N24" i="4" s="1"/>
  <c r="V24" i="4"/>
  <c r="W24" i="4" s="1"/>
  <c r="U24" i="4"/>
  <c r="T24" i="4"/>
  <c r="R24" i="4"/>
  <c r="Q24" i="4"/>
  <c r="P24" i="4"/>
  <c r="J24" i="4"/>
  <c r="V23" i="4"/>
  <c r="W23" i="4" s="1"/>
  <c r="P23" i="4" s="1"/>
  <c r="U23" i="4"/>
  <c r="T23" i="4"/>
  <c r="R23" i="4"/>
  <c r="A23" i="4"/>
  <c r="X22" i="4"/>
  <c r="N22" i="4" s="1"/>
  <c r="V22" i="4"/>
  <c r="W22" i="4" s="1"/>
  <c r="U22" i="4"/>
  <c r="T22" i="4"/>
  <c r="R22" i="4"/>
  <c r="Q22" i="4"/>
  <c r="P22" i="4"/>
  <c r="J22" i="4"/>
  <c r="V21" i="4"/>
  <c r="W21" i="4" s="1"/>
  <c r="P21" i="4" s="1"/>
  <c r="U21" i="4"/>
  <c r="T21" i="4"/>
  <c r="R21" i="4"/>
  <c r="A21" i="4"/>
  <c r="X20" i="4"/>
  <c r="N20" i="4" s="1"/>
  <c r="V20" i="4"/>
  <c r="W20" i="4" s="1"/>
  <c r="U20" i="4"/>
  <c r="T20" i="4"/>
  <c r="R20" i="4"/>
  <c r="Q20" i="4"/>
  <c r="P20" i="4"/>
  <c r="J20" i="4"/>
  <c r="V19" i="4"/>
  <c r="W19" i="4" s="1"/>
  <c r="P19" i="4" s="1"/>
  <c r="U19" i="4"/>
  <c r="T19" i="4"/>
  <c r="R19" i="4"/>
  <c r="A19" i="4"/>
  <c r="X18" i="4"/>
  <c r="N18" i="4" s="1"/>
  <c r="V18" i="4"/>
  <c r="W18" i="4" s="1"/>
  <c r="U18" i="4"/>
  <c r="T18" i="4"/>
  <c r="R18" i="4"/>
  <c r="Q18" i="4"/>
  <c r="P18" i="4"/>
  <c r="J18" i="4"/>
  <c r="V17" i="4"/>
  <c r="W17" i="4" s="1"/>
  <c r="P17" i="4" s="1"/>
  <c r="U17" i="4"/>
  <c r="T17" i="4"/>
  <c r="R17" i="4"/>
  <c r="A17" i="4"/>
  <c r="X16" i="4"/>
  <c r="N16" i="4" s="1"/>
  <c r="V16" i="4"/>
  <c r="W16" i="4" s="1"/>
  <c r="U16" i="4"/>
  <c r="T16" i="4"/>
  <c r="R16" i="4"/>
  <c r="Q16" i="4"/>
  <c r="P16" i="4"/>
  <c r="J16" i="4"/>
  <c r="V15" i="4"/>
  <c r="U15" i="4"/>
  <c r="T15" i="4"/>
  <c r="R15" i="4"/>
  <c r="A15" i="4"/>
  <c r="X14" i="4"/>
  <c r="N14" i="4" s="1"/>
  <c r="V14" i="4"/>
  <c r="W14" i="4" s="1"/>
  <c r="U14" i="4"/>
  <c r="T14" i="4"/>
  <c r="R14" i="4"/>
  <c r="Q14" i="4"/>
  <c r="P14" i="4"/>
  <c r="J14" i="4"/>
  <c r="V13" i="4"/>
  <c r="W13" i="4" s="1"/>
  <c r="P13" i="4" s="1"/>
  <c r="U13" i="4"/>
  <c r="T13" i="4"/>
  <c r="R13" i="4"/>
  <c r="A13" i="4"/>
  <c r="X12" i="4"/>
  <c r="N12" i="4" s="1"/>
  <c r="V12" i="4"/>
  <c r="W12" i="4" s="1"/>
  <c r="U12" i="4"/>
  <c r="T12" i="4"/>
  <c r="R12" i="4"/>
  <c r="Q12" i="4"/>
  <c r="P12" i="4"/>
  <c r="J12" i="4"/>
  <c r="X11" i="4"/>
  <c r="N11" i="4" s="1"/>
  <c r="V11" i="4"/>
  <c r="W11" i="4" s="1"/>
  <c r="U11" i="4"/>
  <c r="T11" i="4"/>
  <c r="R11" i="4"/>
  <c r="Q11" i="4"/>
  <c r="P11" i="4"/>
  <c r="J11" i="4"/>
  <c r="V10" i="4"/>
  <c r="W10" i="4" s="1"/>
  <c r="U10" i="4"/>
  <c r="T10" i="4"/>
  <c r="R10" i="4"/>
  <c r="P10" i="4"/>
  <c r="A10" i="4"/>
  <c r="X9" i="4"/>
  <c r="N9" i="4" s="1"/>
  <c r="V9" i="4"/>
  <c r="W9" i="4" s="1"/>
  <c r="U9" i="4"/>
  <c r="T9" i="4"/>
  <c r="R9" i="4"/>
  <c r="Q9" i="4"/>
  <c r="P9" i="4"/>
  <c r="J9" i="4"/>
  <c r="X8" i="4"/>
  <c r="N8" i="4" s="1"/>
  <c r="V8" i="4"/>
  <c r="W8" i="4" s="1"/>
  <c r="U8" i="4"/>
  <c r="T8" i="4"/>
  <c r="R8" i="4"/>
  <c r="Q8" i="4"/>
  <c r="P8" i="4"/>
  <c r="J8" i="4"/>
  <c r="V7" i="4"/>
  <c r="W7" i="4" s="1"/>
  <c r="U7" i="4"/>
  <c r="T7" i="4"/>
  <c r="R7" i="4"/>
  <c r="P7" i="4"/>
  <c r="A7" i="4"/>
  <c r="X6" i="4"/>
  <c r="N6" i="4" s="1"/>
  <c r="V6" i="4"/>
  <c r="W6" i="4" s="1"/>
  <c r="U6" i="4"/>
  <c r="T6" i="4"/>
  <c r="R6" i="4"/>
  <c r="Q6" i="4"/>
  <c r="P6" i="4"/>
  <c r="J6" i="4"/>
  <c r="X5" i="4"/>
  <c r="N5" i="4" s="1"/>
  <c r="V5" i="4"/>
  <c r="W5" i="4" s="1"/>
  <c r="U5" i="4"/>
  <c r="T5" i="4"/>
  <c r="R5" i="4"/>
  <c r="Q5" i="4"/>
  <c r="P5" i="4"/>
  <c r="J5" i="4"/>
  <c r="V4" i="4"/>
  <c r="W4" i="4" s="1"/>
  <c r="U4" i="4"/>
  <c r="T4" i="4"/>
  <c r="R4" i="4"/>
  <c r="P4" i="4"/>
  <c r="A4" i="4"/>
  <c r="X3" i="4"/>
  <c r="N3" i="4" s="1"/>
  <c r="V3" i="4"/>
  <c r="U3" i="4"/>
  <c r="T3" i="4"/>
  <c r="R3" i="4"/>
  <c r="Q3" i="4"/>
  <c r="P3" i="4"/>
  <c r="J3" i="4"/>
  <c r="X2" i="4"/>
  <c r="N2" i="4" s="1"/>
  <c r="V2" i="4"/>
  <c r="W2" i="4" s="1"/>
  <c r="U2" i="4"/>
  <c r="T2" i="4"/>
  <c r="R2" i="4"/>
  <c r="Q2" i="4"/>
  <c r="P2" i="4"/>
  <c r="J2" i="4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W117" i="3" s="1"/>
  <c r="T117" i="3"/>
  <c r="R117" i="3"/>
  <c r="Q117" i="3"/>
  <c r="P117" i="3"/>
  <c r="J117" i="3"/>
  <c r="X116" i="3"/>
  <c r="N116" i="3" s="1"/>
  <c r="V116" i="3"/>
  <c r="W116" i="3" s="1"/>
  <c r="U116" i="3"/>
  <c r="T116" i="3"/>
  <c r="R116" i="3"/>
  <c r="Q116" i="3"/>
  <c r="P116" i="3"/>
  <c r="J116" i="3"/>
  <c r="X115" i="3"/>
  <c r="N115" i="3" s="1"/>
  <c r="W115" i="3"/>
  <c r="V115" i="3"/>
  <c r="U115" i="3"/>
  <c r="T115" i="3"/>
  <c r="R115" i="3"/>
  <c r="Q115" i="3"/>
  <c r="P115" i="3"/>
  <c r="J115" i="3"/>
  <c r="X114" i="3"/>
  <c r="N114" i="3" s="1"/>
  <c r="V114" i="3"/>
  <c r="W114" i="3" s="1"/>
  <c r="U114" i="3"/>
  <c r="T114" i="3"/>
  <c r="R114" i="3"/>
  <c r="Q114" i="3"/>
  <c r="P114" i="3"/>
  <c r="J114" i="3"/>
  <c r="X113" i="3"/>
  <c r="N113" i="3" s="1"/>
  <c r="V113" i="3"/>
  <c r="U113" i="3"/>
  <c r="W113" i="3" s="1"/>
  <c r="T113" i="3"/>
  <c r="R113" i="3"/>
  <c r="Q113" i="3"/>
  <c r="P113" i="3"/>
  <c r="J113" i="3"/>
  <c r="X112" i="3"/>
  <c r="N112" i="3" s="1"/>
  <c r="V112" i="3"/>
  <c r="W112" i="3" s="1"/>
  <c r="U112" i="3"/>
  <c r="T112" i="3"/>
  <c r="R112" i="3"/>
  <c r="Q112" i="3"/>
  <c r="P112" i="3"/>
  <c r="J112" i="3"/>
  <c r="X111" i="3"/>
  <c r="N111" i="3" s="1"/>
  <c r="W111" i="3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W109" i="3" s="1"/>
  <c r="T109" i="3"/>
  <c r="R109" i="3"/>
  <c r="Q109" i="3"/>
  <c r="P109" i="3"/>
  <c r="J109" i="3"/>
  <c r="X108" i="3"/>
  <c r="N108" i="3" s="1"/>
  <c r="V108" i="3"/>
  <c r="W108" i="3" s="1"/>
  <c r="U108" i="3"/>
  <c r="T108" i="3"/>
  <c r="R108" i="3"/>
  <c r="Q108" i="3"/>
  <c r="P108" i="3"/>
  <c r="J108" i="3"/>
  <c r="X107" i="3"/>
  <c r="N107" i="3" s="1"/>
  <c r="W107" i="3"/>
  <c r="V107" i="3"/>
  <c r="U107" i="3"/>
  <c r="T107" i="3"/>
  <c r="R107" i="3"/>
  <c r="Q107" i="3"/>
  <c r="P107" i="3"/>
  <c r="J107" i="3"/>
  <c r="X106" i="3"/>
  <c r="N106" i="3" s="1"/>
  <c r="V106" i="3"/>
  <c r="W106" i="3" s="1"/>
  <c r="U106" i="3"/>
  <c r="T106" i="3"/>
  <c r="R106" i="3"/>
  <c r="Q106" i="3"/>
  <c r="P106" i="3"/>
  <c r="J106" i="3"/>
  <c r="X105" i="3"/>
  <c r="N105" i="3" s="1"/>
  <c r="W105" i="3"/>
  <c r="V105" i="3"/>
  <c r="U105" i="3"/>
  <c r="T105" i="3"/>
  <c r="R105" i="3"/>
  <c r="Q105" i="3"/>
  <c r="P105" i="3"/>
  <c r="J105" i="3"/>
  <c r="X104" i="3"/>
  <c r="N104" i="3" s="1"/>
  <c r="W104" i="3"/>
  <c r="V104" i="3"/>
  <c r="U104" i="3"/>
  <c r="T104" i="3"/>
  <c r="R104" i="3"/>
  <c r="Q104" i="3"/>
  <c r="P104" i="3"/>
  <c r="J104" i="3"/>
  <c r="X103" i="3"/>
  <c r="N103" i="3" s="1"/>
  <c r="V103" i="3"/>
  <c r="U103" i="3"/>
  <c r="W103" i="3" s="1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W101" i="3" s="1"/>
  <c r="T101" i="3"/>
  <c r="R101" i="3"/>
  <c r="Q101" i="3"/>
  <c r="P101" i="3"/>
  <c r="J101" i="3"/>
  <c r="X100" i="3"/>
  <c r="N100" i="3" s="1"/>
  <c r="V100" i="3"/>
  <c r="W100" i="3" s="1"/>
  <c r="U100" i="3"/>
  <c r="T100" i="3"/>
  <c r="R100" i="3"/>
  <c r="Q100" i="3"/>
  <c r="P100" i="3"/>
  <c r="J100" i="3"/>
  <c r="X99" i="3"/>
  <c r="N99" i="3" s="1"/>
  <c r="V99" i="3"/>
  <c r="U99" i="3"/>
  <c r="W99" i="3" s="1"/>
  <c r="T99" i="3"/>
  <c r="R99" i="3"/>
  <c r="Q99" i="3"/>
  <c r="P99" i="3"/>
  <c r="J99" i="3"/>
  <c r="X98" i="3"/>
  <c r="N98" i="3" s="1"/>
  <c r="W98" i="3"/>
  <c r="V98" i="3"/>
  <c r="U98" i="3"/>
  <c r="T98" i="3"/>
  <c r="R98" i="3"/>
  <c r="Q98" i="3"/>
  <c r="P98" i="3"/>
  <c r="J98" i="3"/>
  <c r="X97" i="3"/>
  <c r="N97" i="3" s="1"/>
  <c r="V97" i="3"/>
  <c r="U97" i="3"/>
  <c r="W97" i="3" s="1"/>
  <c r="T97" i="3"/>
  <c r="R97" i="3"/>
  <c r="Q97" i="3"/>
  <c r="P97" i="3"/>
  <c r="J97" i="3"/>
  <c r="X96" i="3"/>
  <c r="N96" i="3" s="1"/>
  <c r="V96" i="3"/>
  <c r="U96" i="3"/>
  <c r="W96" i="3" s="1"/>
  <c r="T96" i="3"/>
  <c r="R96" i="3"/>
  <c r="Q96" i="3"/>
  <c r="P96" i="3"/>
  <c r="J96" i="3"/>
  <c r="X95" i="3"/>
  <c r="N95" i="3" s="1"/>
  <c r="V95" i="3"/>
  <c r="U95" i="3"/>
  <c r="W95" i="3" s="1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W93" i="3" s="1"/>
  <c r="U93" i="3"/>
  <c r="T93" i="3"/>
  <c r="R93" i="3"/>
  <c r="Q93" i="3"/>
  <c r="P93" i="3"/>
  <c r="J93" i="3"/>
  <c r="X92" i="3"/>
  <c r="N92" i="3" s="1"/>
  <c r="V92" i="3"/>
  <c r="W92" i="3" s="1"/>
  <c r="U92" i="3"/>
  <c r="T92" i="3"/>
  <c r="R92" i="3"/>
  <c r="Q92" i="3"/>
  <c r="P92" i="3"/>
  <c r="J92" i="3"/>
  <c r="X91" i="3"/>
  <c r="N91" i="3" s="1"/>
  <c r="V91" i="3"/>
  <c r="W91" i="3" s="1"/>
  <c r="U91" i="3"/>
  <c r="T91" i="3"/>
  <c r="R91" i="3"/>
  <c r="Q91" i="3"/>
  <c r="P91" i="3"/>
  <c r="J91" i="3"/>
  <c r="X90" i="3"/>
  <c r="W90" i="3"/>
  <c r="V90" i="3"/>
  <c r="U90" i="3"/>
  <c r="T90" i="3"/>
  <c r="R90" i="3"/>
  <c r="Q90" i="3"/>
  <c r="P90" i="3"/>
  <c r="N90" i="3"/>
  <c r="J90" i="3"/>
  <c r="X89" i="3"/>
  <c r="W89" i="3"/>
  <c r="V89" i="3"/>
  <c r="U89" i="3"/>
  <c r="T89" i="3"/>
  <c r="R89" i="3"/>
  <c r="Q89" i="3"/>
  <c r="P89" i="3"/>
  <c r="N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W87" i="3" s="1"/>
  <c r="T87" i="3"/>
  <c r="R87" i="3"/>
  <c r="Q87" i="3"/>
  <c r="P87" i="3"/>
  <c r="J87" i="3"/>
  <c r="X86" i="3"/>
  <c r="N86" i="3" s="1"/>
  <c r="V86" i="3"/>
  <c r="W86" i="3" s="1"/>
  <c r="U86" i="3"/>
  <c r="T86" i="3"/>
  <c r="R86" i="3"/>
  <c r="Q86" i="3"/>
  <c r="P86" i="3"/>
  <c r="J86" i="3"/>
  <c r="X85" i="3"/>
  <c r="N85" i="3" s="1"/>
  <c r="V85" i="3"/>
  <c r="W85" i="3" s="1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W83" i="3"/>
  <c r="V83" i="3"/>
  <c r="U83" i="3"/>
  <c r="T83" i="3"/>
  <c r="R83" i="3"/>
  <c r="Q83" i="3"/>
  <c r="P83" i="3"/>
  <c r="J83" i="3"/>
  <c r="X82" i="3"/>
  <c r="N82" i="3" s="1"/>
  <c r="V82" i="3"/>
  <c r="W82" i="3" s="1"/>
  <c r="U82" i="3"/>
  <c r="T82" i="3"/>
  <c r="R82" i="3"/>
  <c r="Q82" i="3"/>
  <c r="P82" i="3"/>
  <c r="J82" i="3"/>
  <c r="X81" i="3"/>
  <c r="N81" i="3" s="1"/>
  <c r="V81" i="3"/>
  <c r="U81" i="3"/>
  <c r="W81" i="3" s="1"/>
  <c r="T81" i="3"/>
  <c r="R81" i="3"/>
  <c r="Q81" i="3"/>
  <c r="P81" i="3"/>
  <c r="J81" i="3"/>
  <c r="X80" i="3"/>
  <c r="N80" i="3" s="1"/>
  <c r="W80" i="3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W78" i="3" s="1"/>
  <c r="U78" i="3"/>
  <c r="T78" i="3"/>
  <c r="R78" i="3"/>
  <c r="Q78" i="3"/>
  <c r="P78" i="3"/>
  <c r="J78" i="3"/>
  <c r="X77" i="3"/>
  <c r="N77" i="3" s="1"/>
  <c r="V77" i="3"/>
  <c r="W77" i="3" s="1"/>
  <c r="U77" i="3"/>
  <c r="T77" i="3"/>
  <c r="R77" i="3"/>
  <c r="Q77" i="3"/>
  <c r="P77" i="3"/>
  <c r="J77" i="3"/>
  <c r="X76" i="3"/>
  <c r="N76" i="3" s="1"/>
  <c r="V76" i="3"/>
  <c r="U76" i="3"/>
  <c r="W76" i="3" s="1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W73" i="3" s="1"/>
  <c r="U73" i="3"/>
  <c r="T73" i="3"/>
  <c r="R73" i="3"/>
  <c r="Q73" i="3"/>
  <c r="P73" i="3"/>
  <c r="J73" i="3"/>
  <c r="X72" i="3"/>
  <c r="N72" i="3" s="1"/>
  <c r="W72" i="3"/>
  <c r="V72" i="3"/>
  <c r="U72" i="3"/>
  <c r="T72" i="3"/>
  <c r="R72" i="3"/>
  <c r="Q72" i="3"/>
  <c r="P72" i="3"/>
  <c r="J72" i="3"/>
  <c r="X71" i="3"/>
  <c r="N71" i="3" s="1"/>
  <c r="V71" i="3"/>
  <c r="W71" i="3" s="1"/>
  <c r="U71" i="3"/>
  <c r="T71" i="3"/>
  <c r="R71" i="3"/>
  <c r="Q71" i="3"/>
  <c r="P71" i="3"/>
  <c r="J71" i="3"/>
  <c r="X70" i="3"/>
  <c r="N70" i="3" s="1"/>
  <c r="V70" i="3"/>
  <c r="U70" i="3"/>
  <c r="W70" i="3" s="1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W67" i="3"/>
  <c r="V67" i="3"/>
  <c r="U67" i="3"/>
  <c r="T67" i="3"/>
  <c r="R67" i="3"/>
  <c r="Q67" i="3"/>
  <c r="P67" i="3"/>
  <c r="J67" i="3"/>
  <c r="X66" i="3"/>
  <c r="N66" i="3" s="1"/>
  <c r="V66" i="3"/>
  <c r="W66" i="3" s="1"/>
  <c r="U66" i="3"/>
  <c r="T66" i="3"/>
  <c r="R66" i="3"/>
  <c r="Q66" i="3"/>
  <c r="P66" i="3"/>
  <c r="J66" i="3"/>
  <c r="X65" i="3"/>
  <c r="N65" i="3" s="1"/>
  <c r="V65" i="3"/>
  <c r="U65" i="3"/>
  <c r="W65" i="3" s="1"/>
  <c r="T65" i="3"/>
  <c r="R65" i="3"/>
  <c r="Q65" i="3"/>
  <c r="P65" i="3"/>
  <c r="J65" i="3"/>
  <c r="X64" i="3"/>
  <c r="W64" i="3"/>
  <c r="V64" i="3"/>
  <c r="U64" i="3"/>
  <c r="T64" i="3"/>
  <c r="R64" i="3"/>
  <c r="Q64" i="3"/>
  <c r="P64" i="3"/>
  <c r="N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W62" i="3" s="1"/>
  <c r="U62" i="3"/>
  <c r="T62" i="3"/>
  <c r="R62" i="3"/>
  <c r="Q62" i="3"/>
  <c r="P62" i="3"/>
  <c r="J62" i="3"/>
  <c r="X61" i="3"/>
  <c r="N61" i="3" s="1"/>
  <c r="V61" i="3"/>
  <c r="W61" i="3" s="1"/>
  <c r="U61" i="3"/>
  <c r="T61" i="3"/>
  <c r="R61" i="3"/>
  <c r="Q61" i="3"/>
  <c r="P61" i="3"/>
  <c r="J61" i="3"/>
  <c r="X60" i="3"/>
  <c r="N60" i="3" s="1"/>
  <c r="W60" i="3"/>
  <c r="V60" i="3"/>
  <c r="U60" i="3"/>
  <c r="T60" i="3"/>
  <c r="R60" i="3"/>
  <c r="Q60" i="3"/>
  <c r="P60" i="3"/>
  <c r="J60" i="3"/>
  <c r="X59" i="3"/>
  <c r="N59" i="3" s="1"/>
  <c r="V59" i="3"/>
  <c r="W59" i="3" s="1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W57" i="3" s="1"/>
  <c r="U57" i="3"/>
  <c r="T57" i="3"/>
  <c r="R57" i="3"/>
  <c r="Q57" i="3"/>
  <c r="P57" i="3"/>
  <c r="J57" i="3"/>
  <c r="X56" i="3"/>
  <c r="N56" i="3" s="1"/>
  <c r="W56" i="3"/>
  <c r="V56" i="3"/>
  <c r="U56" i="3"/>
  <c r="T56" i="3"/>
  <c r="R56" i="3"/>
  <c r="Q56" i="3"/>
  <c r="P56" i="3"/>
  <c r="J56" i="3"/>
  <c r="X55" i="3"/>
  <c r="N55" i="3" s="1"/>
  <c r="V55" i="3"/>
  <c r="W55" i="3" s="1"/>
  <c r="U55" i="3"/>
  <c r="T55" i="3"/>
  <c r="R55" i="3"/>
  <c r="Q55" i="3"/>
  <c r="P55" i="3"/>
  <c r="J55" i="3"/>
  <c r="X54" i="3"/>
  <c r="N54" i="3" s="1"/>
  <c r="V54" i="3"/>
  <c r="U54" i="3"/>
  <c r="W54" i="3" s="1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V52" i="3"/>
  <c r="W52" i="3" s="1"/>
  <c r="U52" i="3"/>
  <c r="T52" i="3"/>
  <c r="R52" i="3"/>
  <c r="Q52" i="3"/>
  <c r="P52" i="3"/>
  <c r="J52" i="3"/>
  <c r="X51" i="3"/>
  <c r="N51" i="3" s="1"/>
  <c r="W51" i="3"/>
  <c r="V51" i="3"/>
  <c r="U51" i="3"/>
  <c r="T51" i="3"/>
  <c r="R51" i="3"/>
  <c r="Q51" i="3"/>
  <c r="P51" i="3"/>
  <c r="J51" i="3"/>
  <c r="X50" i="3"/>
  <c r="N50" i="3" s="1"/>
  <c r="V50" i="3"/>
  <c r="W50" i="3" s="1"/>
  <c r="U50" i="3"/>
  <c r="T50" i="3"/>
  <c r="R50" i="3"/>
  <c r="Q50" i="3"/>
  <c r="P50" i="3"/>
  <c r="J50" i="3"/>
  <c r="X49" i="3"/>
  <c r="N49" i="3" s="1"/>
  <c r="W49" i="3"/>
  <c r="V49" i="3"/>
  <c r="U49" i="3"/>
  <c r="T49" i="3"/>
  <c r="R49" i="3"/>
  <c r="Q49" i="3"/>
  <c r="P49" i="3"/>
  <c r="J49" i="3"/>
  <c r="X48" i="3"/>
  <c r="N48" i="3" s="1"/>
  <c r="W48" i="3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V45" i="3"/>
  <c r="W45" i="3" s="1"/>
  <c r="U45" i="3"/>
  <c r="T45" i="3"/>
  <c r="R45" i="3"/>
  <c r="Q45" i="3"/>
  <c r="P45" i="3"/>
  <c r="J45" i="3"/>
  <c r="X44" i="3"/>
  <c r="N44" i="3" s="1"/>
  <c r="V44" i="3"/>
  <c r="U44" i="3"/>
  <c r="W44" i="3" s="1"/>
  <c r="T44" i="3"/>
  <c r="R44" i="3"/>
  <c r="Q44" i="3"/>
  <c r="P44" i="3"/>
  <c r="J44" i="3"/>
  <c r="X43" i="3"/>
  <c r="N43" i="3" s="1"/>
  <c r="V43" i="3"/>
  <c r="W43" i="3" s="1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W41" i="3" s="1"/>
  <c r="U41" i="3"/>
  <c r="T41" i="3"/>
  <c r="R41" i="3"/>
  <c r="Q41" i="3"/>
  <c r="P41" i="3"/>
  <c r="J41" i="3"/>
  <c r="X40" i="3"/>
  <c r="N40" i="3" s="1"/>
  <c r="W40" i="3"/>
  <c r="V40" i="3"/>
  <c r="U40" i="3"/>
  <c r="T40" i="3"/>
  <c r="R40" i="3"/>
  <c r="Q40" i="3"/>
  <c r="P40" i="3"/>
  <c r="J40" i="3"/>
  <c r="X39" i="3"/>
  <c r="N39" i="3" s="1"/>
  <c r="V39" i="3"/>
  <c r="U39" i="3"/>
  <c r="W39" i="3" s="1"/>
  <c r="T39" i="3"/>
  <c r="R39" i="3"/>
  <c r="Q39" i="3"/>
  <c r="P39" i="3"/>
  <c r="J39" i="3"/>
  <c r="X38" i="3"/>
  <c r="N38" i="3" s="1"/>
  <c r="V38" i="3"/>
  <c r="W38" i="3" s="1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W36" i="3" s="1"/>
  <c r="U36" i="3"/>
  <c r="T36" i="3"/>
  <c r="R36" i="3"/>
  <c r="Q36" i="3"/>
  <c r="P36" i="3"/>
  <c r="J36" i="3"/>
  <c r="X35" i="3"/>
  <c r="N35" i="3" s="1"/>
  <c r="V35" i="3"/>
  <c r="W35" i="3" s="1"/>
  <c r="U35" i="3"/>
  <c r="T35" i="3"/>
  <c r="R35" i="3"/>
  <c r="Q35" i="3"/>
  <c r="P35" i="3"/>
  <c r="J35" i="3"/>
  <c r="X34" i="3"/>
  <c r="N34" i="3" s="1"/>
  <c r="V34" i="3"/>
  <c r="U34" i="3"/>
  <c r="W34" i="3" s="1"/>
  <c r="T34" i="3"/>
  <c r="R34" i="3"/>
  <c r="Q34" i="3"/>
  <c r="P34" i="3"/>
  <c r="J34" i="3"/>
  <c r="V33" i="3"/>
  <c r="W33" i="3" s="1"/>
  <c r="P33" i="3" s="1"/>
  <c r="U33" i="3"/>
  <c r="T33" i="3"/>
  <c r="R33" i="3"/>
  <c r="A33" i="3"/>
  <c r="X32" i="3"/>
  <c r="N32" i="3" s="1"/>
  <c r="V32" i="3"/>
  <c r="W32" i="3" s="1"/>
  <c r="U32" i="3"/>
  <c r="T32" i="3"/>
  <c r="R32" i="3"/>
  <c r="Q32" i="3"/>
  <c r="P32" i="3"/>
  <c r="J32" i="3"/>
  <c r="X31" i="3"/>
  <c r="N31" i="3" s="1"/>
  <c r="V31" i="3"/>
  <c r="U31" i="3"/>
  <c r="W31" i="3" s="1"/>
  <c r="T31" i="3"/>
  <c r="R31" i="3"/>
  <c r="Q31" i="3"/>
  <c r="P31" i="3"/>
  <c r="J31" i="3"/>
  <c r="V30" i="3"/>
  <c r="W30" i="3" s="1"/>
  <c r="P30" i="3" s="1"/>
  <c r="U30" i="3"/>
  <c r="T30" i="3"/>
  <c r="R30" i="3"/>
  <c r="A30" i="3"/>
  <c r="X29" i="3"/>
  <c r="N29" i="3" s="1"/>
  <c r="V29" i="3"/>
  <c r="W29" i="3" s="1"/>
  <c r="U29" i="3"/>
  <c r="T29" i="3"/>
  <c r="R29" i="3"/>
  <c r="Q29" i="3"/>
  <c r="P29" i="3"/>
  <c r="J29" i="3"/>
  <c r="X28" i="3"/>
  <c r="N28" i="3" s="1"/>
  <c r="V28" i="3"/>
  <c r="W28" i="3" s="1"/>
  <c r="U28" i="3"/>
  <c r="T28" i="3"/>
  <c r="R28" i="3"/>
  <c r="Q28" i="3"/>
  <c r="P28" i="3"/>
  <c r="J28" i="3"/>
  <c r="X27" i="3"/>
  <c r="N27" i="3" s="1"/>
  <c r="V27" i="3"/>
  <c r="W27" i="3" s="1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5" i="3"/>
  <c r="N25" i="3" s="1"/>
  <c r="V25" i="3"/>
  <c r="W25" i="3" s="1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W23" i="3" s="1"/>
  <c r="T23" i="3"/>
  <c r="R23" i="3"/>
  <c r="Q23" i="3"/>
  <c r="P23" i="3"/>
  <c r="J23" i="3"/>
  <c r="V22" i="3"/>
  <c r="U22" i="3"/>
  <c r="T22" i="3"/>
  <c r="R22" i="3"/>
  <c r="A22" i="3"/>
  <c r="X21" i="3"/>
  <c r="N21" i="3" s="1"/>
  <c r="V21" i="3"/>
  <c r="W21" i="3" s="1"/>
  <c r="U21" i="3"/>
  <c r="T21" i="3"/>
  <c r="R21" i="3"/>
  <c r="Q21" i="3"/>
  <c r="P21" i="3"/>
  <c r="J21" i="3"/>
  <c r="V20" i="3"/>
  <c r="W20" i="3" s="1"/>
  <c r="P20" i="3" s="1"/>
  <c r="U20" i="3"/>
  <c r="T20" i="3"/>
  <c r="R20" i="3"/>
  <c r="A20" i="3"/>
  <c r="X19" i="3"/>
  <c r="N19" i="3" s="1"/>
  <c r="W19" i="3"/>
  <c r="V19" i="3"/>
  <c r="U19" i="3"/>
  <c r="T19" i="3"/>
  <c r="R19" i="3"/>
  <c r="Q19" i="3"/>
  <c r="P19" i="3"/>
  <c r="J19" i="3"/>
  <c r="X18" i="3"/>
  <c r="N18" i="3" s="1"/>
  <c r="V18" i="3"/>
  <c r="U18" i="3"/>
  <c r="T18" i="3"/>
  <c r="R18" i="3"/>
  <c r="Q18" i="3"/>
  <c r="P18" i="3"/>
  <c r="J18" i="3"/>
  <c r="V17" i="3"/>
  <c r="W17" i="3" s="1"/>
  <c r="P17" i="3" s="1"/>
  <c r="U17" i="3"/>
  <c r="T17" i="3"/>
  <c r="R17" i="3"/>
  <c r="A17" i="3"/>
  <c r="X16" i="3"/>
  <c r="N16" i="3" s="1"/>
  <c r="V16" i="3"/>
  <c r="W16" i="3" s="1"/>
  <c r="U16" i="3"/>
  <c r="T16" i="3"/>
  <c r="R16" i="3"/>
  <c r="Q16" i="3"/>
  <c r="P16" i="3"/>
  <c r="J16" i="3"/>
  <c r="X15" i="3"/>
  <c r="N15" i="3" s="1"/>
  <c r="V15" i="3"/>
  <c r="U15" i="3"/>
  <c r="W15" i="3" s="1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X13" i="3"/>
  <c r="N13" i="3" s="1"/>
  <c r="V13" i="3"/>
  <c r="W13" i="3" s="1"/>
  <c r="U13" i="3"/>
  <c r="T13" i="3"/>
  <c r="R13" i="3"/>
  <c r="Q13" i="3"/>
  <c r="P13" i="3"/>
  <c r="J13" i="3"/>
  <c r="X12" i="3"/>
  <c r="N12" i="3" s="1"/>
  <c r="V12" i="3"/>
  <c r="W12" i="3" s="1"/>
  <c r="U12" i="3"/>
  <c r="T12" i="3"/>
  <c r="R12" i="3"/>
  <c r="Q12" i="3"/>
  <c r="P12" i="3"/>
  <c r="J12" i="3"/>
  <c r="V11" i="3"/>
  <c r="W11" i="3" s="1"/>
  <c r="P11" i="3" s="1"/>
  <c r="U11" i="3"/>
  <c r="T11" i="3"/>
  <c r="R11" i="3"/>
  <c r="A11" i="3"/>
  <c r="X10" i="3"/>
  <c r="N10" i="3" s="1"/>
  <c r="V10" i="3"/>
  <c r="U10" i="3"/>
  <c r="T10" i="3"/>
  <c r="R10" i="3"/>
  <c r="Q10" i="3"/>
  <c r="P10" i="3"/>
  <c r="J10" i="3"/>
  <c r="X9" i="3"/>
  <c r="N9" i="3" s="1"/>
  <c r="V9" i="3"/>
  <c r="W9" i="3" s="1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W7" i="3" s="1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W5" i="3" s="1"/>
  <c r="U5" i="3"/>
  <c r="T5" i="3"/>
  <c r="R5" i="3"/>
  <c r="Q5" i="3"/>
  <c r="P5" i="3"/>
  <c r="J5" i="3"/>
  <c r="X4" i="3"/>
  <c r="N4" i="3" s="1"/>
  <c r="W4" i="3"/>
  <c r="V4" i="3"/>
  <c r="U4" i="3"/>
  <c r="T4" i="3"/>
  <c r="R4" i="3"/>
  <c r="Q4" i="3"/>
  <c r="P4" i="3"/>
  <c r="J4" i="3"/>
  <c r="X3" i="3"/>
  <c r="N3" i="3" s="1"/>
  <c r="V3" i="3"/>
  <c r="W3" i="3" s="1"/>
  <c r="U3" i="3"/>
  <c r="T3" i="3"/>
  <c r="R3" i="3"/>
  <c r="Q3" i="3"/>
  <c r="P3" i="3"/>
  <c r="J3" i="3"/>
  <c r="X2" i="3"/>
  <c r="N2" i="3" s="1"/>
  <c r="W2" i="3"/>
  <c r="V2" i="3"/>
  <c r="U2" i="3"/>
  <c r="T2" i="3"/>
  <c r="R2" i="3"/>
  <c r="Q2" i="3"/>
  <c r="P2" i="3"/>
  <c r="J2" i="3"/>
  <c r="F71" i="2"/>
  <c r="E71" i="2"/>
  <c r="H71" i="2" s="1"/>
  <c r="F70" i="2"/>
  <c r="E70" i="2"/>
  <c r="H70" i="2" s="1"/>
  <c r="F69" i="2"/>
  <c r="E69" i="2"/>
  <c r="H69" i="2" s="1"/>
  <c r="F68" i="2"/>
  <c r="E68" i="2"/>
  <c r="H68" i="2" s="1"/>
  <c r="K67" i="2"/>
  <c r="L67" i="2" s="1"/>
  <c r="F67" i="2"/>
  <c r="E67" i="2"/>
  <c r="F64" i="2"/>
  <c r="E64" i="2"/>
  <c r="G64" i="2" s="1"/>
  <c r="F63" i="2"/>
  <c r="E63" i="2"/>
  <c r="G63" i="2" s="1"/>
  <c r="F62" i="2"/>
  <c r="E62" i="2"/>
  <c r="G62" i="2" s="1"/>
  <c r="G59" i="2"/>
  <c r="K59" i="2" s="1"/>
  <c r="L59" i="2" s="1"/>
  <c r="F59" i="2"/>
  <c r="E59" i="2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G52" i="2"/>
  <c r="F52" i="2"/>
  <c r="E52" i="2"/>
  <c r="F51" i="2"/>
  <c r="E51" i="2"/>
  <c r="G51" i="2" s="1"/>
  <c r="F50" i="2"/>
  <c r="E50" i="2"/>
  <c r="G50" i="2" s="1"/>
  <c r="G49" i="2"/>
  <c r="F49" i="2"/>
  <c r="E49" i="2"/>
  <c r="F48" i="2"/>
  <c r="E48" i="2"/>
  <c r="G48" i="2" s="1"/>
  <c r="F47" i="2"/>
  <c r="E47" i="2"/>
  <c r="G47" i="2" s="1"/>
  <c r="F46" i="2"/>
  <c r="E46" i="2"/>
  <c r="G46" i="2" s="1"/>
  <c r="F45" i="2"/>
  <c r="E45" i="2"/>
  <c r="G45" i="2" s="1"/>
  <c r="G44" i="2"/>
  <c r="F44" i="2"/>
  <c r="E44" i="2"/>
  <c r="F43" i="2"/>
  <c r="E43" i="2"/>
  <c r="G43" i="2" s="1"/>
  <c r="G42" i="2"/>
  <c r="F42" i="2"/>
  <c r="E42" i="2"/>
  <c r="F39" i="2"/>
  <c r="E39" i="2"/>
  <c r="G39" i="2" s="1"/>
  <c r="F38" i="2"/>
  <c r="E38" i="2"/>
  <c r="G38" i="2" s="1"/>
  <c r="G37" i="2"/>
  <c r="F37" i="2"/>
  <c r="E37" i="2"/>
  <c r="F36" i="2"/>
  <c r="E36" i="2"/>
  <c r="G36" i="2" s="1"/>
  <c r="F35" i="2"/>
  <c r="E35" i="2"/>
  <c r="G35" i="2" s="1"/>
  <c r="F34" i="2"/>
  <c r="E34" i="2"/>
  <c r="G34" i="2" s="1"/>
  <c r="F33" i="2"/>
  <c r="E33" i="2"/>
  <c r="G33" i="2" s="1"/>
  <c r="G32" i="2"/>
  <c r="F32" i="2"/>
  <c r="E32" i="2"/>
  <c r="F31" i="2"/>
  <c r="E31" i="2"/>
  <c r="G31" i="2" s="1"/>
  <c r="F30" i="2"/>
  <c r="E30" i="2"/>
  <c r="G30" i="2" s="1"/>
  <c r="G29" i="2"/>
  <c r="F29" i="2"/>
  <c r="E29" i="2"/>
  <c r="F28" i="2"/>
  <c r="E28" i="2"/>
  <c r="G28" i="2" s="1"/>
  <c r="F27" i="2"/>
  <c r="E27" i="2"/>
  <c r="G27" i="2" s="1"/>
  <c r="F26" i="2"/>
  <c r="E26" i="2"/>
  <c r="G26" i="2" s="1"/>
  <c r="F25" i="2"/>
  <c r="E25" i="2"/>
  <c r="G25" i="2" s="1"/>
  <c r="G24" i="2"/>
  <c r="F24" i="2"/>
  <c r="E24" i="2"/>
  <c r="F23" i="2"/>
  <c r="E23" i="2"/>
  <c r="G23" i="2" s="1"/>
  <c r="G20" i="2"/>
  <c r="F20" i="2"/>
  <c r="E20" i="2"/>
  <c r="F19" i="2"/>
  <c r="E19" i="2"/>
  <c r="G19" i="2" s="1"/>
  <c r="F18" i="2"/>
  <c r="E18" i="2"/>
  <c r="G18" i="2" s="1"/>
  <c r="G17" i="2"/>
  <c r="F17" i="2"/>
  <c r="E17" i="2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G12" i="2"/>
  <c r="F12" i="2"/>
  <c r="E12" i="2"/>
  <c r="F11" i="2"/>
  <c r="E11" i="2"/>
  <c r="G11" i="2" s="1"/>
  <c r="G8" i="2"/>
  <c r="F8" i="2"/>
  <c r="E8" i="2"/>
  <c r="F7" i="2"/>
  <c r="E7" i="2"/>
  <c r="G7" i="2" s="1"/>
  <c r="F6" i="2"/>
  <c r="E6" i="2"/>
  <c r="G6" i="2" s="1"/>
  <c r="G5" i="2"/>
  <c r="F5" i="2"/>
  <c r="E5" i="2"/>
  <c r="F4" i="2"/>
  <c r="E4" i="2"/>
  <c r="G4" i="2" s="1"/>
  <c r="G3" i="2"/>
  <c r="F3" i="2"/>
  <c r="E3" i="2"/>
  <c r="F2" i="2"/>
  <c r="E2" i="2"/>
  <c r="G2" i="2" s="1"/>
  <c r="K2" i="2" s="1"/>
  <c r="L2" i="2" s="1"/>
  <c r="Q13" i="4"/>
  <c r="Q7" i="4"/>
  <c r="Q10" i="4"/>
  <c r="A19" i="3"/>
  <c r="Q11" i="3"/>
  <c r="A14" i="3"/>
  <c r="A28" i="3"/>
  <c r="A25" i="3"/>
  <c r="Q17" i="3"/>
  <c r="A12" i="3"/>
  <c r="A9" i="3"/>
  <c r="A6" i="3"/>
  <c r="A4" i="3"/>
  <c r="A2" i="3"/>
  <c r="A21" i="3"/>
  <c r="A16" i="3"/>
  <c r="A31" i="3"/>
  <c r="Q20" i="3"/>
  <c r="A18" i="3"/>
  <c r="A15" i="3"/>
  <c r="A24" i="3"/>
  <c r="A8" i="3"/>
  <c r="A32" i="3"/>
  <c r="A13" i="3"/>
  <c r="A27" i="3"/>
  <c r="A29" i="3"/>
  <c r="Q4" i="4"/>
  <c r="A5" i="3"/>
  <c r="A3" i="3"/>
  <c r="S2" i="4"/>
  <c r="S3" i="4" s="1"/>
  <c r="A26" i="3"/>
  <c r="A23" i="3"/>
  <c r="A10" i="3"/>
  <c r="A7" i="3"/>
  <c r="S2" i="3"/>
  <c r="S3" i="3" s="1"/>
  <c r="S4" i="3" s="1"/>
  <c r="S5" i="3" s="1"/>
  <c r="S6" i="3" s="1"/>
  <c r="S7" i="3" s="1"/>
  <c r="S8" i="3" s="1"/>
  <c r="S9" i="3" s="1"/>
  <c r="S10" i="3" s="1"/>
  <c r="S4" i="4" l="1"/>
  <c r="S20" i="3"/>
  <c r="S17" i="3"/>
  <c r="S11" i="3"/>
  <c r="S10" i="4"/>
  <c r="S7" i="4"/>
  <c r="S13" i="4"/>
  <c r="K11" i="2"/>
  <c r="L11" i="2" s="1"/>
  <c r="K4" i="2"/>
  <c r="L4" i="2" s="1"/>
  <c r="K42" i="2"/>
  <c r="L42" i="2" s="1"/>
  <c r="K23" i="2"/>
  <c r="L23" i="2" s="1"/>
  <c r="K62" i="2"/>
  <c r="L62" i="2" s="1"/>
  <c r="W10" i="3"/>
  <c r="W26" i="3"/>
  <c r="W42" i="3"/>
  <c r="W94" i="3"/>
  <c r="W47" i="3"/>
  <c r="W58" i="3"/>
  <c r="W14" i="3"/>
  <c r="W15" i="4"/>
  <c r="P15" i="4" s="1"/>
  <c r="N15" i="4"/>
  <c r="W18" i="3"/>
  <c r="W37" i="3"/>
  <c r="W63" i="3"/>
  <c r="W74" i="3"/>
  <c r="W102" i="3"/>
  <c r="W118" i="3"/>
  <c r="W8" i="3"/>
  <c r="W24" i="3"/>
  <c r="W6" i="3"/>
  <c r="W22" i="3"/>
  <c r="P22" i="3" s="1"/>
  <c r="W79" i="3"/>
  <c r="W88" i="3"/>
  <c r="W31" i="4"/>
  <c r="W46" i="4"/>
  <c r="W110" i="3"/>
  <c r="W3" i="4"/>
  <c r="W27" i="4"/>
  <c r="W62" i="4"/>
  <c r="W54" i="4"/>
  <c r="X4" i="4"/>
  <c r="S5" i="4"/>
  <c r="S6" i="4" s="1"/>
  <c r="X7" i="4" s="1"/>
  <c r="A12" i="4"/>
  <c r="A25" i="4"/>
  <c r="S8" i="4"/>
  <c r="S9" i="4" s="1"/>
  <c r="X10" i="4" s="1"/>
  <c r="S21" i="3"/>
  <c r="A8" i="4"/>
  <c r="A9" i="4"/>
  <c r="S14" i="4"/>
  <c r="Q22" i="3"/>
  <c r="Q30" i="3"/>
  <c r="Q33" i="3"/>
  <c r="A6" i="4"/>
  <c r="A29" i="4"/>
  <c r="A22" i="4"/>
  <c r="A2" i="4"/>
  <c r="A33" i="4"/>
  <c r="A20" i="4"/>
  <c r="A3" i="4"/>
  <c r="A16" i="4"/>
  <c r="X11" i="3"/>
  <c r="S12" i="3"/>
  <c r="S13" i="3" s="1"/>
  <c r="S14" i="3" s="1"/>
  <c r="S15" i="3" s="1"/>
  <c r="S16" i="3" s="1"/>
  <c r="X17" i="3" s="1"/>
  <c r="A14" i="4"/>
  <c r="S11" i="4"/>
  <c r="S12" i="4" s="1"/>
  <c r="X13" i="4" s="1"/>
  <c r="A24" i="4"/>
  <c r="S18" i="3"/>
  <c r="S19" i="3" s="1"/>
  <c r="X20" i="3" s="1"/>
  <c r="A31" i="4"/>
  <c r="A27" i="4"/>
  <c r="A11" i="4"/>
  <c r="Q26" i="4"/>
  <c r="Q34" i="4"/>
  <c r="Q30" i="4"/>
  <c r="Q28" i="4"/>
  <c r="Q32" i="4"/>
  <c r="Q15" i="4"/>
  <c r="Q17" i="4"/>
  <c r="Q19" i="4"/>
  <c r="Q21" i="4"/>
  <c r="Q23" i="4"/>
  <c r="A18" i="4"/>
  <c r="A5" i="4"/>
  <c r="S23" i="4" l="1"/>
  <c r="S21" i="4"/>
  <c r="S19" i="4"/>
  <c r="S17" i="4"/>
  <c r="S15" i="4"/>
  <c r="S32" i="4"/>
  <c r="S28" i="4"/>
  <c r="S30" i="4"/>
  <c r="S34" i="4"/>
  <c r="S26" i="4"/>
  <c r="N20" i="3"/>
  <c r="N13" i="4"/>
  <c r="N17" i="3"/>
  <c r="N11" i="3"/>
  <c r="S33" i="3"/>
  <c r="S30" i="3"/>
  <c r="S22" i="3"/>
  <c r="N10" i="4"/>
  <c r="N7" i="4"/>
  <c r="N4" i="4"/>
  <c r="S24" i="4"/>
  <c r="S25" i="4" s="1"/>
  <c r="X26" i="4" s="1"/>
  <c r="S35" i="4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J11" i="3"/>
  <c r="J7" i="4"/>
  <c r="S22" i="4"/>
  <c r="X23" i="4" s="1"/>
  <c r="S27" i="4"/>
  <c r="X28" i="4" s="1"/>
  <c r="S20" i="4"/>
  <c r="X21" i="4" s="1"/>
  <c r="S34" i="3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J4" i="4"/>
  <c r="S18" i="4"/>
  <c r="X19" i="4" s="1"/>
  <c r="J20" i="3"/>
  <c r="J15" i="4"/>
  <c r="X15" i="4"/>
  <c r="S16" i="4"/>
  <c r="X17" i="4" s="1"/>
  <c r="X22" i="3"/>
  <c r="S23" i="3"/>
  <c r="S24" i="3" s="1"/>
  <c r="S25" i="3" s="1"/>
  <c r="S26" i="3" s="1"/>
  <c r="S27" i="3" s="1"/>
  <c r="S28" i="3" s="1"/>
  <c r="S29" i="3" s="1"/>
  <c r="X30" i="3" s="1"/>
  <c r="S33" i="4"/>
  <c r="X34" i="4" s="1"/>
  <c r="J13" i="4"/>
  <c r="J10" i="4"/>
  <c r="S31" i="4"/>
  <c r="X32" i="4" s="1"/>
  <c r="J17" i="3"/>
  <c r="S29" i="4"/>
  <c r="X30" i="4" s="1"/>
  <c r="S31" i="3"/>
  <c r="S32" i="3" s="1"/>
  <c r="X33" i="3" s="1"/>
  <c r="N33" i="3" l="1"/>
  <c r="N30" i="4"/>
  <c r="N32" i="4"/>
  <c r="N34" i="4"/>
  <c r="N30" i="3"/>
  <c r="N22" i="3"/>
  <c r="N17" i="4"/>
  <c r="N19" i="4"/>
  <c r="N21" i="4"/>
  <c r="N28" i="4"/>
  <c r="N23" i="4"/>
  <c r="N26" i="4"/>
  <c r="J33" i="3"/>
  <c r="J30" i="3"/>
  <c r="J21" i="4"/>
  <c r="J30" i="4"/>
  <c r="J22" i="3"/>
  <c r="J28" i="4"/>
  <c r="J32" i="4"/>
  <c r="J17" i="4"/>
  <c r="J23" i="4"/>
  <c r="J34" i="4"/>
  <c r="J19" i="4"/>
  <c r="J26" i="4"/>
</calcChain>
</file>

<file path=xl/sharedStrings.xml><?xml version="1.0" encoding="utf-8"?>
<sst xmlns="http://schemas.openxmlformats.org/spreadsheetml/2006/main" count="3270" uniqueCount="714">
  <si>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</si>
  <si>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</si>
  <si>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</si>
  <si>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</si>
  <si>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</si>
  <si>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</si>
  <si>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</si>
  <si>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</si>
  <si>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</si>
  <si>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</si>
  <si>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</si>
  <si>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</si>
  <si>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</si>
  <si>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</si>
  <si>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</si>
  <si>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</si>
  <si>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</si>
  <si>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</si>
  <si>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</si>
  <si>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</si>
  <si>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</si>
  <si>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</si>
  <si>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</si>
  <si>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</si>
  <si>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</si>
  <si>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</si>
  <si>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</si>
  <si>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</si>
  <si>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</si>
  <si>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</si>
  <si>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</si>
  <si>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</si>
  <si>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</si>
  <si>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</si>
  <si>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</si>
  <si>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</si>
  <si>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</si>
  <si>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</si>
  <si>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</si>
  <si>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</si>
  <si>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</si>
  <si>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</si>
  <si>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</si>
  <si>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</si>
  <si>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</si>
  <si>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</si>
  <si>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</si>
  <si>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</si>
  <si>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</si>
  <si>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</si>
  <si>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</si>
  <si>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</si>
  <si>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</si>
  <si>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</si>
  <si>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</si>
  <si>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</si>
  <si>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</si>
  <si>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</si>
  <si>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</si>
  <si>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</si>
  <si>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</si>
  <si>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</si>
  <si>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</si>
  <si>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</si>
  <si>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</si>
  <si>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</si>
  <si>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</si>
  <si>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</si>
  <si>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</si>
  <si>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</si>
  <si>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</si>
  <si>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</si>
  <si>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</si>
  <si>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</si>
  <si>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</si>
  <si>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</si>
  <si>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</si>
  <si>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</si>
  <si>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</si>
  <si>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</si>
  <si>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</si>
  <si>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</si>
  <si>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</si>
  <si>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</si>
  <si>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</si>
  <si>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</si>
  <si>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</si>
  <si>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</si>
  <si>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</si>
  <si>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</si>
  <si>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</si>
  <si>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</si>
  <si>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</si>
  <si>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</si>
  <si>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</si>
  <si>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</si>
  <si>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</si>
  <si>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</si>
  <si>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</si>
  <si>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</si>
  <si>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</si>
  <si>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</si>
  <si>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</si>
  <si>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</si>
  <si>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</si>
  <si>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</si>
  <si>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</si>
  <si>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</si>
  <si>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</si>
  <si>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</si>
  <si>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</si>
  <si>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</si>
  <si>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</si>
  <si>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</si>
  <si>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</si>
  <si>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</si>
  <si>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</si>
  <si>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</si>
  <si>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</si>
  <si>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</si>
  <si>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</si>
  <si>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</si>
  <si>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</si>
  <si>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</si>
  <si>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</si>
  <si>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</si>
  <si>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</si>
  <si>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</si>
  <si>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</si>
  <si>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</si>
  <si>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</si>
  <si>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</si>
  <si>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</si>
  <si>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</si>
  <si>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</si>
  <si>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</si>
  <si>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</si>
  <si>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</si>
  <si>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</si>
  <si>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</si>
  <si>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</si>
  <si>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</si>
  <si>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</si>
  <si>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</si>
  <si>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</si>
  <si>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</si>
  <si>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</si>
  <si>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</si>
  <si>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</si>
  <si>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</si>
  <si>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</si>
  <si>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</si>
  <si>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</si>
  <si>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</si>
  <si>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</si>
  <si>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</si>
  <si>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</si>
  <si>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</si>
  <si>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</si>
  <si>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</si>
  <si>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</si>
  <si>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</si>
  <si>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</si>
  <si>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</si>
  <si>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</si>
  <si>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</si>
  <si>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</si>
  <si>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</si>
  <si>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</si>
  <si>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</si>
  <si>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</si>
  <si>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</si>
  <si>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</si>
  <si>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</si>
  <si>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</si>
  <si>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</si>
  <si>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</si>
  <si>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</si>
  <si>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</si>
  <si>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</si>
  <si>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</si>
  <si>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</si>
  <si>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</si>
  <si>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</si>
  <si>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</si>
  <si>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</si>
  <si>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</si>
  <si>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</si>
  <si>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</si>
  <si>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</si>
  <si>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</si>
  <si>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</si>
  <si>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</si>
  <si>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</si>
  <si>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</si>
  <si>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</si>
  <si>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</si>
  <si>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</si>
  <si>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</si>
  <si>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</si>
  <si>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</si>
  <si>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</si>
  <si>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</si>
  <si>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</si>
  <si>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</si>
  <si>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</si>
  <si>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</si>
  <si>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</si>
  <si>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</si>
  <si>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</si>
  <si>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</si>
  <si>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</si>
  <si>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</si>
  <si>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</si>
  <si>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</si>
  <si>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</si>
  <si>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</si>
  <si>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</si>
  <si>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</si>
  <si>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</si>
  <si>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</si>
  <si>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</si>
  <si>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</si>
  <si>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</si>
  <si>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</si>
  <si>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</si>
  <si>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</si>
  <si>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</si>
  <si>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</si>
  <si>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</si>
  <si>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</si>
  <si>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</si>
  <si>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</si>
  <si>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</si>
  <si>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</si>
  <si>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</si>
  <si>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</si>
  <si>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</si>
  <si>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</si>
  <si>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</si>
  <si>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</si>
  <si>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</si>
  <si>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</si>
  <si>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</si>
  <si>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</si>
  <si>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</si>
  <si>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</si>
  <si>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</si>
  <si>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</si>
  <si>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</si>
  <si>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</si>
  <si>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</si>
  <si>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</si>
  <si>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</si>
  <si>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</si>
  <si>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</si>
  <si>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</si>
  <si>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</si>
  <si>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</si>
  <si>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</si>
  <si>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</si>
  <si>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</si>
  <si>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</si>
  <si>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</si>
  <si>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</si>
  <si>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</si>
  <si>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</si>
  <si>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</si>
  <si>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</si>
  <si>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</si>
  <si>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</si>
  <si>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</si>
  <si>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</si>
  <si>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</si>
  <si>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</si>
  <si>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</si>
  <si>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</si>
  <si>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</si>
  <si>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</si>
  <si>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</si>
  <si>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</si>
  <si>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</si>
  <si>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</si>
  <si>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</si>
  <si>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</si>
  <si>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</si>
  <si>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</si>
  <si>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</si>
  <si>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</si>
  <si>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</si>
  <si>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</si>
  <si>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</si>
  <si>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</si>
  <si>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</si>
  <si>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</si>
  <si>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</si>
  <si>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</si>
  <si>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</si>
  <si>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</si>
  <si>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</si>
  <si>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</si>
  <si>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</si>
  <si>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</si>
  <si>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</si>
  <si>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</si>
  <si>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</si>
  <si>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</si>
  <si>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</si>
  <si>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</si>
  <si>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</si>
  <si>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</si>
  <si>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</si>
  <si>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</si>
  <si>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</si>
  <si>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</si>
  <si>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</si>
  <si>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</si>
  <si>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</si>
  <si>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</si>
  <si>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</si>
  <si>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</si>
  <si>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</si>
  <si>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</si>
  <si>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</si>
  <si>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</si>
  <si>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</si>
  <si>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</si>
  <si>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</si>
  <si>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</si>
  <si>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</si>
  <si>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</si>
  <si>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</si>
  <si>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</si>
  <si>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</si>
  <si>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</si>
  <si>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</si>
  <si>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</si>
  <si>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</si>
  <si>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</si>
  <si>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</si>
  <si>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</si>
  <si>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</si>
  <si>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</si>
  <si>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</si>
  <si>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</si>
  <si>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</si>
  <si>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</si>
  <si>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</si>
  <si>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</si>
  <si>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</si>
  <si>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</si>
  <si>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</si>
  <si>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</si>
  <si>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</si>
  <si>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</si>
  <si>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</si>
  <si>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</si>
  <si>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</si>
  <si>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</si>
  <si>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</si>
  <si>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</si>
  <si>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</si>
  <si>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</si>
  <si>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</si>
  <si>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</si>
  <si>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</si>
  <si>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</si>
  <si>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</si>
  <si>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</si>
  <si>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</si>
  <si>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</si>
  <si>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</si>
  <si>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</si>
  <si>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</si>
  <si>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</si>
  <si>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</si>
  <si>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</si>
  <si>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</si>
  <si>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</si>
  <si>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</si>
  <si>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</si>
  <si>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</si>
  <si>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</si>
  <si>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</si>
  <si>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</si>
  <si>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</si>
  <si>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</si>
  <si>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</si>
  <si>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</si>
  <si>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</si>
  <si>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</si>
  <si>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</si>
  <si>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</si>
  <si>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</si>
  <si>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</si>
  <si>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</si>
  <si>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</si>
  <si>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</si>
  <si>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</si>
  <si>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</si>
  <si>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</si>
  <si>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</si>
  <si>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</si>
  <si>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</si>
  <si>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</si>
  <si>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</si>
  <si>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</si>
  <si>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</si>
  <si>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</si>
  <si>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</si>
  <si>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</si>
  <si>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</si>
  <si>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</si>
  <si>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</si>
  <si>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</si>
  <si>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</si>
  <si>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</si>
  <si>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</si>
  <si>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</si>
  <si>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</si>
  <si>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</si>
  <si>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</si>
  <si>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</si>
  <si>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</si>
  <si>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</si>
  <si>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</si>
  <si>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</si>
  <si>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</si>
  <si>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</si>
  <si>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</si>
  <si>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</si>
  <si>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</si>
  <si>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</si>
  <si>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</si>
  <si>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</si>
  <si>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</si>
  <si>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</si>
  <si>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</si>
  <si>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</si>
  <si>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</si>
  <si>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</si>
  <si>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</si>
  <si>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06.02.21</t>
  </si>
  <si>
    <t>Сводная заявка на 07.02.21</t>
  </si>
  <si>
    <t>Сводная заявка на 08.02.21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</si>
  <si>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</si>
  <si>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</si>
  <si>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</si>
  <si>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</si>
  <si>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</si>
  <si>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</si>
  <si>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</si>
  <si>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</si>
  <si>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</si>
  <si>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</si>
  <si>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</si>
  <si>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</si>
  <si>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</si>
  <si>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</si>
  <si>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</si>
  <si>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</si>
  <si>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5 января</t>
  </si>
  <si>
    <t>на 6 января</t>
  </si>
  <si>
    <t>на 7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</si>
  <si>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</si>
  <si>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</si>
  <si>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</si>
  <si>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</si>
  <si>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</si>
  <si>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</si>
  <si>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</si>
  <si>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</si>
  <si>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</si>
  <si>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</si>
  <si>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</si>
  <si>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</si>
  <si>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</si>
  <si>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</si>
  <si>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</si>
  <si>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</si>
  <si>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</si>
  <si>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</si>
  <si>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</si>
  <si>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</si>
  <si>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</si>
  <si>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</si>
  <si>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</si>
  <si>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</si>
  <si>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</si>
  <si>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</si>
  <si>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</si>
  <si>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</si>
  <si>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</si>
  <si>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</si>
  <si>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</si>
  <si>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</si>
  <si>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</si>
  <si>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</si>
  <si>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</si>
  <si>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</si>
  <si>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</si>
  <si>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</si>
  <si>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</si>
  <si>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</si>
  <si>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</si>
  <si>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</si>
  <si>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</si>
  <si>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</si>
  <si>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</si>
  <si>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</si>
  <si>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</si>
  <si>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</si>
  <si>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</si>
  <si>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</si>
  <si>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</si>
  <si>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</si>
  <si>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</si>
  <si>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</si>
  <si>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</si>
  <si>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</si>
  <si>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</si>
  <si>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</si>
  <si>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</si>
  <si>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</si>
  <si>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</si>
  <si>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</si>
  <si>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</si>
  <si>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</si>
  <si>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</si>
  <si>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</si>
  <si>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</si>
  <si>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</si>
  <si>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</si>
  <si>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</si>
  <si>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</si>
  <si>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</si>
  <si>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</si>
  <si>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</si>
  <si>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</si>
  <si>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</si>
  <si>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</si>
  <si>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</si>
  <si>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</si>
  <si>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</si>
  <si>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</si>
  <si>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</si>
  <si>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</si>
  <si>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</si>
  <si>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</si>
  <si>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</si>
  <si>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</si>
  <si>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</si>
  <si>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</si>
  <si>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</si>
  <si>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</si>
  <si>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</si>
  <si>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</si>
  <si>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</si>
  <si>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</si>
  <si>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</si>
  <si>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</si>
  <si>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</si>
  <si>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</si>
  <si>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</si>
  <si>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</si>
  <si>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</si>
  <si>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</si>
  <si>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</si>
  <si>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</si>
  <si>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</si>
  <si>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</si>
  <si>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</si>
  <si>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</si>
  <si>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</si>
  <si>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</si>
  <si>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</si>
  <si>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</si>
  <si>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</si>
  <si>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</si>
  <si>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</si>
  <si>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</si>
  <si>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</si>
  <si>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</si>
  <si>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</si>
  <si>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</si>
  <si>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</si>
  <si>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</si>
  <si>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</si>
  <si>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</si>
  <si>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</si>
  <si>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</si>
  <si>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</si>
  <si>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</si>
  <si>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</si>
  <si>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</si>
  <si>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</si>
  <si>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</si>
  <si>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</si>
  <si>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</si>
  <si>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</si>
  <si>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</si>
  <si>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</si>
  <si>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</si>
  <si>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</si>
  <si>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</si>
  <si>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</si>
  <si>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</si>
  <si>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</si>
  <si>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</si>
  <si>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</si>
  <si>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</si>
  <si>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</si>
  <si>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</si>
  <si>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</si>
  <si>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</si>
  <si>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</si>
  <si>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</si>
  <si>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</si>
  <si>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</si>
  <si>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</si>
  <si>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</si>
  <si>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</si>
  <si>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</si>
  <si>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</si>
  <si>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</si>
  <si>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</si>
  <si>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</si>
  <si>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</si>
  <si>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</si>
  <si>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</si>
  <si>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</si>
  <si>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</si>
  <si>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</si>
  <si>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</si>
  <si>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</si>
  <si>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</si>
  <si>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[59, 6]</t>
  </si>
  <si>
    <t>Для пиццы</t>
  </si>
  <si>
    <t>3.3, Альче, без лактозы</t>
  </si>
  <si>
    <t>Фиор Ди Латте</t>
  </si>
  <si>
    <t>[63, 72, 73, 77, 82]</t>
  </si>
  <si>
    <t>2.7, Сакко</t>
  </si>
  <si>
    <t>Маркет Перекресток</t>
  </si>
  <si>
    <t>[36, 16, 45, 2, 46, 47, 48, 1, 15, 33]</t>
  </si>
  <si>
    <t>2.7, Альче</t>
  </si>
  <si>
    <t>Моцарелла</t>
  </si>
  <si>
    <t>[35, 39, 38, 41, 37, 55, 34, 14, 18, 19, 20, 44, 17, 4, 3, 61, 5]</t>
  </si>
  <si>
    <t>3.3, Сакко</t>
  </si>
  <si>
    <t>[64, 65, 66, 67, 68, 69, 70, 71, 78, 79, 80, 81, 83, 84, 85]</t>
  </si>
  <si>
    <t>3.3, Альче</t>
  </si>
  <si>
    <t>[74]</t>
  </si>
  <si>
    <t>3.6, Альче</t>
  </si>
  <si>
    <t>[62, 75, 76]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</si>
  <si>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</si>
  <si>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</si>
  <si>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</si>
  <si>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</si>
  <si>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</si>
  <si>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</si>
  <si>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</si>
  <si>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</si>
  <si>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</si>
  <si>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</si>
  <si>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</si>
  <si>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</si>
  <si>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</si>
  <si>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</si>
  <si>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</si>
  <si>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</si>
  <si>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</si>
  <si>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</si>
  <si>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</si>
  <si>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</si>
  <si>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25</t>
  </si>
  <si>
    <t>Мультиголова</t>
  </si>
  <si>
    <t>Вода: 125</t>
  </si>
  <si>
    <t>Вода: 8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</si>
  <si>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</si>
  <si>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</si>
  <si>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</si>
  <si>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</si>
  <si>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</si>
  <si>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</si>
  <si>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</si>
  <si>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Техновак</t>
  </si>
  <si>
    <t>Соль: 460</t>
  </si>
  <si>
    <t>САККАРДО</t>
  </si>
  <si>
    <t>Соль: 200</t>
  </si>
  <si>
    <t>6000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</si>
  <si>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</si>
  <si>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</si>
  <si>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</si>
  <si>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</si>
  <si>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</si>
  <si>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</si>
  <si>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280</t>
  </si>
  <si>
    <t>Соль: 370</t>
  </si>
  <si>
    <t>Соль: 7.5</t>
  </si>
  <si>
    <t>Соль: 700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</si>
  <si>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</si>
  <si>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</si>
  <si>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Чильеджина в воде "Unagrande", 50%, 0,125, ф/п, (8 шт)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</si>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</sst>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9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4" fillId="0" borderId="0" xfId="0" applyFont="1" applyAlignment="1"/>
    <xf numFmtId="49" fontId="4" fillId="0" borderId="0" xfId="0" applyNumberFormat="1" applyFont="1" applyAlignment="1"/>
    <xf numFmtId="49" fontId="0" fillId="0" borderId="0" xfId="0" applyNumberForma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5" borderId="0" xfId="0" applyFont="1" applyFill="1"/>
    <xf numFmtId="0" fontId="3" fillId="6" borderId="0" xfId="0" applyFont="1" applyFill="1"/>
    <xf numFmtId="0" fontId="8" fillId="5" borderId="0" xfId="0" applyFont="1" applyFill="1"/>
    <xf numFmtId="0" fontId="3" fillId="0" borderId="0" xfId="0" applyFont="1"/>
    <xf numFmtId="49" fontId="5" fillId="0" borderId="0" xfId="0" applyNumberFormat="1" applyFont="1" applyAlignment="1"/>
    <xf numFmtId="0" fontId="8" fillId="6" borderId="0" xfId="0" applyFont="1" applyFill="1"/>
    <xf numFmtId="49" fontId="6" fillId="0" borderId="0" xfId="0" applyNumberFormat="1" applyFont="1" applyAlignment="1">
      <alignment horizontal="center" vertical="center" wrapText="1"/>
    </xf>
    <xf numFmtId="0" fontId="3" fillId="4" borderId="0" xfId="0" applyFont="1" applyFill="1"/>
    <xf numFmtId="0" fontId="8" fillId="4" borderId="0" xfId="0" applyFont="1" applyFill="1"/>
    <xf numFmtId="0" fontId="3" fillId="3" borderId="0" xfId="0" applyFont="1" applyFill="1"/>
    <xf numFmtId="0" fontId="8" fillId="3" borderId="0" xfId="0" applyFont="1" applyFill="1"/>
    <xf numFmtId="0" fontId="3" fillId="8" borderId="0" xfId="0" applyFont="1" applyFill="1"/>
    <xf numFmtId="0" fontId="8" fillId="8" borderId="0" xfId="0" applyFont="1" applyFill="1"/>
    <xf numFmtId="0" fontId="3" fillId="0" borderId="1" xfId="0" applyFont="1" applyBorder="1"/>
  </cellXfs>
  <cellStyles count="1"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EB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FFF2CC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BF1DE"/>
      <rgbColor rgb="FFF1DADA"/>
      <rgbColor rgb="FF99CCFF"/>
      <rgbColor rgb="FFF7A19A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7" customWidth="1"/>
  </cols>
  <sheetData>
    <row r="1" spans="1:130" x14ac:dyDescent="0.2">
      <c r="A1" s="8" t="s">
        <v>0</v>
      </c>
      <c r="B1" s="9">
        <v>44232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104</v>
      </c>
      <c r="DC1" s="8" t="s">
        <v>105</v>
      </c>
      <c r="DD1" s="8" t="s">
        <v>106</v>
      </c>
      <c r="DE1" s="8" t="s">
        <v>107</v>
      </c>
      <c r="DF1" s="8" t="s">
        <v>108</v>
      </c>
      <c r="DG1" s="8" t="s">
        <v>109</v>
      </c>
      <c r="DH1" s="8" t="s">
        <v>110</v>
      </c>
      <c r="DI1" s="8" t="s">
        <v>111</v>
      </c>
      <c r="DJ1" s="8" t="s">
        <v>112</v>
      </c>
      <c r="DK1" s="8" t="s">
        <v>113</v>
      </c>
      <c r="DL1" s="8" t="s">
        <v>114</v>
      </c>
      <c r="DM1" s="8" t="s">
        <v>115</v>
      </c>
      <c r="DN1" s="8" t="s">
        <v>116</v>
      </c>
      <c r="DO1" s="8" t="s">
        <v>117</v>
      </c>
      <c r="DP1" s="8" t="s">
        <v>118</v>
      </c>
      <c r="DQ1" s="8" t="s">
        <v>119</v>
      </c>
      <c r="DR1" s="8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8" t="s">
        <v>128</v>
      </c>
    </row>
    <row r="2" spans="1:130" x14ac:dyDescent="0.2">
      <c r="A2" s="8" t="s">
        <v>129</v>
      </c>
      <c r="B2" s="7" t="s">
        <v>130</v>
      </c>
      <c r="J2" s="7" t="s">
        <v>131</v>
      </c>
      <c r="Q2" s="7" t="s">
        <v>132</v>
      </c>
      <c r="T2" s="7" t="s">
        <v>133</v>
      </c>
      <c r="U2" s="7" t="s">
        <v>134</v>
      </c>
      <c r="AA2" s="7" t="s">
        <v>135</v>
      </c>
      <c r="AW2" s="7" t="s">
        <v>136</v>
      </c>
      <c r="AY2" s="7" t="s">
        <v>137</v>
      </c>
      <c r="BL2" s="7" t="s">
        <v>138</v>
      </c>
      <c r="BM2" s="7" t="s">
        <v>139</v>
      </c>
      <c r="BW2" s="7" t="s">
        <v>140</v>
      </c>
      <c r="CP2" s="7" t="s">
        <v>141</v>
      </c>
      <c r="CQ2" s="7" t="s">
        <v>141</v>
      </c>
      <c r="CR2" s="7" t="s">
        <v>142</v>
      </c>
      <c r="CX2" s="7" t="s">
        <v>143</v>
      </c>
      <c r="DA2" s="7" t="s">
        <v>144</v>
      </c>
      <c r="DJ2" s="7" t="s">
        <v>145</v>
      </c>
      <c r="DQ2" s="7" t="s">
        <v>146</v>
      </c>
      <c r="DR2" s="7" t="s">
        <v>147</v>
      </c>
      <c r="DW2" s="7" t="s">
        <v>148</v>
      </c>
      <c r="DX2" s="7" t="s">
        <v>129</v>
      </c>
    </row>
    <row r="3" spans="1:130" x14ac:dyDescent="0.2">
      <c r="A3" s="8" t="s">
        <v>149</v>
      </c>
      <c r="B3" s="7" t="s">
        <v>130</v>
      </c>
      <c r="C3" s="7" t="s">
        <v>130</v>
      </c>
      <c r="D3" s="7" t="s">
        <v>130</v>
      </c>
      <c r="E3" s="7" t="s">
        <v>130</v>
      </c>
      <c r="F3" s="7" t="s">
        <v>130</v>
      </c>
      <c r="G3" s="7" t="s">
        <v>130</v>
      </c>
      <c r="H3" s="7" t="s">
        <v>130</v>
      </c>
      <c r="I3" s="7" t="s">
        <v>130</v>
      </c>
      <c r="J3" s="7" t="s">
        <v>150</v>
      </c>
      <c r="K3" s="7" t="s">
        <v>150</v>
      </c>
      <c r="L3" s="7" t="s">
        <v>150</v>
      </c>
      <c r="M3" s="7" t="s">
        <v>150</v>
      </c>
      <c r="N3" s="7" t="s">
        <v>151</v>
      </c>
      <c r="O3" s="7" t="s">
        <v>152</v>
      </c>
      <c r="P3" s="7" t="s">
        <v>140</v>
      </c>
      <c r="Q3" s="7" t="s">
        <v>153</v>
      </c>
      <c r="R3" s="7" t="s">
        <v>153</v>
      </c>
      <c r="S3" s="7" t="s">
        <v>153</v>
      </c>
      <c r="T3" s="7" t="s">
        <v>153</v>
      </c>
      <c r="U3" s="7" t="s">
        <v>153</v>
      </c>
      <c r="V3" s="7" t="s">
        <v>153</v>
      </c>
      <c r="W3" s="7" t="s">
        <v>153</v>
      </c>
      <c r="X3" s="7" t="s">
        <v>153</v>
      </c>
      <c r="Y3" s="7" t="s">
        <v>153</v>
      </c>
      <c r="Z3" s="7" t="s">
        <v>154</v>
      </c>
      <c r="AA3" s="7" t="s">
        <v>154</v>
      </c>
      <c r="AB3" s="7" t="s">
        <v>154</v>
      </c>
      <c r="AC3" s="7" t="s">
        <v>154</v>
      </c>
      <c r="AD3" s="7" t="s">
        <v>154</v>
      </c>
      <c r="AE3" s="7" t="s">
        <v>154</v>
      </c>
      <c r="AF3" s="7" t="s">
        <v>154</v>
      </c>
      <c r="AG3" s="7" t="s">
        <v>154</v>
      </c>
      <c r="AH3" s="7" t="s">
        <v>154</v>
      </c>
      <c r="AI3" s="7" t="s">
        <v>154</v>
      </c>
      <c r="AJ3" s="7" t="s">
        <v>154</v>
      </c>
      <c r="AK3" s="7" t="s">
        <v>154</v>
      </c>
      <c r="AL3" s="7" t="s">
        <v>154</v>
      </c>
      <c r="AM3" s="7" t="s">
        <v>154</v>
      </c>
      <c r="AN3" s="7" t="s">
        <v>154</v>
      </c>
      <c r="AO3" s="7" t="s">
        <v>154</v>
      </c>
      <c r="AP3" s="7" t="s">
        <v>154</v>
      </c>
      <c r="AQ3" s="7" t="s">
        <v>154</v>
      </c>
      <c r="AR3" s="7" t="s">
        <v>155</v>
      </c>
      <c r="AS3" s="7" t="s">
        <v>155</v>
      </c>
      <c r="AT3" s="7" t="s">
        <v>155</v>
      </c>
      <c r="AU3" s="7" t="s">
        <v>155</v>
      </c>
      <c r="AV3" s="7" t="s">
        <v>155</v>
      </c>
      <c r="AW3" s="7" t="s">
        <v>136</v>
      </c>
      <c r="AX3" s="7" t="s">
        <v>136</v>
      </c>
      <c r="AY3" s="7" t="s">
        <v>156</v>
      </c>
      <c r="AZ3" s="7" t="s">
        <v>156</v>
      </c>
      <c r="BA3" s="7" t="s">
        <v>156</v>
      </c>
      <c r="BB3" s="7" t="s">
        <v>156</v>
      </c>
      <c r="BC3" s="7" t="s">
        <v>156</v>
      </c>
      <c r="BD3" s="7" t="s">
        <v>156</v>
      </c>
      <c r="BE3" s="7" t="s">
        <v>156</v>
      </c>
      <c r="BF3" s="7" t="s">
        <v>156</v>
      </c>
      <c r="BG3" s="7" t="s">
        <v>156</v>
      </c>
      <c r="BH3" s="7" t="s">
        <v>156</v>
      </c>
      <c r="BI3" s="7" t="s">
        <v>156</v>
      </c>
      <c r="BJ3" s="7" t="s">
        <v>156</v>
      </c>
      <c r="BK3" s="7" t="s">
        <v>156</v>
      </c>
      <c r="BL3" s="7" t="s">
        <v>138</v>
      </c>
      <c r="BM3" s="7" t="s">
        <v>157</v>
      </c>
      <c r="BN3" s="7" t="s">
        <v>157</v>
      </c>
      <c r="BO3" s="7" t="s">
        <v>157</v>
      </c>
      <c r="BP3" s="7" t="s">
        <v>157</v>
      </c>
      <c r="BQ3" s="7" t="s">
        <v>157</v>
      </c>
      <c r="BR3" s="7" t="s">
        <v>157</v>
      </c>
      <c r="BS3" s="7" t="s">
        <v>157</v>
      </c>
      <c r="BT3" s="7" t="s">
        <v>157</v>
      </c>
      <c r="BU3" s="7" t="s">
        <v>157</v>
      </c>
      <c r="BV3" s="7" t="s">
        <v>157</v>
      </c>
      <c r="BW3" s="7" t="s">
        <v>140</v>
      </c>
      <c r="BX3" s="7" t="s">
        <v>140</v>
      </c>
      <c r="BY3" s="7" t="s">
        <v>140</v>
      </c>
      <c r="BZ3" s="7" t="s">
        <v>140</v>
      </c>
      <c r="CA3" s="7" t="s">
        <v>140</v>
      </c>
      <c r="CB3" s="7" t="s">
        <v>140</v>
      </c>
      <c r="CC3" s="7" t="s">
        <v>140</v>
      </c>
      <c r="CD3" s="7" t="s">
        <v>140</v>
      </c>
      <c r="CE3" s="7" t="s">
        <v>140</v>
      </c>
      <c r="CF3" s="7" t="s">
        <v>140</v>
      </c>
      <c r="CG3" s="7" t="s">
        <v>140</v>
      </c>
      <c r="CH3" s="7" t="s">
        <v>140</v>
      </c>
      <c r="CI3" s="7" t="s">
        <v>140</v>
      </c>
      <c r="CJ3" s="7" t="s">
        <v>140</v>
      </c>
      <c r="CK3" s="7" t="s">
        <v>140</v>
      </c>
      <c r="CL3" s="7" t="s">
        <v>140</v>
      </c>
      <c r="CM3" s="7" t="s">
        <v>140</v>
      </c>
      <c r="CN3" s="7" t="s">
        <v>140</v>
      </c>
      <c r="CO3" s="7" t="s">
        <v>140</v>
      </c>
      <c r="CP3" s="7" t="s">
        <v>141</v>
      </c>
      <c r="CQ3" s="7" t="s">
        <v>141</v>
      </c>
      <c r="CR3" s="7" t="s">
        <v>158</v>
      </c>
      <c r="CS3" s="7" t="s">
        <v>158</v>
      </c>
      <c r="CT3" s="7" t="s">
        <v>158</v>
      </c>
      <c r="CU3" s="7" t="s">
        <v>158</v>
      </c>
      <c r="CV3" s="7" t="s">
        <v>158</v>
      </c>
      <c r="CW3" s="7" t="s">
        <v>158</v>
      </c>
      <c r="CX3" s="7" t="s">
        <v>143</v>
      </c>
      <c r="CY3" s="7" t="s">
        <v>143</v>
      </c>
      <c r="CZ3" s="7" t="s">
        <v>159</v>
      </c>
      <c r="DA3" s="7" t="s">
        <v>144</v>
      </c>
      <c r="DB3" s="7" t="s">
        <v>144</v>
      </c>
      <c r="DC3" s="7" t="s">
        <v>144</v>
      </c>
      <c r="DD3" s="7" t="s">
        <v>144</v>
      </c>
      <c r="DE3" s="7" t="s">
        <v>144</v>
      </c>
      <c r="DF3" s="7" t="s">
        <v>144</v>
      </c>
      <c r="DG3" s="7" t="s">
        <v>144</v>
      </c>
      <c r="DH3" s="7" t="s">
        <v>144</v>
      </c>
      <c r="DI3" s="7" t="s">
        <v>144</v>
      </c>
      <c r="DJ3" s="7" t="s">
        <v>145</v>
      </c>
      <c r="DK3" s="7" t="s">
        <v>145</v>
      </c>
      <c r="DL3" s="7" t="s">
        <v>145</v>
      </c>
      <c r="DM3" s="7" t="s">
        <v>145</v>
      </c>
      <c r="DN3" s="7" t="s">
        <v>145</v>
      </c>
      <c r="DO3" s="7" t="s">
        <v>145</v>
      </c>
      <c r="DP3" s="7" t="s">
        <v>145</v>
      </c>
      <c r="DQ3" s="7" t="s">
        <v>146</v>
      </c>
      <c r="DR3" s="7" t="s">
        <v>147</v>
      </c>
      <c r="DX3" s="7" t="s">
        <v>149</v>
      </c>
    </row>
    <row r="4" spans="1:130" x14ac:dyDescent="0.2">
      <c r="A4" s="8" t="s">
        <v>160</v>
      </c>
      <c r="B4" s="7" t="s">
        <v>161</v>
      </c>
      <c r="C4" s="7" t="s">
        <v>161</v>
      </c>
      <c r="D4" s="7" t="s">
        <v>161</v>
      </c>
      <c r="E4" s="7" t="s">
        <v>161</v>
      </c>
      <c r="F4" s="7" t="s">
        <v>161</v>
      </c>
      <c r="G4" s="7" t="s">
        <v>162</v>
      </c>
      <c r="H4" s="7" t="s">
        <v>163</v>
      </c>
      <c r="I4" s="7" t="s">
        <v>161</v>
      </c>
      <c r="J4" s="7" t="s">
        <v>161</v>
      </c>
      <c r="K4" s="7" t="s">
        <v>161</v>
      </c>
      <c r="L4" s="7" t="s">
        <v>161</v>
      </c>
      <c r="M4" s="7" t="s">
        <v>161</v>
      </c>
      <c r="N4" s="7" t="s">
        <v>161</v>
      </c>
      <c r="O4" s="7" t="s">
        <v>164</v>
      </c>
      <c r="P4" s="7" t="s">
        <v>165</v>
      </c>
      <c r="Q4" s="7" t="s">
        <v>161</v>
      </c>
      <c r="R4" s="7" t="s">
        <v>166</v>
      </c>
      <c r="S4" s="7" t="s">
        <v>161</v>
      </c>
      <c r="T4" s="7" t="s">
        <v>161</v>
      </c>
      <c r="U4" s="7" t="s">
        <v>161</v>
      </c>
      <c r="V4" s="7" t="s">
        <v>161</v>
      </c>
      <c r="W4" s="7" t="s">
        <v>163</v>
      </c>
      <c r="X4" s="7" t="s">
        <v>166</v>
      </c>
      <c r="Y4" s="7" t="s">
        <v>161</v>
      </c>
      <c r="Z4" s="7" t="s">
        <v>167</v>
      </c>
      <c r="AA4" s="7" t="s">
        <v>164</v>
      </c>
      <c r="AB4" s="7" t="s">
        <v>164</v>
      </c>
      <c r="AC4" s="7" t="s">
        <v>168</v>
      </c>
      <c r="AD4" s="7" t="s">
        <v>166</v>
      </c>
      <c r="AE4" s="7" t="s">
        <v>163</v>
      </c>
      <c r="AF4" s="7" t="s">
        <v>163</v>
      </c>
      <c r="AG4" s="7" t="s">
        <v>164</v>
      </c>
      <c r="AH4" s="7" t="s">
        <v>164</v>
      </c>
      <c r="AI4" s="7" t="s">
        <v>165</v>
      </c>
      <c r="AJ4" s="7" t="s">
        <v>169</v>
      </c>
      <c r="AK4" s="7" t="s">
        <v>164</v>
      </c>
      <c r="AL4" s="7" t="s">
        <v>165</v>
      </c>
      <c r="AM4" s="7" t="s">
        <v>165</v>
      </c>
      <c r="AN4" s="7" t="s">
        <v>170</v>
      </c>
      <c r="AO4" s="7" t="s">
        <v>164</v>
      </c>
      <c r="AP4" s="7" t="s">
        <v>164</v>
      </c>
      <c r="AQ4" s="7" t="s">
        <v>171</v>
      </c>
      <c r="AR4" s="7" t="s">
        <v>164</v>
      </c>
      <c r="AS4" s="7" t="s">
        <v>164</v>
      </c>
      <c r="AT4" s="7" t="s">
        <v>164</v>
      </c>
      <c r="AU4" s="7" t="s">
        <v>164</v>
      </c>
      <c r="AV4" s="7" t="s">
        <v>164</v>
      </c>
      <c r="AW4" s="7" t="s">
        <v>172</v>
      </c>
      <c r="AX4" s="7" t="s">
        <v>172</v>
      </c>
      <c r="AY4" s="7" t="s">
        <v>164</v>
      </c>
      <c r="AZ4" s="7" t="s">
        <v>164</v>
      </c>
      <c r="BA4" s="7" t="s">
        <v>165</v>
      </c>
      <c r="BB4" s="7" t="s">
        <v>165</v>
      </c>
      <c r="BC4" s="7" t="s">
        <v>173</v>
      </c>
      <c r="BD4" s="7" t="s">
        <v>163</v>
      </c>
      <c r="BE4" s="7" t="s">
        <v>167</v>
      </c>
      <c r="BF4" s="7" t="s">
        <v>169</v>
      </c>
      <c r="BG4" s="7" t="s">
        <v>174</v>
      </c>
      <c r="BH4" s="7" t="s">
        <v>175</v>
      </c>
      <c r="BI4" s="7" t="s">
        <v>163</v>
      </c>
      <c r="BJ4" s="7" t="s">
        <v>166</v>
      </c>
      <c r="BK4" s="7" t="s">
        <v>164</v>
      </c>
      <c r="BL4" s="7" t="s">
        <v>164</v>
      </c>
      <c r="BM4" s="7" t="s">
        <v>164</v>
      </c>
      <c r="BN4" s="7" t="s">
        <v>164</v>
      </c>
      <c r="BO4" s="7" t="s">
        <v>165</v>
      </c>
      <c r="BP4" s="7" t="s">
        <v>169</v>
      </c>
      <c r="BQ4" s="7" t="s">
        <v>167</v>
      </c>
      <c r="BR4" s="7" t="s">
        <v>175</v>
      </c>
      <c r="BS4" s="7" t="s">
        <v>163</v>
      </c>
      <c r="BT4" s="7" t="s">
        <v>174</v>
      </c>
      <c r="BU4" s="7" t="s">
        <v>173</v>
      </c>
      <c r="BV4" s="7" t="s">
        <v>163</v>
      </c>
      <c r="BW4" s="7" t="s">
        <v>164</v>
      </c>
      <c r="BX4" s="7" t="s">
        <v>164</v>
      </c>
      <c r="BY4" s="7" t="s">
        <v>169</v>
      </c>
      <c r="BZ4" s="7" t="s">
        <v>164</v>
      </c>
      <c r="CA4" s="7" t="s">
        <v>164</v>
      </c>
      <c r="CB4" s="7" t="s">
        <v>164</v>
      </c>
      <c r="CC4" s="7" t="s">
        <v>164</v>
      </c>
      <c r="CD4" s="7" t="s">
        <v>165</v>
      </c>
      <c r="CE4" s="7" t="s">
        <v>165</v>
      </c>
      <c r="CF4" s="7" t="s">
        <v>170</v>
      </c>
      <c r="CG4" s="7" t="s">
        <v>166</v>
      </c>
      <c r="CH4" s="7" t="s">
        <v>163</v>
      </c>
      <c r="CI4" s="7" t="s">
        <v>163</v>
      </c>
      <c r="CJ4" s="7" t="s">
        <v>163</v>
      </c>
      <c r="CK4" s="7" t="s">
        <v>176</v>
      </c>
      <c r="CL4" s="7" t="s">
        <v>168</v>
      </c>
      <c r="CM4" s="7" t="s">
        <v>168</v>
      </c>
      <c r="CN4" s="7" t="s">
        <v>168</v>
      </c>
      <c r="CO4" s="7" t="s">
        <v>162</v>
      </c>
      <c r="CP4" s="7" t="s">
        <v>164</v>
      </c>
      <c r="CQ4" s="7" t="s">
        <v>163</v>
      </c>
      <c r="CR4" s="7" t="s">
        <v>164</v>
      </c>
      <c r="CS4" s="7" t="s">
        <v>163</v>
      </c>
      <c r="CT4" s="7" t="s">
        <v>165</v>
      </c>
      <c r="CU4" s="7" t="s">
        <v>166</v>
      </c>
      <c r="CV4" s="7" t="s">
        <v>170</v>
      </c>
      <c r="CW4" s="7" t="s">
        <v>164</v>
      </c>
      <c r="CX4" s="7" t="s">
        <v>170</v>
      </c>
      <c r="CY4" s="7" t="s">
        <v>165</v>
      </c>
      <c r="CZ4" s="7" t="s">
        <v>164</v>
      </c>
      <c r="DA4" s="7" t="s">
        <v>177</v>
      </c>
      <c r="DB4" s="7" t="s">
        <v>165</v>
      </c>
      <c r="DC4" s="7" t="s">
        <v>165</v>
      </c>
      <c r="DD4" s="7" t="s">
        <v>163</v>
      </c>
      <c r="DE4" s="7" t="s">
        <v>163</v>
      </c>
      <c r="DF4" s="7" t="s">
        <v>166</v>
      </c>
      <c r="DG4" s="7" t="s">
        <v>162</v>
      </c>
      <c r="DH4" s="7" t="s">
        <v>177</v>
      </c>
      <c r="DI4" s="7" t="s">
        <v>168</v>
      </c>
      <c r="DJ4" s="7" t="s">
        <v>161</v>
      </c>
      <c r="DK4" s="7" t="s">
        <v>161</v>
      </c>
      <c r="DL4" s="7" t="s">
        <v>164</v>
      </c>
      <c r="DM4" s="7" t="s">
        <v>164</v>
      </c>
      <c r="DN4" s="7" t="s">
        <v>164</v>
      </c>
      <c r="DO4" s="7" t="s">
        <v>178</v>
      </c>
      <c r="DP4" s="7" t="s">
        <v>178</v>
      </c>
      <c r="DX4" s="7" t="s">
        <v>160</v>
      </c>
    </row>
    <row r="5" spans="1:130" x14ac:dyDescent="0.2">
      <c r="A5" s="8" t="s">
        <v>179</v>
      </c>
      <c r="B5" s="7" t="s">
        <v>180</v>
      </c>
      <c r="C5" s="7" t="s">
        <v>181</v>
      </c>
      <c r="D5" s="7" t="s">
        <v>182</v>
      </c>
      <c r="E5" s="7" t="s">
        <v>183</v>
      </c>
      <c r="F5" s="7" t="s">
        <v>184</v>
      </c>
      <c r="G5" s="7" t="s">
        <v>185</v>
      </c>
      <c r="H5" s="7" t="s">
        <v>186</v>
      </c>
      <c r="I5" s="7" t="s">
        <v>187</v>
      </c>
      <c r="J5" s="7" t="s">
        <v>188</v>
      </c>
      <c r="K5" s="7" t="s">
        <v>189</v>
      </c>
      <c r="L5" s="7" t="s">
        <v>190</v>
      </c>
      <c r="M5" s="7" t="s">
        <v>191</v>
      </c>
      <c r="N5" s="7" t="s">
        <v>192</v>
      </c>
      <c r="O5" s="7" t="s">
        <v>193</v>
      </c>
      <c r="P5" s="7" t="s">
        <v>194</v>
      </c>
      <c r="Q5" s="7" t="s">
        <v>195</v>
      </c>
      <c r="R5" s="7" t="s">
        <v>196</v>
      </c>
      <c r="S5" s="7" t="s">
        <v>197</v>
      </c>
      <c r="T5" s="7" t="s">
        <v>198</v>
      </c>
      <c r="U5" s="7" t="s">
        <v>199</v>
      </c>
      <c r="V5" s="7" t="s">
        <v>200</v>
      </c>
      <c r="W5" s="7" t="s">
        <v>201</v>
      </c>
      <c r="X5" s="7" t="s">
        <v>202</v>
      </c>
      <c r="Y5" s="7" t="s">
        <v>203</v>
      </c>
      <c r="Z5" s="7" t="s">
        <v>204</v>
      </c>
      <c r="AA5" s="7" t="s">
        <v>205</v>
      </c>
      <c r="AB5" s="7" t="s">
        <v>206</v>
      </c>
      <c r="AC5" s="7" t="s">
        <v>207</v>
      </c>
      <c r="AD5" s="7" t="s">
        <v>208</v>
      </c>
      <c r="AE5" s="7" t="s">
        <v>209</v>
      </c>
      <c r="AF5" s="7" t="s">
        <v>210</v>
      </c>
      <c r="AG5" s="7" t="s">
        <v>211</v>
      </c>
      <c r="AH5" s="7" t="s">
        <v>212</v>
      </c>
      <c r="AI5" s="7" t="s">
        <v>213</v>
      </c>
      <c r="AJ5" s="7" t="s">
        <v>214</v>
      </c>
      <c r="AK5" s="7" t="s">
        <v>215</v>
      </c>
      <c r="AL5" s="7" t="s">
        <v>216</v>
      </c>
      <c r="AM5" s="7" t="s">
        <v>217</v>
      </c>
      <c r="AN5" s="7" t="s">
        <v>218</v>
      </c>
      <c r="AO5" s="7" t="s">
        <v>219</v>
      </c>
      <c r="AP5" s="7" t="s">
        <v>220</v>
      </c>
      <c r="AQ5" s="7" t="s">
        <v>221</v>
      </c>
      <c r="AR5" s="7" t="s">
        <v>222</v>
      </c>
      <c r="AS5" s="7" t="s">
        <v>223</v>
      </c>
      <c r="AT5" s="7" t="s">
        <v>224</v>
      </c>
      <c r="AU5" s="7" t="s">
        <v>225</v>
      </c>
      <c r="AV5" s="7" t="s">
        <v>226</v>
      </c>
      <c r="AW5" s="7" t="s">
        <v>227</v>
      </c>
      <c r="AX5" s="7" t="s">
        <v>228</v>
      </c>
      <c r="AY5" s="7" t="s">
        <v>229</v>
      </c>
      <c r="AZ5" s="7" t="s">
        <v>230</v>
      </c>
      <c r="BA5" s="7" t="s">
        <v>231</v>
      </c>
      <c r="BB5" s="7" t="s">
        <v>232</v>
      </c>
      <c r="BC5" s="7" t="s">
        <v>233</v>
      </c>
      <c r="BD5" s="7" t="s">
        <v>234</v>
      </c>
      <c r="BE5" s="7" t="s">
        <v>235</v>
      </c>
      <c r="BF5" s="7" t="s">
        <v>236</v>
      </c>
      <c r="BG5" s="7" t="s">
        <v>237</v>
      </c>
      <c r="BH5" s="7" t="s">
        <v>238</v>
      </c>
      <c r="BI5" s="7" t="s">
        <v>239</v>
      </c>
      <c r="BJ5" s="7" t="s">
        <v>240</v>
      </c>
      <c r="BK5" s="7" t="s">
        <v>241</v>
      </c>
      <c r="BL5" s="7" t="s">
        <v>242</v>
      </c>
      <c r="BM5" s="7" t="s">
        <v>243</v>
      </c>
      <c r="BN5" s="7" t="s">
        <v>244</v>
      </c>
      <c r="BO5" s="7" t="s">
        <v>245</v>
      </c>
      <c r="BP5" s="7" t="s">
        <v>246</v>
      </c>
      <c r="BQ5" s="7" t="s">
        <v>247</v>
      </c>
      <c r="BR5" s="7" t="s">
        <v>248</v>
      </c>
      <c r="BS5" s="7" t="s">
        <v>249</v>
      </c>
      <c r="BT5" s="7" t="s">
        <v>250</v>
      </c>
      <c r="BU5" s="7" t="s">
        <v>251</v>
      </c>
      <c r="BV5" s="7" t="s">
        <v>252</v>
      </c>
      <c r="BW5" s="7" t="s">
        <v>253</v>
      </c>
      <c r="BX5" s="7" t="s">
        <v>254</v>
      </c>
      <c r="BY5" s="7" t="s">
        <v>255</v>
      </c>
      <c r="BZ5" s="7" t="s">
        <v>256</v>
      </c>
      <c r="CA5" s="7" t="s">
        <v>257</v>
      </c>
      <c r="CB5" s="7" t="s">
        <v>258</v>
      </c>
      <c r="CC5" s="7" t="s">
        <v>259</v>
      </c>
      <c r="CD5" s="7" t="s">
        <v>260</v>
      </c>
      <c r="CE5" s="7" t="s">
        <v>261</v>
      </c>
      <c r="CF5" s="7" t="s">
        <v>262</v>
      </c>
      <c r="CG5" s="7" t="s">
        <v>263</v>
      </c>
      <c r="CH5" s="7" t="s">
        <v>264</v>
      </c>
      <c r="CI5" s="7" t="s">
        <v>265</v>
      </c>
      <c r="CJ5" s="7" t="s">
        <v>266</v>
      </c>
      <c r="CK5" s="7" t="s">
        <v>267</v>
      </c>
      <c r="CL5" s="7" t="s">
        <v>268</v>
      </c>
      <c r="CM5" s="7" t="s">
        <v>269</v>
      </c>
      <c r="CN5" s="7" t="s">
        <v>270</v>
      </c>
      <c r="CO5" s="7" t="s">
        <v>271</v>
      </c>
      <c r="CP5" s="7" t="s">
        <v>272</v>
      </c>
      <c r="CQ5" s="7" t="s">
        <v>273</v>
      </c>
      <c r="CR5" s="7" t="s">
        <v>274</v>
      </c>
      <c r="CS5" s="7" t="s">
        <v>275</v>
      </c>
      <c r="CT5" s="7" t="s">
        <v>276</v>
      </c>
      <c r="CU5" s="7" t="s">
        <v>277</v>
      </c>
      <c r="CV5" s="7" t="s">
        <v>278</v>
      </c>
      <c r="CW5" s="7" t="s">
        <v>279</v>
      </c>
      <c r="CX5" s="7" t="s">
        <v>280</v>
      </c>
      <c r="CY5" s="7" t="s">
        <v>281</v>
      </c>
      <c r="CZ5" s="7" t="s">
        <v>282</v>
      </c>
      <c r="DA5" s="7" t="s">
        <v>283</v>
      </c>
      <c r="DB5" s="7" t="s">
        <v>284</v>
      </c>
      <c r="DC5" s="7" t="s">
        <v>285</v>
      </c>
      <c r="DD5" s="7" t="s">
        <v>286</v>
      </c>
      <c r="DE5" s="7" t="s">
        <v>287</v>
      </c>
      <c r="DF5" s="7" t="s">
        <v>288</v>
      </c>
      <c r="DG5" s="7" t="s">
        <v>289</v>
      </c>
      <c r="DH5" s="7" t="s">
        <v>290</v>
      </c>
      <c r="DI5" s="7" t="s">
        <v>291</v>
      </c>
      <c r="DJ5" s="7" t="s">
        <v>292</v>
      </c>
      <c r="DK5" s="7" t="s">
        <v>293</v>
      </c>
      <c r="DL5" s="7" t="s">
        <v>294</v>
      </c>
      <c r="DM5" s="7" t="s">
        <v>295</v>
      </c>
      <c r="DN5" s="7" t="s">
        <v>296</v>
      </c>
      <c r="DO5" s="7" t="s">
        <v>297</v>
      </c>
      <c r="DP5" s="7" t="s">
        <v>298</v>
      </c>
      <c r="DQ5" s="7" t="s">
        <v>146</v>
      </c>
      <c r="DR5" s="7" t="s">
        <v>299</v>
      </c>
      <c r="DS5" s="7" t="s">
        <v>300</v>
      </c>
      <c r="DU5" s="7" t="s">
        <v>301</v>
      </c>
      <c r="DX5" s="7" t="s">
        <v>179</v>
      </c>
    </row>
    <row r="6" spans="1:130" x14ac:dyDescent="0.2">
      <c r="A6" s="8" t="s">
        <v>302</v>
      </c>
      <c r="B6" s="7" t="s">
        <v>303</v>
      </c>
      <c r="C6" s="7" t="s">
        <v>304</v>
      </c>
      <c r="D6" s="7" t="s">
        <v>305</v>
      </c>
      <c r="E6" s="7" t="s">
        <v>306</v>
      </c>
      <c r="F6" s="7" t="s">
        <v>307</v>
      </c>
      <c r="G6" s="7" t="s">
        <v>308</v>
      </c>
      <c r="H6" s="7" t="s">
        <v>309</v>
      </c>
      <c r="I6" s="7" t="s">
        <v>310</v>
      </c>
      <c r="J6" s="7" t="s">
        <v>311</v>
      </c>
      <c r="K6" s="7" t="s">
        <v>312</v>
      </c>
      <c r="L6" s="7" t="s">
        <v>313</v>
      </c>
      <c r="M6" s="7" t="s">
        <v>314</v>
      </c>
      <c r="N6" s="7" t="s">
        <v>315</v>
      </c>
      <c r="O6" s="7" t="s">
        <v>316</v>
      </c>
      <c r="P6" s="7" t="s">
        <v>317</v>
      </c>
      <c r="Q6" s="7">
        <v>3503984</v>
      </c>
      <c r="R6" s="7" t="s">
        <v>318</v>
      </c>
      <c r="S6" s="7" t="s">
        <v>319</v>
      </c>
      <c r="T6" s="7" t="s">
        <v>320</v>
      </c>
      <c r="U6" s="7" t="s">
        <v>321</v>
      </c>
      <c r="V6" s="7" t="s">
        <v>322</v>
      </c>
      <c r="W6" s="7" t="s">
        <v>323</v>
      </c>
      <c r="X6" s="7" t="s">
        <v>324</v>
      </c>
      <c r="Y6" s="7" t="s">
        <v>325</v>
      </c>
      <c r="Z6" s="7" t="s">
        <v>326</v>
      </c>
      <c r="AA6" s="7" t="s">
        <v>327</v>
      </c>
      <c r="AB6" s="7" t="s">
        <v>328</v>
      </c>
      <c r="AC6" s="7" t="s">
        <v>329</v>
      </c>
      <c r="AD6" s="7" t="s">
        <v>330</v>
      </c>
      <c r="AE6" s="7" t="s">
        <v>331</v>
      </c>
      <c r="AF6" s="7" t="s">
        <v>332</v>
      </c>
      <c r="AG6" s="7" t="s">
        <v>333</v>
      </c>
      <c r="AH6" s="7" t="s">
        <v>334</v>
      </c>
      <c r="AI6" s="7" t="s">
        <v>335</v>
      </c>
      <c r="AJ6" s="7" t="s">
        <v>336</v>
      </c>
      <c r="AK6" s="7" t="s">
        <v>337</v>
      </c>
      <c r="AL6" s="7" t="s">
        <v>338</v>
      </c>
      <c r="AM6" s="7" t="s">
        <v>339</v>
      </c>
      <c r="AN6" s="7" t="s">
        <v>340</v>
      </c>
      <c r="AO6" s="7" t="s">
        <v>341</v>
      </c>
      <c r="AP6" s="7" t="s">
        <v>342</v>
      </c>
      <c r="AQ6" s="7" t="s">
        <v>343</v>
      </c>
      <c r="AR6" s="7" t="s">
        <v>344</v>
      </c>
      <c r="AS6" s="7" t="s">
        <v>345</v>
      </c>
      <c r="AT6" s="7" t="s">
        <v>346</v>
      </c>
      <c r="AU6" s="7" t="s">
        <v>347</v>
      </c>
      <c r="AV6" s="7" t="s">
        <v>348</v>
      </c>
      <c r="AW6" s="7" t="s">
        <v>349</v>
      </c>
      <c r="AX6" s="7" t="s">
        <v>350</v>
      </c>
      <c r="AY6" s="7" t="s">
        <v>351</v>
      </c>
      <c r="AZ6" s="7" t="s">
        <v>352</v>
      </c>
      <c r="BA6" s="7" t="s">
        <v>353</v>
      </c>
      <c r="BB6" s="7" t="s">
        <v>354</v>
      </c>
      <c r="BC6" s="7">
        <v>327193010</v>
      </c>
      <c r="BD6" s="7" t="s">
        <v>355</v>
      </c>
      <c r="BE6" s="7" t="s">
        <v>356</v>
      </c>
      <c r="BF6" s="7" t="s">
        <v>357</v>
      </c>
      <c r="BG6" s="7" t="s">
        <v>358</v>
      </c>
      <c r="BH6" s="7" t="s">
        <v>359</v>
      </c>
      <c r="BI6" s="7" t="s">
        <v>360</v>
      </c>
      <c r="BJ6" s="7" t="s">
        <v>361</v>
      </c>
      <c r="BK6" s="7" t="s">
        <v>362</v>
      </c>
      <c r="BL6" s="7" t="s">
        <v>363</v>
      </c>
      <c r="BM6" s="7" t="s">
        <v>364</v>
      </c>
      <c r="BN6" s="7" t="s">
        <v>365</v>
      </c>
      <c r="BO6" s="7" t="s">
        <v>366</v>
      </c>
      <c r="BP6" s="7" t="s">
        <v>367</v>
      </c>
      <c r="BQ6" s="7" t="s">
        <v>368</v>
      </c>
      <c r="BR6" s="7" t="s">
        <v>369</v>
      </c>
      <c r="BS6" s="7" t="s">
        <v>370</v>
      </c>
      <c r="BT6" s="7" t="s">
        <v>371</v>
      </c>
      <c r="BU6" s="7">
        <v>327192013</v>
      </c>
      <c r="BV6" s="7" t="s">
        <v>372</v>
      </c>
      <c r="BW6" s="7" t="s">
        <v>373</v>
      </c>
      <c r="BX6" s="7" t="s">
        <v>374</v>
      </c>
      <c r="BY6" s="7" t="s">
        <v>375</v>
      </c>
      <c r="BZ6" s="7" t="s">
        <v>376</v>
      </c>
      <c r="CA6" s="7" t="s">
        <v>377</v>
      </c>
      <c r="CB6" s="7" t="s">
        <v>378</v>
      </c>
      <c r="CC6" s="7" t="s">
        <v>379</v>
      </c>
      <c r="CD6" s="7" t="s">
        <v>380</v>
      </c>
      <c r="CE6" s="7" t="s">
        <v>381</v>
      </c>
      <c r="CF6" s="7" t="s">
        <v>382</v>
      </c>
      <c r="CG6" s="7" t="s">
        <v>383</v>
      </c>
      <c r="CH6" s="7" t="s">
        <v>384</v>
      </c>
      <c r="CI6" s="7" t="s">
        <v>385</v>
      </c>
      <c r="CJ6" s="7" t="s">
        <v>386</v>
      </c>
      <c r="CK6" s="7" t="s">
        <v>387</v>
      </c>
      <c r="CL6" s="7" t="s">
        <v>388</v>
      </c>
      <c r="CM6" s="7" t="s">
        <v>389</v>
      </c>
      <c r="CN6" s="7" t="s">
        <v>390</v>
      </c>
      <c r="CO6" s="7">
        <v>326635016</v>
      </c>
      <c r="CP6" s="7" t="s">
        <v>391</v>
      </c>
      <c r="CQ6" s="7" t="s">
        <v>392</v>
      </c>
      <c r="CR6" s="7" t="s">
        <v>393</v>
      </c>
      <c r="CS6" s="7" t="s">
        <v>394</v>
      </c>
      <c r="CT6" s="7" t="s">
        <v>395</v>
      </c>
      <c r="CU6" s="7" t="s">
        <v>396</v>
      </c>
      <c r="CV6" s="7" t="s">
        <v>397</v>
      </c>
      <c r="CW6" s="7" t="s">
        <v>398</v>
      </c>
      <c r="CX6" s="7" t="s">
        <v>399</v>
      </c>
      <c r="CY6" s="7" t="s">
        <v>400</v>
      </c>
      <c r="CZ6" s="7" t="s">
        <v>401</v>
      </c>
      <c r="DA6" s="7" t="s">
        <v>402</v>
      </c>
      <c r="DB6" s="7" t="s">
        <v>403</v>
      </c>
      <c r="DC6" s="7" t="s">
        <v>404</v>
      </c>
      <c r="DD6" s="7" t="s">
        <v>405</v>
      </c>
      <c r="DE6" s="7" t="s">
        <v>406</v>
      </c>
      <c r="DF6" s="7" t="s">
        <v>407</v>
      </c>
      <c r="DG6" s="7">
        <v>326636013</v>
      </c>
      <c r="DH6" s="7" t="s">
        <v>408</v>
      </c>
      <c r="DI6" s="7" t="s">
        <v>409</v>
      </c>
      <c r="DJ6" s="7" t="s">
        <v>410</v>
      </c>
      <c r="DK6" s="7" t="s">
        <v>411</v>
      </c>
      <c r="DL6" s="7" t="s">
        <v>412</v>
      </c>
      <c r="DM6" s="7" t="s">
        <v>413</v>
      </c>
      <c r="DN6" s="7" t="s">
        <v>414</v>
      </c>
      <c r="DO6" s="7" t="s">
        <v>415</v>
      </c>
      <c r="DP6" s="7" t="s">
        <v>416</v>
      </c>
      <c r="DR6" s="7" t="s">
        <v>417</v>
      </c>
      <c r="DS6" s="7" t="s">
        <v>418</v>
      </c>
      <c r="DU6" s="7" t="s">
        <v>419</v>
      </c>
      <c r="DX6" s="7" t="s">
        <v>302</v>
      </c>
    </row>
    <row r="7" spans="1:130" x14ac:dyDescent="0.2">
      <c r="A7" s="8" t="s">
        <v>420</v>
      </c>
      <c r="B7" s="7">
        <v>3.2</v>
      </c>
      <c r="C7" s="7">
        <v>3</v>
      </c>
      <c r="D7" s="7">
        <v>3</v>
      </c>
      <c r="E7" s="7">
        <v>3</v>
      </c>
      <c r="F7" s="7">
        <v>2.96</v>
      </c>
      <c r="G7" s="7">
        <v>6</v>
      </c>
      <c r="H7" s="7">
        <v>3.09</v>
      </c>
      <c r="I7" s="7">
        <v>3</v>
      </c>
      <c r="J7" s="7">
        <v>2.2400000000000002</v>
      </c>
      <c r="K7" s="7">
        <v>2.3199999999999998</v>
      </c>
      <c r="L7" s="7">
        <v>2.3199999999999998</v>
      </c>
      <c r="M7" s="7">
        <v>2.3199999999999998</v>
      </c>
      <c r="N7" s="7">
        <v>3</v>
      </c>
      <c r="O7" s="7">
        <v>2.96</v>
      </c>
      <c r="P7" s="7">
        <v>3</v>
      </c>
      <c r="Q7" s="7">
        <v>2.2400000000000002</v>
      </c>
      <c r="R7" s="7">
        <v>2.39</v>
      </c>
      <c r="S7" s="7">
        <v>2.2400000000000002</v>
      </c>
      <c r="T7" s="7">
        <v>1.8</v>
      </c>
      <c r="U7" s="7">
        <v>1.2</v>
      </c>
      <c r="V7" s="7">
        <v>1.35</v>
      </c>
      <c r="W7" s="7">
        <v>1.35</v>
      </c>
      <c r="X7" s="7">
        <v>1.38</v>
      </c>
      <c r="Y7" s="7">
        <v>2.2200000000000002</v>
      </c>
      <c r="Z7" s="7">
        <v>2.2200000000000002</v>
      </c>
      <c r="AA7" s="7">
        <v>3.68</v>
      </c>
      <c r="AB7" s="7">
        <v>1.2</v>
      </c>
      <c r="AC7" s="7">
        <v>1.35</v>
      </c>
      <c r="AD7" s="7">
        <v>1.2</v>
      </c>
      <c r="AE7" s="7">
        <v>1.35</v>
      </c>
      <c r="AF7" s="7">
        <v>2.4500000000000002</v>
      </c>
      <c r="AG7" s="7">
        <v>2.2400000000000002</v>
      </c>
      <c r="AH7" s="7">
        <v>2.2400000000000002</v>
      </c>
      <c r="AI7" s="7">
        <v>9.6</v>
      </c>
      <c r="AJ7" s="7">
        <v>2.02</v>
      </c>
      <c r="AK7" s="7">
        <v>9.6</v>
      </c>
      <c r="AL7" s="7">
        <v>3.68</v>
      </c>
      <c r="AM7" s="7">
        <v>1.8</v>
      </c>
      <c r="AN7" s="7">
        <v>1.8</v>
      </c>
      <c r="AO7" s="7">
        <v>6</v>
      </c>
      <c r="AP7" s="7">
        <v>1.35</v>
      </c>
      <c r="AQ7" s="7">
        <v>9.1999999999999993</v>
      </c>
      <c r="AR7" s="7">
        <v>2.08</v>
      </c>
      <c r="AS7" s="7">
        <v>1.94</v>
      </c>
      <c r="AT7" s="7">
        <v>1.94</v>
      </c>
      <c r="AU7" s="7">
        <v>1.94</v>
      </c>
      <c r="AV7" s="7">
        <v>1.94</v>
      </c>
      <c r="AW7" s="7">
        <v>4</v>
      </c>
      <c r="AX7" s="7">
        <v>7</v>
      </c>
      <c r="AY7" s="7">
        <v>1</v>
      </c>
      <c r="AZ7" s="7">
        <v>1</v>
      </c>
      <c r="BA7" s="7">
        <v>1</v>
      </c>
      <c r="BB7" s="7">
        <v>0.8</v>
      </c>
      <c r="BC7" s="7">
        <v>1.2</v>
      </c>
      <c r="BD7" s="7">
        <v>1.5</v>
      </c>
      <c r="BE7" s="7">
        <v>1.5</v>
      </c>
      <c r="BF7" s="7">
        <v>1.57</v>
      </c>
      <c r="BG7" s="7">
        <v>1.54</v>
      </c>
      <c r="BH7" s="7">
        <v>1.2</v>
      </c>
      <c r="BI7" s="7">
        <v>1.93</v>
      </c>
      <c r="BJ7" s="7">
        <v>1</v>
      </c>
      <c r="BK7" s="7">
        <v>1</v>
      </c>
      <c r="BL7" s="7">
        <v>1.6</v>
      </c>
      <c r="BM7" s="7">
        <v>1</v>
      </c>
      <c r="BN7" s="7">
        <v>1</v>
      </c>
      <c r="BO7" s="7">
        <v>0.8</v>
      </c>
      <c r="BP7" s="7">
        <v>1.57</v>
      </c>
      <c r="BQ7" s="7">
        <v>1.5</v>
      </c>
      <c r="BR7" s="7">
        <v>1.2</v>
      </c>
      <c r="BS7" s="7">
        <v>1.93</v>
      </c>
      <c r="BT7" s="7">
        <v>1.54</v>
      </c>
      <c r="BU7" s="7">
        <v>1.2</v>
      </c>
      <c r="BV7" s="7">
        <v>1.5</v>
      </c>
      <c r="BW7" s="7">
        <v>1.5</v>
      </c>
      <c r="BX7" s="7">
        <v>3</v>
      </c>
      <c r="BY7" s="7">
        <v>1.42</v>
      </c>
      <c r="BZ7" s="7">
        <v>1.08</v>
      </c>
      <c r="CA7" s="7">
        <v>0.84</v>
      </c>
      <c r="CB7" s="7">
        <v>1.8</v>
      </c>
      <c r="CC7" s="7">
        <v>2.04</v>
      </c>
      <c r="CD7" s="7">
        <v>3</v>
      </c>
      <c r="CE7" s="7">
        <v>1.2</v>
      </c>
      <c r="CF7" s="7">
        <v>1.2</v>
      </c>
      <c r="CG7" s="7">
        <v>1.08</v>
      </c>
      <c r="CH7" s="7">
        <v>1.5</v>
      </c>
      <c r="CI7" s="7">
        <v>1.42</v>
      </c>
      <c r="CJ7" s="7">
        <v>1.42</v>
      </c>
      <c r="CK7" s="7">
        <v>1.2</v>
      </c>
      <c r="CL7" s="7">
        <v>1.42</v>
      </c>
      <c r="CM7" s="7">
        <v>1.42</v>
      </c>
      <c r="CN7" s="7">
        <v>1.42</v>
      </c>
      <c r="CO7" s="7">
        <v>1.5</v>
      </c>
      <c r="CP7" s="7">
        <v>3</v>
      </c>
      <c r="CQ7" s="7">
        <v>1.72</v>
      </c>
      <c r="CR7" s="7">
        <v>3</v>
      </c>
      <c r="CS7" s="7">
        <v>1.42</v>
      </c>
      <c r="CT7" s="7">
        <v>1.2</v>
      </c>
      <c r="CU7" s="7">
        <v>1.08</v>
      </c>
      <c r="CV7" s="7">
        <v>1.2</v>
      </c>
      <c r="CW7" s="7">
        <v>1.08</v>
      </c>
      <c r="CX7" s="7">
        <v>1.08</v>
      </c>
      <c r="CY7" s="7">
        <v>1.08</v>
      </c>
      <c r="CZ7" s="7">
        <v>1.08</v>
      </c>
      <c r="DA7" s="7" t="s">
        <v>421</v>
      </c>
      <c r="DB7" s="7">
        <v>1.5</v>
      </c>
      <c r="DC7" s="7">
        <v>3</v>
      </c>
      <c r="DD7" s="7">
        <v>1.5</v>
      </c>
      <c r="DE7" s="7">
        <v>1.42</v>
      </c>
      <c r="DF7" s="7">
        <v>1.5</v>
      </c>
      <c r="DG7" s="7">
        <v>1.5</v>
      </c>
      <c r="DH7" s="7">
        <v>3</v>
      </c>
      <c r="DI7" s="7">
        <v>1.42</v>
      </c>
      <c r="DJ7" s="7">
        <v>3</v>
      </c>
      <c r="DK7" s="7">
        <v>6</v>
      </c>
      <c r="DL7" s="7">
        <v>3</v>
      </c>
      <c r="DM7" s="7">
        <v>3</v>
      </c>
      <c r="DN7" s="7">
        <v>3</v>
      </c>
      <c r="DO7" s="7">
        <v>6</v>
      </c>
      <c r="DP7" s="7">
        <v>6</v>
      </c>
      <c r="DX7" s="7" t="s">
        <v>420</v>
      </c>
    </row>
    <row r="8" spans="1:130" x14ac:dyDescent="0.2">
      <c r="A8" s="8" t="s">
        <v>422</v>
      </c>
      <c r="B8" s="7" t="s">
        <v>423</v>
      </c>
      <c r="CE8" s="7" t="s">
        <v>424</v>
      </c>
      <c r="DS8" s="7" t="s">
        <v>425</v>
      </c>
      <c r="DT8" s="7" t="s">
        <v>426</v>
      </c>
      <c r="DU8" s="7" t="s">
        <v>425</v>
      </c>
      <c r="DV8" s="7" t="s">
        <v>426</v>
      </c>
      <c r="DX8" s="7" t="s">
        <v>422</v>
      </c>
    </row>
    <row r="9" spans="1:130" x14ac:dyDescent="0.2">
      <c r="A9" s="9">
        <v>44193</v>
      </c>
      <c r="P9" s="7" t="s">
        <v>424</v>
      </c>
      <c r="AI9" s="7" t="s">
        <v>424</v>
      </c>
      <c r="AK9" s="7" t="s">
        <v>424</v>
      </c>
      <c r="CL9" s="7" t="s">
        <v>424</v>
      </c>
      <c r="CR9" s="7" t="s">
        <v>424</v>
      </c>
      <c r="CS9" s="7" t="s">
        <v>424</v>
      </c>
      <c r="CV9" s="7" t="s">
        <v>424</v>
      </c>
      <c r="CW9" s="7" t="s">
        <v>424</v>
      </c>
      <c r="DB9" s="7" t="s">
        <v>424</v>
      </c>
      <c r="DC9" s="7" t="s">
        <v>424</v>
      </c>
      <c r="DM9" s="7" t="s">
        <v>424</v>
      </c>
      <c r="DW9" s="7">
        <v>0</v>
      </c>
      <c r="DX9" s="10">
        <v>44193</v>
      </c>
    </row>
    <row r="10" spans="1:130" x14ac:dyDescent="0.2">
      <c r="A10" s="9">
        <v>44194</v>
      </c>
      <c r="AI10" s="7" t="s">
        <v>424</v>
      </c>
      <c r="AM10" s="7" t="s">
        <v>424</v>
      </c>
      <c r="BY10" s="7" t="s">
        <v>424</v>
      </c>
      <c r="CE10" s="7" t="s">
        <v>424</v>
      </c>
      <c r="CF10" s="7" t="s">
        <v>424</v>
      </c>
      <c r="CR10" s="7" t="s">
        <v>424</v>
      </c>
      <c r="CZ10" s="7" t="s">
        <v>424</v>
      </c>
      <c r="DA10" s="7" t="s">
        <v>424</v>
      </c>
      <c r="DL10" s="7" t="s">
        <v>424</v>
      </c>
      <c r="DW10" s="7">
        <v>0</v>
      </c>
      <c r="DX10" s="10">
        <v>44194</v>
      </c>
    </row>
    <row r="11" spans="1:130" x14ac:dyDescent="0.2">
      <c r="A11" s="9">
        <v>44195</v>
      </c>
      <c r="B11" s="7" t="s">
        <v>424</v>
      </c>
      <c r="AM11" s="7" t="s">
        <v>424</v>
      </c>
      <c r="CE11" s="7" t="s">
        <v>424</v>
      </c>
      <c r="DA11" s="7" t="s">
        <v>424</v>
      </c>
      <c r="DF11" s="7" t="s">
        <v>424</v>
      </c>
      <c r="DH11" s="7" t="s">
        <v>424</v>
      </c>
      <c r="DW11" s="7">
        <v>0</v>
      </c>
      <c r="DX11" s="10">
        <v>44195</v>
      </c>
    </row>
    <row r="12" spans="1:130" x14ac:dyDescent="0.2">
      <c r="A12" s="9">
        <v>44196</v>
      </c>
      <c r="B12" s="7" t="s">
        <v>424</v>
      </c>
      <c r="F12" s="7" t="s">
        <v>424</v>
      </c>
      <c r="I12" s="7" t="s">
        <v>424</v>
      </c>
      <c r="J12" s="7" t="s">
        <v>424</v>
      </c>
      <c r="Y12" s="7" t="s">
        <v>424</v>
      </c>
      <c r="AL12" s="7" t="s">
        <v>424</v>
      </c>
      <c r="AR12" s="7" t="s">
        <v>424</v>
      </c>
      <c r="AS12" s="7" t="s">
        <v>424</v>
      </c>
      <c r="AT12" s="7" t="s">
        <v>424</v>
      </c>
      <c r="CK12" s="7" t="s">
        <v>424</v>
      </c>
      <c r="DB12" s="7" t="s">
        <v>424</v>
      </c>
      <c r="DK12" s="7" t="s">
        <v>424</v>
      </c>
      <c r="DO12" s="7" t="s">
        <v>424</v>
      </c>
      <c r="DW12" s="7">
        <v>0</v>
      </c>
      <c r="DX12" s="10">
        <v>44196</v>
      </c>
    </row>
    <row r="13" spans="1:130" x14ac:dyDescent="0.2">
      <c r="A13" s="9">
        <v>44197</v>
      </c>
      <c r="DW13" s="7">
        <v>0</v>
      </c>
      <c r="DX13" s="10">
        <v>44197</v>
      </c>
    </row>
    <row r="14" spans="1:130" x14ac:dyDescent="0.2">
      <c r="A14" s="9">
        <v>44198</v>
      </c>
      <c r="N14" s="7" t="s">
        <v>424</v>
      </c>
      <c r="P14" s="7" t="s">
        <v>424</v>
      </c>
      <c r="Q14" s="7" t="s">
        <v>424</v>
      </c>
      <c r="R14" s="7" t="s">
        <v>424</v>
      </c>
      <c r="X14" s="7" t="s">
        <v>424</v>
      </c>
      <c r="AD14" s="7" t="s">
        <v>424</v>
      </c>
      <c r="AF14" s="7" t="s">
        <v>424</v>
      </c>
      <c r="AG14" s="7" t="s">
        <v>424</v>
      </c>
      <c r="AK14" s="7" t="s">
        <v>424</v>
      </c>
      <c r="AR14" s="7" t="s">
        <v>424</v>
      </c>
      <c r="BA14" s="7" t="s">
        <v>424</v>
      </c>
      <c r="BF14" s="7" t="s">
        <v>424</v>
      </c>
      <c r="BJ14" s="7" t="s">
        <v>424</v>
      </c>
      <c r="BX14" s="7" t="s">
        <v>424</v>
      </c>
      <c r="CB14" s="7" t="s">
        <v>424</v>
      </c>
      <c r="CP14" s="7" t="s">
        <v>424</v>
      </c>
      <c r="CS14" s="7" t="s">
        <v>424</v>
      </c>
      <c r="DB14" s="7" t="s">
        <v>424</v>
      </c>
      <c r="DC14" s="7" t="s">
        <v>424</v>
      </c>
      <c r="DD14" s="7" t="s">
        <v>424</v>
      </c>
      <c r="DF14" s="7" t="s">
        <v>424</v>
      </c>
      <c r="DJ14" s="7" t="s">
        <v>424</v>
      </c>
      <c r="DK14" s="7" t="s">
        <v>424</v>
      </c>
      <c r="DP14" s="7" t="s">
        <v>424</v>
      </c>
      <c r="DW14" s="7">
        <v>0</v>
      </c>
      <c r="DX14" s="10">
        <v>44198</v>
      </c>
    </row>
    <row r="15" spans="1:130" x14ac:dyDescent="0.2">
      <c r="A15" s="9">
        <v>44199</v>
      </c>
      <c r="W15" s="7" t="s">
        <v>424</v>
      </c>
      <c r="AE15" s="7" t="s">
        <v>424</v>
      </c>
      <c r="AO15" s="7" t="s">
        <v>424</v>
      </c>
      <c r="AY15" s="7" t="s">
        <v>424</v>
      </c>
      <c r="BB15" s="7" t="s">
        <v>424</v>
      </c>
      <c r="BD15" s="7" t="s">
        <v>424</v>
      </c>
      <c r="BK15" s="7" t="s">
        <v>424</v>
      </c>
      <c r="BL15" s="7" t="s">
        <v>424</v>
      </c>
      <c r="BM15" s="7" t="s">
        <v>424</v>
      </c>
      <c r="BN15" s="7" t="s">
        <v>424</v>
      </c>
      <c r="BV15" s="7" t="s">
        <v>424</v>
      </c>
      <c r="CD15" s="7" t="s">
        <v>424</v>
      </c>
      <c r="CH15" s="7" t="s">
        <v>424</v>
      </c>
      <c r="CI15" s="7" t="s">
        <v>424</v>
      </c>
      <c r="CR15" s="7" t="s">
        <v>424</v>
      </c>
      <c r="DB15" s="7" t="s">
        <v>424</v>
      </c>
      <c r="DC15" s="7" t="s">
        <v>424</v>
      </c>
      <c r="DD15" s="7" t="s">
        <v>424</v>
      </c>
      <c r="DE15" s="7" t="s">
        <v>424</v>
      </c>
      <c r="DH15" s="7" t="s">
        <v>424</v>
      </c>
      <c r="DJ15" s="7" t="s">
        <v>424</v>
      </c>
      <c r="DO15" s="7" t="s">
        <v>424</v>
      </c>
      <c r="DW15" s="7">
        <v>0</v>
      </c>
      <c r="DX15" s="10">
        <v>44199</v>
      </c>
    </row>
    <row r="16" spans="1:130" x14ac:dyDescent="0.2">
      <c r="A16" s="9">
        <v>44200</v>
      </c>
      <c r="S16" s="7" t="s">
        <v>424</v>
      </c>
      <c r="BZ16" s="7" t="s">
        <v>424</v>
      </c>
      <c r="CJ16" s="7" t="s">
        <v>424</v>
      </c>
      <c r="CM16" s="7" t="s">
        <v>424</v>
      </c>
      <c r="CN16" s="7" t="s">
        <v>424</v>
      </c>
      <c r="CS16" s="7" t="s">
        <v>424</v>
      </c>
      <c r="CU16" s="7" t="s">
        <v>424</v>
      </c>
      <c r="DJ16" s="7" t="s">
        <v>424</v>
      </c>
      <c r="DK16" s="7" t="s">
        <v>424</v>
      </c>
      <c r="DW16" s="7">
        <v>0</v>
      </c>
      <c r="DX16" s="10">
        <v>44200</v>
      </c>
    </row>
    <row r="17" spans="1:128" x14ac:dyDescent="0.2">
      <c r="A17" s="9">
        <v>44201</v>
      </c>
      <c r="B17" s="7" t="s">
        <v>424</v>
      </c>
      <c r="C17" s="7" t="s">
        <v>424</v>
      </c>
      <c r="D17" s="7" t="s">
        <v>424</v>
      </c>
      <c r="E17" s="7" t="s">
        <v>424</v>
      </c>
      <c r="J17" s="7" t="s">
        <v>424</v>
      </c>
      <c r="L17" s="7" t="s">
        <v>424</v>
      </c>
      <c r="Q17" s="7" t="s">
        <v>424</v>
      </c>
      <c r="R17" s="7" t="s">
        <v>424</v>
      </c>
      <c r="S17" s="7" t="s">
        <v>424</v>
      </c>
      <c r="V17" s="7" t="s">
        <v>424</v>
      </c>
      <c r="X17" s="7" t="s">
        <v>424</v>
      </c>
      <c r="Y17" s="7" t="s">
        <v>424</v>
      </c>
      <c r="AB17" s="7" t="s">
        <v>424</v>
      </c>
      <c r="AD17" s="7" t="s">
        <v>424</v>
      </c>
      <c r="AG17" s="7" t="s">
        <v>424</v>
      </c>
      <c r="AH17" s="7" t="s">
        <v>424</v>
      </c>
      <c r="AP17" s="7" t="s">
        <v>424</v>
      </c>
      <c r="AT17" s="7" t="s">
        <v>424</v>
      </c>
      <c r="AU17" s="7" t="s">
        <v>424</v>
      </c>
      <c r="AY17" s="7" t="s">
        <v>424</v>
      </c>
      <c r="BB17" s="7" t="s">
        <v>424</v>
      </c>
      <c r="BD17" s="7" t="s">
        <v>424</v>
      </c>
      <c r="BE17" s="7" t="s">
        <v>424</v>
      </c>
      <c r="BJ17" s="7" t="s">
        <v>424</v>
      </c>
      <c r="BK17" s="7" t="s">
        <v>424</v>
      </c>
      <c r="BM17" s="7" t="s">
        <v>424</v>
      </c>
      <c r="BS17" s="7" t="s">
        <v>424</v>
      </c>
      <c r="BW17" s="7" t="s">
        <v>424</v>
      </c>
      <c r="BX17" s="7" t="s">
        <v>424</v>
      </c>
      <c r="BZ17" s="7" t="s">
        <v>424</v>
      </c>
      <c r="CA17" s="7" t="s">
        <v>424</v>
      </c>
      <c r="CB17" s="7" t="s">
        <v>424</v>
      </c>
      <c r="CD17" s="7" t="s">
        <v>424</v>
      </c>
      <c r="CG17" s="7" t="s">
        <v>424</v>
      </c>
      <c r="CI17" s="7" t="s">
        <v>424</v>
      </c>
      <c r="CJ17" s="7" t="s">
        <v>424</v>
      </c>
      <c r="CN17" s="7" t="s">
        <v>424</v>
      </c>
      <c r="CR17" s="7" t="s">
        <v>424</v>
      </c>
      <c r="CX17" s="7" t="s">
        <v>424</v>
      </c>
      <c r="CZ17" s="7" t="s">
        <v>424</v>
      </c>
      <c r="DD17" s="7" t="s">
        <v>424</v>
      </c>
      <c r="DG17" s="7" t="s">
        <v>424</v>
      </c>
      <c r="DJ17" s="7" t="s">
        <v>424</v>
      </c>
      <c r="DK17" s="7" t="s">
        <v>424</v>
      </c>
      <c r="DW17" s="7">
        <v>0</v>
      </c>
      <c r="DX17" s="10">
        <v>44201</v>
      </c>
    </row>
    <row r="18" spans="1:128" x14ac:dyDescent="0.2">
      <c r="A18" s="9">
        <v>44202</v>
      </c>
      <c r="S18" s="7" t="s">
        <v>424</v>
      </c>
      <c r="T18" s="7" t="s">
        <v>424</v>
      </c>
      <c r="U18" s="7" t="s">
        <v>424</v>
      </c>
      <c r="AA18" s="7" t="s">
        <v>424</v>
      </c>
      <c r="AC18" s="7" t="s">
        <v>424</v>
      </c>
      <c r="AE18" s="7" t="s">
        <v>424</v>
      </c>
      <c r="AF18" s="7" t="s">
        <v>424</v>
      </c>
      <c r="AM18" s="7" t="s">
        <v>424</v>
      </c>
      <c r="AQ18" s="7" t="s">
        <v>424</v>
      </c>
      <c r="AT18" s="7" t="s">
        <v>424</v>
      </c>
      <c r="AY18" s="7" t="s">
        <v>424</v>
      </c>
      <c r="BB18" s="7" t="s">
        <v>424</v>
      </c>
      <c r="BJ18" s="7" t="s">
        <v>424</v>
      </c>
      <c r="BL18" s="7" t="s">
        <v>424</v>
      </c>
      <c r="BO18" s="7" t="s">
        <v>424</v>
      </c>
      <c r="BR18" s="7" t="s">
        <v>424</v>
      </c>
      <c r="BW18" s="7" t="s">
        <v>424</v>
      </c>
      <c r="BX18" s="7">
        <v>177</v>
      </c>
      <c r="CD18" s="7" t="s">
        <v>424</v>
      </c>
      <c r="CH18" s="7" t="s">
        <v>424</v>
      </c>
      <c r="CP18" s="7" t="s">
        <v>424</v>
      </c>
      <c r="CQ18" s="7" t="s">
        <v>424</v>
      </c>
      <c r="CR18" s="7" t="s">
        <v>424</v>
      </c>
      <c r="DA18" s="7" t="s">
        <v>424</v>
      </c>
      <c r="DB18" s="7" t="s">
        <v>424</v>
      </c>
      <c r="DD18" s="7" t="s">
        <v>424</v>
      </c>
      <c r="DE18" s="7" t="s">
        <v>424</v>
      </c>
      <c r="DH18" s="7" t="s">
        <v>424</v>
      </c>
      <c r="DI18" s="7" t="s">
        <v>424</v>
      </c>
      <c r="DK18" s="7" t="s">
        <v>424</v>
      </c>
      <c r="DP18" s="7" t="s">
        <v>424</v>
      </c>
      <c r="DW18" s="7">
        <v>177</v>
      </c>
      <c r="DX18" s="10">
        <v>44202</v>
      </c>
    </row>
    <row r="19" spans="1:128" x14ac:dyDescent="0.2">
      <c r="A19" s="9">
        <v>44203</v>
      </c>
      <c r="B19" s="7" t="s">
        <v>424</v>
      </c>
      <c r="E19" s="7" t="s">
        <v>424</v>
      </c>
      <c r="F19" s="7" t="s">
        <v>424</v>
      </c>
      <c r="H19" s="7" t="s">
        <v>424</v>
      </c>
      <c r="N19" s="7" t="s">
        <v>424</v>
      </c>
      <c r="P19" s="7" t="s">
        <v>424</v>
      </c>
      <c r="S19" s="7" t="s">
        <v>424</v>
      </c>
      <c r="AI19" s="7" t="s">
        <v>424</v>
      </c>
      <c r="DW19" s="7">
        <v>0</v>
      </c>
      <c r="DX19" s="10">
        <v>44203</v>
      </c>
    </row>
    <row r="20" spans="1:128" x14ac:dyDescent="0.2">
      <c r="A20" s="9">
        <v>44204</v>
      </c>
      <c r="C20" s="7" t="s">
        <v>424</v>
      </c>
      <c r="D20" s="7" t="s">
        <v>424</v>
      </c>
      <c r="G20" s="7" t="s">
        <v>424</v>
      </c>
      <c r="H20" s="7" t="s">
        <v>424</v>
      </c>
      <c r="I20" s="7" t="s">
        <v>424</v>
      </c>
      <c r="J20" s="7" t="s">
        <v>424</v>
      </c>
      <c r="K20" s="7" t="s">
        <v>424</v>
      </c>
      <c r="N20" s="7" t="s">
        <v>424</v>
      </c>
      <c r="O20" s="7" t="s">
        <v>424</v>
      </c>
      <c r="P20" s="7" t="s">
        <v>424</v>
      </c>
      <c r="V20" s="7" t="s">
        <v>424</v>
      </c>
      <c r="X20" s="7" t="s">
        <v>424</v>
      </c>
      <c r="Y20" s="7" t="s">
        <v>424</v>
      </c>
      <c r="AA20" s="7" t="s">
        <v>424</v>
      </c>
      <c r="AG20" s="7" t="s">
        <v>424</v>
      </c>
      <c r="AI20" s="7" t="s">
        <v>424</v>
      </c>
      <c r="AL20" s="7" t="s">
        <v>424</v>
      </c>
      <c r="AO20" s="7" t="s">
        <v>424</v>
      </c>
      <c r="AP20" s="7" t="s">
        <v>424</v>
      </c>
      <c r="AR20" s="7" t="s">
        <v>424</v>
      </c>
      <c r="AY20" s="7" t="s">
        <v>424</v>
      </c>
      <c r="BA20" s="7" t="s">
        <v>424</v>
      </c>
      <c r="BB20" s="7" t="s">
        <v>424</v>
      </c>
      <c r="BC20" s="7" t="s">
        <v>423</v>
      </c>
      <c r="BD20" s="7" t="s">
        <v>424</v>
      </c>
      <c r="BE20" s="7" t="s">
        <v>424</v>
      </c>
      <c r="BF20" s="7" t="s">
        <v>424</v>
      </c>
      <c r="BH20" s="7" t="s">
        <v>424</v>
      </c>
      <c r="BK20" s="7" t="s">
        <v>424</v>
      </c>
      <c r="BL20" s="7" t="s">
        <v>424</v>
      </c>
      <c r="BM20" s="7" t="s">
        <v>424</v>
      </c>
      <c r="BO20" s="7" t="s">
        <v>424</v>
      </c>
      <c r="BR20" s="7" t="s">
        <v>424</v>
      </c>
      <c r="BU20" s="7" t="s">
        <v>424</v>
      </c>
      <c r="BW20" s="7" t="s">
        <v>424</v>
      </c>
      <c r="CB20" s="7" t="s">
        <v>424</v>
      </c>
      <c r="CD20" s="7" t="s">
        <v>424</v>
      </c>
      <c r="CE20" s="7" t="s">
        <v>424</v>
      </c>
      <c r="CH20" s="7" t="s">
        <v>424</v>
      </c>
      <c r="CI20" s="7" t="s">
        <v>424</v>
      </c>
      <c r="CL20" s="7" t="s">
        <v>424</v>
      </c>
      <c r="CO20" s="7">
        <v>82.5</v>
      </c>
      <c r="DB20" s="7" t="s">
        <v>424</v>
      </c>
      <c r="DF20" s="7" t="s">
        <v>424</v>
      </c>
      <c r="DG20" s="7">
        <v>36</v>
      </c>
      <c r="DJ20" s="7" t="s">
        <v>424</v>
      </c>
      <c r="DM20" s="7">
        <v>300</v>
      </c>
      <c r="DW20" s="7">
        <v>418.5</v>
      </c>
      <c r="DX20" s="10">
        <v>44204</v>
      </c>
    </row>
    <row r="21" spans="1:128" x14ac:dyDescent="0.2">
      <c r="A21" s="9">
        <v>44205</v>
      </c>
      <c r="B21" s="7" t="s">
        <v>424</v>
      </c>
      <c r="C21" s="7" t="s">
        <v>424</v>
      </c>
      <c r="F21" s="7" t="s">
        <v>424</v>
      </c>
      <c r="H21" s="7" t="s">
        <v>424</v>
      </c>
      <c r="I21" s="7" t="s">
        <v>424</v>
      </c>
      <c r="J21" s="7" t="s">
        <v>424</v>
      </c>
      <c r="L21" s="7" t="s">
        <v>424</v>
      </c>
      <c r="N21" s="7" t="s">
        <v>424</v>
      </c>
      <c r="O21" s="7" t="s">
        <v>424</v>
      </c>
      <c r="P21" s="7" t="s">
        <v>424</v>
      </c>
      <c r="Q21" s="7" t="s">
        <v>424</v>
      </c>
      <c r="R21" s="7" t="s">
        <v>424</v>
      </c>
      <c r="S21" s="7" t="s">
        <v>424</v>
      </c>
      <c r="U21" s="7" t="s">
        <v>424</v>
      </c>
      <c r="W21" s="7" t="s">
        <v>424</v>
      </c>
      <c r="AB21" s="7" t="s">
        <v>424</v>
      </c>
      <c r="AC21" s="7" t="s">
        <v>424</v>
      </c>
      <c r="AD21" s="7" t="s">
        <v>424</v>
      </c>
      <c r="AE21" s="7" t="s">
        <v>424</v>
      </c>
      <c r="AF21" s="7" t="s">
        <v>424</v>
      </c>
      <c r="AG21" s="7" t="s">
        <v>424</v>
      </c>
      <c r="AH21" s="7" t="s">
        <v>424</v>
      </c>
      <c r="AT21" s="7" t="s">
        <v>424</v>
      </c>
      <c r="AU21" s="7" t="s">
        <v>424</v>
      </c>
      <c r="AY21" s="7" t="s">
        <v>424</v>
      </c>
      <c r="AZ21" s="7" t="s">
        <v>424</v>
      </c>
      <c r="BA21" s="7" t="s">
        <v>424</v>
      </c>
      <c r="BB21" s="7" t="s">
        <v>424</v>
      </c>
      <c r="BD21" s="7" t="s">
        <v>424</v>
      </c>
      <c r="BF21" s="7" t="s">
        <v>424</v>
      </c>
      <c r="BI21" s="7" t="s">
        <v>424</v>
      </c>
      <c r="BL21" s="7" t="s">
        <v>424</v>
      </c>
      <c r="BM21" s="7" t="s">
        <v>424</v>
      </c>
      <c r="BN21" s="7" t="s">
        <v>424</v>
      </c>
      <c r="BO21" s="7" t="s">
        <v>424</v>
      </c>
      <c r="BP21" s="7" t="s">
        <v>424</v>
      </c>
      <c r="BQ21" s="7" t="s">
        <v>424</v>
      </c>
      <c r="BR21" s="7" t="s">
        <v>424</v>
      </c>
      <c r="BS21" s="7" t="s">
        <v>424</v>
      </c>
      <c r="BV21" s="7" t="s">
        <v>424</v>
      </c>
      <c r="CE21" s="7" t="s">
        <v>424</v>
      </c>
      <c r="CG21" s="7" t="s">
        <v>424</v>
      </c>
      <c r="CH21" s="7" t="s">
        <v>424</v>
      </c>
      <c r="CJ21" s="7" t="s">
        <v>424</v>
      </c>
      <c r="CK21" s="7" t="s">
        <v>424</v>
      </c>
      <c r="CL21" s="7" t="s">
        <v>424</v>
      </c>
      <c r="CM21" s="7" t="s">
        <v>424</v>
      </c>
      <c r="CR21" s="7" t="s">
        <v>424</v>
      </c>
      <c r="CU21" s="7" t="s">
        <v>424</v>
      </c>
      <c r="DB21" s="7" t="s">
        <v>424</v>
      </c>
      <c r="DF21" s="7" t="s">
        <v>424</v>
      </c>
      <c r="DH21" s="7" t="s">
        <v>424</v>
      </c>
      <c r="DJ21" s="7" t="s">
        <v>424</v>
      </c>
      <c r="DK21" s="7" t="s">
        <v>424</v>
      </c>
      <c r="DW21" s="7">
        <v>0</v>
      </c>
      <c r="DX21" s="10">
        <v>44205</v>
      </c>
    </row>
    <row r="22" spans="1:128" x14ac:dyDescent="0.2">
      <c r="A22" s="9">
        <v>44206</v>
      </c>
      <c r="CE22" s="7" t="s">
        <v>424</v>
      </c>
      <c r="CL22" s="7" t="s">
        <v>424</v>
      </c>
      <c r="CR22" s="7" t="s">
        <v>424</v>
      </c>
      <c r="CT22" s="7" t="s">
        <v>424</v>
      </c>
      <c r="CU22" s="7" t="s">
        <v>424</v>
      </c>
      <c r="DA22" s="7" t="s">
        <v>424</v>
      </c>
      <c r="DC22" s="7" t="s">
        <v>424</v>
      </c>
      <c r="DD22" s="7" t="s">
        <v>424</v>
      </c>
      <c r="DN22" s="7">
        <v>483</v>
      </c>
      <c r="DW22" s="7">
        <v>483</v>
      </c>
      <c r="DX22" s="10">
        <v>44206</v>
      </c>
    </row>
    <row r="23" spans="1:128" x14ac:dyDescent="0.2">
      <c r="A23" s="9">
        <v>44207</v>
      </c>
      <c r="DW23" s="7">
        <v>0</v>
      </c>
      <c r="DX23" s="10">
        <v>44207</v>
      </c>
    </row>
    <row r="24" spans="1:128" x14ac:dyDescent="0.2">
      <c r="A24" s="9">
        <v>44208</v>
      </c>
      <c r="C24" s="7" t="s">
        <v>424</v>
      </c>
      <c r="D24" s="7" t="s">
        <v>424</v>
      </c>
      <c r="G24" s="7" t="s">
        <v>424</v>
      </c>
      <c r="K24" s="7" t="s">
        <v>424</v>
      </c>
      <c r="L24" s="7" t="s">
        <v>424</v>
      </c>
      <c r="N24" s="7" t="s">
        <v>424</v>
      </c>
      <c r="O24" s="7" t="s">
        <v>424</v>
      </c>
      <c r="P24" s="7" t="s">
        <v>424</v>
      </c>
      <c r="Q24" s="7" t="s">
        <v>424</v>
      </c>
      <c r="T24" s="7" t="s">
        <v>424</v>
      </c>
      <c r="W24" s="7" t="s">
        <v>424</v>
      </c>
      <c r="X24" s="7" t="s">
        <v>424</v>
      </c>
      <c r="Y24" s="7" t="s">
        <v>424</v>
      </c>
      <c r="AB24" s="7" t="s">
        <v>424</v>
      </c>
      <c r="AC24" s="7" t="s">
        <v>424</v>
      </c>
      <c r="AE24" s="7" t="s">
        <v>424</v>
      </c>
      <c r="AF24" s="7" t="s">
        <v>424</v>
      </c>
      <c r="AG24" s="7" t="s">
        <v>424</v>
      </c>
      <c r="AK24" s="7" t="s">
        <v>424</v>
      </c>
      <c r="AS24" s="7" t="s">
        <v>424</v>
      </c>
      <c r="AT24" s="7" t="s">
        <v>424</v>
      </c>
      <c r="AU24" s="7" t="s">
        <v>424</v>
      </c>
      <c r="AY24" s="7" t="s">
        <v>424</v>
      </c>
      <c r="AZ24" s="7" t="s">
        <v>424</v>
      </c>
      <c r="BA24" s="7" t="s">
        <v>424</v>
      </c>
      <c r="BB24" s="7" t="s">
        <v>424</v>
      </c>
      <c r="BD24" s="7" t="s">
        <v>424</v>
      </c>
      <c r="BE24" s="7" t="s">
        <v>424</v>
      </c>
      <c r="BG24" s="7" t="s">
        <v>424</v>
      </c>
      <c r="BI24" s="7" t="s">
        <v>424</v>
      </c>
      <c r="BJ24" s="7" t="s">
        <v>424</v>
      </c>
      <c r="BK24" s="7" t="s">
        <v>424</v>
      </c>
      <c r="BL24" s="7" t="s">
        <v>424</v>
      </c>
      <c r="BM24" s="7" t="s">
        <v>424</v>
      </c>
      <c r="BN24" s="7" t="s">
        <v>424</v>
      </c>
      <c r="BQ24" s="7" t="s">
        <v>424</v>
      </c>
      <c r="BR24" s="7" t="s">
        <v>424</v>
      </c>
      <c r="BS24" s="7" t="s">
        <v>424</v>
      </c>
      <c r="BT24" s="7" t="s">
        <v>424</v>
      </c>
      <c r="BV24" s="7" t="s">
        <v>424</v>
      </c>
      <c r="BY24" s="7" t="s">
        <v>424</v>
      </c>
      <c r="CB24" s="7" t="s">
        <v>424</v>
      </c>
      <c r="CI24" s="7" t="s">
        <v>424</v>
      </c>
      <c r="CK24" s="7" t="s">
        <v>424</v>
      </c>
      <c r="CL24" s="7" t="s">
        <v>424</v>
      </c>
      <c r="CM24" s="7" t="s">
        <v>424</v>
      </c>
      <c r="CT24" s="7" t="s">
        <v>424</v>
      </c>
      <c r="CW24" s="7" t="s">
        <v>424</v>
      </c>
      <c r="CY24" s="7" t="s">
        <v>424</v>
      </c>
      <c r="DJ24" s="7" t="s">
        <v>424</v>
      </c>
      <c r="DK24" s="7" t="s">
        <v>424</v>
      </c>
      <c r="DW24" s="7">
        <v>0</v>
      </c>
      <c r="DX24" s="10">
        <v>44208</v>
      </c>
    </row>
    <row r="25" spans="1:128" x14ac:dyDescent="0.2">
      <c r="A25" s="9">
        <v>44209</v>
      </c>
      <c r="F25" s="7" t="s">
        <v>424</v>
      </c>
      <c r="J25" s="7" t="s">
        <v>424</v>
      </c>
      <c r="K25" s="7" t="s">
        <v>424</v>
      </c>
      <c r="N25" s="7" t="s">
        <v>424</v>
      </c>
      <c r="U25" s="7" t="s">
        <v>424</v>
      </c>
      <c r="AA25" s="7" t="s">
        <v>424</v>
      </c>
      <c r="AB25" s="7" t="s">
        <v>424</v>
      </c>
      <c r="AQ25" s="7" t="s">
        <v>424</v>
      </c>
      <c r="AS25" s="7" t="s">
        <v>424</v>
      </c>
      <c r="AT25" s="7" t="s">
        <v>424</v>
      </c>
      <c r="AU25" s="7" t="s">
        <v>424</v>
      </c>
      <c r="AX25" s="7" t="s">
        <v>424</v>
      </c>
      <c r="BA25" s="7" t="s">
        <v>424</v>
      </c>
      <c r="BB25" s="7" t="s">
        <v>424</v>
      </c>
      <c r="BC25" s="7" t="s">
        <v>424</v>
      </c>
      <c r="BE25" s="7" t="s">
        <v>424</v>
      </c>
      <c r="BF25" s="7" t="s">
        <v>424</v>
      </c>
      <c r="BH25" s="7" t="s">
        <v>424</v>
      </c>
      <c r="BI25" s="7" t="s">
        <v>424</v>
      </c>
      <c r="BK25" s="7" t="s">
        <v>424</v>
      </c>
      <c r="BN25" s="7" t="s">
        <v>424</v>
      </c>
      <c r="BQ25" s="7" t="s">
        <v>424</v>
      </c>
      <c r="BW25" s="7" t="s">
        <v>424</v>
      </c>
      <c r="BX25" s="7">
        <v>111</v>
      </c>
      <c r="CL25" s="7" t="s">
        <v>424</v>
      </c>
      <c r="DA25" s="7" t="s">
        <v>424</v>
      </c>
      <c r="DC25" s="7" t="s">
        <v>424</v>
      </c>
      <c r="DD25" s="7" t="s">
        <v>424</v>
      </c>
      <c r="DH25" s="7" t="s">
        <v>424</v>
      </c>
      <c r="DI25" s="7" t="s">
        <v>424</v>
      </c>
      <c r="DJ25" s="7" t="s">
        <v>424</v>
      </c>
      <c r="DW25" s="7">
        <v>111</v>
      </c>
      <c r="DX25" s="10">
        <v>44209</v>
      </c>
    </row>
    <row r="26" spans="1:128" x14ac:dyDescent="0.2">
      <c r="A26" s="9">
        <v>44210</v>
      </c>
      <c r="D26" s="7" t="s">
        <v>424</v>
      </c>
      <c r="S26" s="7" t="s">
        <v>424</v>
      </c>
      <c r="AK26" s="7" t="s">
        <v>424</v>
      </c>
      <c r="CA26" s="7" t="s">
        <v>424</v>
      </c>
      <c r="CJ26" s="7" t="s">
        <v>424</v>
      </c>
      <c r="CL26" s="7" t="s">
        <v>424</v>
      </c>
      <c r="CR26" s="7" t="s">
        <v>424</v>
      </c>
      <c r="CW26" s="7" t="s">
        <v>424</v>
      </c>
      <c r="DB26" s="7" t="s">
        <v>424</v>
      </c>
      <c r="DH26" s="7" t="s">
        <v>424</v>
      </c>
      <c r="DJ26" s="7" t="s">
        <v>424</v>
      </c>
      <c r="DW26" s="7">
        <v>0</v>
      </c>
      <c r="DX26" s="10">
        <v>44210</v>
      </c>
    </row>
    <row r="27" spans="1:128" x14ac:dyDescent="0.2">
      <c r="A27" s="9">
        <v>44211</v>
      </c>
      <c r="B27" s="7" t="s">
        <v>424</v>
      </c>
      <c r="C27" s="7" t="s">
        <v>424</v>
      </c>
      <c r="F27" s="7" t="s">
        <v>424</v>
      </c>
      <c r="G27" s="7" t="s">
        <v>424</v>
      </c>
      <c r="H27" s="7" t="s">
        <v>424</v>
      </c>
      <c r="I27" s="7" t="s">
        <v>424</v>
      </c>
      <c r="J27" s="7" t="s">
        <v>424</v>
      </c>
      <c r="K27" s="7" t="s">
        <v>424</v>
      </c>
      <c r="N27" s="7" t="s">
        <v>424</v>
      </c>
      <c r="O27" s="7" t="s">
        <v>424</v>
      </c>
      <c r="P27" s="7" t="s">
        <v>424</v>
      </c>
      <c r="Q27" s="7" t="s">
        <v>424</v>
      </c>
      <c r="R27" s="7" t="s">
        <v>424</v>
      </c>
      <c r="S27" s="7" t="s">
        <v>424</v>
      </c>
      <c r="V27" s="7" t="s">
        <v>424</v>
      </c>
      <c r="AA27" s="7" t="s">
        <v>424</v>
      </c>
      <c r="AG27" s="7" t="s">
        <v>424</v>
      </c>
      <c r="AH27" s="7" t="s">
        <v>424</v>
      </c>
      <c r="AK27" s="7" t="s">
        <v>424</v>
      </c>
      <c r="AM27" s="7" t="s">
        <v>424</v>
      </c>
      <c r="AO27" s="7" t="s">
        <v>424</v>
      </c>
      <c r="AP27" s="7" t="s">
        <v>424</v>
      </c>
      <c r="AT27" s="7" t="s">
        <v>424</v>
      </c>
      <c r="AU27" s="7" t="s">
        <v>424</v>
      </c>
      <c r="BW27" s="7" t="s">
        <v>424</v>
      </c>
      <c r="CA27" s="7" t="s">
        <v>424</v>
      </c>
      <c r="CB27" s="7" t="s">
        <v>424</v>
      </c>
      <c r="CD27" s="7" t="s">
        <v>424</v>
      </c>
      <c r="CE27" s="7" t="s">
        <v>424</v>
      </c>
      <c r="CH27" s="7" t="s">
        <v>424</v>
      </c>
      <c r="CL27" s="7" t="s">
        <v>424</v>
      </c>
      <c r="CN27" s="7" t="s">
        <v>424</v>
      </c>
      <c r="CR27" s="7" t="s">
        <v>424</v>
      </c>
      <c r="CS27" s="7" t="s">
        <v>424</v>
      </c>
      <c r="CU27" s="7" t="s">
        <v>424</v>
      </c>
      <c r="DB27" s="7" t="s">
        <v>424</v>
      </c>
      <c r="DE27" s="7" t="s">
        <v>424</v>
      </c>
      <c r="DF27" s="7" t="s">
        <v>424</v>
      </c>
      <c r="DH27" s="7" t="s">
        <v>424</v>
      </c>
      <c r="DP27" s="7" t="s">
        <v>424</v>
      </c>
      <c r="DW27" s="7">
        <v>0</v>
      </c>
      <c r="DX27" s="10">
        <v>44211</v>
      </c>
    </row>
    <row r="28" spans="1:128" x14ac:dyDescent="0.2">
      <c r="A28" s="9">
        <v>44212</v>
      </c>
      <c r="B28" s="7" t="s">
        <v>424</v>
      </c>
      <c r="C28" s="7" t="s">
        <v>424</v>
      </c>
      <c r="D28" s="7" t="s">
        <v>424</v>
      </c>
      <c r="F28" s="7" t="s">
        <v>424</v>
      </c>
      <c r="H28" s="7" t="s">
        <v>424</v>
      </c>
      <c r="I28" s="7" t="s">
        <v>424</v>
      </c>
      <c r="J28" s="7" t="s">
        <v>424</v>
      </c>
      <c r="K28" s="7" t="s">
        <v>424</v>
      </c>
      <c r="L28" s="7" t="s">
        <v>424</v>
      </c>
      <c r="M28" s="7" t="s">
        <v>424</v>
      </c>
      <c r="T28" s="7" t="s">
        <v>424</v>
      </c>
      <c r="U28" s="7" t="s">
        <v>424</v>
      </c>
      <c r="AA28" s="7" t="s">
        <v>424</v>
      </c>
      <c r="AB28" s="7" t="s">
        <v>424</v>
      </c>
      <c r="AC28" s="7" t="s">
        <v>424</v>
      </c>
      <c r="AN28" s="7" t="s">
        <v>424</v>
      </c>
      <c r="AQ28" s="7" t="s">
        <v>424</v>
      </c>
      <c r="AS28" s="7" t="s">
        <v>424</v>
      </c>
      <c r="AT28" s="7" t="s">
        <v>424</v>
      </c>
      <c r="AU28" s="7" t="s">
        <v>424</v>
      </c>
      <c r="AY28" s="7" t="s">
        <v>424</v>
      </c>
      <c r="AZ28" s="7" t="s">
        <v>424</v>
      </c>
      <c r="BA28" s="7" t="s">
        <v>424</v>
      </c>
      <c r="BB28" s="7" t="s">
        <v>424</v>
      </c>
      <c r="BC28" s="7" t="s">
        <v>424</v>
      </c>
      <c r="BD28" s="7" t="s">
        <v>424</v>
      </c>
      <c r="BE28" s="7" t="s">
        <v>424</v>
      </c>
      <c r="BH28" s="7" t="s">
        <v>424</v>
      </c>
      <c r="BI28" s="7" t="s">
        <v>424</v>
      </c>
      <c r="BK28" s="7" t="s">
        <v>424</v>
      </c>
      <c r="BL28" s="7" t="s">
        <v>424</v>
      </c>
      <c r="BM28" s="7" t="s">
        <v>424</v>
      </c>
      <c r="BN28" s="7" t="s">
        <v>424</v>
      </c>
      <c r="BO28" s="7" t="s">
        <v>424</v>
      </c>
      <c r="BQ28" s="7" t="s">
        <v>424</v>
      </c>
      <c r="BR28" s="7" t="s">
        <v>424</v>
      </c>
      <c r="BS28" s="7" t="s">
        <v>424</v>
      </c>
      <c r="BU28" s="7" t="s">
        <v>424</v>
      </c>
      <c r="BV28" s="7" t="s">
        <v>424</v>
      </c>
      <c r="CE28" s="7" t="s">
        <v>424</v>
      </c>
      <c r="CG28" s="7" t="s">
        <v>424</v>
      </c>
      <c r="CK28" s="7" t="s">
        <v>424</v>
      </c>
      <c r="CL28" s="7" t="s">
        <v>424</v>
      </c>
      <c r="CP28" s="7" t="s">
        <v>424</v>
      </c>
      <c r="CR28" s="7" t="s">
        <v>424</v>
      </c>
      <c r="DC28" s="7" t="s">
        <v>424</v>
      </c>
      <c r="DH28" s="7" t="s">
        <v>424</v>
      </c>
      <c r="DJ28" s="7" t="s">
        <v>424</v>
      </c>
      <c r="DW28" s="7">
        <v>0</v>
      </c>
      <c r="DX28" s="10">
        <v>44212</v>
      </c>
    </row>
    <row r="29" spans="1:128" x14ac:dyDescent="0.2">
      <c r="A29" s="9">
        <v>44213</v>
      </c>
      <c r="C29" s="7" t="s">
        <v>424</v>
      </c>
      <c r="F29" s="7" t="s">
        <v>424</v>
      </c>
      <c r="AM29" s="7" t="s">
        <v>424</v>
      </c>
      <c r="AX29" s="7" t="s">
        <v>424</v>
      </c>
      <c r="AY29" s="7" t="s">
        <v>424</v>
      </c>
      <c r="BA29" s="7" t="s">
        <v>424</v>
      </c>
      <c r="BB29" s="7" t="s">
        <v>424</v>
      </c>
      <c r="BE29" s="7" t="s">
        <v>424</v>
      </c>
      <c r="BF29" s="7" t="s">
        <v>424</v>
      </c>
      <c r="BG29" s="7" t="s">
        <v>424</v>
      </c>
      <c r="BH29" s="7" t="s">
        <v>424</v>
      </c>
      <c r="BM29" s="7" t="s">
        <v>424</v>
      </c>
      <c r="BO29" s="7" t="s">
        <v>424</v>
      </c>
      <c r="BP29" s="7" t="s">
        <v>424</v>
      </c>
      <c r="BR29" s="7" t="s">
        <v>424</v>
      </c>
      <c r="BT29" s="7" t="s">
        <v>424</v>
      </c>
      <c r="CB29" s="7" t="s">
        <v>424</v>
      </c>
      <c r="CE29" s="7" t="s">
        <v>424</v>
      </c>
      <c r="CG29" s="7" t="s">
        <v>424</v>
      </c>
      <c r="CH29" s="7" t="s">
        <v>424</v>
      </c>
      <c r="CL29" s="7" t="s">
        <v>424</v>
      </c>
      <c r="DW29" s="7">
        <v>0</v>
      </c>
      <c r="DX29" s="10">
        <v>44213</v>
      </c>
    </row>
    <row r="30" spans="1:128" x14ac:dyDescent="0.2">
      <c r="A30" s="9">
        <v>44214</v>
      </c>
      <c r="B30" s="7" t="s">
        <v>424</v>
      </c>
      <c r="N30" s="7" t="s">
        <v>424</v>
      </c>
      <c r="O30" s="7" t="s">
        <v>424</v>
      </c>
      <c r="P30" s="7" t="s">
        <v>424</v>
      </c>
      <c r="S30" s="7" t="s">
        <v>424</v>
      </c>
      <c r="CL30" s="7" t="s">
        <v>424</v>
      </c>
      <c r="DW30" s="7">
        <v>0</v>
      </c>
      <c r="DX30" s="10">
        <v>44214</v>
      </c>
    </row>
    <row r="31" spans="1:128" x14ac:dyDescent="0.2">
      <c r="A31" s="9">
        <v>44215</v>
      </c>
      <c r="B31" s="7" t="s">
        <v>424</v>
      </c>
      <c r="D31" s="7" t="s">
        <v>424</v>
      </c>
      <c r="F31" s="7" t="s">
        <v>424</v>
      </c>
      <c r="H31" s="7" t="s">
        <v>424</v>
      </c>
      <c r="I31" s="7" t="s">
        <v>424</v>
      </c>
      <c r="J31" s="7" t="s">
        <v>424</v>
      </c>
      <c r="K31" s="7" t="s">
        <v>424</v>
      </c>
      <c r="N31" s="7" t="s">
        <v>424</v>
      </c>
      <c r="O31" s="7" t="s">
        <v>424</v>
      </c>
      <c r="P31" s="7" t="s">
        <v>424</v>
      </c>
      <c r="R31" s="7" t="s">
        <v>424</v>
      </c>
      <c r="S31" s="7" t="s">
        <v>424</v>
      </c>
      <c r="T31" s="7" t="s">
        <v>424</v>
      </c>
      <c r="U31" s="7" t="s">
        <v>424</v>
      </c>
      <c r="V31" s="7" t="s">
        <v>424</v>
      </c>
      <c r="W31" s="7" t="s">
        <v>424</v>
      </c>
      <c r="X31" s="7" t="s">
        <v>424</v>
      </c>
      <c r="AL31" s="7" t="s">
        <v>424</v>
      </c>
      <c r="AO31" s="7" t="s">
        <v>424</v>
      </c>
      <c r="AP31" s="7" t="s">
        <v>424</v>
      </c>
      <c r="AQ31" s="7" t="s">
        <v>424</v>
      </c>
      <c r="AR31" s="7">
        <v>14.56</v>
      </c>
      <c r="AS31" s="7" t="s">
        <v>424</v>
      </c>
      <c r="AT31" s="7" t="s">
        <v>424</v>
      </c>
      <c r="AY31" s="7" t="s">
        <v>424</v>
      </c>
      <c r="AZ31" s="7" t="s">
        <v>424</v>
      </c>
      <c r="BA31" s="7" t="s">
        <v>424</v>
      </c>
      <c r="BB31" s="7" t="s">
        <v>424</v>
      </c>
      <c r="BD31" s="7" t="s">
        <v>424</v>
      </c>
      <c r="BE31" s="7" t="s">
        <v>424</v>
      </c>
      <c r="BF31" s="7" t="s">
        <v>424</v>
      </c>
      <c r="BG31" s="7" t="s">
        <v>424</v>
      </c>
      <c r="BH31" s="7" t="s">
        <v>424</v>
      </c>
      <c r="BI31" s="7" t="s">
        <v>424</v>
      </c>
      <c r="BJ31" s="7" t="s">
        <v>424</v>
      </c>
      <c r="BK31" s="7" t="s">
        <v>424</v>
      </c>
      <c r="BL31" s="7" t="s">
        <v>424</v>
      </c>
      <c r="BQ31" s="7" t="s">
        <v>424</v>
      </c>
      <c r="BR31" s="7" t="s">
        <v>424</v>
      </c>
      <c r="BS31" s="7" t="s">
        <v>424</v>
      </c>
      <c r="BT31" s="7" t="s">
        <v>424</v>
      </c>
      <c r="BV31" s="7" t="s">
        <v>424</v>
      </c>
      <c r="CA31" s="7" t="s">
        <v>424</v>
      </c>
      <c r="CD31" s="7" t="s">
        <v>424</v>
      </c>
      <c r="CE31" s="7" t="s">
        <v>424</v>
      </c>
      <c r="CG31" s="7" t="s">
        <v>424</v>
      </c>
      <c r="CI31" s="7" t="s">
        <v>424</v>
      </c>
      <c r="CL31" s="7" t="s">
        <v>424</v>
      </c>
      <c r="CM31" s="7" t="s">
        <v>424</v>
      </c>
      <c r="CN31" s="7" t="s">
        <v>424</v>
      </c>
      <c r="DB31" s="7" t="s">
        <v>424</v>
      </c>
      <c r="DD31" s="7" t="s">
        <v>424</v>
      </c>
      <c r="DE31" s="7">
        <v>39.6</v>
      </c>
      <c r="DF31" s="7" t="s">
        <v>424</v>
      </c>
      <c r="DI31" s="7" t="s">
        <v>424</v>
      </c>
      <c r="DW31" s="7">
        <v>54.16</v>
      </c>
      <c r="DX31" s="10">
        <v>44215</v>
      </c>
    </row>
    <row r="32" spans="1:128" x14ac:dyDescent="0.2">
      <c r="A32" s="9">
        <v>44216</v>
      </c>
      <c r="N32" s="7" t="s">
        <v>424</v>
      </c>
      <c r="P32" s="7" t="s">
        <v>424</v>
      </c>
      <c r="Y32" s="7" t="s">
        <v>424</v>
      </c>
      <c r="AC32" s="7" t="s">
        <v>424</v>
      </c>
      <c r="AL32" s="7" t="s">
        <v>424</v>
      </c>
      <c r="AQ32" s="7" t="s">
        <v>424</v>
      </c>
      <c r="AT32" s="7" t="s">
        <v>424</v>
      </c>
      <c r="AY32" s="7" t="s">
        <v>424</v>
      </c>
      <c r="AZ32" s="7" t="s">
        <v>424</v>
      </c>
      <c r="BB32" s="7" t="s">
        <v>424</v>
      </c>
      <c r="BC32" s="7" t="s">
        <v>424</v>
      </c>
      <c r="BF32" s="7" t="s">
        <v>424</v>
      </c>
      <c r="BI32" s="7" t="s">
        <v>424</v>
      </c>
      <c r="BL32" s="7" t="s">
        <v>424</v>
      </c>
      <c r="BN32" s="7" t="s">
        <v>424</v>
      </c>
      <c r="BO32" s="7" t="s">
        <v>424</v>
      </c>
      <c r="BP32" s="7" t="s">
        <v>424</v>
      </c>
      <c r="BR32" s="7" t="s">
        <v>424</v>
      </c>
      <c r="BU32" s="7" t="s">
        <v>424</v>
      </c>
      <c r="BV32" s="7" t="s">
        <v>424</v>
      </c>
      <c r="BW32" s="7" t="s">
        <v>424</v>
      </c>
      <c r="CE32" s="7" t="s">
        <v>424</v>
      </c>
      <c r="CK32" s="7" t="s">
        <v>424</v>
      </c>
      <c r="CL32" s="7" t="s">
        <v>424</v>
      </c>
      <c r="CQ32" s="7" t="s">
        <v>424</v>
      </c>
      <c r="CU32" s="7" t="s">
        <v>424</v>
      </c>
      <c r="CW32" s="7" t="s">
        <v>424</v>
      </c>
      <c r="CZ32" s="7" t="s">
        <v>424</v>
      </c>
      <c r="DF32" s="7" t="s">
        <v>424</v>
      </c>
      <c r="DW32" s="7">
        <v>0</v>
      </c>
      <c r="DX32" s="10">
        <v>44216</v>
      </c>
    </row>
    <row r="33" spans="1:128" x14ac:dyDescent="0.2">
      <c r="A33" s="9">
        <v>44217</v>
      </c>
      <c r="D33" s="7" t="s">
        <v>424</v>
      </c>
      <c r="E33" s="7" t="s">
        <v>424</v>
      </c>
      <c r="G33" s="7" t="s">
        <v>424</v>
      </c>
      <c r="K33" s="7" t="s">
        <v>424</v>
      </c>
      <c r="AG33" s="7" t="s">
        <v>424</v>
      </c>
      <c r="AS33" s="7" t="s">
        <v>424</v>
      </c>
      <c r="AU33" s="7" t="s">
        <v>424</v>
      </c>
      <c r="CB33" s="7" t="s">
        <v>424</v>
      </c>
      <c r="CL33" s="7" t="s">
        <v>424</v>
      </c>
      <c r="CR33" s="7" t="s">
        <v>424</v>
      </c>
      <c r="CW33" s="7" t="s">
        <v>424</v>
      </c>
      <c r="CY33" s="7" t="s">
        <v>424</v>
      </c>
      <c r="CZ33" s="7" t="s">
        <v>424</v>
      </c>
      <c r="DB33" s="7" t="s">
        <v>424</v>
      </c>
      <c r="DC33" s="7" t="s">
        <v>424</v>
      </c>
      <c r="DW33" s="7">
        <v>0</v>
      </c>
      <c r="DX33" s="10">
        <v>44217</v>
      </c>
    </row>
    <row r="34" spans="1:128" x14ac:dyDescent="0.2">
      <c r="A34" s="9">
        <v>44218</v>
      </c>
      <c r="H34" s="7" t="s">
        <v>424</v>
      </c>
      <c r="J34" s="7" t="s">
        <v>424</v>
      </c>
      <c r="K34" s="7" t="s">
        <v>424</v>
      </c>
      <c r="O34" s="7" t="s">
        <v>424</v>
      </c>
      <c r="P34" s="7" t="s">
        <v>424</v>
      </c>
      <c r="Q34" s="7" t="s">
        <v>424</v>
      </c>
      <c r="R34" s="7" t="s">
        <v>424</v>
      </c>
      <c r="S34" s="7" t="s">
        <v>424</v>
      </c>
      <c r="V34" s="7" t="s">
        <v>424</v>
      </c>
      <c r="X34" s="7" t="s">
        <v>424</v>
      </c>
      <c r="AF34" s="7" t="s">
        <v>424</v>
      </c>
      <c r="AO34" s="7" t="s">
        <v>424</v>
      </c>
      <c r="CD34" s="7" t="s">
        <v>424</v>
      </c>
      <c r="CR34" s="7" t="s">
        <v>424</v>
      </c>
      <c r="CS34" s="7" t="s">
        <v>424</v>
      </c>
      <c r="CT34" s="7" t="s">
        <v>424</v>
      </c>
      <c r="CU34" s="7" t="s">
        <v>424</v>
      </c>
      <c r="CW34" s="7" t="s">
        <v>424</v>
      </c>
      <c r="CZ34" s="7" t="s">
        <v>424</v>
      </c>
      <c r="DO34" s="7">
        <v>108</v>
      </c>
      <c r="DW34" s="7">
        <v>108</v>
      </c>
      <c r="DX34" s="10">
        <v>44218</v>
      </c>
    </row>
    <row r="35" spans="1:128" x14ac:dyDescent="0.2">
      <c r="A35" s="9">
        <v>44219</v>
      </c>
      <c r="B35" s="7" t="s">
        <v>424</v>
      </c>
      <c r="E35" s="7" t="s">
        <v>424</v>
      </c>
      <c r="F35" s="7" t="s">
        <v>424</v>
      </c>
      <c r="G35" s="7" t="s">
        <v>424</v>
      </c>
      <c r="H35" s="7" t="s">
        <v>424</v>
      </c>
      <c r="I35" s="7" t="s">
        <v>424</v>
      </c>
      <c r="J35" s="7" t="s">
        <v>424</v>
      </c>
      <c r="L35" s="7" t="s">
        <v>424</v>
      </c>
      <c r="N35" s="7" t="s">
        <v>424</v>
      </c>
      <c r="P35" s="7" t="s">
        <v>424</v>
      </c>
      <c r="Q35" s="7" t="s">
        <v>424</v>
      </c>
      <c r="S35" s="7" t="s">
        <v>424</v>
      </c>
      <c r="U35" s="7" t="s">
        <v>424</v>
      </c>
      <c r="W35" s="7" t="s">
        <v>424</v>
      </c>
      <c r="Y35" s="7" t="s">
        <v>424</v>
      </c>
      <c r="AA35" s="7" t="s">
        <v>424</v>
      </c>
      <c r="AB35" s="7" t="s">
        <v>424</v>
      </c>
      <c r="AC35" s="7" t="s">
        <v>424</v>
      </c>
      <c r="AD35" s="7" t="s">
        <v>424</v>
      </c>
      <c r="AE35" s="7" t="s">
        <v>424</v>
      </c>
      <c r="AG35" s="7" t="s">
        <v>424</v>
      </c>
      <c r="AI35" s="7" t="s">
        <v>424</v>
      </c>
      <c r="AJ35" s="7" t="s">
        <v>424</v>
      </c>
      <c r="AL35" s="7" t="s">
        <v>424</v>
      </c>
      <c r="AM35" s="7" t="s">
        <v>424</v>
      </c>
      <c r="AQ35" s="7" t="s">
        <v>424</v>
      </c>
      <c r="AY35" s="7" t="s">
        <v>424</v>
      </c>
      <c r="AZ35" s="7" t="s">
        <v>424</v>
      </c>
      <c r="BA35" s="7" t="s">
        <v>424</v>
      </c>
      <c r="BB35" s="7" t="s">
        <v>424</v>
      </c>
      <c r="BC35" s="7" t="s">
        <v>424</v>
      </c>
      <c r="BD35" s="7" t="s">
        <v>424</v>
      </c>
      <c r="BE35" s="7" t="s">
        <v>424</v>
      </c>
      <c r="BF35" s="7" t="s">
        <v>424</v>
      </c>
      <c r="BH35" s="7" t="s">
        <v>424</v>
      </c>
      <c r="BI35" s="7" t="s">
        <v>424</v>
      </c>
      <c r="BJ35" s="7" t="s">
        <v>424</v>
      </c>
      <c r="BK35" s="7" t="s">
        <v>424</v>
      </c>
      <c r="BM35" s="7" t="s">
        <v>424</v>
      </c>
      <c r="BN35" s="7" t="s">
        <v>424</v>
      </c>
      <c r="BO35" s="7" t="s">
        <v>424</v>
      </c>
      <c r="BQ35" s="7" t="s">
        <v>424</v>
      </c>
      <c r="BR35" s="7" t="s">
        <v>424</v>
      </c>
      <c r="BS35" s="7" t="s">
        <v>424</v>
      </c>
      <c r="BU35" s="7" t="s">
        <v>424</v>
      </c>
      <c r="BV35" s="7" t="s">
        <v>424</v>
      </c>
      <c r="BZ35" s="7" t="s">
        <v>424</v>
      </c>
      <c r="CB35" s="7" t="s">
        <v>424</v>
      </c>
      <c r="CD35" s="7" t="s">
        <v>424</v>
      </c>
      <c r="CE35" s="7" t="s">
        <v>424</v>
      </c>
      <c r="CG35" s="7" t="s">
        <v>424</v>
      </c>
      <c r="CI35" s="7">
        <v>40.799999999999997</v>
      </c>
      <c r="CK35" s="7" t="s">
        <v>424</v>
      </c>
      <c r="CM35" s="7" t="s">
        <v>424</v>
      </c>
      <c r="CN35" s="7" t="s">
        <v>424</v>
      </c>
      <c r="CP35" s="7" t="s">
        <v>424</v>
      </c>
      <c r="CQ35" s="7" t="s">
        <v>424</v>
      </c>
      <c r="CT35" s="7" t="s">
        <v>424</v>
      </c>
      <c r="CU35" s="7" t="s">
        <v>424</v>
      </c>
      <c r="CW35" s="7" t="s">
        <v>424</v>
      </c>
      <c r="DA35" s="7" t="s">
        <v>424</v>
      </c>
      <c r="DB35" s="7" t="s">
        <v>424</v>
      </c>
      <c r="DC35" s="7" t="s">
        <v>424</v>
      </c>
      <c r="DH35" s="7" t="s">
        <v>424</v>
      </c>
      <c r="DJ35" s="7">
        <v>378</v>
      </c>
      <c r="DK35" s="7">
        <v>486</v>
      </c>
      <c r="DW35" s="7">
        <v>904.8</v>
      </c>
      <c r="DX35" s="10">
        <v>44219</v>
      </c>
    </row>
    <row r="36" spans="1:128" x14ac:dyDescent="0.2">
      <c r="A36" s="9">
        <v>44220</v>
      </c>
      <c r="B36" s="7" t="s">
        <v>424</v>
      </c>
      <c r="D36" s="7" t="s">
        <v>424</v>
      </c>
      <c r="F36" s="7" t="s">
        <v>424</v>
      </c>
      <c r="I36" s="7" t="s">
        <v>424</v>
      </c>
      <c r="J36" s="7" t="s">
        <v>424</v>
      </c>
      <c r="L36" s="7" t="s">
        <v>424</v>
      </c>
      <c r="N36" s="7" t="s">
        <v>424</v>
      </c>
      <c r="O36" s="7" t="s">
        <v>424</v>
      </c>
      <c r="P36" s="7" t="s">
        <v>424</v>
      </c>
      <c r="Q36" s="7" t="s">
        <v>424</v>
      </c>
      <c r="S36" s="7" t="s">
        <v>424</v>
      </c>
      <c r="U36" s="7" t="s">
        <v>424</v>
      </c>
      <c r="Y36" s="7" t="s">
        <v>424</v>
      </c>
      <c r="AA36" s="7" t="s">
        <v>424</v>
      </c>
      <c r="AI36" s="7" t="s">
        <v>424</v>
      </c>
      <c r="AM36" s="7" t="s">
        <v>424</v>
      </c>
      <c r="AO36" s="7" t="s">
        <v>424</v>
      </c>
      <c r="AU36" s="7" t="s">
        <v>424</v>
      </c>
      <c r="AY36" s="7" t="s">
        <v>424</v>
      </c>
      <c r="BA36" s="7" t="s">
        <v>424</v>
      </c>
      <c r="BB36" s="7" t="s">
        <v>424</v>
      </c>
      <c r="BD36" s="7" t="s">
        <v>424</v>
      </c>
      <c r="BE36" s="7" t="s">
        <v>424</v>
      </c>
      <c r="BG36" s="7" t="s">
        <v>424</v>
      </c>
      <c r="BH36" s="7" t="s">
        <v>424</v>
      </c>
      <c r="BM36" s="7" t="s">
        <v>424</v>
      </c>
      <c r="BO36" s="7" t="s">
        <v>424</v>
      </c>
      <c r="BP36" s="7" t="s">
        <v>424</v>
      </c>
      <c r="CG36" s="7" t="s">
        <v>424</v>
      </c>
      <c r="CP36" s="7" t="s">
        <v>424</v>
      </c>
      <c r="DB36" s="7" t="s">
        <v>424</v>
      </c>
      <c r="DC36" s="7" t="s">
        <v>424</v>
      </c>
      <c r="DD36" s="7" t="s">
        <v>424</v>
      </c>
      <c r="DJ36" s="7">
        <v>390</v>
      </c>
      <c r="DW36" s="7">
        <v>390</v>
      </c>
      <c r="DX36" s="10">
        <v>44220</v>
      </c>
    </row>
    <row r="37" spans="1:128" x14ac:dyDescent="0.2">
      <c r="A37" s="9">
        <v>44221</v>
      </c>
      <c r="B37" s="7" t="s">
        <v>424</v>
      </c>
      <c r="D37" s="7" t="s">
        <v>424</v>
      </c>
      <c r="F37" s="7" t="s">
        <v>424</v>
      </c>
      <c r="S37" s="7" t="s">
        <v>424</v>
      </c>
      <c r="AR37" s="7">
        <v>488.8</v>
      </c>
      <c r="BT37" s="7" t="s">
        <v>424</v>
      </c>
      <c r="CD37" s="7">
        <v>699</v>
      </c>
      <c r="DW37" s="7">
        <v>1187.8</v>
      </c>
      <c r="DX37" s="10">
        <v>44221</v>
      </c>
    </row>
    <row r="38" spans="1:128" x14ac:dyDescent="0.2">
      <c r="A38" s="9">
        <v>44222</v>
      </c>
      <c r="B38" s="7" t="s">
        <v>424</v>
      </c>
      <c r="D38" s="7" t="s">
        <v>424</v>
      </c>
      <c r="E38" s="7" t="s">
        <v>424</v>
      </c>
      <c r="H38" s="7" t="s">
        <v>424</v>
      </c>
      <c r="J38" s="7" t="s">
        <v>424</v>
      </c>
      <c r="L38" s="7" t="s">
        <v>424</v>
      </c>
      <c r="O38" s="7" t="s">
        <v>424</v>
      </c>
      <c r="R38" s="7" t="s">
        <v>424</v>
      </c>
      <c r="V38" s="7" t="s">
        <v>424</v>
      </c>
      <c r="X38" s="7" t="s">
        <v>424</v>
      </c>
      <c r="Y38" s="7" t="s">
        <v>424</v>
      </c>
      <c r="AB38" s="7" t="s">
        <v>424</v>
      </c>
      <c r="AD38" s="7" t="s">
        <v>424</v>
      </c>
      <c r="AE38" s="7" t="s">
        <v>424</v>
      </c>
      <c r="AN38" s="7" t="s">
        <v>424</v>
      </c>
      <c r="AO38" s="7" t="s">
        <v>424</v>
      </c>
      <c r="AP38" s="7" t="s">
        <v>424</v>
      </c>
      <c r="AY38" s="7" t="s">
        <v>424</v>
      </c>
      <c r="BA38" s="7" t="s">
        <v>424</v>
      </c>
      <c r="BB38" s="7" t="s">
        <v>424</v>
      </c>
      <c r="BD38" s="7" t="s">
        <v>424</v>
      </c>
      <c r="BE38" s="7" t="s">
        <v>424</v>
      </c>
      <c r="BH38" s="7" t="s">
        <v>424</v>
      </c>
      <c r="BJ38" s="7" t="s">
        <v>424</v>
      </c>
      <c r="BM38" s="7" t="s">
        <v>424</v>
      </c>
      <c r="BP38" s="7" t="s">
        <v>424</v>
      </c>
      <c r="BQ38" s="7" t="s">
        <v>424</v>
      </c>
      <c r="BR38" s="7" t="s">
        <v>424</v>
      </c>
      <c r="BS38" s="7" t="s">
        <v>424</v>
      </c>
      <c r="BZ38" s="7" t="s">
        <v>424</v>
      </c>
      <c r="CD38" s="7">
        <v>1833</v>
      </c>
      <c r="CF38" s="7" t="s">
        <v>424</v>
      </c>
      <c r="CJ38" s="7" t="s">
        <v>424</v>
      </c>
      <c r="CK38" s="7">
        <v>285.60000000000002</v>
      </c>
      <c r="CL38" s="7" t="s">
        <v>424</v>
      </c>
      <c r="CM38" s="7" t="s">
        <v>424</v>
      </c>
      <c r="CP38" s="7" t="s">
        <v>424</v>
      </c>
      <c r="CS38" s="7" t="s">
        <v>424</v>
      </c>
      <c r="CT38" s="7" t="s">
        <v>424</v>
      </c>
      <c r="CU38" s="7" t="s">
        <v>424</v>
      </c>
      <c r="CX38" s="7" t="s">
        <v>424</v>
      </c>
      <c r="CY38" s="7" t="s">
        <v>424</v>
      </c>
      <c r="DO38" s="7">
        <v>384</v>
      </c>
      <c r="DW38" s="7">
        <v>2502.6</v>
      </c>
      <c r="DX38" s="10">
        <v>44222</v>
      </c>
    </row>
    <row r="39" spans="1:128" x14ac:dyDescent="0.2">
      <c r="A39" s="9">
        <v>44223</v>
      </c>
      <c r="C39" s="7" t="s">
        <v>424</v>
      </c>
      <c r="E39" s="7" t="s">
        <v>424</v>
      </c>
      <c r="H39" s="7" t="s">
        <v>424</v>
      </c>
      <c r="I39" s="7" t="s">
        <v>424</v>
      </c>
      <c r="J39" s="7" t="s">
        <v>424</v>
      </c>
      <c r="K39" s="7" t="s">
        <v>424</v>
      </c>
      <c r="L39" s="7">
        <v>15.68</v>
      </c>
      <c r="N39" s="7" t="s">
        <v>424</v>
      </c>
      <c r="O39" s="7" t="s">
        <v>424</v>
      </c>
      <c r="P39" s="7" t="s">
        <v>424</v>
      </c>
      <c r="U39" s="7" t="s">
        <v>424</v>
      </c>
      <c r="W39" s="7" t="s">
        <v>424</v>
      </c>
      <c r="Y39" s="7" t="s">
        <v>424</v>
      </c>
      <c r="AA39" s="7" t="s">
        <v>424</v>
      </c>
      <c r="AB39" s="7" t="s">
        <v>424</v>
      </c>
      <c r="AC39" s="7" t="s">
        <v>424</v>
      </c>
      <c r="AD39" s="7" t="s">
        <v>424</v>
      </c>
      <c r="AG39" s="7" t="s">
        <v>424</v>
      </c>
      <c r="AI39" s="7" t="s">
        <v>424</v>
      </c>
      <c r="AK39" s="7" t="s">
        <v>424</v>
      </c>
      <c r="AL39" s="7" t="s">
        <v>424</v>
      </c>
      <c r="AM39" s="7" t="s">
        <v>424</v>
      </c>
      <c r="AQ39" s="7" t="s">
        <v>424</v>
      </c>
      <c r="AT39" s="7" t="s">
        <v>424</v>
      </c>
      <c r="AY39" s="7" t="s">
        <v>424</v>
      </c>
      <c r="BB39" s="7" t="s">
        <v>424</v>
      </c>
      <c r="BD39" s="7" t="s">
        <v>424</v>
      </c>
      <c r="BE39" s="7" t="s">
        <v>424</v>
      </c>
      <c r="BF39" s="7" t="s">
        <v>424</v>
      </c>
      <c r="BJ39" s="7" t="s">
        <v>424</v>
      </c>
      <c r="BK39" s="7" t="s">
        <v>424</v>
      </c>
      <c r="BN39" s="7" t="s">
        <v>424</v>
      </c>
      <c r="BO39" s="7" t="s">
        <v>424</v>
      </c>
      <c r="BQ39" s="7" t="s">
        <v>424</v>
      </c>
      <c r="BV39" s="7" t="s">
        <v>424</v>
      </c>
      <c r="BW39" s="7">
        <v>760.5</v>
      </c>
      <c r="CB39" s="7" t="s">
        <v>424</v>
      </c>
      <c r="CF39" s="7">
        <v>631.20000000000005</v>
      </c>
      <c r="CH39" s="7">
        <v>987</v>
      </c>
      <c r="CR39" s="7" t="s">
        <v>424</v>
      </c>
      <c r="CU39" s="7" t="s">
        <v>424</v>
      </c>
      <c r="DA39" s="7" t="s">
        <v>424</v>
      </c>
      <c r="DB39" s="7" t="s">
        <v>424</v>
      </c>
      <c r="DC39" s="7" t="s">
        <v>424</v>
      </c>
      <c r="DD39" s="7" t="s">
        <v>424</v>
      </c>
      <c r="DH39" s="7" t="s">
        <v>424</v>
      </c>
      <c r="DJ39" s="7">
        <v>819</v>
      </c>
      <c r="DW39" s="7">
        <v>3213.38</v>
      </c>
      <c r="DX39" s="10">
        <v>44223</v>
      </c>
    </row>
    <row r="40" spans="1:128" x14ac:dyDescent="0.2">
      <c r="A40" s="9">
        <v>44224</v>
      </c>
      <c r="D40" s="7" t="s">
        <v>424</v>
      </c>
      <c r="F40" s="7" t="s">
        <v>424</v>
      </c>
      <c r="Q40" s="7" t="s">
        <v>424</v>
      </c>
      <c r="S40" s="7" t="s">
        <v>424</v>
      </c>
      <c r="AF40" s="7" t="s">
        <v>424</v>
      </c>
      <c r="AS40" s="7" t="s">
        <v>424</v>
      </c>
      <c r="AU40" s="7" t="s">
        <v>424</v>
      </c>
      <c r="DC40" s="7" t="s">
        <v>424</v>
      </c>
      <c r="DH40" s="7" t="s">
        <v>424</v>
      </c>
      <c r="DW40" s="7">
        <v>0</v>
      </c>
      <c r="DX40" s="10">
        <v>44224</v>
      </c>
    </row>
    <row r="41" spans="1:128" x14ac:dyDescent="0.2">
      <c r="A41" s="9">
        <v>44225</v>
      </c>
      <c r="D41" s="7" t="s">
        <v>424</v>
      </c>
      <c r="F41" s="7" t="s">
        <v>424</v>
      </c>
      <c r="H41" s="7" t="s">
        <v>424</v>
      </c>
      <c r="I41" s="7" t="s">
        <v>424</v>
      </c>
      <c r="J41" s="7" t="s">
        <v>424</v>
      </c>
      <c r="K41" s="7" t="s">
        <v>424</v>
      </c>
      <c r="N41" s="7" t="s">
        <v>424</v>
      </c>
      <c r="O41" s="7" t="s">
        <v>424</v>
      </c>
      <c r="P41" s="7" t="s">
        <v>424</v>
      </c>
      <c r="Q41" s="7" t="s">
        <v>424</v>
      </c>
      <c r="S41" s="7" t="s">
        <v>424</v>
      </c>
      <c r="X41" s="7" t="s">
        <v>424</v>
      </c>
      <c r="AA41" s="7" t="s">
        <v>424</v>
      </c>
      <c r="BX41" s="7">
        <v>1149</v>
      </c>
      <c r="BZ41" s="7" t="s">
        <v>424</v>
      </c>
      <c r="CB41" s="7" t="s">
        <v>424</v>
      </c>
      <c r="CE41" s="7" t="s">
        <v>424</v>
      </c>
      <c r="CH41" s="7">
        <v>813</v>
      </c>
      <c r="CN41" s="7" t="s">
        <v>424</v>
      </c>
      <c r="CR41" s="7" t="s">
        <v>424</v>
      </c>
      <c r="CS41" s="7" t="s">
        <v>424</v>
      </c>
      <c r="CU41" s="7" t="s">
        <v>424</v>
      </c>
      <c r="DB41" s="7" t="s">
        <v>424</v>
      </c>
      <c r="DD41" s="7" t="s">
        <v>424</v>
      </c>
      <c r="DF41" s="7" t="s">
        <v>424</v>
      </c>
      <c r="DH41" s="7" t="s">
        <v>424</v>
      </c>
      <c r="DW41" s="7">
        <v>1962</v>
      </c>
      <c r="DX41" s="10">
        <v>44225</v>
      </c>
    </row>
    <row r="42" spans="1:128" x14ac:dyDescent="0.2">
      <c r="A42" s="9">
        <v>44226</v>
      </c>
      <c r="D42" s="7" t="s">
        <v>424</v>
      </c>
      <c r="F42" s="7" t="s">
        <v>424</v>
      </c>
      <c r="G42" s="7" t="s">
        <v>424</v>
      </c>
      <c r="I42" s="7" t="s">
        <v>424</v>
      </c>
      <c r="Q42" s="7" t="s">
        <v>424</v>
      </c>
      <c r="R42" s="7" t="s">
        <v>424</v>
      </c>
      <c r="V42" s="7">
        <v>1.2</v>
      </c>
      <c r="W42" s="7" t="s">
        <v>424</v>
      </c>
      <c r="Y42" s="7" t="s">
        <v>424</v>
      </c>
      <c r="AA42" s="7" t="s">
        <v>424</v>
      </c>
      <c r="AC42" s="7" t="s">
        <v>424</v>
      </c>
      <c r="AD42" s="7" t="s">
        <v>424</v>
      </c>
      <c r="AE42" s="7" t="s">
        <v>424</v>
      </c>
      <c r="AF42" s="7" t="s">
        <v>424</v>
      </c>
      <c r="AI42" s="7" t="s">
        <v>424</v>
      </c>
      <c r="AO42" s="7" t="s">
        <v>424</v>
      </c>
      <c r="AS42" s="7" t="s">
        <v>424</v>
      </c>
      <c r="BC42" s="7" t="s">
        <v>424</v>
      </c>
      <c r="BD42" s="7" t="s">
        <v>424</v>
      </c>
      <c r="BE42" s="7" t="s">
        <v>424</v>
      </c>
      <c r="BF42" s="7" t="s">
        <v>424</v>
      </c>
      <c r="BH42" s="7" t="s">
        <v>424</v>
      </c>
      <c r="BJ42" s="7" t="s">
        <v>424</v>
      </c>
      <c r="BK42" s="7" t="s">
        <v>424</v>
      </c>
      <c r="BL42" s="7" t="s">
        <v>424</v>
      </c>
      <c r="BM42" s="7" t="s">
        <v>424</v>
      </c>
      <c r="BO42" s="7" t="s">
        <v>424</v>
      </c>
      <c r="BQ42" s="7" t="s">
        <v>424</v>
      </c>
      <c r="BS42" s="7" t="s">
        <v>424</v>
      </c>
      <c r="BU42" s="7" t="s">
        <v>424</v>
      </c>
      <c r="BV42" s="7" t="s">
        <v>424</v>
      </c>
      <c r="BZ42" s="7" t="s">
        <v>424</v>
      </c>
      <c r="CG42" s="7" t="s">
        <v>424</v>
      </c>
      <c r="CJ42" s="7" t="s">
        <v>424</v>
      </c>
      <c r="CN42" s="7" t="s">
        <v>424</v>
      </c>
      <c r="CU42" s="7" t="s">
        <v>424</v>
      </c>
      <c r="CX42" s="7" t="s">
        <v>424</v>
      </c>
      <c r="CY42" s="7" t="s">
        <v>424</v>
      </c>
      <c r="DA42" s="7" t="s">
        <v>424</v>
      </c>
      <c r="DB42" s="7" t="s">
        <v>424</v>
      </c>
      <c r="DD42" s="7" t="s">
        <v>424</v>
      </c>
      <c r="DJ42" s="7">
        <v>201</v>
      </c>
      <c r="DM42" s="7">
        <v>297</v>
      </c>
      <c r="DW42" s="7">
        <v>499.2</v>
      </c>
      <c r="DX42" s="10">
        <v>44226</v>
      </c>
    </row>
    <row r="43" spans="1:128" x14ac:dyDescent="0.2">
      <c r="A43" s="9">
        <v>44227</v>
      </c>
      <c r="B43" s="7" t="s">
        <v>424</v>
      </c>
      <c r="F43" s="7" t="s">
        <v>424</v>
      </c>
      <c r="I43" s="7" t="s">
        <v>424</v>
      </c>
      <c r="J43" s="7" t="s">
        <v>424</v>
      </c>
      <c r="P43" s="7" t="s">
        <v>424</v>
      </c>
      <c r="S43" s="7" t="s">
        <v>424</v>
      </c>
      <c r="U43" s="7">
        <v>1.2</v>
      </c>
      <c r="AB43" s="7" t="s">
        <v>424</v>
      </c>
      <c r="AG43" s="7" t="s">
        <v>424</v>
      </c>
      <c r="AJ43" s="7">
        <v>1.8</v>
      </c>
      <c r="AM43" s="7" t="s">
        <v>424</v>
      </c>
      <c r="AY43" s="7" t="s">
        <v>424</v>
      </c>
      <c r="AZ43" s="7" t="s">
        <v>424</v>
      </c>
      <c r="BA43" s="7" t="s">
        <v>424</v>
      </c>
      <c r="BD43" s="7" t="s">
        <v>424</v>
      </c>
      <c r="BI43" s="7" t="s">
        <v>424</v>
      </c>
      <c r="BM43" s="7" t="s">
        <v>424</v>
      </c>
      <c r="BO43" s="7" t="s">
        <v>424</v>
      </c>
      <c r="BV43" s="7" t="s">
        <v>424</v>
      </c>
      <c r="CD43" s="7">
        <v>1062</v>
      </c>
      <c r="CR43" s="7" t="s">
        <v>424</v>
      </c>
      <c r="DA43" s="7">
        <v>4.5</v>
      </c>
      <c r="DB43" s="7" t="s">
        <v>424</v>
      </c>
      <c r="DD43" s="7" t="s">
        <v>424</v>
      </c>
      <c r="DL43" s="7">
        <v>390</v>
      </c>
      <c r="DP43" s="7">
        <v>282</v>
      </c>
      <c r="DW43" s="7">
        <v>1741.5</v>
      </c>
      <c r="DX43" s="10">
        <v>44227</v>
      </c>
    </row>
    <row r="44" spans="1:128" x14ac:dyDescent="0.2">
      <c r="A44" s="9">
        <v>44228</v>
      </c>
      <c r="F44" s="7" t="s">
        <v>424</v>
      </c>
      <c r="S44" s="7" t="s">
        <v>424</v>
      </c>
      <c r="DW44" s="7">
        <v>0</v>
      </c>
      <c r="DX44" s="10">
        <v>44228</v>
      </c>
    </row>
    <row r="45" spans="1:128" x14ac:dyDescent="0.2">
      <c r="A45" s="9">
        <v>44229</v>
      </c>
      <c r="B45" s="7">
        <v>300</v>
      </c>
      <c r="C45" s="7" t="s">
        <v>424</v>
      </c>
      <c r="E45" s="7" t="s">
        <v>424</v>
      </c>
      <c r="H45" s="7" t="s">
        <v>424</v>
      </c>
      <c r="O45" s="7">
        <v>14.8</v>
      </c>
      <c r="Q45" s="7">
        <v>548.79999999999995</v>
      </c>
      <c r="R45" s="7" t="s">
        <v>424</v>
      </c>
      <c r="S45" s="7">
        <v>40.32</v>
      </c>
      <c r="V45" s="7">
        <v>1.2</v>
      </c>
      <c r="X45" s="7" t="s">
        <v>424</v>
      </c>
      <c r="AA45" s="7">
        <v>172.96</v>
      </c>
      <c r="AB45" s="7">
        <v>19.2</v>
      </c>
      <c r="AD45" s="7" t="s">
        <v>424</v>
      </c>
      <c r="AF45" s="7">
        <v>24.64</v>
      </c>
      <c r="AG45" s="7">
        <v>257.60000000000002</v>
      </c>
      <c r="AN45" s="7">
        <v>18</v>
      </c>
      <c r="AO45" s="7" t="s">
        <v>424</v>
      </c>
      <c r="AP45" s="7">
        <v>3.6</v>
      </c>
      <c r="AS45" s="7" t="s">
        <v>424</v>
      </c>
      <c r="AT45" s="7" t="s">
        <v>424</v>
      </c>
      <c r="BE45" s="7" t="s">
        <v>424</v>
      </c>
      <c r="BT45" s="7" t="s">
        <v>424</v>
      </c>
      <c r="BV45" s="7" t="s">
        <v>424</v>
      </c>
      <c r="BY45" s="7">
        <v>396</v>
      </c>
      <c r="BZ45" s="7">
        <v>29.16</v>
      </c>
      <c r="CA45" s="7">
        <v>19.32</v>
      </c>
      <c r="CD45" s="7">
        <v>1116</v>
      </c>
      <c r="CE45" s="7">
        <v>588</v>
      </c>
      <c r="CG45" s="7">
        <v>447.12</v>
      </c>
      <c r="CJ45" s="7">
        <v>43.2</v>
      </c>
      <c r="CL45" s="7">
        <v>102.6</v>
      </c>
      <c r="CM45" s="7">
        <v>258</v>
      </c>
      <c r="CN45" s="7">
        <v>214.8</v>
      </c>
      <c r="CS45" s="7">
        <v>9.6</v>
      </c>
      <c r="CU45" s="7">
        <v>128.52000000000001</v>
      </c>
      <c r="CV45" s="7">
        <v>6</v>
      </c>
      <c r="CW45" s="7">
        <v>692.28</v>
      </c>
      <c r="CX45" s="7">
        <v>31.32</v>
      </c>
      <c r="CY45" s="7">
        <v>7.56</v>
      </c>
      <c r="DW45" s="7">
        <v>5490.6</v>
      </c>
      <c r="DX45" s="10">
        <v>44229</v>
      </c>
    </row>
    <row r="46" spans="1:128" x14ac:dyDescent="0.2">
      <c r="A46" s="9">
        <v>44230</v>
      </c>
      <c r="H46" s="7">
        <v>2.96</v>
      </c>
      <c r="J46" s="7">
        <v>241.92</v>
      </c>
      <c r="K46" s="7">
        <v>6.72</v>
      </c>
      <c r="N46" s="7">
        <v>115.44</v>
      </c>
      <c r="P46" s="7">
        <v>41.44</v>
      </c>
      <c r="T46" s="7">
        <v>5.4</v>
      </c>
      <c r="U46" s="7">
        <v>307.2</v>
      </c>
      <c r="Y46" s="7">
        <v>566.1</v>
      </c>
      <c r="AA46" s="7">
        <v>423.2</v>
      </c>
      <c r="AB46" s="7">
        <v>205.2</v>
      </c>
      <c r="AC46" s="7">
        <v>1.2</v>
      </c>
      <c r="AI46" s="7">
        <v>499.2</v>
      </c>
      <c r="AK46" s="7">
        <v>652.79999999999995</v>
      </c>
      <c r="AL46" s="7">
        <v>250.24</v>
      </c>
      <c r="AM46" s="7">
        <v>999</v>
      </c>
      <c r="AQ46" s="7">
        <v>616.4</v>
      </c>
      <c r="AS46" s="7">
        <v>9.6</v>
      </c>
      <c r="AT46" s="7">
        <v>1.6</v>
      </c>
      <c r="AU46" s="7">
        <v>1.6</v>
      </c>
      <c r="AY46" s="7">
        <v>35</v>
      </c>
      <c r="BB46" s="7">
        <v>36</v>
      </c>
      <c r="BF46" s="7">
        <v>1.6</v>
      </c>
      <c r="BG46" s="7">
        <v>1.6</v>
      </c>
      <c r="BH46" s="7">
        <v>1.2</v>
      </c>
      <c r="BK46" s="7">
        <v>10</v>
      </c>
      <c r="BL46" s="7">
        <v>9.6</v>
      </c>
      <c r="BM46" s="7">
        <v>296</v>
      </c>
      <c r="BN46" s="7">
        <v>17</v>
      </c>
      <c r="BO46" s="7">
        <v>473.6</v>
      </c>
      <c r="BQ46" s="7">
        <v>1.5</v>
      </c>
      <c r="BS46" s="7">
        <v>1</v>
      </c>
      <c r="BY46" s="7">
        <v>926.4</v>
      </c>
      <c r="CB46" s="7">
        <v>3.6</v>
      </c>
      <c r="CD46" s="7">
        <v>717</v>
      </c>
      <c r="CE46" s="7">
        <v>3176.6</v>
      </c>
      <c r="CG46" s="7">
        <v>799.2</v>
      </c>
      <c r="CP46" s="7">
        <v>99</v>
      </c>
      <c r="CQ46" s="7">
        <v>82.5</v>
      </c>
      <c r="DA46" s="7">
        <v>18</v>
      </c>
      <c r="DB46" s="7">
        <v>69</v>
      </c>
      <c r="DC46" s="7">
        <v>291</v>
      </c>
      <c r="DD46" s="7">
        <v>93</v>
      </c>
      <c r="DF46" s="7">
        <v>12</v>
      </c>
      <c r="DH46" s="7">
        <v>336</v>
      </c>
      <c r="DI46" s="7">
        <v>97.2</v>
      </c>
      <c r="DJ46" s="7">
        <v>468</v>
      </c>
      <c r="DM46" s="7">
        <v>480</v>
      </c>
      <c r="DP46" s="7">
        <v>402</v>
      </c>
      <c r="DW46" s="7">
        <v>13901.82</v>
      </c>
      <c r="DX46" s="10">
        <v>44230</v>
      </c>
    </row>
    <row r="47" spans="1:128" x14ac:dyDescent="0.2">
      <c r="A47" s="9">
        <v>44231</v>
      </c>
      <c r="B47" s="7">
        <v>246</v>
      </c>
      <c r="D47" s="7">
        <v>300</v>
      </c>
      <c r="F47" s="7">
        <v>68.08</v>
      </c>
      <c r="J47" s="7">
        <v>91.84</v>
      </c>
      <c r="S47" s="7">
        <v>98.56</v>
      </c>
      <c r="CR47" s="7">
        <v>135</v>
      </c>
      <c r="CT47" s="7">
        <v>4.8</v>
      </c>
      <c r="CY47" s="7">
        <v>320.76</v>
      </c>
      <c r="CZ47" s="7">
        <v>97.2</v>
      </c>
      <c r="DB47" s="7">
        <v>823.5</v>
      </c>
      <c r="DC47" s="7">
        <v>1551</v>
      </c>
      <c r="DF47" s="7">
        <v>424.5</v>
      </c>
      <c r="DH47" s="7">
        <v>996</v>
      </c>
      <c r="DL47" s="7">
        <v>507</v>
      </c>
      <c r="DP47" s="7">
        <v>414</v>
      </c>
      <c r="DW47" s="7">
        <v>6078.24</v>
      </c>
      <c r="DX47" s="10">
        <v>44231</v>
      </c>
    </row>
    <row r="48" spans="1:128" x14ac:dyDescent="0.2">
      <c r="A48" s="9">
        <v>44232</v>
      </c>
      <c r="S48" s="7">
        <v>2240</v>
      </c>
      <c r="T48" s="7">
        <v>284.39999999999998</v>
      </c>
      <c r="V48" s="7">
        <v>240</v>
      </c>
      <c r="X48" s="7">
        <v>366</v>
      </c>
      <c r="Y48" s="7">
        <v>1691.64</v>
      </c>
      <c r="AA48" s="7">
        <v>198.72</v>
      </c>
      <c r="AH48" s="7">
        <v>199.36</v>
      </c>
      <c r="AJ48" s="7">
        <v>88.2</v>
      </c>
      <c r="AM48" s="7">
        <v>806.4</v>
      </c>
      <c r="AO48" s="7">
        <v>600</v>
      </c>
      <c r="CD48" s="7">
        <v>1155</v>
      </c>
      <c r="CE48" s="7">
        <v>3646.8</v>
      </c>
      <c r="CR48" s="7">
        <v>747</v>
      </c>
      <c r="CS48" s="7">
        <v>100.8</v>
      </c>
      <c r="CT48" s="7">
        <v>490.8</v>
      </c>
      <c r="CW48" s="7">
        <v>281.88</v>
      </c>
      <c r="DA48" s="7">
        <v>901.5</v>
      </c>
      <c r="DB48" s="7">
        <v>901.5</v>
      </c>
      <c r="DW48" s="7">
        <v>14940</v>
      </c>
      <c r="DX48" s="10">
        <v>44232</v>
      </c>
    </row>
    <row r="49" spans="1:128" x14ac:dyDescent="0.2">
      <c r="A49" s="9">
        <v>44233</v>
      </c>
      <c r="DW49" s="7">
        <v>0</v>
      </c>
      <c r="DX49" s="10">
        <v>44233</v>
      </c>
    </row>
    <row r="50" spans="1:128" x14ac:dyDescent="0.2">
      <c r="A50" s="9">
        <v>44234</v>
      </c>
      <c r="DW50" s="7">
        <v>0</v>
      </c>
      <c r="DX50" s="10">
        <v>44234</v>
      </c>
    </row>
    <row r="51" spans="1:128" x14ac:dyDescent="0.2">
      <c r="A51" s="9">
        <v>44235</v>
      </c>
      <c r="DW51" s="7">
        <v>0</v>
      </c>
      <c r="DX51" s="10">
        <v>44235</v>
      </c>
    </row>
    <row r="52" spans="1:128" x14ac:dyDescent="0.2">
      <c r="A52" s="9">
        <v>44236</v>
      </c>
      <c r="DW52" s="7">
        <v>0</v>
      </c>
      <c r="DX52" s="10">
        <v>44236</v>
      </c>
    </row>
    <row r="53" spans="1:128" x14ac:dyDescent="0.2">
      <c r="A53" s="9">
        <v>44237</v>
      </c>
      <c r="DW53" s="7">
        <v>0</v>
      </c>
      <c r="DX53" s="10">
        <v>44237</v>
      </c>
    </row>
    <row r="54" spans="1:128" x14ac:dyDescent="0.2">
      <c r="A54" s="9">
        <v>44238</v>
      </c>
      <c r="DW54" s="7">
        <v>0</v>
      </c>
      <c r="DX54" s="10">
        <v>44238</v>
      </c>
    </row>
    <row r="55" spans="1:128" x14ac:dyDescent="0.2">
      <c r="A55" s="9">
        <v>44239</v>
      </c>
      <c r="DW55" s="7">
        <v>0</v>
      </c>
      <c r="DX55" s="10">
        <v>44239</v>
      </c>
    </row>
    <row r="56" spans="1:128" x14ac:dyDescent="0.2">
      <c r="A56" s="9">
        <v>44240</v>
      </c>
      <c r="DW56" s="7">
        <v>0</v>
      </c>
      <c r="DX56" s="10">
        <v>44240</v>
      </c>
    </row>
    <row r="57" spans="1:128" x14ac:dyDescent="0.2">
      <c r="A57" s="9">
        <v>44241</v>
      </c>
      <c r="DW57" s="7">
        <v>0</v>
      </c>
      <c r="DX57" s="10">
        <v>44241</v>
      </c>
    </row>
    <row r="58" spans="1:128" x14ac:dyDescent="0.2">
      <c r="A58" s="9">
        <v>44242</v>
      </c>
      <c r="DW58" s="7">
        <v>0</v>
      </c>
      <c r="DX58" s="10">
        <v>44242</v>
      </c>
    </row>
    <row r="59" spans="1:128" x14ac:dyDescent="0.2">
      <c r="A59" s="9">
        <v>44243</v>
      </c>
      <c r="DW59" s="7">
        <v>0</v>
      </c>
      <c r="DX59" s="10">
        <v>44243</v>
      </c>
    </row>
    <row r="60" spans="1:128" x14ac:dyDescent="0.2">
      <c r="A60" s="9">
        <v>44244</v>
      </c>
      <c r="DW60" s="7">
        <v>0</v>
      </c>
      <c r="DX60" s="10">
        <v>44244</v>
      </c>
    </row>
    <row r="61" spans="1:128" x14ac:dyDescent="0.2">
      <c r="A61" s="9">
        <v>44245</v>
      </c>
      <c r="DW61" s="7">
        <v>0</v>
      </c>
      <c r="DX61" s="10">
        <v>44245</v>
      </c>
    </row>
    <row r="62" spans="1:128" x14ac:dyDescent="0.2">
      <c r="A62" s="9">
        <v>44246</v>
      </c>
      <c r="DW62" s="7">
        <v>0</v>
      </c>
      <c r="DX62" s="10">
        <v>44246</v>
      </c>
    </row>
    <row r="63" spans="1:128" x14ac:dyDescent="0.2">
      <c r="A63" s="9">
        <v>44247</v>
      </c>
      <c r="DW63" s="7">
        <v>0</v>
      </c>
      <c r="DX63" s="10">
        <v>44247</v>
      </c>
    </row>
    <row r="64" spans="1:128" x14ac:dyDescent="0.2">
      <c r="A64" s="9">
        <v>44248</v>
      </c>
      <c r="DW64" s="7">
        <v>0</v>
      </c>
      <c r="DX64" s="10">
        <v>44248</v>
      </c>
    </row>
    <row r="65" spans="1:128" x14ac:dyDescent="0.2">
      <c r="A65" s="9">
        <v>44249</v>
      </c>
      <c r="DW65" s="7">
        <v>0</v>
      </c>
      <c r="DX65" s="10">
        <v>44249</v>
      </c>
    </row>
    <row r="66" spans="1:128" x14ac:dyDescent="0.2">
      <c r="A66" s="9">
        <v>44250</v>
      </c>
      <c r="DW66" s="7">
        <v>0</v>
      </c>
      <c r="DX66" s="10">
        <v>44250</v>
      </c>
    </row>
    <row r="67" spans="1:128" x14ac:dyDescent="0.2">
      <c r="A67" s="9">
        <v>44251</v>
      </c>
      <c r="DW67" s="7">
        <v>0</v>
      </c>
      <c r="DX67" s="10">
        <v>44251</v>
      </c>
    </row>
    <row r="68" spans="1:128" x14ac:dyDescent="0.2">
      <c r="A68" s="9">
        <v>44252</v>
      </c>
      <c r="DW68" s="7">
        <v>0</v>
      </c>
      <c r="DX68" s="10">
        <v>44252</v>
      </c>
    </row>
    <row r="69" spans="1:128" x14ac:dyDescent="0.2">
      <c r="A69" s="9">
        <v>44253</v>
      </c>
      <c r="DW69" s="7">
        <v>0</v>
      </c>
      <c r="DX69" s="10">
        <v>44253</v>
      </c>
    </row>
    <row r="70" spans="1:128" x14ac:dyDescent="0.2">
      <c r="A70" s="9">
        <v>44254</v>
      </c>
      <c r="DW70" s="7">
        <v>0</v>
      </c>
      <c r="DX70" s="10">
        <v>44254</v>
      </c>
    </row>
    <row r="71" spans="1:128" x14ac:dyDescent="0.2">
      <c r="A71" s="9">
        <v>44255</v>
      </c>
      <c r="DW71" s="7">
        <v>0</v>
      </c>
      <c r="DX71" s="10">
        <v>44255</v>
      </c>
    </row>
    <row r="72" spans="1:128" x14ac:dyDescent="0.2">
      <c r="A72" s="9">
        <v>44256</v>
      </c>
      <c r="DW72" s="7">
        <v>0</v>
      </c>
      <c r="DX72" s="10">
        <v>44256</v>
      </c>
    </row>
    <row r="73" spans="1:128" x14ac:dyDescent="0.2">
      <c r="A73" s="9">
        <v>44257</v>
      </c>
      <c r="DW73" s="7">
        <v>0</v>
      </c>
      <c r="DX73" s="10">
        <v>44257</v>
      </c>
    </row>
    <row r="74" spans="1:128" x14ac:dyDescent="0.2">
      <c r="A74" s="9">
        <v>44258</v>
      </c>
      <c r="DW74" s="7">
        <v>0</v>
      </c>
      <c r="DX74" s="10">
        <v>44258</v>
      </c>
    </row>
    <row r="75" spans="1:128" x14ac:dyDescent="0.2">
      <c r="A75" s="9">
        <v>44259</v>
      </c>
      <c r="DW75" s="7">
        <v>0</v>
      </c>
      <c r="DX75" s="10">
        <v>44259</v>
      </c>
    </row>
    <row r="76" spans="1:128" x14ac:dyDescent="0.2">
      <c r="A76" s="9">
        <v>44260</v>
      </c>
      <c r="DW76" s="7">
        <v>0</v>
      </c>
      <c r="DX76" s="10">
        <v>44260</v>
      </c>
    </row>
    <row r="77" spans="1:128" x14ac:dyDescent="0.2">
      <c r="A77" s="9">
        <v>44261</v>
      </c>
      <c r="DW77" s="7">
        <v>0</v>
      </c>
      <c r="DX77" s="10">
        <v>44261</v>
      </c>
    </row>
    <row r="78" spans="1:128" x14ac:dyDescent="0.2">
      <c r="A78" s="9">
        <v>44262</v>
      </c>
      <c r="DW78" s="7">
        <v>0</v>
      </c>
      <c r="DX78" s="10">
        <v>44262</v>
      </c>
    </row>
    <row r="79" spans="1:128" x14ac:dyDescent="0.2">
      <c r="A79" s="9">
        <v>44263</v>
      </c>
      <c r="DW79" s="7">
        <v>0</v>
      </c>
      <c r="DX79" s="10">
        <v>44263</v>
      </c>
    </row>
    <row r="80" spans="1:128" x14ac:dyDescent="0.2">
      <c r="A80" s="8"/>
    </row>
    <row r="81" spans="1:128" x14ac:dyDescent="0.2">
      <c r="A81" s="8" t="s">
        <v>427</v>
      </c>
      <c r="B81" s="7">
        <v>546</v>
      </c>
      <c r="C81" s="7">
        <v>0</v>
      </c>
      <c r="D81" s="7">
        <v>300</v>
      </c>
      <c r="E81" s="7">
        <v>0</v>
      </c>
      <c r="F81" s="7">
        <v>68.08</v>
      </c>
      <c r="G81" s="7">
        <v>0</v>
      </c>
      <c r="H81" s="7">
        <v>2.96</v>
      </c>
      <c r="I81" s="7">
        <v>0</v>
      </c>
      <c r="J81" s="7">
        <v>333.76</v>
      </c>
      <c r="K81" s="7">
        <v>6.72</v>
      </c>
      <c r="L81" s="7">
        <v>15.68</v>
      </c>
      <c r="M81" s="7">
        <v>0</v>
      </c>
      <c r="N81" s="7">
        <v>115.44</v>
      </c>
      <c r="O81" s="7">
        <v>14.8</v>
      </c>
      <c r="P81" s="7">
        <v>41.44</v>
      </c>
      <c r="Q81" s="7">
        <v>548.79999999999995</v>
      </c>
      <c r="R81" s="7">
        <v>0</v>
      </c>
      <c r="S81" s="7">
        <v>12234.88</v>
      </c>
      <c r="T81" s="7">
        <v>289.8</v>
      </c>
      <c r="U81" s="7">
        <v>308.39999999999998</v>
      </c>
      <c r="V81" s="7">
        <v>242.4</v>
      </c>
      <c r="W81" s="7">
        <v>0</v>
      </c>
      <c r="X81" s="7">
        <v>366</v>
      </c>
      <c r="Y81" s="7">
        <v>2257.7399999999998</v>
      </c>
      <c r="Z81" s="7">
        <v>0</v>
      </c>
      <c r="AA81" s="7">
        <v>794.88</v>
      </c>
      <c r="AB81" s="7">
        <v>224.4</v>
      </c>
      <c r="AC81" s="7">
        <v>1.2</v>
      </c>
      <c r="AD81" s="7">
        <v>0</v>
      </c>
      <c r="AE81" s="7">
        <v>0</v>
      </c>
      <c r="AF81" s="7">
        <v>24.64</v>
      </c>
      <c r="AG81" s="7">
        <v>257.60000000000002</v>
      </c>
      <c r="AH81" s="7">
        <v>199.36</v>
      </c>
      <c r="AI81" s="7">
        <v>499.2</v>
      </c>
      <c r="AJ81" s="7">
        <v>90</v>
      </c>
      <c r="AK81" s="7">
        <v>652.79999999999995</v>
      </c>
      <c r="AL81" s="7">
        <v>250.24</v>
      </c>
      <c r="AM81" s="7">
        <v>1805.4</v>
      </c>
      <c r="AN81" s="7">
        <v>18</v>
      </c>
      <c r="AO81" s="7">
        <v>600</v>
      </c>
      <c r="AP81" s="7">
        <v>3.6</v>
      </c>
      <c r="AQ81" s="7">
        <v>616.4</v>
      </c>
      <c r="AR81" s="7">
        <v>503.36</v>
      </c>
      <c r="AS81" s="7">
        <v>9.6</v>
      </c>
      <c r="AT81" s="7">
        <v>1.6</v>
      </c>
      <c r="AU81" s="7">
        <v>1.6</v>
      </c>
      <c r="AV81" s="7">
        <v>0</v>
      </c>
      <c r="AW81" s="7">
        <v>0</v>
      </c>
      <c r="AX81" s="7">
        <v>0</v>
      </c>
      <c r="AY81" s="7">
        <v>35</v>
      </c>
      <c r="AZ81" s="7">
        <v>0</v>
      </c>
      <c r="BA81" s="7">
        <v>0</v>
      </c>
      <c r="BB81" s="7">
        <v>36</v>
      </c>
      <c r="BC81" s="7">
        <v>0</v>
      </c>
      <c r="BD81" s="7">
        <v>0</v>
      </c>
      <c r="BE81" s="7">
        <v>0</v>
      </c>
      <c r="BF81" s="7">
        <v>1.6</v>
      </c>
      <c r="BG81" s="7">
        <v>1.6</v>
      </c>
      <c r="BH81" s="7">
        <v>1.2</v>
      </c>
      <c r="BI81" s="7">
        <v>0</v>
      </c>
      <c r="BJ81" s="7">
        <v>0</v>
      </c>
      <c r="BK81" s="7">
        <v>10</v>
      </c>
      <c r="BL81" s="7">
        <v>9.6</v>
      </c>
      <c r="BM81" s="7">
        <v>296</v>
      </c>
      <c r="BN81" s="7">
        <v>17</v>
      </c>
      <c r="BO81" s="7">
        <v>473.6</v>
      </c>
      <c r="BP81" s="7">
        <v>0</v>
      </c>
      <c r="BQ81" s="7">
        <v>1.5</v>
      </c>
      <c r="BR81" s="7">
        <v>0</v>
      </c>
      <c r="BS81" s="7">
        <v>1</v>
      </c>
      <c r="BT81" s="7">
        <v>0</v>
      </c>
      <c r="BU81" s="7">
        <v>0</v>
      </c>
      <c r="BV81" s="7">
        <v>0</v>
      </c>
      <c r="BW81" s="7">
        <v>760.5</v>
      </c>
      <c r="BX81" s="7">
        <v>2937</v>
      </c>
      <c r="BY81" s="7">
        <v>1322.4</v>
      </c>
      <c r="BZ81" s="7">
        <v>29.16</v>
      </c>
      <c r="CA81" s="7">
        <v>19.32</v>
      </c>
      <c r="CB81" s="7">
        <v>3.6</v>
      </c>
      <c r="CC81" s="7">
        <v>0</v>
      </c>
      <c r="CD81" s="7">
        <v>6582</v>
      </c>
      <c r="CE81" s="7">
        <v>10771.4</v>
      </c>
      <c r="CF81" s="7">
        <v>631.20000000000005</v>
      </c>
      <c r="CG81" s="7">
        <v>1246.32</v>
      </c>
      <c r="CH81" s="7">
        <v>1800</v>
      </c>
      <c r="CI81" s="7">
        <v>40.799999999999997</v>
      </c>
      <c r="CJ81" s="7">
        <v>43.2</v>
      </c>
      <c r="CK81" s="7">
        <v>285.60000000000002</v>
      </c>
      <c r="CL81" s="7">
        <v>102.6</v>
      </c>
      <c r="CM81" s="7">
        <v>258</v>
      </c>
      <c r="CN81" s="7">
        <v>214.8</v>
      </c>
      <c r="CO81" s="7">
        <v>82.5</v>
      </c>
      <c r="CP81" s="7">
        <v>99</v>
      </c>
      <c r="CQ81" s="7">
        <v>82.5</v>
      </c>
      <c r="CR81" s="7">
        <v>882</v>
      </c>
      <c r="CS81" s="7">
        <v>110.4</v>
      </c>
      <c r="CT81" s="7">
        <v>495.6</v>
      </c>
      <c r="CU81" s="7">
        <v>128.52000000000001</v>
      </c>
      <c r="CV81" s="7">
        <v>6</v>
      </c>
      <c r="CW81" s="7">
        <v>974.16</v>
      </c>
      <c r="CX81" s="7">
        <v>31.32</v>
      </c>
      <c r="CY81" s="7">
        <v>328.32</v>
      </c>
      <c r="CZ81" s="7">
        <v>97.2</v>
      </c>
      <c r="DA81" s="7">
        <v>924</v>
      </c>
      <c r="DB81" s="7">
        <v>1794</v>
      </c>
      <c r="DC81" s="7">
        <v>1842</v>
      </c>
      <c r="DD81" s="7">
        <v>93</v>
      </c>
      <c r="DE81" s="7">
        <v>39.6</v>
      </c>
      <c r="DF81" s="7">
        <v>436.5</v>
      </c>
      <c r="DG81" s="7">
        <v>36</v>
      </c>
      <c r="DH81" s="7">
        <v>1332</v>
      </c>
      <c r="DI81" s="7">
        <v>97.2</v>
      </c>
      <c r="DJ81" s="7">
        <v>3501</v>
      </c>
      <c r="DK81" s="7">
        <v>486</v>
      </c>
      <c r="DL81" s="7">
        <v>897</v>
      </c>
      <c r="DM81" s="7">
        <v>1077</v>
      </c>
      <c r="DN81" s="7">
        <v>483</v>
      </c>
      <c r="DO81" s="7">
        <v>492</v>
      </c>
      <c r="DP81" s="7">
        <v>1098</v>
      </c>
      <c r="DQ81" s="7">
        <v>0</v>
      </c>
      <c r="DW81" s="7">
        <v>70124.600000000006</v>
      </c>
      <c r="DX81" s="7" t="s">
        <v>427</v>
      </c>
    </row>
    <row r="82" spans="1:128" x14ac:dyDescent="0.2">
      <c r="A82" s="8" t="s">
        <v>428</v>
      </c>
      <c r="B82" s="7">
        <v>546</v>
      </c>
      <c r="C82" s="7">
        <v>0</v>
      </c>
      <c r="D82" s="7">
        <v>300</v>
      </c>
      <c r="E82" s="7">
        <v>0</v>
      </c>
      <c r="F82" s="7">
        <v>68.08</v>
      </c>
      <c r="G82" s="7">
        <v>0</v>
      </c>
      <c r="H82" s="7">
        <v>2.96</v>
      </c>
      <c r="I82" s="7">
        <v>0</v>
      </c>
      <c r="J82" s="7">
        <v>333.76</v>
      </c>
      <c r="K82" s="7">
        <v>6.72</v>
      </c>
      <c r="L82" s="7">
        <v>15.68</v>
      </c>
      <c r="M82" s="7">
        <v>0</v>
      </c>
      <c r="N82" s="7">
        <v>115.44</v>
      </c>
      <c r="O82" s="7">
        <v>14.8</v>
      </c>
      <c r="P82" s="7">
        <v>41.44</v>
      </c>
      <c r="Q82" s="7">
        <v>548.79999999999995</v>
      </c>
      <c r="R82" s="7">
        <v>0</v>
      </c>
      <c r="S82" s="7">
        <v>2378.88</v>
      </c>
      <c r="T82" s="7">
        <v>289.8</v>
      </c>
      <c r="U82" s="7">
        <v>308.39999999999998</v>
      </c>
      <c r="V82" s="7">
        <v>242.4</v>
      </c>
      <c r="W82" s="7">
        <v>0</v>
      </c>
      <c r="X82" s="7">
        <v>366</v>
      </c>
      <c r="Y82" s="7">
        <v>2257.7399999999998</v>
      </c>
      <c r="Z82" s="7">
        <v>0</v>
      </c>
      <c r="AA82" s="7">
        <v>794.88</v>
      </c>
      <c r="AB82" s="7">
        <v>224.4</v>
      </c>
      <c r="AC82" s="7">
        <v>1.2</v>
      </c>
      <c r="AD82" s="7">
        <v>0</v>
      </c>
      <c r="AE82" s="7">
        <v>0</v>
      </c>
      <c r="AF82" s="7">
        <v>24.64</v>
      </c>
      <c r="AG82" s="7">
        <v>257.60000000000002</v>
      </c>
      <c r="AH82" s="7">
        <v>199.36</v>
      </c>
      <c r="AI82" s="7">
        <v>499.2</v>
      </c>
      <c r="AJ82" s="7">
        <v>90</v>
      </c>
      <c r="AK82" s="7">
        <v>652.79999999999995</v>
      </c>
      <c r="AL82" s="7">
        <v>250.24</v>
      </c>
      <c r="AM82" s="7">
        <v>1805.4</v>
      </c>
      <c r="AN82" s="7">
        <v>18</v>
      </c>
      <c r="AO82" s="7">
        <v>600</v>
      </c>
      <c r="AP82" s="7">
        <v>3.6</v>
      </c>
      <c r="AQ82" s="7">
        <v>616.4</v>
      </c>
      <c r="AR82" s="7">
        <v>503.36</v>
      </c>
      <c r="AS82" s="7">
        <v>9.6</v>
      </c>
      <c r="AT82" s="7">
        <v>1.6</v>
      </c>
      <c r="AU82" s="7">
        <v>1.6</v>
      </c>
      <c r="AV82" s="7">
        <v>0</v>
      </c>
      <c r="AW82" s="7">
        <v>0</v>
      </c>
      <c r="AX82" s="7">
        <v>0</v>
      </c>
      <c r="AY82" s="7">
        <v>35</v>
      </c>
      <c r="AZ82" s="7">
        <v>0</v>
      </c>
      <c r="BA82" s="7">
        <v>0</v>
      </c>
      <c r="BB82" s="7">
        <v>36</v>
      </c>
      <c r="BC82" s="7">
        <v>0</v>
      </c>
      <c r="BD82" s="7">
        <v>0</v>
      </c>
      <c r="BE82" s="7">
        <v>0</v>
      </c>
      <c r="BF82" s="7">
        <v>1.6</v>
      </c>
      <c r="BG82" s="7">
        <v>1.6</v>
      </c>
      <c r="BH82" s="7">
        <v>1.2</v>
      </c>
      <c r="BI82" s="7">
        <v>0</v>
      </c>
      <c r="BJ82" s="7">
        <v>0</v>
      </c>
      <c r="BK82" s="7">
        <v>10</v>
      </c>
      <c r="BL82" s="7">
        <v>9.6</v>
      </c>
      <c r="BM82" s="7">
        <v>296</v>
      </c>
      <c r="BN82" s="7">
        <v>17</v>
      </c>
      <c r="BO82" s="7">
        <v>473.6</v>
      </c>
      <c r="BP82" s="7">
        <v>0</v>
      </c>
      <c r="BQ82" s="7">
        <v>1.5</v>
      </c>
      <c r="BR82" s="7">
        <v>0</v>
      </c>
      <c r="BS82" s="7">
        <v>1</v>
      </c>
      <c r="BT82" s="7">
        <v>0</v>
      </c>
      <c r="BU82" s="7">
        <v>0</v>
      </c>
      <c r="BV82" s="7">
        <v>0</v>
      </c>
      <c r="BW82" s="7">
        <v>760.5</v>
      </c>
      <c r="BX82" s="7">
        <v>1437</v>
      </c>
      <c r="BY82" s="7">
        <v>1322.4</v>
      </c>
      <c r="BZ82" s="7">
        <v>29.16</v>
      </c>
      <c r="CA82" s="7">
        <v>19.32</v>
      </c>
      <c r="CB82" s="7">
        <v>3.6</v>
      </c>
      <c r="CC82" s="7">
        <v>0</v>
      </c>
      <c r="CD82" s="7">
        <v>6582</v>
      </c>
      <c r="CE82" s="7">
        <v>7411.4</v>
      </c>
      <c r="CF82" s="7">
        <v>631.20000000000005</v>
      </c>
      <c r="CG82" s="7">
        <v>1246.32</v>
      </c>
      <c r="CH82" s="7">
        <v>1800</v>
      </c>
      <c r="CI82" s="7">
        <v>40.799999999999997</v>
      </c>
      <c r="CJ82" s="7">
        <v>43.2</v>
      </c>
      <c r="CK82" s="7">
        <v>285.60000000000002</v>
      </c>
      <c r="CL82" s="7">
        <v>102.6</v>
      </c>
      <c r="CM82" s="7">
        <v>258</v>
      </c>
      <c r="CN82" s="7">
        <v>214.8</v>
      </c>
      <c r="CO82" s="7">
        <v>82.5</v>
      </c>
      <c r="CP82" s="7">
        <v>99</v>
      </c>
      <c r="CQ82" s="7">
        <v>82.5</v>
      </c>
      <c r="CR82" s="7">
        <v>882</v>
      </c>
      <c r="CS82" s="7">
        <v>110.4</v>
      </c>
      <c r="CT82" s="7">
        <v>495.6</v>
      </c>
      <c r="CU82" s="7">
        <v>128.52000000000001</v>
      </c>
      <c r="CV82" s="7">
        <v>6</v>
      </c>
      <c r="CW82" s="7">
        <v>974.16</v>
      </c>
      <c r="CX82" s="7">
        <v>31.32</v>
      </c>
      <c r="CY82" s="7">
        <v>328.32</v>
      </c>
      <c r="CZ82" s="7">
        <v>97.2</v>
      </c>
      <c r="DA82" s="7">
        <v>924</v>
      </c>
      <c r="DB82" s="7">
        <v>1794</v>
      </c>
      <c r="DC82" s="7">
        <v>1842</v>
      </c>
      <c r="DD82" s="7">
        <v>93</v>
      </c>
      <c r="DE82" s="7">
        <v>39.6</v>
      </c>
      <c r="DF82" s="7">
        <v>436.5</v>
      </c>
      <c r="DG82" s="7">
        <v>36</v>
      </c>
      <c r="DH82" s="7">
        <v>1332</v>
      </c>
      <c r="DI82" s="7">
        <v>97.2</v>
      </c>
      <c r="DJ82" s="7">
        <v>2256</v>
      </c>
      <c r="DK82" s="7">
        <v>486</v>
      </c>
      <c r="DL82" s="7">
        <v>897</v>
      </c>
      <c r="DM82" s="7">
        <v>1077</v>
      </c>
      <c r="DN82" s="7">
        <v>483</v>
      </c>
      <c r="DO82" s="7">
        <v>492</v>
      </c>
      <c r="DP82" s="7">
        <v>1098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54163.6</v>
      </c>
      <c r="DX82" s="7" t="s">
        <v>428</v>
      </c>
    </row>
    <row r="83" spans="1:128" x14ac:dyDescent="0.2">
      <c r="A83" s="8" t="s">
        <v>429</v>
      </c>
      <c r="S83" s="7">
        <v>9856</v>
      </c>
      <c r="BX83" s="7">
        <v>1500</v>
      </c>
      <c r="CE83" s="7">
        <v>3360</v>
      </c>
      <c r="DJ83" s="7">
        <v>1245</v>
      </c>
      <c r="DW83" s="7">
        <v>15961</v>
      </c>
      <c r="DX83" s="7" t="s">
        <v>429</v>
      </c>
    </row>
    <row r="84" spans="1:128" x14ac:dyDescent="0.2">
      <c r="A84" s="8"/>
      <c r="DW84" s="7">
        <v>0</v>
      </c>
    </row>
    <row r="85" spans="1:128" x14ac:dyDescent="0.2">
      <c r="A85" s="8"/>
      <c r="DW85" s="7">
        <v>0</v>
      </c>
    </row>
    <row r="86" spans="1:128" x14ac:dyDescent="0.2">
      <c r="A86" s="8" t="s">
        <v>430</v>
      </c>
      <c r="DW86" s="7">
        <v>0</v>
      </c>
      <c r="DX86" s="7" t="s">
        <v>430</v>
      </c>
    </row>
    <row r="87" spans="1:128" x14ac:dyDescent="0.2">
      <c r="A87" s="8" t="s">
        <v>431</v>
      </c>
      <c r="DR87" s="7">
        <v>0</v>
      </c>
      <c r="DS87" s="7">
        <v>0</v>
      </c>
      <c r="DU87" s="7">
        <v>0</v>
      </c>
      <c r="DW87" s="7">
        <v>0</v>
      </c>
      <c r="DX87" s="7" t="s">
        <v>431</v>
      </c>
    </row>
    <row r="88" spans="1:128" x14ac:dyDescent="0.2">
      <c r="A88" s="8"/>
    </row>
    <row r="89" spans="1:128" x14ac:dyDescent="0.2">
      <c r="A89" s="8" t="s">
        <v>432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V89" s="7">
        <v>0</v>
      </c>
      <c r="DW89" s="7">
        <v>0</v>
      </c>
      <c r="DX89" s="7" t="s">
        <v>432</v>
      </c>
    </row>
    <row r="90" spans="1:128" x14ac:dyDescent="0.2">
      <c r="A90" s="8" t="s">
        <v>428</v>
      </c>
      <c r="DW90" s="7">
        <v>0</v>
      </c>
      <c r="DX90" s="7" t="s">
        <v>433</v>
      </c>
    </row>
    <row r="91" spans="1:128" x14ac:dyDescent="0.2">
      <c r="A91" s="8" t="s">
        <v>429</v>
      </c>
      <c r="DW91" s="7">
        <v>0</v>
      </c>
      <c r="DX91" s="7" t="s">
        <v>434</v>
      </c>
    </row>
    <row r="92" spans="1:128" x14ac:dyDescent="0.2">
      <c r="A92" s="8"/>
      <c r="DW92" s="7">
        <v>0</v>
      </c>
    </row>
    <row r="93" spans="1:128" x14ac:dyDescent="0.2">
      <c r="A93" s="8"/>
      <c r="DW93" s="7">
        <v>0</v>
      </c>
    </row>
    <row r="94" spans="1:128" x14ac:dyDescent="0.2">
      <c r="A94" s="8" t="s">
        <v>430</v>
      </c>
      <c r="DW94" s="7">
        <v>0</v>
      </c>
      <c r="DX94" s="7" t="s">
        <v>435</v>
      </c>
    </row>
    <row r="95" spans="1:128" x14ac:dyDescent="0.2">
      <c r="A95" s="8" t="s">
        <v>431</v>
      </c>
      <c r="DW95" s="7">
        <v>0</v>
      </c>
      <c r="DX95" s="7" t="s">
        <v>436</v>
      </c>
    </row>
    <row r="96" spans="1:128" x14ac:dyDescent="0.2">
      <c r="A96" s="8"/>
    </row>
    <row r="97" spans="1:128" x14ac:dyDescent="0.2">
      <c r="A97" s="8" t="s">
        <v>437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V97" s="7">
        <v>0</v>
      </c>
      <c r="DW97" s="7">
        <v>0</v>
      </c>
      <c r="DX97" s="7" t="s">
        <v>437</v>
      </c>
    </row>
    <row r="98" spans="1:128" x14ac:dyDescent="0.2">
      <c r="A98" s="8" t="s">
        <v>428</v>
      </c>
      <c r="DW98" s="7">
        <v>0</v>
      </c>
      <c r="DX98" s="7" t="s">
        <v>433</v>
      </c>
    </row>
    <row r="99" spans="1:128" x14ac:dyDescent="0.2">
      <c r="A99" s="8" t="s">
        <v>429</v>
      </c>
      <c r="DW99" s="7">
        <v>0</v>
      </c>
      <c r="DX99" s="7" t="s">
        <v>434</v>
      </c>
    </row>
    <row r="100" spans="1:128" x14ac:dyDescent="0.2">
      <c r="A100" s="8">
        <v>0</v>
      </c>
      <c r="DW100" s="7">
        <v>0</v>
      </c>
      <c r="DX100" s="7">
        <v>0</v>
      </c>
    </row>
    <row r="101" spans="1:128" x14ac:dyDescent="0.2">
      <c r="A101" s="8">
        <v>0</v>
      </c>
      <c r="DW101" s="7">
        <v>0</v>
      </c>
      <c r="DX101" s="7">
        <v>0</v>
      </c>
    </row>
    <row r="102" spans="1:128" x14ac:dyDescent="0.2">
      <c r="A102" s="8" t="s">
        <v>430</v>
      </c>
      <c r="DX102" s="7" t="s">
        <v>435</v>
      </c>
    </row>
    <row r="103" spans="1:128" x14ac:dyDescent="0.2">
      <c r="A103" s="8" t="s">
        <v>431</v>
      </c>
      <c r="DW103" s="7">
        <v>0</v>
      </c>
      <c r="DX103" s="7" t="s">
        <v>436</v>
      </c>
    </row>
    <row r="104" spans="1:128" x14ac:dyDescent="0.2">
      <c r="A104" s="8"/>
    </row>
    <row r="105" spans="1:128" x14ac:dyDescent="0.2">
      <c r="A105" s="8" t="s">
        <v>438</v>
      </c>
      <c r="B105" s="7">
        <v>546</v>
      </c>
      <c r="C105" s="7">
        <v>0</v>
      </c>
      <c r="D105" s="7">
        <v>300</v>
      </c>
      <c r="E105" s="7">
        <v>0</v>
      </c>
      <c r="F105" s="7">
        <v>68.08</v>
      </c>
      <c r="G105" s="7">
        <v>0</v>
      </c>
      <c r="H105" s="7">
        <v>2.96</v>
      </c>
      <c r="I105" s="7">
        <v>0</v>
      </c>
      <c r="J105" s="7">
        <v>333.76</v>
      </c>
      <c r="K105" s="7">
        <v>6.72</v>
      </c>
      <c r="L105" s="7">
        <v>15.68</v>
      </c>
      <c r="M105" s="7">
        <v>0</v>
      </c>
      <c r="N105" s="7">
        <v>115.44</v>
      </c>
      <c r="O105" s="7">
        <v>14.8</v>
      </c>
      <c r="P105" s="7">
        <v>41.44</v>
      </c>
      <c r="Q105" s="7">
        <v>548.79999999999995</v>
      </c>
      <c r="R105" s="7">
        <v>0</v>
      </c>
      <c r="S105" s="7">
        <v>12234.88</v>
      </c>
      <c r="T105" s="7">
        <v>289.8</v>
      </c>
      <c r="U105" s="7">
        <v>308.39999999999998</v>
      </c>
      <c r="V105" s="7">
        <v>242.4</v>
      </c>
      <c r="W105" s="7">
        <v>0</v>
      </c>
      <c r="Y105" s="7">
        <v>2257.7399999999998</v>
      </c>
      <c r="Z105" s="7">
        <v>0</v>
      </c>
      <c r="AA105" s="7">
        <v>794.88</v>
      </c>
      <c r="AB105" s="7">
        <v>224.4</v>
      </c>
      <c r="AC105" s="7">
        <v>1.2</v>
      </c>
      <c r="AD105" s="7">
        <v>0</v>
      </c>
      <c r="AE105" s="7">
        <v>0</v>
      </c>
      <c r="AF105" s="7">
        <v>24.64</v>
      </c>
      <c r="AG105" s="7">
        <v>257.60000000000002</v>
      </c>
      <c r="AH105" s="7">
        <v>199.36</v>
      </c>
      <c r="AI105" s="7">
        <v>499.2</v>
      </c>
      <c r="AJ105" s="7">
        <v>90</v>
      </c>
      <c r="AK105" s="7">
        <v>652.79999999999995</v>
      </c>
      <c r="AL105" s="7">
        <v>250.24</v>
      </c>
      <c r="AM105" s="7">
        <v>1805.4</v>
      </c>
      <c r="AN105" s="7">
        <v>18</v>
      </c>
      <c r="AO105" s="7">
        <v>600</v>
      </c>
      <c r="AP105" s="7">
        <v>3.6</v>
      </c>
      <c r="AQ105" s="7">
        <v>616.4</v>
      </c>
      <c r="AR105" s="7">
        <v>503.36</v>
      </c>
      <c r="AS105" s="7">
        <v>9.6</v>
      </c>
      <c r="AT105" s="7">
        <v>1.6</v>
      </c>
      <c r="AU105" s="7">
        <v>1.6</v>
      </c>
      <c r="AV105" s="7">
        <v>0</v>
      </c>
      <c r="AW105" s="7">
        <v>0</v>
      </c>
      <c r="AX105" s="7">
        <v>0</v>
      </c>
      <c r="AY105" s="7">
        <v>35</v>
      </c>
      <c r="AZ105" s="7">
        <v>0</v>
      </c>
      <c r="BA105" s="7">
        <v>0</v>
      </c>
      <c r="BB105" s="7">
        <v>36</v>
      </c>
      <c r="BC105" s="7">
        <v>0</v>
      </c>
      <c r="BD105" s="7">
        <v>0</v>
      </c>
      <c r="BE105" s="7">
        <v>0</v>
      </c>
      <c r="BF105" s="7">
        <v>1.6</v>
      </c>
      <c r="BG105" s="7">
        <v>1.6</v>
      </c>
      <c r="BH105" s="7">
        <v>1.2</v>
      </c>
      <c r="BI105" s="7">
        <v>0</v>
      </c>
      <c r="BJ105" s="7">
        <v>0</v>
      </c>
      <c r="BK105" s="7">
        <v>10</v>
      </c>
      <c r="BL105" s="7">
        <v>9.6</v>
      </c>
      <c r="BM105" s="7">
        <v>296</v>
      </c>
      <c r="BN105" s="7">
        <v>17</v>
      </c>
      <c r="BO105" s="7">
        <v>473.6</v>
      </c>
      <c r="BP105" s="7">
        <v>0</v>
      </c>
      <c r="BQ105" s="7">
        <v>1.5</v>
      </c>
      <c r="BR105" s="7">
        <v>0</v>
      </c>
      <c r="BS105" s="7">
        <v>1</v>
      </c>
      <c r="BT105" s="7">
        <v>0</v>
      </c>
      <c r="BU105" s="7">
        <v>0</v>
      </c>
      <c r="BV105" s="7">
        <v>0</v>
      </c>
      <c r="BW105" s="7">
        <v>760.5</v>
      </c>
      <c r="BX105" s="7">
        <v>2937</v>
      </c>
      <c r="BY105" s="7">
        <v>1322.4</v>
      </c>
      <c r="BZ105" s="7">
        <v>29.16</v>
      </c>
      <c r="CA105" s="7">
        <v>19.32</v>
      </c>
      <c r="CB105" s="7">
        <v>3.6</v>
      </c>
      <c r="CC105" s="7">
        <v>0</v>
      </c>
      <c r="CD105" s="7">
        <v>6582</v>
      </c>
      <c r="CE105" s="7">
        <v>10771.4</v>
      </c>
      <c r="CF105" s="7">
        <v>631.20000000000005</v>
      </c>
      <c r="CG105" s="7">
        <v>1246.32</v>
      </c>
      <c r="CH105" s="7">
        <v>1800</v>
      </c>
      <c r="CI105" s="7">
        <v>40.799999999999997</v>
      </c>
      <c r="CJ105" s="7">
        <v>43.2</v>
      </c>
      <c r="CK105" s="7">
        <v>285.60000000000002</v>
      </c>
      <c r="CL105" s="7">
        <v>102.6</v>
      </c>
      <c r="CM105" s="7">
        <v>258</v>
      </c>
      <c r="CN105" s="7">
        <v>214.8</v>
      </c>
      <c r="CO105" s="7">
        <v>82.5</v>
      </c>
      <c r="CP105" s="7">
        <v>99</v>
      </c>
      <c r="CQ105" s="7">
        <v>82.5</v>
      </c>
      <c r="CR105" s="7">
        <v>882</v>
      </c>
      <c r="CS105" s="7">
        <v>110.4</v>
      </c>
      <c r="CT105" s="7">
        <v>495.6</v>
      </c>
      <c r="CU105" s="7">
        <v>128.52000000000001</v>
      </c>
      <c r="CV105" s="7">
        <v>6</v>
      </c>
      <c r="CW105" s="7">
        <v>974.16</v>
      </c>
      <c r="CX105" s="7">
        <v>31.32</v>
      </c>
      <c r="CY105" s="7">
        <v>328.32</v>
      </c>
      <c r="CZ105" s="7">
        <v>97.2</v>
      </c>
      <c r="DA105" s="7">
        <v>924</v>
      </c>
      <c r="DB105" s="7">
        <v>1794</v>
      </c>
      <c r="DC105" s="7">
        <v>1842</v>
      </c>
      <c r="DD105" s="7">
        <v>93</v>
      </c>
      <c r="DE105" s="7">
        <v>39.6</v>
      </c>
      <c r="DF105" s="7">
        <v>436.5</v>
      </c>
      <c r="DG105" s="7">
        <v>36</v>
      </c>
      <c r="DH105" s="7">
        <v>1332</v>
      </c>
      <c r="DI105" s="7">
        <v>97.2</v>
      </c>
      <c r="DJ105" s="7">
        <v>3501</v>
      </c>
      <c r="DK105" s="7">
        <v>486</v>
      </c>
      <c r="DL105" s="7">
        <v>897</v>
      </c>
      <c r="DM105" s="7">
        <v>1077</v>
      </c>
      <c r="DN105" s="7">
        <v>483</v>
      </c>
      <c r="DO105" s="7">
        <v>492</v>
      </c>
      <c r="DP105" s="7">
        <v>1098</v>
      </c>
      <c r="DQ105" s="7">
        <v>0</v>
      </c>
      <c r="DR105" s="7">
        <v>0</v>
      </c>
      <c r="DV105" s="7">
        <v>0</v>
      </c>
      <c r="DW105" s="7">
        <v>69758.600000000006</v>
      </c>
      <c r="DX105" s="7" t="s">
        <v>438</v>
      </c>
    </row>
    <row r="106" spans="1:128" x14ac:dyDescent="0.2">
      <c r="A106" s="8" t="s">
        <v>428</v>
      </c>
      <c r="B106" s="7">
        <v>546</v>
      </c>
      <c r="C106" s="7">
        <v>0</v>
      </c>
      <c r="D106" s="7">
        <v>300</v>
      </c>
      <c r="E106" s="7">
        <v>0</v>
      </c>
      <c r="F106" s="7">
        <v>68.08</v>
      </c>
      <c r="G106" s="7">
        <v>0</v>
      </c>
      <c r="H106" s="7">
        <v>2.96</v>
      </c>
      <c r="I106" s="7">
        <v>0</v>
      </c>
      <c r="J106" s="7">
        <v>333.76</v>
      </c>
      <c r="K106" s="7">
        <v>6.72</v>
      </c>
      <c r="L106" s="7">
        <v>15.68</v>
      </c>
      <c r="M106" s="7">
        <v>0</v>
      </c>
      <c r="N106" s="7">
        <v>115.44</v>
      </c>
      <c r="O106" s="7">
        <v>14.8</v>
      </c>
      <c r="P106" s="7">
        <v>41.44</v>
      </c>
      <c r="Q106" s="7">
        <v>548.79999999999995</v>
      </c>
      <c r="R106" s="7">
        <v>0</v>
      </c>
      <c r="S106" s="7">
        <v>2378.88</v>
      </c>
      <c r="T106" s="7">
        <v>289.8</v>
      </c>
      <c r="U106" s="7">
        <v>308.39999999999998</v>
      </c>
      <c r="V106" s="7">
        <v>242.4</v>
      </c>
      <c r="W106" s="7">
        <v>0</v>
      </c>
      <c r="Y106" s="7">
        <v>2257.7399999999998</v>
      </c>
      <c r="Z106" s="7">
        <v>0</v>
      </c>
      <c r="AA106" s="7">
        <v>794.88</v>
      </c>
      <c r="AB106" s="7">
        <v>224.4</v>
      </c>
      <c r="AC106" s="7">
        <v>1.2</v>
      </c>
      <c r="AD106" s="7">
        <v>0</v>
      </c>
      <c r="AE106" s="7">
        <v>0</v>
      </c>
      <c r="AF106" s="7">
        <v>24.64</v>
      </c>
      <c r="AG106" s="7">
        <v>257.60000000000002</v>
      </c>
      <c r="AH106" s="7">
        <v>199.36</v>
      </c>
      <c r="AI106" s="7">
        <v>499.2</v>
      </c>
      <c r="AJ106" s="7">
        <v>90</v>
      </c>
      <c r="AK106" s="7">
        <v>652.79999999999995</v>
      </c>
      <c r="AL106" s="7">
        <v>250.24</v>
      </c>
      <c r="AM106" s="7">
        <v>1805.4</v>
      </c>
      <c r="AN106" s="7">
        <v>18</v>
      </c>
      <c r="AO106" s="7">
        <v>600</v>
      </c>
      <c r="AP106" s="7">
        <v>3.6</v>
      </c>
      <c r="AQ106" s="7">
        <v>616.4</v>
      </c>
      <c r="AR106" s="7">
        <v>503.36</v>
      </c>
      <c r="AS106" s="7">
        <v>9.6</v>
      </c>
      <c r="AT106" s="7">
        <v>1.6</v>
      </c>
      <c r="AU106" s="7">
        <v>1.6</v>
      </c>
      <c r="AV106" s="7">
        <v>0</v>
      </c>
      <c r="AW106" s="7">
        <v>0</v>
      </c>
      <c r="AX106" s="7">
        <v>0</v>
      </c>
      <c r="AY106" s="7">
        <v>35</v>
      </c>
      <c r="AZ106" s="7">
        <v>0</v>
      </c>
      <c r="BA106" s="7">
        <v>0</v>
      </c>
      <c r="BB106" s="7">
        <v>36</v>
      </c>
      <c r="BC106" s="7">
        <v>0</v>
      </c>
      <c r="BD106" s="7">
        <v>0</v>
      </c>
      <c r="BE106" s="7">
        <v>0</v>
      </c>
      <c r="BF106" s="7">
        <v>1.6</v>
      </c>
      <c r="BG106" s="7">
        <v>1.6</v>
      </c>
      <c r="BH106" s="7">
        <v>1.2</v>
      </c>
      <c r="BI106" s="7">
        <v>0</v>
      </c>
      <c r="BJ106" s="7">
        <v>0</v>
      </c>
      <c r="BK106" s="7">
        <v>10</v>
      </c>
      <c r="BL106" s="7">
        <v>9.6</v>
      </c>
      <c r="BM106" s="7">
        <v>296</v>
      </c>
      <c r="BN106" s="7">
        <v>17</v>
      </c>
      <c r="BO106" s="7">
        <v>473.6</v>
      </c>
      <c r="BP106" s="7">
        <v>0</v>
      </c>
      <c r="BQ106" s="7">
        <v>1.5</v>
      </c>
      <c r="BR106" s="7">
        <v>0</v>
      </c>
      <c r="BS106" s="7">
        <v>1</v>
      </c>
      <c r="BT106" s="7">
        <v>0</v>
      </c>
      <c r="BU106" s="7">
        <v>0</v>
      </c>
      <c r="BV106" s="7">
        <v>0</v>
      </c>
      <c r="BW106" s="7">
        <v>760.5</v>
      </c>
      <c r="BX106" s="7">
        <v>1437</v>
      </c>
      <c r="BY106" s="7">
        <v>1322.4</v>
      </c>
      <c r="BZ106" s="7">
        <v>29.16</v>
      </c>
      <c r="CA106" s="7">
        <v>19.32</v>
      </c>
      <c r="CB106" s="7">
        <v>3.6</v>
      </c>
      <c r="CC106" s="7">
        <v>0</v>
      </c>
      <c r="CD106" s="7">
        <v>6582</v>
      </c>
      <c r="CE106" s="7">
        <v>7411.4</v>
      </c>
      <c r="CF106" s="7">
        <v>631.20000000000005</v>
      </c>
      <c r="CG106" s="7">
        <v>1246.32</v>
      </c>
      <c r="CH106" s="7">
        <v>1800</v>
      </c>
      <c r="CI106" s="7">
        <v>40.799999999999997</v>
      </c>
      <c r="CJ106" s="7">
        <v>43.2</v>
      </c>
      <c r="CK106" s="7">
        <v>285.60000000000002</v>
      </c>
      <c r="CL106" s="7">
        <v>102.6</v>
      </c>
      <c r="CM106" s="7">
        <v>258</v>
      </c>
      <c r="CN106" s="7">
        <v>214.8</v>
      </c>
      <c r="CO106" s="7">
        <v>82.5</v>
      </c>
      <c r="CP106" s="7">
        <v>99</v>
      </c>
      <c r="CQ106" s="7">
        <v>82.5</v>
      </c>
      <c r="CR106" s="7">
        <v>882</v>
      </c>
      <c r="CS106" s="7">
        <v>110.4</v>
      </c>
      <c r="CT106" s="7">
        <v>495.6</v>
      </c>
      <c r="CU106" s="7">
        <v>128.52000000000001</v>
      </c>
      <c r="CV106" s="7">
        <v>6</v>
      </c>
      <c r="CW106" s="7">
        <v>974.16</v>
      </c>
      <c r="CX106" s="7">
        <v>31.32</v>
      </c>
      <c r="CY106" s="7">
        <v>328.32</v>
      </c>
      <c r="CZ106" s="7">
        <v>97.2</v>
      </c>
      <c r="DA106" s="7">
        <v>924</v>
      </c>
      <c r="DB106" s="7">
        <v>1794</v>
      </c>
      <c r="DC106" s="7">
        <v>1842</v>
      </c>
      <c r="DD106" s="7">
        <v>93</v>
      </c>
      <c r="DE106" s="7">
        <v>39.6</v>
      </c>
      <c r="DF106" s="7">
        <v>436.5</v>
      </c>
      <c r="DG106" s="7">
        <v>36</v>
      </c>
      <c r="DH106" s="7">
        <v>1332</v>
      </c>
      <c r="DI106" s="7">
        <v>97.2</v>
      </c>
      <c r="DJ106" s="7">
        <v>2256</v>
      </c>
      <c r="DK106" s="7">
        <v>486</v>
      </c>
      <c r="DL106" s="7">
        <v>897</v>
      </c>
      <c r="DM106" s="7">
        <v>1077</v>
      </c>
      <c r="DN106" s="7">
        <v>483</v>
      </c>
      <c r="DO106" s="7">
        <v>492</v>
      </c>
      <c r="DP106" s="7">
        <v>1098</v>
      </c>
      <c r="DQ106" s="7">
        <v>0</v>
      </c>
      <c r="DR106" s="7">
        <v>0</v>
      </c>
      <c r="DV106" s="7">
        <v>0</v>
      </c>
      <c r="DW106" s="7">
        <v>53797.599999999999</v>
      </c>
      <c r="DX106" s="7" t="s">
        <v>433</v>
      </c>
    </row>
    <row r="107" spans="1:128" x14ac:dyDescent="0.2">
      <c r="A107" s="8" t="s">
        <v>429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9856</v>
      </c>
      <c r="T107" s="7">
        <v>0</v>
      </c>
      <c r="U107" s="7">
        <v>0</v>
      </c>
      <c r="V107" s="7">
        <v>0</v>
      </c>
      <c r="W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1500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3360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1245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V107" s="7">
        <v>0</v>
      </c>
      <c r="DW107" s="7">
        <v>15961</v>
      </c>
      <c r="DX107" s="7" t="s">
        <v>434</v>
      </c>
    </row>
    <row r="108" spans="1:128" x14ac:dyDescent="0.2">
      <c r="A108" s="8">
        <v>0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V108" s="7">
        <v>0</v>
      </c>
      <c r="DW108" s="7">
        <v>0</v>
      </c>
      <c r="DX108" s="7">
        <v>0</v>
      </c>
    </row>
    <row r="109" spans="1:128" x14ac:dyDescent="0.2">
      <c r="A109" s="8">
        <v>0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V109" s="7">
        <v>0</v>
      </c>
      <c r="DW109" s="7">
        <v>0</v>
      </c>
      <c r="DX109" s="7">
        <v>0</v>
      </c>
    </row>
    <row r="110" spans="1:128" x14ac:dyDescent="0.2">
      <c r="A110" s="8" t="s">
        <v>430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V110" s="7">
        <v>0</v>
      </c>
      <c r="DW110" s="7">
        <v>0</v>
      </c>
      <c r="DX110" s="7" t="s">
        <v>435</v>
      </c>
    </row>
    <row r="111" spans="1:128" x14ac:dyDescent="0.2">
      <c r="A111" s="8" t="s">
        <v>431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7">
        <v>0</v>
      </c>
      <c r="DV111" s="7">
        <v>0</v>
      </c>
      <c r="DW111" s="7">
        <v>0</v>
      </c>
      <c r="DX111" s="7" t="s">
        <v>436</v>
      </c>
    </row>
    <row r="112" spans="1:128" x14ac:dyDescent="0.2">
      <c r="A112" s="8"/>
    </row>
    <row r="113" spans="1:128" x14ac:dyDescent="0.2">
      <c r="A113" s="8" t="s">
        <v>439</v>
      </c>
      <c r="B113" s="7">
        <v>170.625</v>
      </c>
      <c r="C113" s="7">
        <v>0</v>
      </c>
      <c r="D113" s="7">
        <v>100</v>
      </c>
      <c r="E113" s="7">
        <v>0</v>
      </c>
      <c r="F113" s="7">
        <v>23</v>
      </c>
      <c r="G113" s="7">
        <v>0</v>
      </c>
      <c r="H113" s="7">
        <v>0.95792880258899704</v>
      </c>
      <c r="I113" s="7">
        <v>0</v>
      </c>
      <c r="J113" s="7">
        <v>149</v>
      </c>
      <c r="K113" s="7">
        <v>2.8965517241379302</v>
      </c>
      <c r="L113" s="7">
        <v>6.7586206896551699</v>
      </c>
      <c r="M113" s="7">
        <v>0</v>
      </c>
      <c r="N113" s="7">
        <v>38.479999999999997</v>
      </c>
      <c r="O113" s="7">
        <v>5</v>
      </c>
      <c r="P113" s="7">
        <v>13.813333333333301</v>
      </c>
      <c r="Q113" s="7">
        <v>245</v>
      </c>
      <c r="R113" s="7">
        <v>0</v>
      </c>
      <c r="S113" s="7">
        <v>5462</v>
      </c>
      <c r="T113" s="7">
        <v>161</v>
      </c>
      <c r="U113" s="7">
        <v>257</v>
      </c>
      <c r="V113" s="7">
        <v>179.555555555556</v>
      </c>
      <c r="W113" s="7">
        <v>0</v>
      </c>
      <c r="X113" s="7">
        <v>0</v>
      </c>
      <c r="Y113" s="7">
        <v>1017</v>
      </c>
      <c r="Z113" s="7">
        <v>0</v>
      </c>
      <c r="AA113" s="7">
        <v>216</v>
      </c>
      <c r="AB113" s="7">
        <v>187</v>
      </c>
      <c r="AC113" s="7">
        <v>0.88888888888888895</v>
      </c>
      <c r="AD113" s="7">
        <v>0</v>
      </c>
      <c r="AE113" s="7">
        <v>0</v>
      </c>
      <c r="AF113" s="7">
        <v>10.0571428571429</v>
      </c>
      <c r="AG113" s="7">
        <v>115</v>
      </c>
      <c r="AH113" s="7">
        <v>89</v>
      </c>
      <c r="AI113" s="7">
        <v>52</v>
      </c>
      <c r="AJ113" s="7">
        <v>44.554455445544598</v>
      </c>
      <c r="AK113" s="7">
        <v>68</v>
      </c>
      <c r="AL113" s="7">
        <v>68</v>
      </c>
      <c r="AM113" s="7">
        <v>1003</v>
      </c>
      <c r="AN113" s="7">
        <v>10</v>
      </c>
      <c r="AO113" s="7">
        <v>100</v>
      </c>
      <c r="AP113" s="7">
        <v>2.6666666666666701</v>
      </c>
      <c r="AQ113" s="7">
        <v>67</v>
      </c>
      <c r="AR113" s="7">
        <v>242</v>
      </c>
      <c r="AS113" s="7">
        <v>4.9484536082474202</v>
      </c>
      <c r="AT113" s="7">
        <v>0.82474226804123696</v>
      </c>
      <c r="AU113" s="7">
        <v>0.82474226804123696</v>
      </c>
      <c r="AV113" s="7">
        <v>0</v>
      </c>
      <c r="AW113" s="7">
        <v>0</v>
      </c>
      <c r="AX113" s="7">
        <v>0</v>
      </c>
      <c r="AY113" s="7">
        <v>35</v>
      </c>
      <c r="AZ113" s="7">
        <v>0</v>
      </c>
      <c r="BA113" s="7">
        <v>0</v>
      </c>
      <c r="BB113" s="7">
        <v>45</v>
      </c>
      <c r="BC113" s="7">
        <v>0</v>
      </c>
      <c r="BD113" s="7">
        <v>0</v>
      </c>
      <c r="BE113" s="7">
        <v>0</v>
      </c>
      <c r="BF113" s="7">
        <v>1.01910828025478</v>
      </c>
      <c r="BG113" s="7">
        <v>1.03896103896104</v>
      </c>
      <c r="BH113" s="7">
        <v>1</v>
      </c>
      <c r="BI113" s="7">
        <v>0</v>
      </c>
      <c r="BJ113" s="7">
        <v>0</v>
      </c>
      <c r="BK113" s="7">
        <v>10</v>
      </c>
      <c r="BL113" s="7">
        <v>6</v>
      </c>
      <c r="BM113" s="7">
        <v>296</v>
      </c>
      <c r="BN113" s="7">
        <v>17</v>
      </c>
      <c r="BO113" s="7">
        <v>592</v>
      </c>
      <c r="BP113" s="7">
        <v>0</v>
      </c>
      <c r="BQ113" s="7">
        <v>1</v>
      </c>
      <c r="BR113" s="7">
        <v>0</v>
      </c>
      <c r="BS113" s="7">
        <v>0.51813471502590702</v>
      </c>
      <c r="BT113" s="7">
        <v>0</v>
      </c>
      <c r="BU113" s="7">
        <v>0</v>
      </c>
      <c r="BV113" s="7">
        <v>0</v>
      </c>
      <c r="BW113" s="7">
        <v>507</v>
      </c>
      <c r="BX113" s="7">
        <v>979</v>
      </c>
      <c r="BY113" s="7">
        <v>931.26760563380299</v>
      </c>
      <c r="BZ113" s="7">
        <v>27</v>
      </c>
      <c r="CA113" s="7">
        <v>23</v>
      </c>
      <c r="CB113" s="7">
        <v>2</v>
      </c>
      <c r="CC113" s="7">
        <v>0</v>
      </c>
      <c r="CD113" s="7">
        <v>2194</v>
      </c>
      <c r="CE113" s="7">
        <v>8976.1666666666697</v>
      </c>
      <c r="CF113" s="7">
        <v>526</v>
      </c>
      <c r="CG113" s="7">
        <v>1154</v>
      </c>
      <c r="CH113" s="7">
        <v>1200</v>
      </c>
      <c r="CI113" s="7">
        <v>28.732394366197202</v>
      </c>
      <c r="CJ113" s="7">
        <v>30.422535211267601</v>
      </c>
      <c r="CK113" s="7">
        <v>238</v>
      </c>
      <c r="CL113" s="7">
        <v>72.253521126760603</v>
      </c>
      <c r="CM113" s="7">
        <v>181.69014084507</v>
      </c>
      <c r="CN113" s="7">
        <v>151.26760563380299</v>
      </c>
      <c r="CO113" s="7">
        <v>55</v>
      </c>
      <c r="CP113" s="7">
        <v>33</v>
      </c>
      <c r="CQ113" s="7">
        <v>47.965116279069797</v>
      </c>
      <c r="CR113" s="7">
        <v>294</v>
      </c>
      <c r="CS113" s="7">
        <v>77.746478873239397</v>
      </c>
      <c r="CT113" s="7">
        <v>413</v>
      </c>
      <c r="CU113" s="7">
        <v>119</v>
      </c>
      <c r="CV113" s="7">
        <v>5</v>
      </c>
      <c r="CW113" s="7">
        <v>902</v>
      </c>
      <c r="CX113" s="7">
        <v>29</v>
      </c>
      <c r="CY113" s="7">
        <v>304</v>
      </c>
      <c r="CZ113" s="7">
        <v>90</v>
      </c>
      <c r="DA113" s="7">
        <v>616</v>
      </c>
      <c r="DB113" s="7">
        <v>1196</v>
      </c>
      <c r="DC113" s="7">
        <v>614</v>
      </c>
      <c r="DD113" s="7">
        <v>62</v>
      </c>
      <c r="DE113" s="7">
        <v>27.887323943662</v>
      </c>
      <c r="DF113" s="7">
        <v>291</v>
      </c>
      <c r="DG113" s="7">
        <v>24</v>
      </c>
      <c r="DH113" s="7">
        <v>444</v>
      </c>
      <c r="DI113" s="7">
        <v>68.450704225352098</v>
      </c>
      <c r="DJ113" s="7">
        <v>1167</v>
      </c>
      <c r="DK113" s="7">
        <v>81</v>
      </c>
      <c r="DL113" s="7">
        <v>299</v>
      </c>
      <c r="DM113" s="7">
        <v>359</v>
      </c>
      <c r="DN113" s="7">
        <v>161</v>
      </c>
      <c r="DO113" s="7">
        <v>82</v>
      </c>
      <c r="DP113" s="7">
        <v>183</v>
      </c>
      <c r="DQ113" s="7">
        <v>0</v>
      </c>
      <c r="DR113" s="7">
        <v>0</v>
      </c>
      <c r="DV113" s="7">
        <v>0</v>
      </c>
      <c r="DW113" s="7">
        <v>36386.278378946998</v>
      </c>
      <c r="DX113" s="7" t="s">
        <v>439</v>
      </c>
    </row>
    <row r="114" spans="1:128" x14ac:dyDescent="0.2">
      <c r="A114" s="8"/>
    </row>
    <row r="115" spans="1:128" x14ac:dyDescent="0.2">
      <c r="A115" s="8" t="s">
        <v>440</v>
      </c>
      <c r="B115" s="7">
        <v>777.31076190476199</v>
      </c>
      <c r="C115" s="7">
        <v>55.087904761904802</v>
      </c>
      <c r="D115" s="7">
        <v>592.55361904761901</v>
      </c>
      <c r="E115" s="7">
        <v>92.359904761904801</v>
      </c>
      <c r="F115" s="7">
        <v>614.37619047619103</v>
      </c>
      <c r="G115" s="7">
        <v>35.428571428571402</v>
      </c>
      <c r="H115" s="7">
        <v>0</v>
      </c>
      <c r="I115" s="7">
        <v>231.440666666667</v>
      </c>
      <c r="J115" s="7">
        <v>461.70666666666699</v>
      </c>
      <c r="K115" s="7">
        <v>97.155428571428601</v>
      </c>
      <c r="L115" s="7">
        <v>84.782095238095195</v>
      </c>
      <c r="M115" s="7">
        <v>0</v>
      </c>
      <c r="N115" s="7">
        <v>235.108571428571</v>
      </c>
      <c r="O115" s="7">
        <v>165.79523809523801</v>
      </c>
      <c r="P115" s="7">
        <v>174.92190476190501</v>
      </c>
      <c r="Q115" s="7">
        <v>459.73333333333301</v>
      </c>
      <c r="R115" s="7">
        <v>341.27939047618997</v>
      </c>
      <c r="S115" s="7">
        <v>5941.34666666667</v>
      </c>
      <c r="T115" s="7">
        <v>141.59047619047601</v>
      </c>
      <c r="U115" s="7">
        <v>530.37714285714299</v>
      </c>
      <c r="V115" s="7">
        <v>313.86285714285702</v>
      </c>
      <c r="W115" s="7">
        <v>5.7142857142857099E-2</v>
      </c>
      <c r="X115" s="7">
        <v>0</v>
      </c>
      <c r="Y115" s="7">
        <v>801.82523809523798</v>
      </c>
      <c r="Z115" s="7">
        <v>111.211428571429</v>
      </c>
      <c r="AA115" s="7">
        <v>2387.4438095238102</v>
      </c>
      <c r="AB115" s="7">
        <v>646.09142857142899</v>
      </c>
      <c r="AC115" s="7">
        <v>99.315238095238101</v>
      </c>
      <c r="AD115" s="7">
        <v>510.45714285714303</v>
      </c>
      <c r="AE115" s="7">
        <v>0.114285714285714</v>
      </c>
      <c r="AF115" s="7">
        <v>0.21333333333333299</v>
      </c>
      <c r="AG115" s="7">
        <v>1250.9066666666699</v>
      </c>
      <c r="AH115" s="7">
        <v>110.45333333333301</v>
      </c>
      <c r="AI115" s="7">
        <v>3060.4571428571398</v>
      </c>
      <c r="AJ115" s="7">
        <v>0</v>
      </c>
      <c r="AK115" s="7">
        <v>1424.55238095238</v>
      </c>
      <c r="AL115" s="7">
        <v>596.90476190476204</v>
      </c>
      <c r="AM115" s="7">
        <v>4801.1428571428596</v>
      </c>
      <c r="AN115" s="7">
        <v>86.4</v>
      </c>
      <c r="AO115" s="7">
        <v>609.142857142857</v>
      </c>
      <c r="AP115" s="7">
        <v>14.4571428571429</v>
      </c>
      <c r="AQ115" s="7">
        <v>679.07428571428602</v>
      </c>
      <c r="AR115" s="7">
        <v>295.17428571428599</v>
      </c>
      <c r="AS115" s="7">
        <v>125.350178571429</v>
      </c>
      <c r="AT115" s="7">
        <v>107.13642857142899</v>
      </c>
      <c r="AU115" s="7">
        <v>27.945714285714299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2237.8214285714298</v>
      </c>
      <c r="BX115" s="7">
        <v>388.857142857143</v>
      </c>
      <c r="BY115" s="7">
        <v>82.8</v>
      </c>
      <c r="BZ115" s="7">
        <v>435.43285714285702</v>
      </c>
      <c r="CA115" s="7">
        <v>5869.62</v>
      </c>
      <c r="CB115" s="7">
        <v>0</v>
      </c>
      <c r="CC115" s="7">
        <v>0</v>
      </c>
      <c r="CD115" s="7">
        <v>27928.714285714301</v>
      </c>
      <c r="CE115" s="7">
        <v>13233.9428571429</v>
      </c>
      <c r="CF115" s="7">
        <v>212.57142857142901</v>
      </c>
      <c r="CG115" s="7">
        <v>2083.4742857142901</v>
      </c>
      <c r="CH115" s="7">
        <v>787.28571428571399</v>
      </c>
      <c r="CI115" s="7">
        <v>0.17142857142857101</v>
      </c>
      <c r="CJ115" s="7">
        <v>0.17142857142857101</v>
      </c>
      <c r="CK115" s="7">
        <v>188.57142857142901</v>
      </c>
      <c r="CL115" s="7">
        <v>448.94285714285701</v>
      </c>
      <c r="CM115" s="7">
        <v>563.25714285714298</v>
      </c>
      <c r="CN115" s="7">
        <v>601.74285714285702</v>
      </c>
      <c r="CO115" s="7">
        <v>62.571428571428598</v>
      </c>
      <c r="CP115" s="7">
        <v>132.40476190476201</v>
      </c>
      <c r="CQ115" s="7">
        <v>7.1428571428571397E-2</v>
      </c>
      <c r="CR115" s="7">
        <v>507.5</v>
      </c>
      <c r="CS115" s="7">
        <v>0.17142857142857101</v>
      </c>
      <c r="CT115" s="7">
        <v>421.771428571429</v>
      </c>
      <c r="CU115" s="7">
        <v>1113.8399999999999</v>
      </c>
      <c r="CV115" s="7">
        <v>75.428571428571402</v>
      </c>
      <c r="CW115" s="7">
        <v>1456.66285714286</v>
      </c>
      <c r="CX115" s="7">
        <v>77.142857142857096</v>
      </c>
      <c r="CY115" s="7">
        <v>599.65714285714296</v>
      </c>
      <c r="CZ115" s="7">
        <v>355.39714285714302</v>
      </c>
      <c r="DA115" s="7">
        <v>10542.9285714286</v>
      </c>
      <c r="DB115" s="7">
        <v>4422.4642857142899</v>
      </c>
      <c r="DC115" s="7">
        <v>4579.8571428571404</v>
      </c>
      <c r="DD115" s="7">
        <v>983.57142857142799</v>
      </c>
      <c r="DE115" s="7">
        <v>0.17142857142857101</v>
      </c>
      <c r="DF115" s="7">
        <v>1132.92857142857</v>
      </c>
      <c r="DG115" s="7">
        <v>42.214285714285701</v>
      </c>
      <c r="DH115" s="7">
        <v>700.28571428571399</v>
      </c>
      <c r="DI115" s="7">
        <v>549.02857142857204</v>
      </c>
      <c r="DJ115" s="7">
        <v>638.90476190476204</v>
      </c>
      <c r="DK115" s="7">
        <v>820</v>
      </c>
      <c r="DL115" s="7">
        <v>107.095238095238</v>
      </c>
      <c r="DM115" s="7">
        <v>87.190476190476204</v>
      </c>
      <c r="DN115" s="7">
        <v>20.285714285714299</v>
      </c>
      <c r="DO115" s="7">
        <v>220.38095238095201</v>
      </c>
      <c r="DP115" s="7">
        <v>689.71428571428601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114495.062092857</v>
      </c>
      <c r="DX115" s="7" t="s">
        <v>440</v>
      </c>
    </row>
    <row r="116" spans="1:128" x14ac:dyDescent="0.2">
      <c r="A116" s="8"/>
    </row>
    <row r="117" spans="1:128" x14ac:dyDescent="0.2">
      <c r="A117" s="8" t="s">
        <v>441</v>
      </c>
      <c r="T117" s="7" t="s">
        <v>424</v>
      </c>
      <c r="DX117" s="7" t="s">
        <v>441</v>
      </c>
    </row>
    <row r="118" spans="1:128" x14ac:dyDescent="0.2">
      <c r="A118" s="8" t="s">
        <v>424</v>
      </c>
      <c r="B118" s="7" t="s">
        <v>424</v>
      </c>
      <c r="C118" s="7" t="s">
        <v>424</v>
      </c>
      <c r="D118" s="7" t="s">
        <v>424</v>
      </c>
      <c r="E118" s="7" t="s">
        <v>424</v>
      </c>
      <c r="F118" s="7" t="s">
        <v>424</v>
      </c>
      <c r="G118" s="7" t="s">
        <v>424</v>
      </c>
      <c r="H118" s="7" t="s">
        <v>424</v>
      </c>
      <c r="I118" s="7" t="s">
        <v>424</v>
      </c>
      <c r="J118" s="7" t="s">
        <v>424</v>
      </c>
      <c r="K118" s="7" t="s">
        <v>424</v>
      </c>
      <c r="L118" s="7" t="s">
        <v>424</v>
      </c>
      <c r="M118" s="7" t="s">
        <v>424</v>
      </c>
      <c r="N118" s="7" t="s">
        <v>424</v>
      </c>
      <c r="O118" s="7" t="s">
        <v>424</v>
      </c>
      <c r="P118" s="7" t="s">
        <v>424</v>
      </c>
      <c r="Q118" s="7" t="s">
        <v>424</v>
      </c>
      <c r="R118" s="7" t="s">
        <v>424</v>
      </c>
      <c r="S118" s="7" t="s">
        <v>424</v>
      </c>
      <c r="T118" s="7" t="s">
        <v>424</v>
      </c>
      <c r="U118" s="7" t="s">
        <v>424</v>
      </c>
      <c r="V118" s="7" t="s">
        <v>424</v>
      </c>
      <c r="W118" s="7" t="s">
        <v>424</v>
      </c>
      <c r="X118" s="7" t="s">
        <v>424</v>
      </c>
      <c r="Y118" s="7" t="s">
        <v>424</v>
      </c>
      <c r="Z118" s="7" t="s">
        <v>424</v>
      </c>
      <c r="AA118" s="7" t="s">
        <v>424</v>
      </c>
      <c r="AB118" s="7" t="s">
        <v>424</v>
      </c>
      <c r="AC118" s="7" t="s">
        <v>424</v>
      </c>
      <c r="AD118" s="7" t="s">
        <v>424</v>
      </c>
      <c r="AE118" s="7" t="s">
        <v>424</v>
      </c>
      <c r="AF118" s="7" t="s">
        <v>424</v>
      </c>
      <c r="AG118" s="7" t="s">
        <v>424</v>
      </c>
      <c r="AH118" s="7" t="s">
        <v>424</v>
      </c>
      <c r="AI118" s="7" t="s">
        <v>424</v>
      </c>
      <c r="AJ118" s="7" t="s">
        <v>424</v>
      </c>
      <c r="AK118" s="7" t="s">
        <v>424</v>
      </c>
      <c r="AL118" s="7" t="s">
        <v>424</v>
      </c>
      <c r="AM118" s="7" t="s">
        <v>424</v>
      </c>
      <c r="AN118" s="7" t="s">
        <v>424</v>
      </c>
      <c r="AO118" s="7" t="s">
        <v>424</v>
      </c>
      <c r="AP118" s="7" t="s">
        <v>424</v>
      </c>
      <c r="AQ118" s="7" t="s">
        <v>424</v>
      </c>
      <c r="AR118" s="7" t="s">
        <v>424</v>
      </c>
      <c r="AS118" s="7" t="s">
        <v>424</v>
      </c>
      <c r="AT118" s="7" t="s">
        <v>424</v>
      </c>
      <c r="AU118" s="7" t="s">
        <v>424</v>
      </c>
      <c r="AV118" s="7" t="s">
        <v>424</v>
      </c>
      <c r="AW118" s="7" t="s">
        <v>424</v>
      </c>
      <c r="AX118" s="7" t="s">
        <v>424</v>
      </c>
      <c r="AY118" s="7" t="s">
        <v>424</v>
      </c>
      <c r="AZ118" s="7" t="s">
        <v>424</v>
      </c>
      <c r="BA118" s="7" t="s">
        <v>424</v>
      </c>
      <c r="BB118" s="7" t="s">
        <v>424</v>
      </c>
      <c r="BC118" s="7" t="s">
        <v>424</v>
      </c>
      <c r="BD118" s="7" t="s">
        <v>424</v>
      </c>
      <c r="BE118" s="7" t="s">
        <v>424</v>
      </c>
      <c r="BF118" s="7" t="s">
        <v>424</v>
      </c>
      <c r="BG118" s="7" t="s">
        <v>424</v>
      </c>
      <c r="BH118" s="7" t="s">
        <v>424</v>
      </c>
      <c r="BI118" s="7" t="s">
        <v>424</v>
      </c>
      <c r="BJ118" s="7" t="s">
        <v>424</v>
      </c>
      <c r="BK118" s="7" t="s">
        <v>424</v>
      </c>
      <c r="BL118" s="7" t="s">
        <v>424</v>
      </c>
      <c r="BM118" s="7" t="s">
        <v>424</v>
      </c>
      <c r="BN118" s="7" t="s">
        <v>424</v>
      </c>
      <c r="BO118" s="7" t="s">
        <v>424</v>
      </c>
      <c r="BP118" s="7" t="s">
        <v>424</v>
      </c>
      <c r="BQ118" s="7" t="s">
        <v>424</v>
      </c>
      <c r="BR118" s="7" t="s">
        <v>424</v>
      </c>
      <c r="BS118" s="7" t="s">
        <v>424</v>
      </c>
      <c r="BT118" s="7" t="s">
        <v>424</v>
      </c>
      <c r="BU118" s="7" t="s">
        <v>424</v>
      </c>
      <c r="BV118" s="7" t="s">
        <v>424</v>
      </c>
      <c r="BW118" s="7" t="s">
        <v>424</v>
      </c>
      <c r="BX118" s="7" t="s">
        <v>424</v>
      </c>
      <c r="BY118" s="7" t="s">
        <v>424</v>
      </c>
      <c r="BZ118" s="7" t="s">
        <v>424</v>
      </c>
      <c r="CA118" s="7" t="s">
        <v>424</v>
      </c>
      <c r="CB118" s="7" t="s">
        <v>424</v>
      </c>
      <c r="CC118" s="7" t="s">
        <v>424</v>
      </c>
      <c r="CD118" s="7" t="s">
        <v>424</v>
      </c>
      <c r="CE118" s="7" t="s">
        <v>424</v>
      </c>
      <c r="CF118" s="7" t="s">
        <v>424</v>
      </c>
      <c r="CG118" s="7" t="s">
        <v>424</v>
      </c>
      <c r="CH118" s="7" t="s">
        <v>424</v>
      </c>
      <c r="CI118" s="7" t="s">
        <v>424</v>
      </c>
      <c r="CJ118" s="7" t="s">
        <v>424</v>
      </c>
      <c r="CK118" s="7" t="s">
        <v>424</v>
      </c>
      <c r="CL118" s="7" t="s">
        <v>424</v>
      </c>
      <c r="CM118" s="7" t="s">
        <v>424</v>
      </c>
      <c r="CN118" s="7" t="s">
        <v>424</v>
      </c>
      <c r="CO118" s="7" t="s">
        <v>424</v>
      </c>
      <c r="CP118" s="7" t="s">
        <v>424</v>
      </c>
      <c r="CQ118" s="7" t="s">
        <v>424</v>
      </c>
      <c r="CR118" s="7" t="s">
        <v>424</v>
      </c>
      <c r="CS118" s="7" t="s">
        <v>424</v>
      </c>
      <c r="CT118" s="7" t="s">
        <v>424</v>
      </c>
      <c r="CU118" s="7" t="s">
        <v>424</v>
      </c>
      <c r="CV118" s="7" t="s">
        <v>424</v>
      </c>
      <c r="CW118" s="7" t="s">
        <v>424</v>
      </c>
      <c r="CX118" s="7" t="s">
        <v>424</v>
      </c>
      <c r="CY118" s="7" t="s">
        <v>424</v>
      </c>
      <c r="CZ118" s="7" t="s">
        <v>424</v>
      </c>
      <c r="DA118" s="7" t="s">
        <v>424</v>
      </c>
      <c r="DB118" s="7" t="s">
        <v>424</v>
      </c>
      <c r="DC118" s="7" t="s">
        <v>424</v>
      </c>
      <c r="DD118" s="7" t="s">
        <v>424</v>
      </c>
      <c r="DE118" s="7" t="s">
        <v>424</v>
      </c>
      <c r="DF118" s="7" t="s">
        <v>424</v>
      </c>
      <c r="DG118" s="7" t="s">
        <v>424</v>
      </c>
      <c r="DH118" s="7" t="s">
        <v>424</v>
      </c>
      <c r="DI118" s="7" t="s">
        <v>424</v>
      </c>
      <c r="DJ118" s="7" t="s">
        <v>424</v>
      </c>
      <c r="DK118" s="7" t="s">
        <v>424</v>
      </c>
      <c r="DL118" s="7" t="s">
        <v>424</v>
      </c>
      <c r="DM118" s="7" t="s">
        <v>424</v>
      </c>
      <c r="DN118" s="7" t="s">
        <v>424</v>
      </c>
      <c r="DO118" s="7" t="s">
        <v>424</v>
      </c>
      <c r="DP118" s="7" t="s">
        <v>424</v>
      </c>
      <c r="DV118" s="7" t="s">
        <v>424</v>
      </c>
      <c r="DW118" s="7">
        <v>0</v>
      </c>
    </row>
    <row r="119" spans="1:128" x14ac:dyDescent="0.2">
      <c r="A119" s="8"/>
      <c r="DV119" s="7" t="s">
        <v>424</v>
      </c>
      <c r="DW119" s="7">
        <v>0</v>
      </c>
    </row>
    <row r="120" spans="1:128" x14ac:dyDescent="0.2">
      <c r="A120" s="8" t="s">
        <v>442</v>
      </c>
      <c r="B120" s="7">
        <v>1293.5999999999999</v>
      </c>
      <c r="C120" s="7">
        <v>81</v>
      </c>
      <c r="D120" s="7">
        <v>0</v>
      </c>
      <c r="E120" s="7">
        <v>30</v>
      </c>
      <c r="F120" s="7">
        <v>236.8</v>
      </c>
      <c r="G120" s="7">
        <v>0</v>
      </c>
      <c r="H120" s="7">
        <v>5.92</v>
      </c>
      <c r="I120" s="7">
        <v>0</v>
      </c>
      <c r="J120" s="7">
        <v>154.56</v>
      </c>
      <c r="K120" s="7">
        <v>0</v>
      </c>
      <c r="L120" s="7">
        <v>0</v>
      </c>
      <c r="M120" s="7">
        <v>0</v>
      </c>
      <c r="N120" s="7">
        <v>56.24</v>
      </c>
      <c r="O120" s="7">
        <v>20.72</v>
      </c>
      <c r="P120" s="7">
        <v>32.56</v>
      </c>
      <c r="Q120" s="7">
        <v>0</v>
      </c>
      <c r="R120" s="7">
        <v>0</v>
      </c>
      <c r="S120" s="7">
        <v>1830.08</v>
      </c>
      <c r="T120" s="7">
        <v>0</v>
      </c>
      <c r="U120" s="7">
        <v>184.8</v>
      </c>
      <c r="V120" s="7">
        <v>307.2</v>
      </c>
      <c r="W120" s="7">
        <v>3.6</v>
      </c>
      <c r="X120" s="7">
        <v>36</v>
      </c>
      <c r="Y120" s="7">
        <v>122.1</v>
      </c>
      <c r="Z120" s="7">
        <v>0</v>
      </c>
      <c r="AA120" s="7">
        <v>268.64</v>
      </c>
      <c r="AB120" s="7">
        <v>74.400000000000006</v>
      </c>
      <c r="AC120" s="7">
        <v>1.2</v>
      </c>
      <c r="AD120" s="7">
        <v>72</v>
      </c>
      <c r="AE120" s="7">
        <v>1.2</v>
      </c>
      <c r="AF120" s="7">
        <v>4.4800000000000004</v>
      </c>
      <c r="AG120" s="7">
        <v>112</v>
      </c>
      <c r="AH120" s="7">
        <v>2.2400000000000002</v>
      </c>
      <c r="AI120" s="7">
        <v>115.2</v>
      </c>
      <c r="AJ120" s="7">
        <v>90</v>
      </c>
      <c r="AK120" s="7">
        <v>0</v>
      </c>
      <c r="AL120" s="7">
        <v>14.72</v>
      </c>
      <c r="AM120" s="7">
        <v>500.4</v>
      </c>
      <c r="AN120" s="7">
        <v>0</v>
      </c>
      <c r="AO120" s="7">
        <v>0</v>
      </c>
      <c r="AP120" s="7">
        <v>2.4</v>
      </c>
      <c r="AQ120" s="7">
        <v>27.6</v>
      </c>
      <c r="AR120" s="7">
        <v>33.28</v>
      </c>
      <c r="AS120" s="7">
        <v>0</v>
      </c>
      <c r="AT120" s="7">
        <v>1.7</v>
      </c>
      <c r="AU120" s="7">
        <v>1.9</v>
      </c>
      <c r="AV120" s="7">
        <v>0</v>
      </c>
      <c r="AW120" s="7">
        <v>0</v>
      </c>
      <c r="AX120" s="7">
        <v>0</v>
      </c>
      <c r="AY120" s="7">
        <v>480</v>
      </c>
      <c r="AZ120" s="7">
        <v>75</v>
      </c>
      <c r="BA120" s="7">
        <v>19</v>
      </c>
      <c r="BB120" s="7">
        <v>31.2</v>
      </c>
      <c r="BC120" s="7">
        <v>0</v>
      </c>
      <c r="BD120" s="7">
        <v>42</v>
      </c>
      <c r="BE120" s="7">
        <v>12</v>
      </c>
      <c r="BF120" s="7">
        <v>89.6</v>
      </c>
      <c r="BG120" s="7">
        <v>0</v>
      </c>
      <c r="BH120" s="7">
        <v>14.4</v>
      </c>
      <c r="BI120" s="7">
        <v>3</v>
      </c>
      <c r="BJ120" s="7">
        <v>40</v>
      </c>
      <c r="BK120" s="7">
        <v>5</v>
      </c>
      <c r="BL120" s="7">
        <v>11.2</v>
      </c>
      <c r="BM120" s="7">
        <v>124</v>
      </c>
      <c r="BN120" s="7">
        <v>53</v>
      </c>
      <c r="BO120" s="7">
        <v>112</v>
      </c>
      <c r="BP120" s="7">
        <v>85.6</v>
      </c>
      <c r="BQ120" s="7">
        <v>7.5</v>
      </c>
      <c r="BR120" s="7">
        <v>14.4</v>
      </c>
      <c r="BS120" s="7">
        <v>14</v>
      </c>
      <c r="BT120" s="7">
        <v>0</v>
      </c>
      <c r="BU120" s="7">
        <v>0</v>
      </c>
      <c r="BV120" s="7">
        <v>0</v>
      </c>
      <c r="BW120" s="7">
        <v>190.5</v>
      </c>
      <c r="BX120" s="7">
        <v>6</v>
      </c>
      <c r="BY120" s="7">
        <v>0</v>
      </c>
      <c r="BZ120" s="7">
        <v>22.68</v>
      </c>
      <c r="CA120" s="7">
        <v>0.84</v>
      </c>
      <c r="CB120" s="7">
        <v>86.4</v>
      </c>
      <c r="CC120" s="7">
        <v>0</v>
      </c>
      <c r="CD120" s="7">
        <v>45</v>
      </c>
      <c r="CE120" s="7">
        <v>349.2</v>
      </c>
      <c r="CF120" s="7">
        <v>0</v>
      </c>
      <c r="CG120" s="7">
        <v>108</v>
      </c>
      <c r="CH120" s="7">
        <v>10.5</v>
      </c>
      <c r="CI120" s="7">
        <v>1.2</v>
      </c>
      <c r="CJ120" s="7">
        <v>1.2</v>
      </c>
      <c r="CK120" s="7">
        <v>0</v>
      </c>
      <c r="CL120" s="7">
        <v>4.8</v>
      </c>
      <c r="CM120" s="7">
        <v>22.8</v>
      </c>
      <c r="CN120" s="7">
        <v>2.4</v>
      </c>
      <c r="CO120" s="7">
        <v>0</v>
      </c>
      <c r="CP120" s="7">
        <v>48</v>
      </c>
      <c r="CQ120" s="7">
        <v>3</v>
      </c>
      <c r="CR120" s="7">
        <v>468</v>
      </c>
      <c r="CS120" s="7">
        <v>0</v>
      </c>
      <c r="CT120" s="7">
        <v>33.6</v>
      </c>
      <c r="CU120" s="7">
        <v>75.599999999999994</v>
      </c>
      <c r="CV120" s="7">
        <v>0</v>
      </c>
      <c r="CW120" s="7">
        <v>70.2</v>
      </c>
      <c r="CX120" s="7">
        <v>0</v>
      </c>
      <c r="CY120" s="7">
        <v>71.28</v>
      </c>
      <c r="CZ120" s="7">
        <v>3.24</v>
      </c>
      <c r="DA120" s="7">
        <v>55.5</v>
      </c>
      <c r="DB120" s="7">
        <v>324</v>
      </c>
      <c r="DC120" s="7">
        <v>396</v>
      </c>
      <c r="DD120" s="7">
        <v>27</v>
      </c>
      <c r="DE120" s="7">
        <v>0</v>
      </c>
      <c r="DF120" s="7">
        <v>45</v>
      </c>
      <c r="DG120" s="7">
        <v>0</v>
      </c>
      <c r="DH120" s="7">
        <v>468</v>
      </c>
      <c r="DI120" s="7">
        <v>12</v>
      </c>
      <c r="DJ120" s="7">
        <v>84</v>
      </c>
      <c r="DK120" s="7">
        <v>0</v>
      </c>
      <c r="DL120" s="7">
        <v>6</v>
      </c>
      <c r="DM120" s="7">
        <v>0</v>
      </c>
      <c r="DN120" s="7">
        <v>0</v>
      </c>
      <c r="DO120" s="7">
        <v>0</v>
      </c>
      <c r="DP120" s="7">
        <v>12</v>
      </c>
      <c r="DR120" s="7" t="s">
        <v>424</v>
      </c>
      <c r="DW120" s="7">
        <v>10005.379999999999</v>
      </c>
    </row>
    <row r="121" spans="1:128" x14ac:dyDescent="0.2">
      <c r="A121" s="8" t="s">
        <v>443</v>
      </c>
      <c r="B121" s="7">
        <v>79.2</v>
      </c>
      <c r="C121" s="7">
        <v>51</v>
      </c>
      <c r="D121" s="7">
        <v>15</v>
      </c>
      <c r="E121" s="7">
        <v>105</v>
      </c>
      <c r="F121" s="7">
        <v>615.67999999999995</v>
      </c>
      <c r="G121" s="7">
        <v>30</v>
      </c>
      <c r="H121" s="7">
        <v>76.959999999999994</v>
      </c>
      <c r="I121" s="7">
        <v>264</v>
      </c>
      <c r="J121" s="7">
        <v>436.8</v>
      </c>
      <c r="K121" s="7">
        <v>21</v>
      </c>
      <c r="L121" s="7">
        <v>0</v>
      </c>
      <c r="M121" s="7">
        <v>0</v>
      </c>
      <c r="N121" s="7">
        <v>224.96</v>
      </c>
      <c r="O121" s="7">
        <v>59.57</v>
      </c>
      <c r="P121" s="7">
        <v>151.33000000000001</v>
      </c>
      <c r="Q121" s="7">
        <v>17.920000000000002</v>
      </c>
      <c r="R121" s="7">
        <v>204</v>
      </c>
      <c r="S121" s="7">
        <v>2567.04</v>
      </c>
      <c r="T121" s="7">
        <v>93.6</v>
      </c>
      <c r="U121" s="7">
        <v>441.6</v>
      </c>
      <c r="V121" s="7">
        <v>1600.8</v>
      </c>
      <c r="W121" s="7">
        <v>54</v>
      </c>
      <c r="X121" s="7">
        <v>330</v>
      </c>
      <c r="Y121" s="7">
        <v>788.1</v>
      </c>
      <c r="Z121" s="7">
        <v>0</v>
      </c>
      <c r="AA121" s="7">
        <v>431.02</v>
      </c>
      <c r="AB121" s="7">
        <v>42.12</v>
      </c>
      <c r="AC121" s="7">
        <v>84</v>
      </c>
      <c r="AD121" s="7">
        <v>781.2</v>
      </c>
      <c r="AE121" s="7">
        <v>22.8</v>
      </c>
      <c r="AF121" s="7">
        <v>89.6</v>
      </c>
      <c r="AG121" s="7">
        <v>343</v>
      </c>
      <c r="AH121" s="7">
        <v>60.76</v>
      </c>
      <c r="AI121" s="7">
        <v>433.2</v>
      </c>
      <c r="AJ121" s="7">
        <v>0</v>
      </c>
      <c r="AK121" s="7">
        <v>384</v>
      </c>
      <c r="AL121" s="7">
        <v>125.58</v>
      </c>
      <c r="AM121" s="7">
        <v>398</v>
      </c>
      <c r="AN121" s="7">
        <v>0</v>
      </c>
      <c r="AO121" s="7">
        <v>600</v>
      </c>
      <c r="AP121" s="7">
        <v>2.52</v>
      </c>
      <c r="AQ121" s="7">
        <v>266.8</v>
      </c>
      <c r="AR121" s="7">
        <v>129.22</v>
      </c>
      <c r="AS121" s="7">
        <v>1.7</v>
      </c>
      <c r="AT121" s="7">
        <v>0</v>
      </c>
      <c r="AU121" s="7">
        <v>5.7</v>
      </c>
      <c r="AV121" s="7">
        <v>0</v>
      </c>
      <c r="AW121" s="7">
        <v>0</v>
      </c>
      <c r="AX121" s="7">
        <v>0</v>
      </c>
      <c r="AY121" s="7">
        <v>603.125</v>
      </c>
      <c r="AZ121" s="7">
        <v>51.125</v>
      </c>
      <c r="BA121" s="7">
        <v>93.125</v>
      </c>
      <c r="BB121" s="7">
        <v>301.7</v>
      </c>
      <c r="BC121" s="7">
        <v>147.6</v>
      </c>
      <c r="BD121" s="7">
        <v>484.5</v>
      </c>
      <c r="BE121" s="7">
        <v>25.5</v>
      </c>
      <c r="BF121" s="7">
        <v>0</v>
      </c>
      <c r="BG121" s="7">
        <v>0</v>
      </c>
      <c r="BH121" s="7">
        <v>135.6</v>
      </c>
      <c r="BI121" s="7">
        <v>67</v>
      </c>
      <c r="BJ121" s="7">
        <v>240</v>
      </c>
      <c r="BK121" s="7">
        <v>39</v>
      </c>
      <c r="BL121" s="7">
        <v>49.8</v>
      </c>
      <c r="BM121" s="7">
        <v>965.125</v>
      </c>
      <c r="BN121" s="7">
        <v>234.125</v>
      </c>
      <c r="BO121" s="7">
        <v>969.7</v>
      </c>
      <c r="BP121" s="7">
        <v>0</v>
      </c>
      <c r="BQ121" s="7">
        <v>18</v>
      </c>
      <c r="BR121" s="7">
        <v>190.8</v>
      </c>
      <c r="BS121" s="7">
        <v>57</v>
      </c>
      <c r="BT121" s="7">
        <v>0</v>
      </c>
      <c r="BU121" s="7">
        <v>260.39999999999998</v>
      </c>
      <c r="BV121" s="7">
        <v>258</v>
      </c>
      <c r="BW121" s="7">
        <v>1096.75</v>
      </c>
      <c r="BX121" s="7">
        <v>202.5</v>
      </c>
      <c r="BY121" s="7">
        <v>0</v>
      </c>
      <c r="BZ121" s="7">
        <v>17.28</v>
      </c>
      <c r="CA121" s="7">
        <v>3.5</v>
      </c>
      <c r="CB121" s="7">
        <v>36.299999999999997</v>
      </c>
      <c r="CC121" s="7">
        <v>0</v>
      </c>
      <c r="CD121" s="7">
        <v>81.5</v>
      </c>
      <c r="CE121" s="7">
        <v>1298.5999999999999</v>
      </c>
      <c r="CF121" s="7">
        <v>0</v>
      </c>
      <c r="CG121" s="7">
        <v>1053</v>
      </c>
      <c r="CH121" s="7">
        <v>139.5</v>
      </c>
      <c r="CI121" s="7">
        <v>10.8</v>
      </c>
      <c r="CJ121" s="7">
        <v>18</v>
      </c>
      <c r="CK121" s="7">
        <v>0</v>
      </c>
      <c r="CL121" s="7">
        <v>158.4</v>
      </c>
      <c r="CM121" s="7">
        <v>151.19999999999999</v>
      </c>
      <c r="CN121" s="7">
        <v>86.4</v>
      </c>
      <c r="CO121" s="7">
        <v>18</v>
      </c>
      <c r="CP121" s="7">
        <v>141</v>
      </c>
      <c r="CQ121" s="7">
        <v>36</v>
      </c>
      <c r="CR121" s="7">
        <v>432.5</v>
      </c>
      <c r="CS121" s="7">
        <v>51.6</v>
      </c>
      <c r="CT121" s="7">
        <v>257</v>
      </c>
      <c r="CU121" s="7">
        <v>707.4</v>
      </c>
      <c r="CV121" s="7">
        <v>0</v>
      </c>
      <c r="CW121" s="7">
        <v>246.42</v>
      </c>
      <c r="CX121" s="7">
        <v>0</v>
      </c>
      <c r="CY121" s="7">
        <v>241.02</v>
      </c>
      <c r="CZ121" s="7">
        <v>52.02</v>
      </c>
      <c r="DA121" s="7">
        <v>420.25</v>
      </c>
      <c r="DB121" s="7">
        <v>688.75</v>
      </c>
      <c r="DC121" s="7">
        <v>567.5</v>
      </c>
      <c r="DD121" s="7">
        <v>289.5</v>
      </c>
      <c r="DE121" s="7">
        <v>18</v>
      </c>
      <c r="DF121" s="7">
        <v>360</v>
      </c>
      <c r="DG121" s="7">
        <v>9</v>
      </c>
      <c r="DH121" s="7">
        <v>471.5</v>
      </c>
      <c r="DI121" s="7">
        <v>193.2</v>
      </c>
      <c r="DJ121" s="7">
        <v>294</v>
      </c>
      <c r="DK121" s="7">
        <v>522</v>
      </c>
      <c r="DL121" s="7">
        <v>24</v>
      </c>
      <c r="DM121" s="7">
        <v>12</v>
      </c>
      <c r="DN121" s="7">
        <v>54</v>
      </c>
      <c r="DO121" s="7">
        <v>120</v>
      </c>
      <c r="DP121" s="7">
        <v>126</v>
      </c>
      <c r="DQ121" s="7" t="s">
        <v>424</v>
      </c>
      <c r="DW121" s="7">
        <v>28326.395</v>
      </c>
      <c r="DX121" s="7" t="s">
        <v>424</v>
      </c>
    </row>
    <row r="122" spans="1:128" x14ac:dyDescent="0.2">
      <c r="A122" s="8" t="s">
        <v>444</v>
      </c>
      <c r="B122" s="7">
        <v>940.5</v>
      </c>
      <c r="C122" s="7">
        <v>69</v>
      </c>
      <c r="D122" s="7">
        <v>1125</v>
      </c>
      <c r="E122" s="7">
        <v>84</v>
      </c>
      <c r="F122" s="7">
        <v>911.68</v>
      </c>
      <c r="G122" s="7">
        <v>0</v>
      </c>
      <c r="H122" s="7">
        <v>2.96</v>
      </c>
      <c r="I122" s="7">
        <v>145</v>
      </c>
      <c r="J122" s="7">
        <v>472.64</v>
      </c>
      <c r="K122" s="7">
        <v>22</v>
      </c>
      <c r="L122" s="7">
        <v>0</v>
      </c>
      <c r="M122" s="7">
        <v>0</v>
      </c>
      <c r="N122" s="7">
        <v>148</v>
      </c>
      <c r="O122" s="7">
        <v>56.24</v>
      </c>
      <c r="P122" s="7">
        <v>165.76</v>
      </c>
      <c r="Q122" s="7">
        <v>22.4</v>
      </c>
      <c r="R122" s="7">
        <v>0</v>
      </c>
      <c r="S122" s="7">
        <v>3118.08</v>
      </c>
      <c r="T122" s="7">
        <v>97.2</v>
      </c>
      <c r="U122" s="7">
        <v>344.88</v>
      </c>
      <c r="V122" s="7">
        <v>48</v>
      </c>
      <c r="W122" s="7">
        <v>1.2</v>
      </c>
      <c r="X122" s="7">
        <v>0</v>
      </c>
      <c r="Y122" s="7">
        <v>341.88</v>
      </c>
      <c r="Z122" s="7">
        <v>0</v>
      </c>
      <c r="AA122" s="7">
        <v>478.4</v>
      </c>
      <c r="AB122" s="7">
        <v>149.28</v>
      </c>
      <c r="AC122" s="7">
        <v>74.88</v>
      </c>
      <c r="AD122" s="7">
        <v>0</v>
      </c>
      <c r="AE122" s="7">
        <v>0</v>
      </c>
      <c r="AF122" s="7">
        <v>6.72</v>
      </c>
      <c r="AG122" s="7">
        <v>302.39999999999998</v>
      </c>
      <c r="AH122" s="7">
        <v>25.48</v>
      </c>
      <c r="AI122" s="7">
        <v>1339.2</v>
      </c>
      <c r="AJ122" s="7">
        <v>46.8</v>
      </c>
      <c r="AK122" s="7">
        <v>1123.2</v>
      </c>
      <c r="AL122" s="7">
        <v>283.36</v>
      </c>
      <c r="AM122" s="7">
        <v>1222.2</v>
      </c>
      <c r="AN122" s="7">
        <v>0</v>
      </c>
      <c r="AO122" s="7">
        <v>270</v>
      </c>
      <c r="AP122" s="7">
        <v>12</v>
      </c>
      <c r="AQ122" s="7">
        <v>165.6</v>
      </c>
      <c r="AR122" s="7">
        <v>99.84</v>
      </c>
      <c r="AS122" s="7">
        <v>22.4</v>
      </c>
      <c r="AT122" s="7">
        <v>0</v>
      </c>
      <c r="AU122" s="7">
        <v>1.9</v>
      </c>
      <c r="AV122" s="7">
        <v>0</v>
      </c>
      <c r="AW122" s="7">
        <v>0</v>
      </c>
      <c r="AX122" s="7">
        <v>0</v>
      </c>
      <c r="BW122" s="7">
        <v>588</v>
      </c>
      <c r="BX122" s="7">
        <v>84</v>
      </c>
      <c r="BY122" s="7">
        <v>126</v>
      </c>
      <c r="BZ122" s="7">
        <v>15.12</v>
      </c>
      <c r="CA122" s="7">
        <v>18.48</v>
      </c>
      <c r="CB122" s="7">
        <v>7.2</v>
      </c>
      <c r="CC122" s="7">
        <v>0</v>
      </c>
      <c r="CD122" s="7">
        <v>2355</v>
      </c>
      <c r="CE122" s="7">
        <v>2619.6</v>
      </c>
      <c r="CF122" s="7">
        <v>0</v>
      </c>
      <c r="CG122" s="7">
        <v>0</v>
      </c>
      <c r="CH122" s="7">
        <v>19.5</v>
      </c>
      <c r="CI122" s="7">
        <v>0</v>
      </c>
      <c r="CJ122" s="7">
        <v>1.2</v>
      </c>
      <c r="CK122" s="7">
        <v>0</v>
      </c>
      <c r="CL122" s="7">
        <v>94.2</v>
      </c>
      <c r="CM122" s="7">
        <v>76.2</v>
      </c>
      <c r="CN122" s="7">
        <v>64.2</v>
      </c>
      <c r="CO122" s="7">
        <v>0</v>
      </c>
      <c r="CP122" s="7">
        <v>72</v>
      </c>
      <c r="CQ122" s="7">
        <v>30</v>
      </c>
      <c r="CR122" s="7">
        <v>306</v>
      </c>
      <c r="CS122" s="7">
        <v>2.4</v>
      </c>
      <c r="CT122" s="7">
        <v>3390</v>
      </c>
      <c r="CU122" s="7">
        <v>0</v>
      </c>
      <c r="CV122" s="7">
        <v>0</v>
      </c>
      <c r="CW122" s="7">
        <v>416.88</v>
      </c>
      <c r="CX122" s="7">
        <v>0</v>
      </c>
      <c r="CY122" s="7">
        <v>736.56</v>
      </c>
      <c r="CZ122" s="7">
        <v>141.47999999999999</v>
      </c>
      <c r="DA122" s="7">
        <v>381</v>
      </c>
      <c r="DB122" s="7">
        <v>934.5</v>
      </c>
      <c r="DC122" s="7">
        <v>840</v>
      </c>
      <c r="DD122" s="7">
        <v>39</v>
      </c>
      <c r="DE122" s="7">
        <v>0</v>
      </c>
      <c r="DF122" s="7">
        <v>0</v>
      </c>
      <c r="DG122" s="7">
        <v>0</v>
      </c>
      <c r="DH122" s="7">
        <v>177</v>
      </c>
      <c r="DI122" s="7">
        <v>157.80000000000001</v>
      </c>
      <c r="DJ122" s="7">
        <v>216</v>
      </c>
      <c r="DK122" s="7">
        <v>552</v>
      </c>
      <c r="DL122" s="7">
        <v>63</v>
      </c>
      <c r="DM122" s="7">
        <v>30</v>
      </c>
      <c r="DN122" s="7">
        <v>18</v>
      </c>
      <c r="DO122" s="7">
        <v>0</v>
      </c>
      <c r="DP122" s="7">
        <v>132</v>
      </c>
      <c r="DW122" s="7">
        <v>28444.400000000001</v>
      </c>
      <c r="DX122" s="7" t="s">
        <v>424</v>
      </c>
    </row>
    <row r="123" spans="1:128" x14ac:dyDescent="0.2">
      <c r="A123" s="8" t="s">
        <v>424</v>
      </c>
      <c r="B123" s="7" t="s">
        <v>424</v>
      </c>
      <c r="C123" s="7" t="s">
        <v>424</v>
      </c>
      <c r="D123" s="7" t="s">
        <v>424</v>
      </c>
      <c r="E123" s="7" t="s">
        <v>424</v>
      </c>
      <c r="F123" s="7" t="s">
        <v>424</v>
      </c>
      <c r="G123" s="7" t="s">
        <v>424</v>
      </c>
      <c r="H123" s="7" t="s">
        <v>424</v>
      </c>
      <c r="I123" s="7" t="s">
        <v>424</v>
      </c>
      <c r="J123" s="7" t="s">
        <v>424</v>
      </c>
      <c r="K123" s="7" t="s">
        <v>424</v>
      </c>
      <c r="L123" s="7" t="s">
        <v>424</v>
      </c>
      <c r="M123" s="7" t="s">
        <v>424</v>
      </c>
      <c r="N123" s="7" t="s">
        <v>424</v>
      </c>
      <c r="O123" s="7" t="s">
        <v>424</v>
      </c>
      <c r="P123" s="7" t="s">
        <v>424</v>
      </c>
      <c r="Q123" s="7" t="s">
        <v>424</v>
      </c>
      <c r="R123" s="7" t="s">
        <v>424</v>
      </c>
      <c r="S123" s="7" t="s">
        <v>424</v>
      </c>
      <c r="T123" s="7" t="s">
        <v>424</v>
      </c>
      <c r="U123" s="7" t="s">
        <v>424</v>
      </c>
      <c r="V123" s="7" t="s">
        <v>424</v>
      </c>
      <c r="W123" s="7" t="s">
        <v>424</v>
      </c>
      <c r="X123" s="7" t="s">
        <v>424</v>
      </c>
      <c r="Y123" s="7" t="s">
        <v>424</v>
      </c>
      <c r="Z123" s="7" t="s">
        <v>424</v>
      </c>
      <c r="AA123" s="7" t="s">
        <v>424</v>
      </c>
      <c r="AB123" s="7" t="s">
        <v>424</v>
      </c>
      <c r="AC123" s="7" t="s">
        <v>424</v>
      </c>
      <c r="AD123" s="7" t="s">
        <v>424</v>
      </c>
      <c r="AE123" s="7" t="s">
        <v>424</v>
      </c>
      <c r="AF123" s="7" t="s">
        <v>424</v>
      </c>
      <c r="AG123" s="7" t="s">
        <v>424</v>
      </c>
      <c r="AH123" s="7" t="s">
        <v>424</v>
      </c>
      <c r="AI123" s="7" t="s">
        <v>424</v>
      </c>
      <c r="AJ123" s="7" t="s">
        <v>424</v>
      </c>
      <c r="AK123" s="7" t="s">
        <v>424</v>
      </c>
      <c r="AL123" s="7" t="s">
        <v>424</v>
      </c>
      <c r="AM123" s="7" t="s">
        <v>424</v>
      </c>
      <c r="AN123" s="7" t="s">
        <v>424</v>
      </c>
      <c r="AO123" s="7" t="s">
        <v>424</v>
      </c>
      <c r="AP123" s="7" t="s">
        <v>424</v>
      </c>
      <c r="AQ123" s="7" t="s">
        <v>424</v>
      </c>
      <c r="AR123" s="7" t="s">
        <v>424</v>
      </c>
      <c r="AS123" s="7" t="s">
        <v>424</v>
      </c>
      <c r="AT123" s="7" t="s">
        <v>424</v>
      </c>
      <c r="AU123" s="7" t="s">
        <v>424</v>
      </c>
      <c r="AV123" s="7" t="s">
        <v>424</v>
      </c>
      <c r="AW123" s="7" t="s">
        <v>424</v>
      </c>
      <c r="AX123" s="7" t="s">
        <v>424</v>
      </c>
      <c r="AY123" s="7" t="s">
        <v>424</v>
      </c>
      <c r="AZ123" s="7" t="s">
        <v>424</v>
      </c>
      <c r="BA123" s="7" t="s">
        <v>424</v>
      </c>
      <c r="BB123" s="7" t="s">
        <v>424</v>
      </c>
      <c r="BC123" s="7" t="s">
        <v>424</v>
      </c>
      <c r="BD123" s="7" t="s">
        <v>424</v>
      </c>
      <c r="BE123" s="7" t="s">
        <v>424</v>
      </c>
      <c r="BF123" s="7" t="s">
        <v>424</v>
      </c>
      <c r="BG123" s="7" t="s">
        <v>424</v>
      </c>
      <c r="BH123" s="7" t="s">
        <v>424</v>
      </c>
      <c r="BI123" s="7" t="s">
        <v>424</v>
      </c>
      <c r="BJ123" s="7" t="s">
        <v>424</v>
      </c>
      <c r="BK123" s="7" t="s">
        <v>424</v>
      </c>
      <c r="BL123" s="7" t="s">
        <v>424</v>
      </c>
      <c r="BM123" s="7" t="s">
        <v>424</v>
      </c>
      <c r="BN123" s="7" t="s">
        <v>424</v>
      </c>
      <c r="BO123" s="7" t="s">
        <v>424</v>
      </c>
      <c r="BP123" s="7" t="s">
        <v>424</v>
      </c>
      <c r="BQ123" s="7" t="s">
        <v>424</v>
      </c>
      <c r="BR123" s="7" t="s">
        <v>424</v>
      </c>
      <c r="BS123" s="7" t="s">
        <v>424</v>
      </c>
      <c r="BT123" s="7" t="s">
        <v>424</v>
      </c>
      <c r="BU123" s="7" t="s">
        <v>424</v>
      </c>
      <c r="BV123" s="7" t="s">
        <v>424</v>
      </c>
      <c r="BW123" s="7" t="s">
        <v>424</v>
      </c>
      <c r="BX123" s="7" t="s">
        <v>424</v>
      </c>
      <c r="BY123" s="7" t="s">
        <v>424</v>
      </c>
      <c r="BZ123" s="7" t="s">
        <v>424</v>
      </c>
      <c r="CA123" s="7" t="s">
        <v>424</v>
      </c>
      <c r="CB123" s="7" t="s">
        <v>424</v>
      </c>
      <c r="CC123" s="7" t="s">
        <v>424</v>
      </c>
      <c r="CD123" s="7" t="s">
        <v>424</v>
      </c>
      <c r="CE123" s="7" t="s">
        <v>424</v>
      </c>
      <c r="CF123" s="7" t="s">
        <v>424</v>
      </c>
      <c r="CG123" s="7" t="s">
        <v>424</v>
      </c>
      <c r="CH123" s="7" t="s">
        <v>424</v>
      </c>
      <c r="CI123" s="7" t="s">
        <v>424</v>
      </c>
      <c r="CJ123" s="7" t="s">
        <v>424</v>
      </c>
      <c r="CK123" s="7" t="s">
        <v>424</v>
      </c>
      <c r="CL123" s="7" t="s">
        <v>424</v>
      </c>
      <c r="CM123" s="7" t="s">
        <v>424</v>
      </c>
      <c r="CN123" s="7" t="s">
        <v>424</v>
      </c>
      <c r="CO123" s="7" t="s">
        <v>424</v>
      </c>
      <c r="CP123" s="7" t="s">
        <v>424</v>
      </c>
      <c r="CQ123" s="7" t="s">
        <v>424</v>
      </c>
      <c r="CR123" s="7" t="s">
        <v>424</v>
      </c>
      <c r="CS123" s="7" t="s">
        <v>424</v>
      </c>
      <c r="CT123" s="7" t="s">
        <v>424</v>
      </c>
      <c r="CU123" s="7" t="s">
        <v>424</v>
      </c>
      <c r="CV123" s="7" t="s">
        <v>424</v>
      </c>
      <c r="CW123" s="7" t="s">
        <v>424</v>
      </c>
      <c r="CX123" s="7" t="s">
        <v>424</v>
      </c>
      <c r="CY123" s="7" t="s">
        <v>424</v>
      </c>
      <c r="CZ123" s="7" t="s">
        <v>424</v>
      </c>
      <c r="DA123" s="7" t="s">
        <v>424</v>
      </c>
      <c r="DB123" s="7" t="s">
        <v>424</v>
      </c>
      <c r="DC123" s="7" t="s">
        <v>424</v>
      </c>
      <c r="DD123" s="7" t="s">
        <v>424</v>
      </c>
      <c r="DE123" s="7" t="s">
        <v>424</v>
      </c>
      <c r="DF123" s="7" t="s">
        <v>424</v>
      </c>
      <c r="DG123" s="7" t="s">
        <v>424</v>
      </c>
      <c r="DH123" s="7" t="s">
        <v>424</v>
      </c>
      <c r="DI123" s="7" t="s">
        <v>424</v>
      </c>
      <c r="DJ123" s="7" t="s">
        <v>424</v>
      </c>
      <c r="DK123" s="7" t="s">
        <v>424</v>
      </c>
      <c r="DL123" s="7" t="s">
        <v>424</v>
      </c>
      <c r="DM123" s="7" t="s">
        <v>424</v>
      </c>
      <c r="DN123" s="7" t="s">
        <v>424</v>
      </c>
      <c r="DO123" s="7" t="s">
        <v>424</v>
      </c>
      <c r="DP123" s="7" t="s">
        <v>424</v>
      </c>
      <c r="DQ123" s="7" t="s">
        <v>423</v>
      </c>
      <c r="DR123" s="7" t="s">
        <v>424</v>
      </c>
      <c r="DW123" s="7">
        <v>0</v>
      </c>
      <c r="DX123" s="7" t="s">
        <v>424</v>
      </c>
    </row>
    <row r="124" spans="1:128" x14ac:dyDescent="0.2">
      <c r="A124" s="8"/>
      <c r="DW124" s="7">
        <v>0</v>
      </c>
      <c r="DX124" s="7">
        <v>0</v>
      </c>
    </row>
    <row r="125" spans="1:128" x14ac:dyDescent="0.2">
      <c r="A125" s="8" t="s">
        <v>445</v>
      </c>
      <c r="B125" s="7">
        <v>2313.3000000000002</v>
      </c>
      <c r="C125" s="7">
        <v>201</v>
      </c>
      <c r="D125" s="7">
        <v>1140</v>
      </c>
      <c r="E125" s="7">
        <v>219</v>
      </c>
      <c r="F125" s="7">
        <v>1764.16</v>
      </c>
      <c r="G125" s="7">
        <v>30</v>
      </c>
      <c r="H125" s="7">
        <v>85.84</v>
      </c>
      <c r="I125" s="7">
        <v>409</v>
      </c>
      <c r="J125" s="7">
        <v>1064</v>
      </c>
      <c r="K125" s="7">
        <v>43</v>
      </c>
      <c r="L125" s="7">
        <v>0</v>
      </c>
      <c r="M125" s="7">
        <v>0</v>
      </c>
      <c r="N125" s="7">
        <v>429.2</v>
      </c>
      <c r="O125" s="7">
        <v>136.53</v>
      </c>
      <c r="P125" s="7">
        <v>349.65</v>
      </c>
      <c r="Q125" s="7">
        <v>40.32</v>
      </c>
      <c r="R125" s="7">
        <v>204</v>
      </c>
      <c r="S125" s="7">
        <v>7515.2</v>
      </c>
      <c r="T125" s="7">
        <v>190.8</v>
      </c>
      <c r="U125" s="7">
        <v>971.28</v>
      </c>
      <c r="V125" s="7">
        <v>1956</v>
      </c>
      <c r="W125" s="7">
        <v>58.8</v>
      </c>
      <c r="X125" s="7">
        <v>366</v>
      </c>
      <c r="Y125" s="7">
        <v>1252.08</v>
      </c>
      <c r="Z125" s="7">
        <v>0</v>
      </c>
      <c r="AA125" s="7">
        <v>1178.06</v>
      </c>
      <c r="AB125" s="7">
        <v>265.8</v>
      </c>
      <c r="AC125" s="7">
        <v>160.08000000000001</v>
      </c>
      <c r="AD125" s="7">
        <v>853.2</v>
      </c>
      <c r="AE125" s="7">
        <v>24</v>
      </c>
      <c r="AF125" s="7">
        <v>100.8</v>
      </c>
      <c r="AG125" s="7">
        <v>757.4</v>
      </c>
      <c r="AH125" s="7">
        <v>88.48</v>
      </c>
      <c r="AI125" s="7">
        <v>1887.6</v>
      </c>
      <c r="AJ125" s="7">
        <v>136.80000000000001</v>
      </c>
      <c r="AK125" s="7">
        <v>1507.2</v>
      </c>
      <c r="AL125" s="7">
        <v>423.66</v>
      </c>
      <c r="AM125" s="7">
        <v>2120.6</v>
      </c>
      <c r="AN125" s="7">
        <v>0</v>
      </c>
      <c r="AO125" s="7">
        <v>870</v>
      </c>
      <c r="AP125" s="7">
        <v>16.920000000000002</v>
      </c>
      <c r="AQ125" s="7">
        <v>460</v>
      </c>
      <c r="AR125" s="7">
        <v>262.33999999999997</v>
      </c>
      <c r="AS125" s="7">
        <v>24.1</v>
      </c>
      <c r="AT125" s="7">
        <v>1.7</v>
      </c>
      <c r="AU125" s="7">
        <v>9.5</v>
      </c>
      <c r="AV125" s="7">
        <v>0</v>
      </c>
      <c r="AW125" s="7">
        <v>0</v>
      </c>
      <c r="AX125" s="7">
        <v>0</v>
      </c>
      <c r="AY125" s="7">
        <v>1083.125</v>
      </c>
      <c r="AZ125" s="7">
        <v>126.125</v>
      </c>
      <c r="BA125" s="7">
        <v>112.125</v>
      </c>
      <c r="BB125" s="7">
        <v>332.9</v>
      </c>
      <c r="BC125" s="7">
        <v>147.6</v>
      </c>
      <c r="BD125" s="7">
        <v>526.5</v>
      </c>
      <c r="BE125" s="7">
        <v>37.5</v>
      </c>
      <c r="BF125" s="7">
        <v>89.6</v>
      </c>
      <c r="BG125" s="7">
        <v>0</v>
      </c>
      <c r="BH125" s="7">
        <v>150</v>
      </c>
      <c r="BI125" s="7">
        <v>70</v>
      </c>
      <c r="BJ125" s="7">
        <v>280</v>
      </c>
      <c r="BK125" s="7">
        <v>44</v>
      </c>
      <c r="BL125" s="7">
        <v>61</v>
      </c>
      <c r="BM125" s="7">
        <v>1089.125</v>
      </c>
      <c r="BN125" s="7">
        <v>287.125</v>
      </c>
      <c r="BO125" s="7">
        <v>1081.7</v>
      </c>
      <c r="BP125" s="7">
        <v>85.6</v>
      </c>
      <c r="BQ125" s="7">
        <v>25.5</v>
      </c>
      <c r="BR125" s="7">
        <v>205.2</v>
      </c>
      <c r="BS125" s="7">
        <v>71</v>
      </c>
      <c r="BT125" s="7">
        <v>0</v>
      </c>
      <c r="BU125" s="7">
        <v>260.39999999999998</v>
      </c>
      <c r="BV125" s="7">
        <v>258</v>
      </c>
      <c r="BW125" s="7">
        <v>1875.25</v>
      </c>
      <c r="BX125" s="7">
        <v>292.5</v>
      </c>
      <c r="BY125" s="7">
        <v>126</v>
      </c>
      <c r="BZ125" s="7">
        <v>55.08</v>
      </c>
      <c r="CA125" s="7">
        <v>22.82</v>
      </c>
      <c r="CB125" s="7">
        <v>129.9</v>
      </c>
      <c r="CC125" s="7">
        <v>0</v>
      </c>
      <c r="CD125" s="7">
        <v>2481.5</v>
      </c>
      <c r="CE125" s="7">
        <v>4267.3999999999996</v>
      </c>
      <c r="CF125" s="7">
        <v>0</v>
      </c>
      <c r="CG125" s="7">
        <v>1161</v>
      </c>
      <c r="CH125" s="7">
        <v>169.5</v>
      </c>
      <c r="CI125" s="7">
        <v>12</v>
      </c>
      <c r="CJ125" s="7">
        <v>20.399999999999999</v>
      </c>
      <c r="CK125" s="7">
        <v>0</v>
      </c>
      <c r="CL125" s="7">
        <v>257.39999999999998</v>
      </c>
      <c r="CM125" s="7">
        <v>250.2</v>
      </c>
      <c r="CN125" s="7">
        <v>153</v>
      </c>
      <c r="CO125" s="7">
        <v>18</v>
      </c>
      <c r="CP125" s="7">
        <v>261</v>
      </c>
      <c r="CQ125" s="7">
        <v>69</v>
      </c>
      <c r="CR125" s="7">
        <v>1206.5</v>
      </c>
      <c r="CS125" s="7">
        <v>54</v>
      </c>
      <c r="CT125" s="7">
        <v>3680.6</v>
      </c>
      <c r="CU125" s="7">
        <v>783</v>
      </c>
      <c r="CV125" s="7">
        <v>0</v>
      </c>
      <c r="CW125" s="7">
        <v>733.5</v>
      </c>
      <c r="CX125" s="7">
        <v>0</v>
      </c>
      <c r="CY125" s="7">
        <v>1048.8599999999999</v>
      </c>
      <c r="CZ125" s="7">
        <v>196.74</v>
      </c>
      <c r="DA125" s="7">
        <v>856.75</v>
      </c>
      <c r="DB125" s="7">
        <v>1947.25</v>
      </c>
      <c r="DC125" s="7">
        <v>1803.5</v>
      </c>
      <c r="DD125" s="7">
        <v>355.5</v>
      </c>
      <c r="DE125" s="7">
        <v>18</v>
      </c>
      <c r="DF125" s="7">
        <v>405</v>
      </c>
      <c r="DG125" s="7">
        <v>9</v>
      </c>
      <c r="DH125" s="7">
        <v>1116.5</v>
      </c>
      <c r="DI125" s="7">
        <v>363</v>
      </c>
      <c r="DJ125" s="7">
        <v>594</v>
      </c>
      <c r="DK125" s="7">
        <v>1074</v>
      </c>
      <c r="DL125" s="7">
        <v>93</v>
      </c>
      <c r="DM125" s="7">
        <v>42</v>
      </c>
      <c r="DN125" s="7">
        <v>72</v>
      </c>
      <c r="DO125" s="7">
        <v>120</v>
      </c>
      <c r="DP125" s="7">
        <v>270</v>
      </c>
      <c r="DQ125" s="7">
        <v>0</v>
      </c>
      <c r="DR125" s="7">
        <v>0</v>
      </c>
      <c r="DV125" s="7">
        <v>0</v>
      </c>
      <c r="DW125" s="7">
        <v>66776.175000000003</v>
      </c>
      <c r="DX125" s="7" t="s">
        <v>445</v>
      </c>
    </row>
    <row r="126" spans="1:128" x14ac:dyDescent="0.2">
      <c r="A126" s="8" t="s">
        <v>446</v>
      </c>
      <c r="B126" s="7">
        <v>722.90625</v>
      </c>
      <c r="C126" s="7">
        <v>67</v>
      </c>
      <c r="D126" s="7">
        <v>380</v>
      </c>
      <c r="E126" s="7">
        <v>73</v>
      </c>
      <c r="F126" s="7">
        <v>596</v>
      </c>
      <c r="G126" s="7">
        <v>5</v>
      </c>
      <c r="H126" s="7">
        <v>27.779935275080899</v>
      </c>
      <c r="I126" s="7">
        <v>136.333333333333</v>
      </c>
      <c r="J126" s="7">
        <v>475</v>
      </c>
      <c r="K126" s="7">
        <v>18.534482758620701</v>
      </c>
      <c r="L126" s="7">
        <v>0</v>
      </c>
      <c r="M126" s="7">
        <v>0</v>
      </c>
      <c r="N126" s="7">
        <v>143.066666666667</v>
      </c>
      <c r="O126" s="7">
        <v>46.125</v>
      </c>
      <c r="P126" s="7">
        <v>116.55</v>
      </c>
      <c r="Q126" s="7">
        <v>18</v>
      </c>
      <c r="R126" s="7">
        <v>85.355648535564896</v>
      </c>
      <c r="S126" s="7">
        <v>3355</v>
      </c>
      <c r="T126" s="7">
        <v>106</v>
      </c>
      <c r="U126" s="7">
        <v>809.4</v>
      </c>
      <c r="V126" s="7">
        <v>1448.8888888888901</v>
      </c>
      <c r="W126" s="7">
        <v>43.5555555555556</v>
      </c>
      <c r="X126" s="7">
        <v>265.21739130434798</v>
      </c>
      <c r="Y126" s="7">
        <v>564</v>
      </c>
      <c r="Z126" s="7">
        <v>0</v>
      </c>
      <c r="AA126" s="7">
        <v>320.125</v>
      </c>
      <c r="AB126" s="7">
        <v>221.5</v>
      </c>
      <c r="AC126" s="7">
        <v>118.577777777778</v>
      </c>
      <c r="AD126" s="7">
        <v>711</v>
      </c>
      <c r="AE126" s="7">
        <v>17.7777777777778</v>
      </c>
      <c r="AF126" s="7">
        <v>41.142857142857103</v>
      </c>
      <c r="AG126" s="7">
        <v>338.125</v>
      </c>
      <c r="AH126" s="7">
        <v>39.5</v>
      </c>
      <c r="AI126" s="7">
        <v>196.625</v>
      </c>
      <c r="AJ126" s="7">
        <v>67.722772277227705</v>
      </c>
      <c r="AK126" s="7">
        <v>157</v>
      </c>
      <c r="AL126" s="7">
        <v>115.125</v>
      </c>
      <c r="AM126" s="7">
        <v>1178.1111111111099</v>
      </c>
      <c r="AN126" s="7">
        <v>0</v>
      </c>
      <c r="AO126" s="7">
        <v>145</v>
      </c>
      <c r="AP126" s="7">
        <v>12.533333333333299</v>
      </c>
      <c r="AQ126" s="7">
        <v>50</v>
      </c>
      <c r="AR126" s="7">
        <v>126.125</v>
      </c>
      <c r="AS126" s="7">
        <v>12.422680412371101</v>
      </c>
      <c r="AT126" s="7">
        <v>0.87628865979381398</v>
      </c>
      <c r="AU126" s="7">
        <v>4.8969072164948502</v>
      </c>
      <c r="AV126" s="7">
        <v>0</v>
      </c>
      <c r="AW126" s="7">
        <v>0</v>
      </c>
      <c r="AX126" s="7">
        <v>0</v>
      </c>
      <c r="AY126" s="7">
        <v>1083.125</v>
      </c>
      <c r="AZ126" s="7">
        <v>126.125</v>
      </c>
      <c r="BA126" s="7">
        <v>112.125</v>
      </c>
      <c r="BB126" s="7">
        <v>416.125</v>
      </c>
      <c r="BC126" s="7">
        <v>123</v>
      </c>
      <c r="BD126" s="7">
        <v>351</v>
      </c>
      <c r="BE126" s="7">
        <v>25</v>
      </c>
      <c r="BF126" s="7">
        <v>57.070063694267503</v>
      </c>
      <c r="BG126" s="7">
        <v>0</v>
      </c>
      <c r="BH126" s="7">
        <v>125</v>
      </c>
      <c r="BI126" s="7">
        <v>36.269430051813501</v>
      </c>
      <c r="BJ126" s="7">
        <v>280</v>
      </c>
      <c r="BK126" s="7">
        <v>44</v>
      </c>
      <c r="BL126" s="7">
        <v>38.125</v>
      </c>
      <c r="BM126" s="7">
        <v>1089.125</v>
      </c>
      <c r="BN126" s="7">
        <v>287.125</v>
      </c>
      <c r="BO126" s="7">
        <v>1352.125</v>
      </c>
      <c r="BP126" s="7">
        <v>54.5222929936306</v>
      </c>
      <c r="BQ126" s="7">
        <v>17</v>
      </c>
      <c r="BR126" s="7">
        <v>171</v>
      </c>
      <c r="BS126" s="7">
        <v>36.787564766839402</v>
      </c>
      <c r="BT126" s="7">
        <v>0</v>
      </c>
      <c r="BU126" s="7">
        <v>217</v>
      </c>
      <c r="BV126" s="7">
        <v>172</v>
      </c>
      <c r="BW126" s="7">
        <v>1250.1666666666699</v>
      </c>
      <c r="BX126" s="7">
        <v>97.5</v>
      </c>
      <c r="BY126" s="7">
        <v>88.732394366197198</v>
      </c>
      <c r="BZ126" s="7">
        <v>51</v>
      </c>
      <c r="CA126" s="7">
        <v>27.1666666666667</v>
      </c>
      <c r="CB126" s="7">
        <v>72.1666666666667</v>
      </c>
      <c r="CC126" s="7">
        <v>0</v>
      </c>
      <c r="CD126" s="7">
        <v>827.16666666666697</v>
      </c>
      <c r="CE126" s="7">
        <v>3556.1666666666702</v>
      </c>
      <c r="CF126" s="7">
        <v>0</v>
      </c>
      <c r="CG126" s="7">
        <v>1075</v>
      </c>
      <c r="CH126" s="7">
        <v>113</v>
      </c>
      <c r="CI126" s="7">
        <v>8.4507042253521103</v>
      </c>
      <c r="CJ126" s="7">
        <v>14.366197183098601</v>
      </c>
      <c r="CK126" s="7">
        <v>0</v>
      </c>
      <c r="CL126" s="7">
        <v>181.26760563380299</v>
      </c>
      <c r="CM126" s="7">
        <v>176.19718309859201</v>
      </c>
      <c r="CN126" s="7">
        <v>107.746478873239</v>
      </c>
      <c r="CO126" s="7">
        <v>12</v>
      </c>
      <c r="CP126" s="7">
        <v>87</v>
      </c>
      <c r="CQ126" s="7">
        <v>40.116279069767401</v>
      </c>
      <c r="CR126" s="7">
        <v>402.16666666666703</v>
      </c>
      <c r="CS126" s="7">
        <v>38.028169014084497</v>
      </c>
      <c r="CT126" s="7">
        <v>3067.1666666666702</v>
      </c>
      <c r="CU126" s="7">
        <v>725</v>
      </c>
      <c r="CV126" s="7">
        <v>0</v>
      </c>
      <c r="CW126" s="7">
        <v>679.16666666666697</v>
      </c>
      <c r="CX126" s="7">
        <v>0</v>
      </c>
      <c r="CY126" s="7">
        <v>971.16666666666697</v>
      </c>
      <c r="CZ126" s="7">
        <v>182.166666666667</v>
      </c>
      <c r="DA126" s="7">
        <v>571.16666666666697</v>
      </c>
      <c r="DB126" s="7">
        <v>1298.1666666666699</v>
      </c>
      <c r="DC126" s="7">
        <v>601.16666666666697</v>
      </c>
      <c r="DD126" s="7">
        <v>237</v>
      </c>
      <c r="DE126" s="7">
        <v>12.6760563380282</v>
      </c>
      <c r="DF126" s="7">
        <v>270</v>
      </c>
      <c r="DG126" s="7">
        <v>6</v>
      </c>
      <c r="DH126" s="7">
        <v>372.16666666666703</v>
      </c>
      <c r="DI126" s="7">
        <v>255.63380281690101</v>
      </c>
      <c r="DJ126" s="7">
        <v>198</v>
      </c>
      <c r="DK126" s="7">
        <v>179</v>
      </c>
      <c r="DL126" s="7">
        <v>31</v>
      </c>
      <c r="DM126" s="7">
        <v>14</v>
      </c>
      <c r="DN126" s="7">
        <v>24</v>
      </c>
      <c r="DO126" s="7">
        <v>20</v>
      </c>
      <c r="DP126" s="7">
        <v>45</v>
      </c>
      <c r="DQ126" s="7">
        <v>0</v>
      </c>
      <c r="DR126" s="7">
        <v>0</v>
      </c>
      <c r="DV126" s="7">
        <v>0</v>
      </c>
      <c r="DW126" s="7">
        <v>37575.597213485802</v>
      </c>
      <c r="DX126" s="7" t="s">
        <v>446</v>
      </c>
    </row>
    <row r="127" spans="1:128" x14ac:dyDescent="0.2">
      <c r="A127" s="8"/>
      <c r="DW127" s="7">
        <v>0</v>
      </c>
    </row>
    <row r="128" spans="1:128" x14ac:dyDescent="0.2">
      <c r="A128" s="8" t="s">
        <v>447</v>
      </c>
      <c r="B128" s="7">
        <v>-1767.3</v>
      </c>
      <c r="C128" s="7">
        <v>-201</v>
      </c>
      <c r="D128" s="7">
        <v>-840</v>
      </c>
      <c r="E128" s="7">
        <v>-219</v>
      </c>
      <c r="F128" s="7">
        <v>-1696.08</v>
      </c>
      <c r="G128" s="7">
        <v>-30</v>
      </c>
      <c r="H128" s="7">
        <v>-82.88</v>
      </c>
      <c r="I128" s="7">
        <v>-409</v>
      </c>
      <c r="J128" s="7">
        <v>-730.24</v>
      </c>
      <c r="K128" s="7">
        <v>-36.28</v>
      </c>
      <c r="L128" s="7">
        <v>15.68</v>
      </c>
      <c r="M128" s="7">
        <v>0</v>
      </c>
      <c r="N128" s="7">
        <v>-313.76</v>
      </c>
      <c r="O128" s="7">
        <v>-121.73</v>
      </c>
      <c r="P128" s="7">
        <v>-308.20999999999998</v>
      </c>
      <c r="Q128" s="7">
        <v>508.48</v>
      </c>
      <c r="R128" s="7">
        <v>-204</v>
      </c>
      <c r="S128" s="7">
        <v>4719.68</v>
      </c>
      <c r="T128" s="7">
        <v>99</v>
      </c>
      <c r="U128" s="7">
        <v>-662.88</v>
      </c>
      <c r="V128" s="7">
        <v>-1713.6</v>
      </c>
      <c r="W128" s="7">
        <v>-58.8</v>
      </c>
      <c r="X128" s="7">
        <v>0</v>
      </c>
      <c r="Y128" s="7">
        <v>1005.66</v>
      </c>
      <c r="Z128" s="7">
        <v>0</v>
      </c>
      <c r="AA128" s="7">
        <v>-383.18</v>
      </c>
      <c r="AB128" s="7">
        <v>-41.4</v>
      </c>
      <c r="AC128" s="7">
        <v>-158.88</v>
      </c>
      <c r="AD128" s="7">
        <v>-853.2</v>
      </c>
      <c r="AE128" s="7">
        <v>-24</v>
      </c>
      <c r="AF128" s="7">
        <v>-76.16</v>
      </c>
      <c r="AG128" s="7">
        <v>-499.8</v>
      </c>
      <c r="AH128" s="7">
        <v>110.88</v>
      </c>
      <c r="AI128" s="7">
        <v>-1388.4</v>
      </c>
      <c r="AJ128" s="7">
        <v>-46.8</v>
      </c>
      <c r="AK128" s="7">
        <v>-854.4</v>
      </c>
      <c r="AL128" s="7">
        <v>-173.42</v>
      </c>
      <c r="AM128" s="7">
        <v>-315.2</v>
      </c>
      <c r="AN128" s="7">
        <v>18</v>
      </c>
      <c r="AO128" s="7">
        <v>-270</v>
      </c>
      <c r="AP128" s="7">
        <v>-13.32</v>
      </c>
      <c r="AQ128" s="7">
        <v>156.4</v>
      </c>
      <c r="AR128" s="7">
        <v>241.02</v>
      </c>
      <c r="AS128" s="7">
        <v>-14.5</v>
      </c>
      <c r="AT128" s="7">
        <v>-9.9999999999999895E-2</v>
      </c>
      <c r="AU128" s="7">
        <v>-7.9</v>
      </c>
      <c r="AV128" s="7">
        <v>0</v>
      </c>
      <c r="AW128" s="7">
        <v>0</v>
      </c>
      <c r="AX128" s="7">
        <v>0</v>
      </c>
      <c r="AY128" s="7">
        <v>-1048.125</v>
      </c>
      <c r="AZ128" s="7">
        <v>-126.125</v>
      </c>
      <c r="BA128" s="7">
        <v>-112.125</v>
      </c>
      <c r="BB128" s="7">
        <v>-296.89999999999998</v>
      </c>
      <c r="BC128" s="7">
        <v>-147.6</v>
      </c>
      <c r="BD128" s="7">
        <v>-526.5</v>
      </c>
      <c r="BE128" s="7">
        <v>-37.5</v>
      </c>
      <c r="BF128" s="7">
        <v>-88</v>
      </c>
      <c r="BG128" s="7">
        <v>1.6</v>
      </c>
      <c r="BH128" s="7">
        <v>-148.80000000000001</v>
      </c>
      <c r="BI128" s="7">
        <v>-70</v>
      </c>
      <c r="BJ128" s="7">
        <v>-280</v>
      </c>
      <c r="BK128" s="7">
        <v>-34</v>
      </c>
      <c r="BL128" s="7">
        <v>-51.4</v>
      </c>
      <c r="BM128" s="7">
        <v>-793.125</v>
      </c>
      <c r="BN128" s="7">
        <v>-270.125</v>
      </c>
      <c r="BO128" s="7">
        <v>-608.1</v>
      </c>
      <c r="BP128" s="7">
        <v>-85.6</v>
      </c>
      <c r="BQ128" s="7">
        <v>-24</v>
      </c>
      <c r="BR128" s="7">
        <v>-205.2</v>
      </c>
      <c r="BS128" s="7">
        <v>-70</v>
      </c>
      <c r="BT128" s="7">
        <v>0</v>
      </c>
      <c r="BU128" s="7">
        <v>-260.39999999999998</v>
      </c>
      <c r="BV128" s="7">
        <v>-258</v>
      </c>
      <c r="BW128" s="7">
        <v>-1114.75</v>
      </c>
      <c r="BX128" s="7">
        <v>2644.5</v>
      </c>
      <c r="BY128" s="7">
        <v>1196.4000000000001</v>
      </c>
      <c r="BZ128" s="7">
        <v>-25.92</v>
      </c>
      <c r="CA128" s="7">
        <v>-3.5</v>
      </c>
      <c r="CB128" s="7">
        <v>-126.3</v>
      </c>
      <c r="CC128" s="7">
        <v>0</v>
      </c>
      <c r="CD128" s="7">
        <v>4100.5</v>
      </c>
      <c r="CE128" s="7">
        <v>6504</v>
      </c>
      <c r="CF128" s="7">
        <v>631.20000000000005</v>
      </c>
      <c r="CG128" s="7">
        <v>85.320000000000206</v>
      </c>
      <c r="CH128" s="7">
        <v>1630.5</v>
      </c>
      <c r="CI128" s="7">
        <v>28.8</v>
      </c>
      <c r="CJ128" s="7">
        <v>22.8</v>
      </c>
      <c r="CK128" s="7">
        <v>285.60000000000002</v>
      </c>
      <c r="CL128" s="7">
        <v>-154.80000000000001</v>
      </c>
      <c r="CM128" s="7">
        <v>7.8000000000000096</v>
      </c>
      <c r="CN128" s="7">
        <v>61.8</v>
      </c>
      <c r="CO128" s="7">
        <v>64.5</v>
      </c>
      <c r="CP128" s="7">
        <v>-162</v>
      </c>
      <c r="CQ128" s="7">
        <v>13.5</v>
      </c>
      <c r="CR128" s="7">
        <v>-324.5</v>
      </c>
      <c r="CS128" s="7">
        <v>56.4</v>
      </c>
      <c r="CT128" s="7">
        <v>-3185</v>
      </c>
      <c r="CU128" s="7">
        <v>-654.48</v>
      </c>
      <c r="CV128" s="7">
        <v>6</v>
      </c>
      <c r="CW128" s="7">
        <v>240.66</v>
      </c>
      <c r="CX128" s="7">
        <v>31.32</v>
      </c>
      <c r="CY128" s="7">
        <v>-720.54</v>
      </c>
      <c r="CZ128" s="7">
        <v>-99.54</v>
      </c>
      <c r="DA128" s="7">
        <v>67.25</v>
      </c>
      <c r="DB128" s="7">
        <v>-153.25</v>
      </c>
      <c r="DC128" s="7">
        <v>38.5</v>
      </c>
      <c r="DD128" s="7">
        <v>-262.5</v>
      </c>
      <c r="DE128" s="7">
        <v>21.6</v>
      </c>
      <c r="DF128" s="7">
        <v>31.5</v>
      </c>
      <c r="DG128" s="7">
        <v>27</v>
      </c>
      <c r="DH128" s="7">
        <v>215.5</v>
      </c>
      <c r="DI128" s="7">
        <v>-265.8</v>
      </c>
      <c r="DJ128" s="7">
        <v>2907</v>
      </c>
      <c r="DK128" s="7">
        <v>-588</v>
      </c>
      <c r="DL128" s="7">
        <v>804</v>
      </c>
      <c r="DM128" s="7">
        <v>1035</v>
      </c>
      <c r="DN128" s="7">
        <v>411</v>
      </c>
      <c r="DO128" s="7">
        <v>372</v>
      </c>
      <c r="DP128" s="7">
        <v>828</v>
      </c>
      <c r="DQ128" s="7">
        <v>0</v>
      </c>
      <c r="DR128" s="7">
        <v>0</v>
      </c>
      <c r="DS128" s="7">
        <v>0</v>
      </c>
      <c r="DU128" s="7">
        <v>0</v>
      </c>
      <c r="DV128" s="7">
        <v>0</v>
      </c>
      <c r="DW128" s="7">
        <v>3348.4250000000002</v>
      </c>
      <c r="DX128" s="7" t="s">
        <v>447</v>
      </c>
    </row>
    <row r="129" spans="1:128" x14ac:dyDescent="0.2">
      <c r="A129" s="8"/>
    </row>
    <row r="130" spans="1:128" x14ac:dyDescent="0.2">
      <c r="A130" s="8" t="s">
        <v>448</v>
      </c>
      <c r="B130" s="7" t="s">
        <v>449</v>
      </c>
      <c r="Q130" s="7" t="s">
        <v>450</v>
      </c>
      <c r="AY130" s="7" t="s">
        <v>451</v>
      </c>
      <c r="BW130" s="7" t="s">
        <v>452</v>
      </c>
      <c r="CR130" s="7" t="s">
        <v>453</v>
      </c>
      <c r="DA130" s="7" t="s">
        <v>144</v>
      </c>
      <c r="DJ130" s="7" t="s">
        <v>454</v>
      </c>
      <c r="DX130" s="7" t="s">
        <v>448</v>
      </c>
    </row>
    <row r="131" spans="1:128" x14ac:dyDescent="0.2">
      <c r="A131" s="8" t="s">
        <v>455</v>
      </c>
      <c r="B131" s="7">
        <v>1273.2</v>
      </c>
      <c r="N131" s="7">
        <v>171.68</v>
      </c>
      <c r="Q131" s="7">
        <v>22801.9</v>
      </c>
      <c r="AY131" s="7">
        <v>884.1</v>
      </c>
      <c r="BW131" s="7">
        <v>27229.4</v>
      </c>
      <c r="CQ131" s="7">
        <v>82.5</v>
      </c>
      <c r="CR131" s="7">
        <v>3053.52</v>
      </c>
      <c r="DA131" s="7">
        <v>6594.3</v>
      </c>
      <c r="DJ131" s="7">
        <v>8034</v>
      </c>
      <c r="DW131" s="7">
        <v>70124.600000000006</v>
      </c>
      <c r="DX131" s="7" t="s">
        <v>455</v>
      </c>
    </row>
    <row r="132" spans="1:128" x14ac:dyDescent="0.2">
      <c r="A132" s="8" t="s">
        <v>456</v>
      </c>
      <c r="B132" s="7">
        <v>7269.3</v>
      </c>
      <c r="N132" s="7">
        <v>915.38</v>
      </c>
      <c r="Q132" s="7">
        <v>23702.720000000001</v>
      </c>
      <c r="AY132" s="7">
        <v>6424.125</v>
      </c>
      <c r="BW132" s="7">
        <v>11552.95</v>
      </c>
      <c r="CQ132" s="7">
        <v>69</v>
      </c>
      <c r="CR132" s="7">
        <v>7703.2</v>
      </c>
      <c r="DA132" s="7">
        <v>6874.5</v>
      </c>
      <c r="DJ132" s="7">
        <v>2265</v>
      </c>
      <c r="DW132" s="7">
        <v>66776.175000000003</v>
      </c>
      <c r="DX132" s="7" t="s">
        <v>456</v>
      </c>
    </row>
    <row r="133" spans="1:128" x14ac:dyDescent="0.2">
      <c r="A133" s="8" t="s">
        <v>424</v>
      </c>
      <c r="DX133" s="7" t="s">
        <v>424</v>
      </c>
    </row>
    <row r="134" spans="1:128" x14ac:dyDescent="0.2">
      <c r="A134" s="8" t="s">
        <v>457</v>
      </c>
      <c r="V134" s="7">
        <v>242.4</v>
      </c>
      <c r="AR134" s="7">
        <v>503.36</v>
      </c>
      <c r="DA134" s="7">
        <v>6497.1</v>
      </c>
      <c r="DJ134" s="7">
        <v>3987</v>
      </c>
      <c r="DQ134" s="7">
        <v>0</v>
      </c>
      <c r="DW134" s="7">
        <v>11229.86</v>
      </c>
      <c r="DX134" s="7" t="s">
        <v>457</v>
      </c>
    </row>
    <row r="135" spans="1:128" x14ac:dyDescent="0.2">
      <c r="A135" s="8"/>
    </row>
    <row r="136" spans="1:128" x14ac:dyDescent="0.2">
      <c r="A136" s="8" t="s">
        <v>458</v>
      </c>
      <c r="V136" s="7">
        <v>313.86285714285702</v>
      </c>
      <c r="AR136" s="7">
        <v>295.17428571428599</v>
      </c>
      <c r="DA136" s="7">
        <v>22404.421428571401</v>
      </c>
      <c r="DJ136" s="7">
        <v>1458.9047619047601</v>
      </c>
      <c r="DQ136" s="7">
        <v>0</v>
      </c>
      <c r="DW136" s="7">
        <v>24472.363333333298</v>
      </c>
      <c r="DX136" s="7" t="s">
        <v>458</v>
      </c>
    </row>
    <row r="137" spans="1:128" x14ac:dyDescent="0.2">
      <c r="A137" s="8"/>
    </row>
    <row r="138" spans="1:128" x14ac:dyDescent="0.2">
      <c r="A138" s="8" t="s">
        <v>459</v>
      </c>
      <c r="V138" s="7">
        <v>-71.462857142857104</v>
      </c>
      <c r="AR138" s="7">
        <v>208.185714285714</v>
      </c>
      <c r="DA138" s="7">
        <v>-15907.3214285714</v>
      </c>
      <c r="DJ138" s="7">
        <v>2528.0952380952399</v>
      </c>
      <c r="DQ138" s="7">
        <v>0</v>
      </c>
      <c r="DX138" s="7" t="s">
        <v>459</v>
      </c>
    </row>
    <row r="139" spans="1:128" x14ac:dyDescent="0.2">
      <c r="A139" s="8"/>
    </row>
    <row r="140" spans="1:128" x14ac:dyDescent="0.2">
      <c r="A140" s="8"/>
      <c r="I140" s="7">
        <v>818</v>
      </c>
      <c r="Y140" s="7">
        <v>2504.16</v>
      </c>
      <c r="AA140" s="7">
        <v>2356.12</v>
      </c>
      <c r="AL140" s="7">
        <v>847.32</v>
      </c>
      <c r="AQ140" s="7">
        <v>920</v>
      </c>
      <c r="AR140" s="7">
        <v>524.67999999999995</v>
      </c>
      <c r="AY140" s="7">
        <v>2166.25</v>
      </c>
      <c r="BA140" s="7">
        <v>224.25</v>
      </c>
      <c r="BB140" s="7">
        <v>665.8</v>
      </c>
      <c r="BL140" s="7">
        <v>122</v>
      </c>
      <c r="BM140" s="7">
        <v>2178.25</v>
      </c>
      <c r="BO140" s="7">
        <v>2163.4</v>
      </c>
      <c r="DA140" s="7">
        <v>1713.5</v>
      </c>
      <c r="DJ140" s="7">
        <v>1188</v>
      </c>
      <c r="DQ140" s="7">
        <v>0</v>
      </c>
      <c r="DW140" s="7">
        <v>18391.73</v>
      </c>
    </row>
    <row r="141" spans="1:128" x14ac:dyDescent="0.2">
      <c r="A141" s="8" t="s">
        <v>460</v>
      </c>
      <c r="B141" s="7">
        <v>8303.5450000000001</v>
      </c>
      <c r="C141" s="7">
        <v>233.67500000000001</v>
      </c>
      <c r="D141" s="7">
        <v>3845.6574999999998</v>
      </c>
      <c r="E141" s="7">
        <v>303</v>
      </c>
      <c r="F141" s="7">
        <v>5894.5485714285696</v>
      </c>
      <c r="G141" s="7">
        <v>174</v>
      </c>
      <c r="H141" s="7">
        <v>500</v>
      </c>
      <c r="I141" s="7">
        <v>913.05250000000001</v>
      </c>
      <c r="J141" s="7">
        <v>2102.8506666666699</v>
      </c>
      <c r="K141" s="7">
        <v>290.35000000000002</v>
      </c>
      <c r="L141" s="7">
        <v>568.703125</v>
      </c>
      <c r="M141" s="7">
        <v>0</v>
      </c>
      <c r="N141" s="7">
        <v>1585.5025000000001</v>
      </c>
      <c r="O141" s="7">
        <v>411.67124999999999</v>
      </c>
      <c r="P141" s="7">
        <v>765.16</v>
      </c>
      <c r="Q141" s="7">
        <v>951.44</v>
      </c>
      <c r="R141" s="7">
        <v>400</v>
      </c>
      <c r="S141" s="7">
        <v>27869.231666666699</v>
      </c>
      <c r="T141" s="7">
        <v>564.24910714285704</v>
      </c>
      <c r="U141" s="7">
        <v>2400.3649999999998</v>
      </c>
      <c r="V141" s="7">
        <v>1867.41</v>
      </c>
      <c r="W141" s="7">
        <v>70</v>
      </c>
      <c r="X141" s="7">
        <v>1100</v>
      </c>
      <c r="Y141" s="7">
        <v>2837.4137500000002</v>
      </c>
      <c r="Z141" s="7">
        <v>234.21</v>
      </c>
      <c r="AA141" s="7">
        <v>4357.11733333333</v>
      </c>
      <c r="AB141" s="7">
        <v>828.52</v>
      </c>
      <c r="AC141" s="7">
        <v>167.04</v>
      </c>
      <c r="AD141" s="7">
        <v>2238.75</v>
      </c>
      <c r="AE141" s="7">
        <v>150</v>
      </c>
      <c r="AF141" s="7">
        <v>500</v>
      </c>
      <c r="AG141" s="7">
        <v>1701.72266666667</v>
      </c>
      <c r="AH141" s="7">
        <v>203.82599999999999</v>
      </c>
      <c r="AI141" s="7">
        <v>5314.65</v>
      </c>
      <c r="AJ141" s="7">
        <v>700</v>
      </c>
      <c r="AK141" s="7">
        <v>1915.2</v>
      </c>
      <c r="AL141" s="7">
        <v>1105.9549999999999</v>
      </c>
      <c r="AM141" s="7">
        <v>9924.69571428571</v>
      </c>
      <c r="AN141" s="7">
        <v>178.2</v>
      </c>
      <c r="AO141" s="7">
        <v>3295.5</v>
      </c>
      <c r="AP141" s="7">
        <v>69.63</v>
      </c>
      <c r="AQ141" s="7">
        <v>1388.7750000000001</v>
      </c>
      <c r="AR141" s="7">
        <v>404.41699999999997</v>
      </c>
      <c r="AS141" s="7">
        <v>97.663749999999993</v>
      </c>
      <c r="AT141" s="7">
        <v>104.265</v>
      </c>
      <c r="AU141" s="7">
        <v>40.521250000000002</v>
      </c>
      <c r="AV141" s="7">
        <v>0</v>
      </c>
      <c r="AW141" s="7">
        <v>0</v>
      </c>
      <c r="AX141" s="7">
        <v>0</v>
      </c>
      <c r="AY141" s="7">
        <v>5148.5706666666701</v>
      </c>
      <c r="AZ141" s="7">
        <v>491.37</v>
      </c>
      <c r="BA141" s="7">
        <v>826.78125</v>
      </c>
      <c r="BB141" s="7">
        <v>3187.93869047619</v>
      </c>
      <c r="BC141" s="7">
        <v>642</v>
      </c>
      <c r="BD141" s="7">
        <v>1487</v>
      </c>
      <c r="BE141" s="7">
        <v>235.3125</v>
      </c>
      <c r="BF141" s="7">
        <v>252.9</v>
      </c>
      <c r="BG141" s="7">
        <v>320</v>
      </c>
      <c r="BH141" s="7">
        <v>300</v>
      </c>
      <c r="BI141" s="7">
        <v>170</v>
      </c>
      <c r="BJ141" s="7">
        <v>1288</v>
      </c>
      <c r="BK141" s="7">
        <v>114.64125</v>
      </c>
      <c r="BL141" s="7">
        <v>454.941666666667</v>
      </c>
      <c r="BM141" s="7">
        <v>4427.2124999999996</v>
      </c>
      <c r="BN141" s="7">
        <v>325.125</v>
      </c>
      <c r="BO141" s="7">
        <v>7170.3184523809496</v>
      </c>
      <c r="BP141" s="7">
        <v>350</v>
      </c>
      <c r="BQ141" s="7">
        <v>189.15625</v>
      </c>
      <c r="BR141" s="7">
        <v>350</v>
      </c>
      <c r="BS141" s="7">
        <v>170</v>
      </c>
      <c r="BT141" s="7">
        <v>550</v>
      </c>
      <c r="BU141" s="7">
        <v>740</v>
      </c>
      <c r="BV141" s="7">
        <v>1192</v>
      </c>
      <c r="BW141" s="7">
        <v>2592.5687499999999</v>
      </c>
      <c r="BX141" s="7">
        <v>333.07499999999999</v>
      </c>
      <c r="BY141" s="7">
        <v>700</v>
      </c>
      <c r="BZ141" s="7">
        <v>734.44178571428597</v>
      </c>
      <c r="CA141" s="7">
        <v>111.755</v>
      </c>
      <c r="CB141" s="7">
        <v>423.33749999999998</v>
      </c>
      <c r="CC141" s="7">
        <v>0</v>
      </c>
      <c r="CD141" s="7">
        <v>5012</v>
      </c>
      <c r="CE141" s="7">
        <v>16047.9315476191</v>
      </c>
      <c r="CF141" s="7">
        <v>258</v>
      </c>
      <c r="CG141" s="7">
        <v>4015.2</v>
      </c>
      <c r="CH141" s="7">
        <v>1269.75</v>
      </c>
      <c r="CI141" s="7">
        <v>250</v>
      </c>
      <c r="CJ141" s="7">
        <v>200</v>
      </c>
      <c r="CK141" s="7">
        <v>255</v>
      </c>
      <c r="CL141" s="7">
        <v>610.36428571428598</v>
      </c>
      <c r="CM141" s="7">
        <v>671.78</v>
      </c>
      <c r="CN141" s="7">
        <v>717.90499999999997</v>
      </c>
      <c r="CO141" s="7">
        <v>87.6</v>
      </c>
      <c r="CP141" s="7">
        <v>525.6875</v>
      </c>
      <c r="CQ141" s="7">
        <v>150</v>
      </c>
      <c r="CR141" s="7">
        <v>531.4375</v>
      </c>
      <c r="CS141" s="7">
        <v>150</v>
      </c>
      <c r="CT141" s="7">
        <v>5346.15</v>
      </c>
      <c r="CU141" s="7">
        <v>2845.395</v>
      </c>
      <c r="CV141" s="7">
        <v>113.85</v>
      </c>
      <c r="CW141" s="7">
        <v>1463.06533333333</v>
      </c>
      <c r="CX141" s="7">
        <v>99.224999999999994</v>
      </c>
      <c r="CY141" s="7">
        <v>1654.0462500000001</v>
      </c>
      <c r="CZ141" s="7">
        <v>404.1225</v>
      </c>
      <c r="DA141" s="7">
        <v>2119.6135416666698</v>
      </c>
      <c r="DB141" s="7">
        <v>4086.1336309523799</v>
      </c>
      <c r="DC141" s="7">
        <v>5727.4624999999996</v>
      </c>
      <c r="DD141" s="7">
        <v>1470.5</v>
      </c>
      <c r="DE141" s="7">
        <v>230</v>
      </c>
      <c r="DF141" s="7">
        <v>1908</v>
      </c>
      <c r="DG141" s="7">
        <v>54.6</v>
      </c>
      <c r="DH141" s="7">
        <v>574.76250000000005</v>
      </c>
      <c r="DI141" s="7">
        <v>600</v>
      </c>
      <c r="DJ141" s="7">
        <v>1421.25</v>
      </c>
      <c r="DK141" s="7">
        <v>1559.75</v>
      </c>
      <c r="DL141" s="7">
        <v>165.3125</v>
      </c>
      <c r="DM141" s="7">
        <v>141.125</v>
      </c>
      <c r="DN141" s="7">
        <v>58.5625</v>
      </c>
      <c r="DO141" s="7">
        <v>487.25</v>
      </c>
      <c r="DP141" s="7">
        <v>1005.75</v>
      </c>
      <c r="DQ141" s="7">
        <v>0</v>
      </c>
      <c r="DR141" s="7">
        <v>0</v>
      </c>
      <c r="DS141" s="7">
        <v>0</v>
      </c>
      <c r="DU141" s="7">
        <v>0</v>
      </c>
      <c r="DV141" s="7">
        <v>0</v>
      </c>
      <c r="DW141" s="7">
        <v>198439.51270238101</v>
      </c>
      <c r="DX141" s="7" t="s">
        <v>460</v>
      </c>
    </row>
    <row r="142" spans="1:128" x14ac:dyDescent="0.2">
      <c r="A142" s="8" t="s">
        <v>461</v>
      </c>
      <c r="DW142" s="7">
        <v>0</v>
      </c>
      <c r="DX142" s="7" t="s">
        <v>461</v>
      </c>
    </row>
    <row r="143" spans="1:128" x14ac:dyDescent="0.2">
      <c r="A143" s="8" t="s">
        <v>462</v>
      </c>
      <c r="B143" s="7">
        <v>5474.7</v>
      </c>
      <c r="C143" s="7">
        <v>0</v>
      </c>
      <c r="D143" s="7">
        <v>1620</v>
      </c>
      <c r="E143" s="7">
        <v>0</v>
      </c>
      <c r="F143" s="7">
        <v>1240.24</v>
      </c>
      <c r="G143" s="7">
        <v>0</v>
      </c>
      <c r="I143" s="7">
        <v>0</v>
      </c>
      <c r="J143" s="7">
        <v>159.04</v>
      </c>
      <c r="K143" s="7">
        <v>0</v>
      </c>
      <c r="L143" s="7">
        <v>0</v>
      </c>
      <c r="M143" s="7">
        <v>0</v>
      </c>
      <c r="N143" s="7">
        <v>26.64</v>
      </c>
      <c r="O143" s="7">
        <v>20.72</v>
      </c>
      <c r="P143" s="7">
        <v>14.8</v>
      </c>
      <c r="Q143" s="7">
        <v>0</v>
      </c>
      <c r="S143" s="7">
        <v>2873.92</v>
      </c>
      <c r="T143" s="7">
        <v>18</v>
      </c>
      <c r="U143" s="7">
        <v>121.2</v>
      </c>
      <c r="V143" s="7">
        <v>15.6</v>
      </c>
      <c r="Y143" s="7">
        <v>77.7</v>
      </c>
      <c r="Z143" s="7">
        <v>0</v>
      </c>
      <c r="AA143" s="7">
        <v>415.84</v>
      </c>
      <c r="AB143" s="7">
        <v>91.32</v>
      </c>
      <c r="AD143" s="7">
        <v>48</v>
      </c>
      <c r="AG143" s="7">
        <v>170.52</v>
      </c>
      <c r="AH143" s="7">
        <v>6.72</v>
      </c>
      <c r="AI143" s="7">
        <v>0</v>
      </c>
      <c r="AL143" s="7">
        <v>184</v>
      </c>
      <c r="AM143" s="7">
        <v>325.8</v>
      </c>
      <c r="AN143" s="7">
        <v>0</v>
      </c>
      <c r="AO143" s="7">
        <v>6</v>
      </c>
      <c r="AP143" s="7">
        <v>7.2</v>
      </c>
      <c r="AQ143" s="7">
        <v>0</v>
      </c>
      <c r="AR143" s="7">
        <v>49.92</v>
      </c>
      <c r="AS143" s="7">
        <v>2.85</v>
      </c>
      <c r="AU143" s="7">
        <v>0</v>
      </c>
      <c r="AV143" s="7">
        <v>0</v>
      </c>
      <c r="AW143" s="7">
        <v>0</v>
      </c>
      <c r="AX143" s="7">
        <v>0</v>
      </c>
      <c r="AY143" s="7">
        <v>161.25</v>
      </c>
      <c r="AZ143" s="7">
        <v>62</v>
      </c>
      <c r="BA143" s="7">
        <v>0</v>
      </c>
      <c r="BB143" s="7">
        <v>12</v>
      </c>
      <c r="BC143" s="7">
        <v>0</v>
      </c>
      <c r="BD143" s="7">
        <v>43.5</v>
      </c>
      <c r="BE143" s="7">
        <v>0</v>
      </c>
      <c r="BJ143" s="7">
        <v>18</v>
      </c>
      <c r="BK143" s="7">
        <v>1</v>
      </c>
      <c r="BL143" s="7">
        <v>1.6</v>
      </c>
      <c r="BM143" s="7">
        <v>219</v>
      </c>
      <c r="BN143" s="7">
        <v>3</v>
      </c>
      <c r="BO143" s="7">
        <v>74.400000000000006</v>
      </c>
      <c r="BQ143" s="7">
        <v>0</v>
      </c>
      <c r="BU143" s="7">
        <v>0</v>
      </c>
      <c r="BV143" s="7">
        <v>24</v>
      </c>
      <c r="BW143" s="7">
        <v>49.75</v>
      </c>
      <c r="BX143" s="7">
        <v>9</v>
      </c>
      <c r="BZ143" s="7">
        <v>108.18</v>
      </c>
      <c r="CA143" s="7">
        <v>1.68</v>
      </c>
      <c r="CB143" s="7">
        <v>1.8</v>
      </c>
      <c r="CC143" s="7">
        <v>0</v>
      </c>
      <c r="CD143" s="7">
        <v>1035</v>
      </c>
      <c r="CE143" s="7">
        <v>1299.5999999999999</v>
      </c>
      <c r="CF143" s="7">
        <v>0</v>
      </c>
      <c r="CG143" s="7">
        <v>75.599999999999994</v>
      </c>
      <c r="CH143" s="7">
        <v>43.5</v>
      </c>
      <c r="CK143" s="7">
        <v>0</v>
      </c>
      <c r="CO143" s="7">
        <v>0</v>
      </c>
      <c r="CP143" s="7">
        <v>51</v>
      </c>
      <c r="CR143" s="7">
        <v>15</v>
      </c>
      <c r="CT143" s="7">
        <v>1.2</v>
      </c>
      <c r="CU143" s="7">
        <v>43.2</v>
      </c>
      <c r="CV143" s="7">
        <v>0</v>
      </c>
      <c r="CW143" s="7">
        <v>164.16</v>
      </c>
      <c r="CX143" s="7">
        <v>0</v>
      </c>
      <c r="CY143" s="7">
        <v>31.32</v>
      </c>
      <c r="CZ143" s="7">
        <v>5.58</v>
      </c>
      <c r="DA143" s="7">
        <v>18.25</v>
      </c>
      <c r="DB143" s="7">
        <v>30</v>
      </c>
      <c r="DC143" s="7">
        <v>114</v>
      </c>
      <c r="DD143" s="7">
        <v>22.5</v>
      </c>
      <c r="DF143" s="7">
        <v>22.5</v>
      </c>
      <c r="DG143" s="7">
        <v>0</v>
      </c>
      <c r="DH143" s="7">
        <v>48</v>
      </c>
      <c r="DJ143" s="7">
        <v>36</v>
      </c>
      <c r="DK143" s="7">
        <v>12</v>
      </c>
      <c r="DO143" s="7">
        <v>6</v>
      </c>
      <c r="DP143" s="7">
        <v>12</v>
      </c>
      <c r="DW143" s="7">
        <v>16847.3</v>
      </c>
      <c r="DX143" s="7" t="s">
        <v>462</v>
      </c>
    </row>
    <row r="144" spans="1:128" x14ac:dyDescent="0.2">
      <c r="A144" s="8" t="s">
        <v>463</v>
      </c>
      <c r="B144" s="7">
        <v>82.5</v>
      </c>
      <c r="C144" s="7">
        <v>30</v>
      </c>
      <c r="D144" s="7">
        <v>60</v>
      </c>
      <c r="E144" s="7">
        <v>33</v>
      </c>
      <c r="F144" s="7">
        <v>1133.68</v>
      </c>
      <c r="G144" s="7">
        <v>60</v>
      </c>
      <c r="I144" s="7">
        <v>253</v>
      </c>
      <c r="J144" s="7">
        <v>571.20000000000005</v>
      </c>
      <c r="K144" s="7">
        <v>36</v>
      </c>
      <c r="L144" s="7">
        <v>0</v>
      </c>
      <c r="M144" s="7">
        <v>0</v>
      </c>
      <c r="N144" s="7">
        <v>245.68</v>
      </c>
      <c r="O144" s="7">
        <v>59.2</v>
      </c>
      <c r="P144" s="7">
        <v>183.52</v>
      </c>
      <c r="Q144" s="7">
        <v>183.68</v>
      </c>
      <c r="S144" s="7">
        <v>5270.72</v>
      </c>
      <c r="T144" s="7">
        <v>68.400000000000006</v>
      </c>
      <c r="U144" s="7">
        <v>434.4</v>
      </c>
      <c r="V144" s="7">
        <v>690.48</v>
      </c>
      <c r="Y144" s="7">
        <v>517.26</v>
      </c>
      <c r="Z144" s="7">
        <v>31.08</v>
      </c>
      <c r="AA144" s="7">
        <v>1527.2</v>
      </c>
      <c r="AB144" s="7">
        <v>147.6</v>
      </c>
      <c r="AD144" s="7">
        <v>483.6</v>
      </c>
      <c r="AG144" s="7">
        <v>226.24</v>
      </c>
      <c r="AH144" s="7">
        <v>10.08</v>
      </c>
      <c r="AI144" s="7">
        <v>789.6</v>
      </c>
      <c r="AL144" s="7">
        <v>283.36</v>
      </c>
      <c r="AM144" s="7">
        <v>617.4</v>
      </c>
      <c r="AN144" s="7">
        <v>0</v>
      </c>
      <c r="AO144" s="7">
        <v>936</v>
      </c>
      <c r="AP144" s="7">
        <v>6.48</v>
      </c>
      <c r="AQ144" s="7">
        <v>211.6</v>
      </c>
      <c r="AR144" s="7">
        <v>62.4</v>
      </c>
      <c r="AS144" s="7">
        <v>0</v>
      </c>
      <c r="AU144" s="7">
        <v>3.8</v>
      </c>
      <c r="AV144" s="7">
        <v>0</v>
      </c>
      <c r="AW144" s="7">
        <v>0</v>
      </c>
      <c r="AX144" s="7">
        <v>0</v>
      </c>
      <c r="AY144" s="7">
        <v>309.5</v>
      </c>
      <c r="AZ144" s="7">
        <v>72.5</v>
      </c>
      <c r="BA144" s="7">
        <v>156</v>
      </c>
      <c r="BB144" s="7">
        <v>456</v>
      </c>
      <c r="BC144" s="7">
        <v>222</v>
      </c>
      <c r="BD144" s="7">
        <v>643.5</v>
      </c>
      <c r="BE144" s="7">
        <v>24</v>
      </c>
      <c r="BJ144" s="7">
        <v>320</v>
      </c>
      <c r="BK144" s="7">
        <v>35</v>
      </c>
      <c r="BL144" s="7">
        <v>5.6</v>
      </c>
      <c r="BM144" s="7">
        <v>844.5</v>
      </c>
      <c r="BN144" s="7">
        <v>8.5</v>
      </c>
      <c r="BO144" s="7">
        <v>1368</v>
      </c>
      <c r="BQ144" s="7">
        <v>13.5</v>
      </c>
      <c r="BU144" s="7">
        <v>240</v>
      </c>
      <c r="BV144" s="7">
        <v>168</v>
      </c>
      <c r="BW144" s="7">
        <v>361</v>
      </c>
      <c r="BX144" s="7">
        <v>90</v>
      </c>
      <c r="BZ144" s="7">
        <v>268.92</v>
      </c>
      <c r="CA144" s="7">
        <v>7.28</v>
      </c>
      <c r="CB144" s="7">
        <v>4.8</v>
      </c>
      <c r="CC144" s="7">
        <v>0</v>
      </c>
      <c r="CD144" s="7">
        <v>3177</v>
      </c>
      <c r="CE144" s="7">
        <v>2138.4</v>
      </c>
      <c r="CF144" s="7">
        <v>0</v>
      </c>
      <c r="CG144" s="7">
        <v>939.6</v>
      </c>
      <c r="CH144" s="7">
        <v>313.5</v>
      </c>
      <c r="CK144" s="7">
        <v>0</v>
      </c>
      <c r="CO144" s="7">
        <v>30</v>
      </c>
      <c r="CP144" s="7">
        <v>48</v>
      </c>
      <c r="CR144" s="7">
        <v>36</v>
      </c>
      <c r="CT144" s="7">
        <v>92</v>
      </c>
      <c r="CU144" s="7">
        <v>712.8</v>
      </c>
      <c r="CV144" s="7">
        <v>0</v>
      </c>
      <c r="CW144" s="7">
        <v>273.24</v>
      </c>
      <c r="CX144" s="7">
        <v>0</v>
      </c>
      <c r="CY144" s="7">
        <v>127.44</v>
      </c>
      <c r="CZ144" s="7">
        <v>100.44</v>
      </c>
      <c r="DA144" s="7">
        <v>493.5</v>
      </c>
      <c r="DB144" s="7">
        <v>523.5</v>
      </c>
      <c r="DC144" s="7">
        <v>612</v>
      </c>
      <c r="DD144" s="7">
        <v>348</v>
      </c>
      <c r="DF144" s="7">
        <v>367.5</v>
      </c>
      <c r="DG144" s="7">
        <v>7.5</v>
      </c>
      <c r="DH144" s="7">
        <v>27</v>
      </c>
      <c r="DJ144" s="7">
        <v>327</v>
      </c>
      <c r="DK144" s="7">
        <v>226</v>
      </c>
      <c r="DO144" s="7">
        <v>204</v>
      </c>
      <c r="DP144" s="7">
        <v>84</v>
      </c>
      <c r="DW144" s="7">
        <v>32076.18</v>
      </c>
      <c r="DX144" s="7" t="s">
        <v>463</v>
      </c>
    </row>
    <row r="145" spans="1:128" x14ac:dyDescent="0.2">
      <c r="A145" s="8"/>
      <c r="DW145" s="7">
        <v>0</v>
      </c>
    </row>
    <row r="146" spans="1:128" x14ac:dyDescent="0.2">
      <c r="A146" s="8"/>
      <c r="DW146" s="7">
        <v>0</v>
      </c>
    </row>
    <row r="147" spans="1:128" x14ac:dyDescent="0.2">
      <c r="A147" s="8" t="s">
        <v>464</v>
      </c>
      <c r="B147" s="7">
        <v>2746.3449999999998</v>
      </c>
      <c r="C147" s="7">
        <v>203.67500000000001</v>
      </c>
      <c r="D147" s="7">
        <v>2165.6574999999998</v>
      </c>
      <c r="E147" s="7">
        <v>270</v>
      </c>
      <c r="F147" s="7">
        <v>3520.62857142857</v>
      </c>
      <c r="G147" s="7">
        <v>114</v>
      </c>
      <c r="H147" s="7">
        <v>500</v>
      </c>
      <c r="I147" s="7">
        <v>660.05250000000001</v>
      </c>
      <c r="J147" s="7">
        <v>1372.6106666666701</v>
      </c>
      <c r="K147" s="7">
        <v>254.35</v>
      </c>
      <c r="L147" s="7">
        <v>568.703125</v>
      </c>
      <c r="M147" s="7">
        <v>0</v>
      </c>
      <c r="N147" s="7">
        <v>1313.1824999999999</v>
      </c>
      <c r="O147" s="7">
        <v>331.75125000000003</v>
      </c>
      <c r="P147" s="7">
        <v>566.84</v>
      </c>
      <c r="Q147" s="7">
        <v>767.76</v>
      </c>
      <c r="R147" s="7">
        <v>400</v>
      </c>
      <c r="S147" s="7">
        <v>19724.5916666667</v>
      </c>
      <c r="T147" s="7">
        <v>477.84910714285701</v>
      </c>
      <c r="U147" s="7">
        <v>1844.7650000000001</v>
      </c>
      <c r="V147" s="7">
        <v>1161.33</v>
      </c>
      <c r="W147" s="7">
        <v>70</v>
      </c>
      <c r="X147" s="7">
        <v>1100</v>
      </c>
      <c r="Y147" s="7">
        <v>2242.4537500000001</v>
      </c>
      <c r="Z147" s="7">
        <v>203.13</v>
      </c>
      <c r="AA147" s="7">
        <v>2414.07733333333</v>
      </c>
      <c r="AB147" s="7">
        <v>589.6</v>
      </c>
      <c r="AC147" s="7">
        <v>167.04</v>
      </c>
      <c r="AD147" s="7">
        <v>1707.15</v>
      </c>
      <c r="AE147" s="7">
        <v>150</v>
      </c>
      <c r="AF147" s="7">
        <v>500</v>
      </c>
      <c r="AG147" s="7">
        <v>1304.96266666667</v>
      </c>
      <c r="AH147" s="7">
        <v>187.02600000000001</v>
      </c>
      <c r="AI147" s="7">
        <v>4525.05</v>
      </c>
      <c r="AJ147" s="7">
        <v>700</v>
      </c>
      <c r="AK147" s="7">
        <v>1915.2</v>
      </c>
      <c r="AL147" s="7">
        <v>638.59500000000003</v>
      </c>
      <c r="AM147" s="7">
        <v>8981.4957142857093</v>
      </c>
      <c r="AN147" s="7">
        <v>178.2</v>
      </c>
      <c r="AO147" s="7">
        <v>2353.5</v>
      </c>
      <c r="AP147" s="7">
        <v>55.95</v>
      </c>
      <c r="AQ147" s="7">
        <v>1177.175</v>
      </c>
      <c r="AR147" s="7">
        <v>292.09699999999998</v>
      </c>
      <c r="AS147" s="7">
        <v>94.813749999999999</v>
      </c>
      <c r="AT147" s="7">
        <v>104.265</v>
      </c>
      <c r="AU147" s="7">
        <v>36.721249999999998</v>
      </c>
      <c r="AV147" s="7">
        <v>0</v>
      </c>
      <c r="AW147" s="7">
        <v>0</v>
      </c>
      <c r="AX147" s="7">
        <v>0</v>
      </c>
      <c r="AY147" s="7">
        <v>4677.8206666666701</v>
      </c>
      <c r="AZ147" s="7">
        <v>356.87</v>
      </c>
      <c r="BA147" s="7">
        <v>670.78125</v>
      </c>
      <c r="BB147" s="7">
        <v>2719.93869047619</v>
      </c>
      <c r="BC147" s="7">
        <v>420</v>
      </c>
      <c r="BD147" s="7">
        <v>800</v>
      </c>
      <c r="BE147" s="7">
        <v>211.3125</v>
      </c>
      <c r="BF147" s="7">
        <v>252.9</v>
      </c>
      <c r="BG147" s="7">
        <v>320</v>
      </c>
      <c r="BH147" s="7">
        <v>300</v>
      </c>
      <c r="BI147" s="7">
        <v>170</v>
      </c>
      <c r="BJ147" s="7">
        <v>950</v>
      </c>
      <c r="BK147" s="7">
        <v>78.641249999999999</v>
      </c>
      <c r="BL147" s="7">
        <v>447.74166666666702</v>
      </c>
      <c r="BM147" s="7">
        <v>3363.7125000000001</v>
      </c>
      <c r="BN147" s="7">
        <v>313.625</v>
      </c>
      <c r="BO147" s="7">
        <v>5727.9184523809499</v>
      </c>
      <c r="BP147" s="7">
        <v>350</v>
      </c>
      <c r="BQ147" s="7">
        <v>175.65625</v>
      </c>
      <c r="BR147" s="7">
        <v>350</v>
      </c>
      <c r="BS147" s="7">
        <v>170</v>
      </c>
      <c r="BT147" s="7">
        <v>550</v>
      </c>
      <c r="BU147" s="7">
        <v>500</v>
      </c>
      <c r="BV147" s="7">
        <v>1000</v>
      </c>
      <c r="BW147" s="7">
        <v>2181.8187499999999</v>
      </c>
      <c r="BX147" s="7">
        <v>234.07499999999999</v>
      </c>
      <c r="BY147" s="7">
        <v>700</v>
      </c>
      <c r="BZ147" s="7">
        <v>357.341785714286</v>
      </c>
      <c r="CA147" s="7">
        <v>102.795</v>
      </c>
      <c r="CB147" s="7">
        <v>416.73750000000001</v>
      </c>
      <c r="CC147" s="7">
        <v>0</v>
      </c>
      <c r="CD147" s="7">
        <v>800</v>
      </c>
      <c r="CE147" s="7">
        <v>12609.931547619</v>
      </c>
      <c r="CF147" s="7">
        <v>258</v>
      </c>
      <c r="CG147" s="7">
        <v>3000</v>
      </c>
      <c r="CH147" s="7">
        <v>912.75</v>
      </c>
      <c r="CI147" s="7">
        <v>250</v>
      </c>
      <c r="CJ147" s="7">
        <v>200</v>
      </c>
      <c r="CK147" s="7">
        <v>255</v>
      </c>
      <c r="CL147" s="7">
        <v>610.36428571428598</v>
      </c>
      <c r="CM147" s="7">
        <v>671.78</v>
      </c>
      <c r="CN147" s="7">
        <v>717.90499999999997</v>
      </c>
      <c r="CO147" s="7">
        <v>57.6</v>
      </c>
      <c r="CP147" s="7">
        <v>426.6875</v>
      </c>
      <c r="CQ147" s="7">
        <v>150</v>
      </c>
      <c r="CR147" s="7">
        <v>480.4375</v>
      </c>
      <c r="CS147" s="7">
        <v>150</v>
      </c>
      <c r="CT147" s="7">
        <v>5252.95</v>
      </c>
      <c r="CU147" s="7">
        <v>2089.395</v>
      </c>
      <c r="CV147" s="7">
        <v>113.85</v>
      </c>
      <c r="CW147" s="7">
        <v>1025.66533333333</v>
      </c>
      <c r="CX147" s="7">
        <v>99.224999999999994</v>
      </c>
      <c r="CY147" s="7">
        <v>1495.2862500000001</v>
      </c>
      <c r="CZ147" s="7">
        <v>298.10250000000002</v>
      </c>
      <c r="DA147" s="7">
        <v>1607.86354166667</v>
      </c>
      <c r="DB147" s="7">
        <v>3532.6336309523799</v>
      </c>
      <c r="DC147" s="7">
        <v>5001.4624999999996</v>
      </c>
      <c r="DD147" s="7">
        <v>1100</v>
      </c>
      <c r="DE147" s="7">
        <v>230</v>
      </c>
      <c r="DF147" s="7">
        <v>1518</v>
      </c>
      <c r="DG147" s="7">
        <v>47.1</v>
      </c>
      <c r="DH147" s="7">
        <v>499.76249999999999</v>
      </c>
      <c r="DI147" s="7">
        <v>600</v>
      </c>
      <c r="DJ147" s="7">
        <v>1058.25</v>
      </c>
      <c r="DK147" s="7">
        <v>1321.75</v>
      </c>
      <c r="DL147" s="7">
        <v>165.3125</v>
      </c>
      <c r="DM147" s="7">
        <v>141.125</v>
      </c>
      <c r="DN147" s="7">
        <v>58.5625</v>
      </c>
      <c r="DO147" s="7">
        <v>277.25</v>
      </c>
      <c r="DP147" s="7">
        <v>909.75</v>
      </c>
      <c r="DW147" s="7">
        <v>149516.032702381</v>
      </c>
      <c r="DX147" s="7" t="s">
        <v>464</v>
      </c>
    </row>
    <row r="148" spans="1:128" x14ac:dyDescent="0.2">
      <c r="A148" s="8" t="s">
        <v>465</v>
      </c>
      <c r="B148" s="7">
        <v>2746.3449999999998</v>
      </c>
      <c r="C148" s="7">
        <v>203.67500000000001</v>
      </c>
      <c r="D148" s="7">
        <v>1750</v>
      </c>
      <c r="E148" s="7">
        <v>270</v>
      </c>
      <c r="F148" s="7">
        <v>3120.62857142857</v>
      </c>
      <c r="G148" s="7">
        <v>114</v>
      </c>
      <c r="H148" s="7">
        <v>500</v>
      </c>
      <c r="I148" s="7">
        <v>660.05250000000001</v>
      </c>
      <c r="J148" s="7">
        <v>1312.6106666666701</v>
      </c>
      <c r="K148" s="7">
        <v>254.35</v>
      </c>
      <c r="L148" s="7">
        <v>68.703125</v>
      </c>
      <c r="M148" s="7">
        <v>0</v>
      </c>
      <c r="N148" s="7">
        <v>1270.0625</v>
      </c>
      <c r="O148" s="7">
        <v>331.75125000000003</v>
      </c>
      <c r="P148" s="7">
        <v>566.84</v>
      </c>
      <c r="Q148" s="7">
        <v>767.76</v>
      </c>
      <c r="R148" s="7">
        <v>400</v>
      </c>
      <c r="S148" s="7">
        <v>24462.471666666701</v>
      </c>
      <c r="T148" s="7">
        <v>477.84910714285701</v>
      </c>
      <c r="U148" s="7">
        <v>1780.7650000000001</v>
      </c>
      <c r="V148" s="7">
        <v>1161.33</v>
      </c>
      <c r="W148" s="7">
        <v>70</v>
      </c>
      <c r="X148" s="7">
        <v>1100</v>
      </c>
      <c r="Y148" s="7">
        <v>2230.2937499999998</v>
      </c>
      <c r="Z148" s="7">
        <v>203.13</v>
      </c>
      <c r="AA148" s="7">
        <v>2414.07733333333</v>
      </c>
      <c r="AB148" s="7">
        <v>589.6</v>
      </c>
      <c r="AC148" s="7">
        <v>167.04</v>
      </c>
      <c r="AD148" s="7">
        <v>1707.15</v>
      </c>
      <c r="AE148" s="7">
        <v>150</v>
      </c>
      <c r="AF148" s="7">
        <v>500</v>
      </c>
      <c r="AG148" s="7">
        <v>1304.96266666667</v>
      </c>
      <c r="AH148" s="7">
        <v>187.02600000000001</v>
      </c>
      <c r="AI148" s="7">
        <v>4525.05</v>
      </c>
      <c r="AJ148" s="7">
        <v>700</v>
      </c>
      <c r="AK148" s="7">
        <v>1915.2</v>
      </c>
      <c r="AL148" s="7">
        <v>638.59500000000003</v>
      </c>
      <c r="AM148" s="7">
        <v>6557.6457142857098</v>
      </c>
      <c r="AN148" s="7">
        <v>178.2</v>
      </c>
      <c r="AO148" s="7">
        <v>2353.5</v>
      </c>
      <c r="AP148" s="7">
        <v>55.95</v>
      </c>
      <c r="AQ148" s="7">
        <v>1177.175</v>
      </c>
      <c r="AR148" s="7">
        <v>263.05700000000002</v>
      </c>
      <c r="AS148" s="7">
        <v>94.813749999999999</v>
      </c>
      <c r="AT148" s="7">
        <v>104.265</v>
      </c>
      <c r="AU148" s="7">
        <v>36.721249999999998</v>
      </c>
      <c r="AV148" s="7">
        <v>0</v>
      </c>
      <c r="AW148" s="7">
        <v>0</v>
      </c>
      <c r="AX148" s="7">
        <v>0</v>
      </c>
      <c r="AY148" s="7">
        <v>3927.8206666666701</v>
      </c>
      <c r="AZ148" s="7">
        <v>356.87</v>
      </c>
      <c r="BA148" s="7">
        <v>670.78125</v>
      </c>
      <c r="BB148" s="7">
        <v>2719.93869047619</v>
      </c>
      <c r="BC148" s="7">
        <v>420</v>
      </c>
      <c r="BD148" s="7">
        <v>800</v>
      </c>
      <c r="BE148" s="7">
        <v>211.3125</v>
      </c>
      <c r="BF148" s="7">
        <v>252.9</v>
      </c>
      <c r="BG148" s="7">
        <v>320</v>
      </c>
      <c r="BH148" s="7">
        <v>300</v>
      </c>
      <c r="BI148" s="7">
        <v>170</v>
      </c>
      <c r="BJ148" s="7">
        <v>950</v>
      </c>
      <c r="BK148" s="7">
        <v>78.641249999999999</v>
      </c>
      <c r="BL148" s="7">
        <v>114.741666666667</v>
      </c>
      <c r="BM148" s="7">
        <v>926.37916666666695</v>
      </c>
      <c r="BN148" s="7">
        <v>157.375</v>
      </c>
      <c r="BO148" s="7">
        <v>5036.3184523809496</v>
      </c>
      <c r="BP148" s="7">
        <v>350</v>
      </c>
      <c r="BQ148" s="7">
        <v>175.65625</v>
      </c>
      <c r="BR148" s="7">
        <v>350</v>
      </c>
      <c r="BS148" s="7">
        <v>170</v>
      </c>
      <c r="BT148" s="7">
        <v>550</v>
      </c>
      <c r="BU148" s="7">
        <v>500</v>
      </c>
      <c r="BV148" s="7">
        <v>1000</v>
      </c>
      <c r="BW148" s="7">
        <v>1905.6937499999999</v>
      </c>
      <c r="BX148" s="7">
        <v>234.07499999999999</v>
      </c>
      <c r="BY148" s="7">
        <v>700</v>
      </c>
      <c r="BZ148" s="7">
        <v>357.341785714286</v>
      </c>
      <c r="CA148" s="7">
        <v>102.795</v>
      </c>
      <c r="CB148" s="7">
        <v>378.76607142857102</v>
      </c>
      <c r="CC148" s="7">
        <v>0</v>
      </c>
      <c r="CD148" s="7">
        <v>800</v>
      </c>
      <c r="CE148" s="7">
        <v>9410.4315476190495</v>
      </c>
      <c r="CF148" s="7">
        <v>258</v>
      </c>
      <c r="CG148" s="7">
        <v>3000</v>
      </c>
      <c r="CH148" s="7">
        <v>912.75</v>
      </c>
      <c r="CI148" s="7">
        <v>250</v>
      </c>
      <c r="CJ148" s="7">
        <v>200</v>
      </c>
      <c r="CK148" s="7">
        <v>255</v>
      </c>
      <c r="CL148" s="7">
        <v>810.36428571428598</v>
      </c>
      <c r="CM148" s="7">
        <v>621.80499999999995</v>
      </c>
      <c r="CN148" s="7">
        <v>917.90499999999997</v>
      </c>
      <c r="CO148" s="7">
        <v>57.6</v>
      </c>
      <c r="CP148" s="7">
        <v>426.6875</v>
      </c>
      <c r="CQ148" s="7">
        <v>150</v>
      </c>
      <c r="CR148" s="7">
        <v>480.4375</v>
      </c>
      <c r="CS148" s="7">
        <v>150</v>
      </c>
      <c r="CT148" s="7">
        <v>436.95</v>
      </c>
      <c r="CU148" s="7">
        <v>2089.395</v>
      </c>
      <c r="CV148" s="7">
        <v>113.85</v>
      </c>
      <c r="CW148" s="7">
        <v>1025.66533333333</v>
      </c>
      <c r="CX148" s="7">
        <v>99.224999999999994</v>
      </c>
      <c r="CY148" s="7">
        <v>1495.2862500000001</v>
      </c>
      <c r="CZ148" s="7">
        <v>298.10250000000002</v>
      </c>
      <c r="DA148" s="7">
        <v>1532.86354166667</v>
      </c>
      <c r="DB148" s="7">
        <v>6987.6336309523804</v>
      </c>
      <c r="DC148" s="7">
        <v>4749.4624999999996</v>
      </c>
      <c r="DD148" s="7">
        <v>1100</v>
      </c>
      <c r="DE148" s="7">
        <v>230</v>
      </c>
      <c r="DF148" s="7">
        <v>1518</v>
      </c>
      <c r="DG148" s="7">
        <v>47.1</v>
      </c>
      <c r="DH148" s="7">
        <v>499.76249999999999</v>
      </c>
      <c r="DI148" s="7">
        <v>600</v>
      </c>
      <c r="DJ148" s="7">
        <v>1058.25</v>
      </c>
      <c r="DK148" s="7">
        <v>1321.75</v>
      </c>
      <c r="DL148" s="7">
        <v>165.3125</v>
      </c>
      <c r="DM148" s="7">
        <v>141.125</v>
      </c>
      <c r="DN148" s="7">
        <v>58.5625</v>
      </c>
      <c r="DO148" s="7">
        <v>277.25</v>
      </c>
      <c r="DP148" s="7">
        <v>909.75</v>
      </c>
      <c r="DW148" s="7">
        <v>141086.33044047601</v>
      </c>
      <c r="DX148" s="7" t="s">
        <v>465</v>
      </c>
    </row>
    <row r="149" spans="1:128" x14ac:dyDescent="0.2">
      <c r="A149" s="8" t="s">
        <v>466</v>
      </c>
      <c r="B149" s="7">
        <v>2746.3449999999998</v>
      </c>
      <c r="C149" s="7">
        <v>203.67500000000001</v>
      </c>
      <c r="D149" s="7">
        <v>1750</v>
      </c>
      <c r="E149" s="7">
        <v>270</v>
      </c>
      <c r="F149" s="7">
        <v>3120.62857142857</v>
      </c>
      <c r="G149" s="7">
        <v>114</v>
      </c>
      <c r="H149" s="7">
        <v>500</v>
      </c>
      <c r="I149" s="7">
        <v>1860.0525</v>
      </c>
      <c r="J149" s="7">
        <v>1312.6106666666701</v>
      </c>
      <c r="K149" s="7">
        <v>754.35</v>
      </c>
      <c r="L149" s="7">
        <v>68.703125</v>
      </c>
      <c r="M149" s="7">
        <v>0</v>
      </c>
      <c r="N149" s="7">
        <v>1270.0625</v>
      </c>
      <c r="O149" s="7">
        <v>331.75125000000003</v>
      </c>
      <c r="P149" s="7">
        <v>566.84</v>
      </c>
      <c r="Q149" s="7">
        <v>767.76</v>
      </c>
      <c r="R149" s="7">
        <v>400</v>
      </c>
      <c r="S149" s="7">
        <v>34282.471666666701</v>
      </c>
      <c r="T149" s="7">
        <v>477.84910714285701</v>
      </c>
      <c r="U149" s="7">
        <v>1780.7650000000001</v>
      </c>
      <c r="V149" s="7">
        <v>1161.33</v>
      </c>
      <c r="W149" s="7">
        <v>70</v>
      </c>
      <c r="X149" s="7">
        <v>1100</v>
      </c>
      <c r="Y149" s="7">
        <v>2629.59375</v>
      </c>
      <c r="Z149" s="7">
        <v>203.13</v>
      </c>
      <c r="AA149" s="7">
        <v>2496.4506666666698</v>
      </c>
      <c r="AB149" s="7">
        <v>1532.5</v>
      </c>
      <c r="AC149" s="7">
        <v>167.04</v>
      </c>
      <c r="AD149" s="7">
        <v>1707.15</v>
      </c>
      <c r="AE149" s="7">
        <v>150</v>
      </c>
      <c r="AF149" s="7">
        <v>500</v>
      </c>
      <c r="AG149" s="7">
        <v>1876.16266666667</v>
      </c>
      <c r="AH149" s="7">
        <v>187.02600000000001</v>
      </c>
      <c r="AI149" s="7">
        <v>4525.05</v>
      </c>
      <c r="AJ149" s="7">
        <v>700</v>
      </c>
      <c r="AK149" s="7">
        <v>1915.2</v>
      </c>
      <c r="AL149" s="7">
        <v>2404.9949999999999</v>
      </c>
      <c r="AM149" s="7">
        <v>5621.6457142857098</v>
      </c>
      <c r="AN149" s="7">
        <v>178.2</v>
      </c>
      <c r="AO149" s="7">
        <v>2353.5</v>
      </c>
      <c r="AP149" s="7">
        <v>55.95</v>
      </c>
      <c r="AQ149" s="7">
        <v>1177.175</v>
      </c>
      <c r="AR149" s="7">
        <v>263.05700000000002</v>
      </c>
      <c r="AS149" s="7">
        <v>94.813749999999999</v>
      </c>
      <c r="AT149" s="7">
        <v>104.265</v>
      </c>
      <c r="AU149" s="7">
        <v>36.721249999999998</v>
      </c>
      <c r="AV149" s="7">
        <v>0</v>
      </c>
      <c r="AW149" s="7">
        <v>0</v>
      </c>
      <c r="AX149" s="7">
        <v>0</v>
      </c>
      <c r="AY149" s="7">
        <v>1232.3682857142901</v>
      </c>
      <c r="AZ149" s="7">
        <v>356.87</v>
      </c>
      <c r="BA149" s="7">
        <v>670.78125</v>
      </c>
      <c r="BB149" s="7">
        <v>1519.93869047619</v>
      </c>
      <c r="BC149" s="7">
        <v>420</v>
      </c>
      <c r="BD149" s="7">
        <v>800</v>
      </c>
      <c r="BE149" s="7">
        <v>211.3125</v>
      </c>
      <c r="BF149" s="7">
        <v>252.9</v>
      </c>
      <c r="BG149" s="7">
        <v>320</v>
      </c>
      <c r="BH149" s="7">
        <v>300</v>
      </c>
      <c r="BI149" s="7">
        <v>170</v>
      </c>
      <c r="BJ149" s="7">
        <v>950</v>
      </c>
      <c r="BK149" s="7">
        <v>78.641249999999999</v>
      </c>
      <c r="BL149" s="7">
        <v>114.741666666667</v>
      </c>
      <c r="BM149" s="7">
        <v>926.37916666666695</v>
      </c>
      <c r="BN149" s="7">
        <v>157.375</v>
      </c>
      <c r="BO149" s="7">
        <v>4436.3184523809496</v>
      </c>
      <c r="BP149" s="7">
        <v>350</v>
      </c>
      <c r="BQ149" s="7">
        <v>175.65625</v>
      </c>
      <c r="BR149" s="7">
        <v>350</v>
      </c>
      <c r="BS149" s="7">
        <v>170</v>
      </c>
      <c r="BT149" s="7">
        <v>550</v>
      </c>
      <c r="BU149" s="7">
        <v>500</v>
      </c>
      <c r="BV149" s="7">
        <v>1000</v>
      </c>
      <c r="BW149" s="7">
        <v>2205.6937499999999</v>
      </c>
      <c r="BX149" s="7">
        <v>534.07500000000005</v>
      </c>
      <c r="BY149" s="7">
        <v>700</v>
      </c>
      <c r="BZ149" s="7">
        <v>357.341785714286</v>
      </c>
      <c r="CA149" s="7">
        <v>102.795</v>
      </c>
      <c r="CB149" s="7">
        <v>378.76607142857102</v>
      </c>
      <c r="CC149" s="7">
        <v>0</v>
      </c>
      <c r="CD149" s="7">
        <v>1100</v>
      </c>
      <c r="CE149" s="7">
        <v>8708.2982142857109</v>
      </c>
      <c r="CF149" s="7">
        <v>258</v>
      </c>
      <c r="CG149" s="7">
        <v>3000</v>
      </c>
      <c r="CH149" s="7">
        <v>912.75</v>
      </c>
      <c r="CI149" s="7">
        <v>250</v>
      </c>
      <c r="CJ149" s="7">
        <v>200</v>
      </c>
      <c r="CK149" s="7">
        <v>255</v>
      </c>
      <c r="CL149" s="7">
        <v>810.36428571428598</v>
      </c>
      <c r="CM149" s="7">
        <v>621.80499999999995</v>
      </c>
      <c r="CN149" s="7">
        <v>642.505</v>
      </c>
      <c r="CO149" s="7">
        <v>57.6</v>
      </c>
      <c r="CP149" s="7">
        <v>426.6875</v>
      </c>
      <c r="CQ149" s="7">
        <v>150</v>
      </c>
      <c r="CR149" s="7">
        <v>480.4375</v>
      </c>
      <c r="CS149" s="7">
        <v>150</v>
      </c>
      <c r="CT149" s="7">
        <v>556.95000000000005</v>
      </c>
      <c r="CU149" s="7">
        <v>2089.395</v>
      </c>
      <c r="CV149" s="7">
        <v>113.85</v>
      </c>
      <c r="CW149" s="7">
        <v>1176.98914285714</v>
      </c>
      <c r="CX149" s="7">
        <v>99.224999999999994</v>
      </c>
      <c r="CY149" s="7">
        <v>715.28625</v>
      </c>
      <c r="CZ149" s="7">
        <v>298.10250000000002</v>
      </c>
      <c r="DA149" s="7">
        <v>1935.6968750000001</v>
      </c>
      <c r="DB149" s="7">
        <v>4629.6711309523798</v>
      </c>
      <c r="DC149" s="7">
        <v>5032.2124999999996</v>
      </c>
      <c r="DD149" s="7">
        <v>1100</v>
      </c>
      <c r="DE149" s="7">
        <v>230</v>
      </c>
      <c r="DF149" s="7">
        <v>1518</v>
      </c>
      <c r="DG149" s="7">
        <v>47.1</v>
      </c>
      <c r="DH149" s="7">
        <v>661.76250000000005</v>
      </c>
      <c r="DI149" s="7">
        <v>700</v>
      </c>
      <c r="DJ149" s="7">
        <v>1058.25</v>
      </c>
      <c r="DK149" s="7">
        <v>1321.75</v>
      </c>
      <c r="DL149" s="7">
        <v>165.3125</v>
      </c>
      <c r="DM149" s="7">
        <v>141.125</v>
      </c>
      <c r="DN149" s="7">
        <v>58.5625</v>
      </c>
      <c r="DO149" s="7">
        <v>277.25</v>
      </c>
      <c r="DP149" s="7">
        <v>909.75</v>
      </c>
      <c r="DW149" s="7">
        <v>148940.46270238099</v>
      </c>
      <c r="DX149" s="7" t="s">
        <v>466</v>
      </c>
    </row>
    <row r="150" spans="1:128" x14ac:dyDescent="0.2">
      <c r="A150" s="8" t="s">
        <v>467</v>
      </c>
      <c r="B150" s="7">
        <v>2746.3449999999998</v>
      </c>
      <c r="C150" s="7">
        <v>203.67500000000001</v>
      </c>
      <c r="D150" s="7">
        <v>2165.6574999999998</v>
      </c>
      <c r="E150" s="7">
        <v>270</v>
      </c>
      <c r="F150" s="7">
        <v>2120.62857142857</v>
      </c>
      <c r="G150" s="7">
        <v>114</v>
      </c>
      <c r="H150" s="7">
        <v>500</v>
      </c>
      <c r="I150" s="7">
        <v>660.05250000000001</v>
      </c>
      <c r="J150" s="7">
        <v>1312.6106666666701</v>
      </c>
      <c r="K150" s="7">
        <v>254.35</v>
      </c>
      <c r="L150" s="7">
        <v>68.703125</v>
      </c>
      <c r="M150" s="7">
        <v>0</v>
      </c>
      <c r="N150" s="7">
        <v>770.0625</v>
      </c>
      <c r="O150" s="7">
        <v>331.75125000000003</v>
      </c>
      <c r="P150" s="7">
        <v>566.84</v>
      </c>
      <c r="Q150" s="7">
        <v>767.76</v>
      </c>
      <c r="R150" s="7">
        <v>400</v>
      </c>
      <c r="S150" s="7">
        <v>19905.291666666701</v>
      </c>
      <c r="T150" s="7">
        <v>477.84910714285701</v>
      </c>
      <c r="U150" s="7">
        <v>1780.7650000000001</v>
      </c>
      <c r="V150" s="7">
        <v>1161.33</v>
      </c>
      <c r="W150" s="7">
        <v>70</v>
      </c>
      <c r="X150" s="7">
        <v>1100</v>
      </c>
      <c r="Y150" s="7">
        <v>1942.4537499999999</v>
      </c>
      <c r="Z150" s="7">
        <v>203.13</v>
      </c>
      <c r="AA150" s="7">
        <v>2496.4506666666698</v>
      </c>
      <c r="AB150" s="7">
        <v>589.6</v>
      </c>
      <c r="AC150" s="7">
        <v>167.04</v>
      </c>
      <c r="AD150" s="7">
        <v>1707.15</v>
      </c>
      <c r="AE150" s="7">
        <v>150</v>
      </c>
      <c r="AF150" s="7">
        <v>500</v>
      </c>
      <c r="AG150" s="7">
        <v>924.96266666666702</v>
      </c>
      <c r="AH150" s="7">
        <v>187.02600000000001</v>
      </c>
      <c r="AI150" s="7">
        <v>4525.05</v>
      </c>
      <c r="AJ150" s="7">
        <v>700</v>
      </c>
      <c r="AK150" s="7">
        <v>1915.2</v>
      </c>
      <c r="AL150" s="7">
        <v>638.59500000000003</v>
      </c>
      <c r="AM150" s="7">
        <v>3781.4957142857102</v>
      </c>
      <c r="AN150" s="7">
        <v>178.2</v>
      </c>
      <c r="AO150" s="7">
        <v>2353.5</v>
      </c>
      <c r="AP150" s="7">
        <v>55.95</v>
      </c>
      <c r="AQ150" s="7">
        <v>1177.175</v>
      </c>
      <c r="AR150" s="7">
        <v>292.09699999999998</v>
      </c>
      <c r="AS150" s="7">
        <v>94.813749999999999</v>
      </c>
      <c r="AT150" s="7">
        <v>104.265</v>
      </c>
      <c r="AU150" s="7">
        <v>36.721249999999998</v>
      </c>
      <c r="AV150" s="7">
        <v>0</v>
      </c>
      <c r="AW150" s="7">
        <v>0</v>
      </c>
      <c r="AX150" s="7">
        <v>0</v>
      </c>
      <c r="AY150" s="7">
        <v>1732.3682857142901</v>
      </c>
      <c r="AZ150" s="7">
        <v>356.87</v>
      </c>
      <c r="BA150" s="7">
        <v>670.78125</v>
      </c>
      <c r="BB150" s="7">
        <v>1419.93869047619</v>
      </c>
      <c r="BC150" s="7">
        <v>420</v>
      </c>
      <c r="BD150" s="7">
        <v>800</v>
      </c>
      <c r="BE150" s="7">
        <v>211.3125</v>
      </c>
      <c r="BF150" s="7">
        <v>252.9</v>
      </c>
      <c r="BG150" s="7">
        <v>320</v>
      </c>
      <c r="BH150" s="7">
        <v>300</v>
      </c>
      <c r="BI150" s="7">
        <v>170</v>
      </c>
      <c r="BJ150" s="7">
        <v>950</v>
      </c>
      <c r="BK150" s="7">
        <v>78.641249999999999</v>
      </c>
      <c r="BL150" s="7">
        <v>114.741666666667</v>
      </c>
      <c r="BM150" s="7">
        <v>6676.3791666666702</v>
      </c>
      <c r="BN150" s="7">
        <v>357.375</v>
      </c>
      <c r="BO150" s="7">
        <v>3878.5184523809498</v>
      </c>
      <c r="BP150" s="7">
        <v>350</v>
      </c>
      <c r="BQ150" s="7">
        <v>175.65625</v>
      </c>
      <c r="BR150" s="7">
        <v>350</v>
      </c>
      <c r="BS150" s="7">
        <v>170</v>
      </c>
      <c r="BT150" s="7">
        <v>550</v>
      </c>
      <c r="BU150" s="7">
        <v>500</v>
      </c>
      <c r="BV150" s="7">
        <v>1000</v>
      </c>
      <c r="BW150" s="7">
        <v>1907.6937499999999</v>
      </c>
      <c r="BX150" s="7">
        <v>234.07499999999999</v>
      </c>
      <c r="BY150" s="7">
        <v>700</v>
      </c>
      <c r="BZ150" s="7">
        <v>357.341785714286</v>
      </c>
      <c r="CA150" s="7">
        <v>102.795</v>
      </c>
      <c r="CB150" s="7">
        <v>378.76607142857102</v>
      </c>
      <c r="CC150" s="7">
        <v>0</v>
      </c>
      <c r="CD150" s="7">
        <v>800</v>
      </c>
      <c r="CE150" s="7">
        <v>13977.098214285699</v>
      </c>
      <c r="CF150" s="7">
        <v>258</v>
      </c>
      <c r="CG150" s="7">
        <v>3000</v>
      </c>
      <c r="CH150" s="7">
        <v>912.75</v>
      </c>
      <c r="CI150" s="7">
        <v>250</v>
      </c>
      <c r="CJ150" s="7">
        <v>200</v>
      </c>
      <c r="CK150" s="7">
        <v>255</v>
      </c>
      <c r="CL150" s="7">
        <v>810.36428571428598</v>
      </c>
      <c r="CM150" s="7">
        <v>621.80499999999995</v>
      </c>
      <c r="CN150" s="7">
        <v>642.505</v>
      </c>
      <c r="CO150" s="7">
        <v>57.6</v>
      </c>
      <c r="CP150" s="7">
        <v>426.6875</v>
      </c>
      <c r="CQ150" s="7">
        <v>150</v>
      </c>
      <c r="CR150" s="7">
        <v>480.4375</v>
      </c>
      <c r="CS150" s="7">
        <v>150</v>
      </c>
      <c r="CT150" s="7">
        <v>436.95</v>
      </c>
      <c r="CU150" s="7">
        <v>2089.395</v>
      </c>
      <c r="CV150" s="7">
        <v>113.85</v>
      </c>
      <c r="CW150" s="7">
        <v>1068.98914285714</v>
      </c>
      <c r="CX150" s="7">
        <v>99.224999999999994</v>
      </c>
      <c r="CY150" s="7">
        <v>1015.28625</v>
      </c>
      <c r="CZ150" s="7">
        <v>298.10250000000002</v>
      </c>
      <c r="DA150" s="7">
        <v>1485.6968750000001</v>
      </c>
      <c r="DB150" s="7">
        <v>4379.6711309523798</v>
      </c>
      <c r="DC150" s="7">
        <v>4724.4624999999996</v>
      </c>
      <c r="DD150" s="7">
        <v>1100</v>
      </c>
      <c r="DE150" s="7">
        <v>230</v>
      </c>
      <c r="DF150" s="7">
        <v>1518</v>
      </c>
      <c r="DG150" s="7">
        <v>47.1</v>
      </c>
      <c r="DH150" s="7">
        <v>499.76249999999999</v>
      </c>
      <c r="DI150" s="7">
        <v>600</v>
      </c>
      <c r="DJ150" s="7">
        <v>1058.25</v>
      </c>
      <c r="DK150" s="7">
        <v>1321.75</v>
      </c>
      <c r="DL150" s="7">
        <v>165.3125</v>
      </c>
      <c r="DM150" s="7">
        <v>141.125</v>
      </c>
      <c r="DN150" s="7">
        <v>58.5625</v>
      </c>
      <c r="DO150" s="7">
        <v>277.25</v>
      </c>
      <c r="DP150" s="7">
        <v>909.75</v>
      </c>
      <c r="DW150" s="7">
        <v>134585.440202381</v>
      </c>
      <c r="DX150" s="7" t="s">
        <v>467</v>
      </c>
    </row>
    <row r="151" spans="1:128" x14ac:dyDescent="0.2">
      <c r="A151" s="8" t="s">
        <v>468</v>
      </c>
      <c r="B151" s="7">
        <v>2746.3449999999998</v>
      </c>
      <c r="C151" s="7">
        <v>203.67500000000001</v>
      </c>
      <c r="D151" s="7">
        <v>2165.6574999999998</v>
      </c>
      <c r="E151" s="7">
        <v>304.41000000000003</v>
      </c>
      <c r="F151" s="7">
        <v>2620.62857142857</v>
      </c>
      <c r="G151" s="7">
        <v>114</v>
      </c>
      <c r="H151" s="7">
        <v>500</v>
      </c>
      <c r="I151" s="7">
        <v>660.05250000000001</v>
      </c>
      <c r="J151" s="7">
        <v>1287.6106666666701</v>
      </c>
      <c r="K151" s="7">
        <v>254.35</v>
      </c>
      <c r="L151" s="7">
        <v>68.703125</v>
      </c>
      <c r="M151" s="7">
        <v>0</v>
      </c>
      <c r="N151" s="7">
        <v>770.0625</v>
      </c>
      <c r="O151" s="7">
        <v>331.75125000000003</v>
      </c>
      <c r="P151" s="7">
        <v>566.84</v>
      </c>
      <c r="Q151" s="7">
        <v>767.76</v>
      </c>
      <c r="R151" s="7">
        <v>400</v>
      </c>
      <c r="S151" s="7">
        <v>15162.311666666699</v>
      </c>
      <c r="T151" s="7">
        <v>477.84910714285701</v>
      </c>
      <c r="U151" s="7">
        <v>1780.7650000000001</v>
      </c>
      <c r="V151" s="7">
        <v>1161.33</v>
      </c>
      <c r="W151" s="7">
        <v>70</v>
      </c>
      <c r="X151" s="7">
        <v>1100</v>
      </c>
      <c r="Y151" s="7">
        <v>1942.4537499999999</v>
      </c>
      <c r="Z151" s="7">
        <v>203.13</v>
      </c>
      <c r="AA151" s="7">
        <v>2496.4506666666698</v>
      </c>
      <c r="AB151" s="7">
        <v>589.6</v>
      </c>
      <c r="AC151" s="7">
        <v>167.04</v>
      </c>
      <c r="AD151" s="7">
        <v>1707.15</v>
      </c>
      <c r="AE151" s="7">
        <v>150</v>
      </c>
      <c r="AF151" s="7">
        <v>500</v>
      </c>
      <c r="AG151" s="7">
        <v>924.96266666666702</v>
      </c>
      <c r="AH151" s="7">
        <v>187.02600000000001</v>
      </c>
      <c r="AI151" s="7">
        <v>4525.05</v>
      </c>
      <c r="AJ151" s="7">
        <v>700</v>
      </c>
      <c r="AK151" s="7">
        <v>1915.2</v>
      </c>
      <c r="AL151" s="7">
        <v>638.59500000000003</v>
      </c>
      <c r="AM151" s="7">
        <v>4881.4957142857102</v>
      </c>
      <c r="AN151" s="7">
        <v>178.2</v>
      </c>
      <c r="AO151" s="7">
        <v>2353.5</v>
      </c>
      <c r="AP151" s="7">
        <v>55.95</v>
      </c>
      <c r="AQ151" s="7">
        <v>1177.175</v>
      </c>
      <c r="AR151" s="7">
        <v>292.09699999999998</v>
      </c>
      <c r="AS151" s="7">
        <v>94.813749999999999</v>
      </c>
      <c r="AT151" s="7">
        <v>104.265</v>
      </c>
      <c r="AU151" s="7">
        <v>36.721249999999998</v>
      </c>
      <c r="AV151" s="7">
        <v>0</v>
      </c>
      <c r="AW151" s="7">
        <v>0</v>
      </c>
      <c r="AX151" s="7">
        <v>0</v>
      </c>
      <c r="AY151" s="7">
        <v>7232.3682857142903</v>
      </c>
      <c r="AZ151" s="7">
        <v>356.87</v>
      </c>
      <c r="BA151" s="7">
        <v>670.78125</v>
      </c>
      <c r="BB151" s="7">
        <v>1246.13869047619</v>
      </c>
      <c r="BC151" s="7">
        <v>420</v>
      </c>
      <c r="BD151" s="7">
        <v>800</v>
      </c>
      <c r="BE151" s="7">
        <v>211.3125</v>
      </c>
      <c r="BF151" s="7">
        <v>252.9</v>
      </c>
      <c r="BG151" s="7">
        <v>320</v>
      </c>
      <c r="BH151" s="7">
        <v>300</v>
      </c>
      <c r="BI151" s="7">
        <v>170</v>
      </c>
      <c r="BJ151" s="7">
        <v>950</v>
      </c>
      <c r="BK151" s="7">
        <v>78.641249999999999</v>
      </c>
      <c r="BL151" s="7">
        <v>114.741666666667</v>
      </c>
      <c r="BM151" s="7">
        <v>2176.3791666666698</v>
      </c>
      <c r="BN151" s="7">
        <v>357.375</v>
      </c>
      <c r="BO151" s="7">
        <v>4993.4934523809497</v>
      </c>
      <c r="BP151" s="7">
        <v>350</v>
      </c>
      <c r="BQ151" s="7">
        <v>175.65625</v>
      </c>
      <c r="BR151" s="7">
        <v>350</v>
      </c>
      <c r="BS151" s="7">
        <v>170</v>
      </c>
      <c r="BT151" s="7">
        <v>550</v>
      </c>
      <c r="BU151" s="7">
        <v>500</v>
      </c>
      <c r="BV151" s="7">
        <v>1000</v>
      </c>
      <c r="BW151" s="7">
        <v>1907.6937499999999</v>
      </c>
      <c r="BX151" s="7">
        <v>234.07499999999999</v>
      </c>
      <c r="BY151" s="7">
        <v>700</v>
      </c>
      <c r="BZ151" s="7">
        <v>357.341785714286</v>
      </c>
      <c r="CA151" s="7">
        <v>102.795</v>
      </c>
      <c r="CB151" s="7">
        <v>378.76607142857102</v>
      </c>
      <c r="CC151" s="7">
        <v>0</v>
      </c>
      <c r="CD151" s="7">
        <v>800</v>
      </c>
      <c r="CE151" s="7">
        <v>18622.785714285699</v>
      </c>
      <c r="CF151" s="7">
        <v>258</v>
      </c>
      <c r="CG151" s="7">
        <v>3000</v>
      </c>
      <c r="CH151" s="7">
        <v>912.75</v>
      </c>
      <c r="CI151" s="7">
        <v>250</v>
      </c>
      <c r="CJ151" s="7">
        <v>200</v>
      </c>
      <c r="CK151" s="7">
        <v>255</v>
      </c>
      <c r="CL151" s="7">
        <v>610.36428571428598</v>
      </c>
      <c r="CM151" s="7">
        <v>621.80499999999995</v>
      </c>
      <c r="CN151" s="7">
        <v>442.505</v>
      </c>
      <c r="CO151" s="7">
        <v>57.6</v>
      </c>
      <c r="CP151" s="7">
        <v>426.6875</v>
      </c>
      <c r="CQ151" s="7">
        <v>150</v>
      </c>
      <c r="CR151" s="7">
        <v>480.4375</v>
      </c>
      <c r="CS151" s="7">
        <v>150</v>
      </c>
      <c r="CT151" s="7">
        <v>436.95</v>
      </c>
      <c r="CU151" s="7">
        <v>2089.395</v>
      </c>
      <c r="CV151" s="7">
        <v>113.85</v>
      </c>
      <c r="CW151" s="7">
        <v>1768.98914285714</v>
      </c>
      <c r="CX151" s="7">
        <v>99.224999999999994</v>
      </c>
      <c r="CY151" s="7">
        <v>1015.28625</v>
      </c>
      <c r="CZ151" s="7">
        <v>298.10250000000002</v>
      </c>
      <c r="DA151" s="7">
        <v>1352.8218750000001</v>
      </c>
      <c r="DB151" s="7">
        <v>8433.4461309523795</v>
      </c>
      <c r="DC151" s="7">
        <v>4724.4624999999996</v>
      </c>
      <c r="DD151" s="7">
        <v>1100</v>
      </c>
      <c r="DE151" s="7">
        <v>230</v>
      </c>
      <c r="DF151" s="7">
        <v>1518</v>
      </c>
      <c r="DG151" s="7">
        <v>47.1</v>
      </c>
      <c r="DH151" s="7">
        <v>499.76249999999999</v>
      </c>
      <c r="DI151" s="7">
        <v>600</v>
      </c>
      <c r="DJ151" s="7">
        <v>1150.625</v>
      </c>
      <c r="DK151" s="7">
        <v>1321.75</v>
      </c>
      <c r="DL151" s="7">
        <v>165.3125</v>
      </c>
      <c r="DM151" s="7">
        <v>141.125</v>
      </c>
      <c r="DN151" s="7">
        <v>58.5625</v>
      </c>
      <c r="DO151" s="7">
        <v>277.25</v>
      </c>
      <c r="DP151" s="7">
        <v>909.75</v>
      </c>
      <c r="DW151" s="7">
        <v>142352.007702381</v>
      </c>
      <c r="DX151" s="7" t="s">
        <v>468</v>
      </c>
    </row>
    <row r="152" spans="1:128" x14ac:dyDescent="0.2">
      <c r="A152" s="8" t="s">
        <v>469</v>
      </c>
      <c r="B152" s="7">
        <v>2746.3449999999998</v>
      </c>
      <c r="C152" s="7">
        <v>203.67500000000001</v>
      </c>
      <c r="D152" s="7">
        <v>2165.6574999999998</v>
      </c>
      <c r="E152" s="7">
        <v>304.41000000000003</v>
      </c>
      <c r="F152" s="7">
        <v>2620.62857142857</v>
      </c>
      <c r="G152" s="7">
        <v>114</v>
      </c>
      <c r="H152" s="7">
        <v>500</v>
      </c>
      <c r="I152" s="7">
        <v>660.05250000000001</v>
      </c>
      <c r="J152" s="7">
        <v>1287.6106666666701</v>
      </c>
      <c r="K152" s="7">
        <v>254.35</v>
      </c>
      <c r="L152" s="7">
        <v>68.703125</v>
      </c>
      <c r="M152" s="7">
        <v>0</v>
      </c>
      <c r="N152" s="7">
        <v>770.0625</v>
      </c>
      <c r="O152" s="7">
        <v>331.75125000000003</v>
      </c>
      <c r="P152" s="7">
        <v>566.84</v>
      </c>
      <c r="Q152" s="7">
        <v>767.76</v>
      </c>
      <c r="R152" s="7">
        <v>400</v>
      </c>
      <c r="S152" s="7">
        <v>42755.291666666701</v>
      </c>
      <c r="T152" s="7">
        <v>477.84910714285701</v>
      </c>
      <c r="U152" s="7">
        <v>1780.7650000000001</v>
      </c>
      <c r="V152" s="7">
        <v>1161.33</v>
      </c>
      <c r="W152" s="7">
        <v>70</v>
      </c>
      <c r="X152" s="7">
        <v>1100</v>
      </c>
      <c r="Y152" s="7">
        <v>1942.4537499999999</v>
      </c>
      <c r="Z152" s="7">
        <v>203.13</v>
      </c>
      <c r="AA152" s="7">
        <v>2796.4506666666698</v>
      </c>
      <c r="AB152" s="7">
        <v>589.6</v>
      </c>
      <c r="AC152" s="7">
        <v>5767.04</v>
      </c>
      <c r="AD152" s="7">
        <v>1707.15</v>
      </c>
      <c r="AE152" s="7">
        <v>150</v>
      </c>
      <c r="AF152" s="7">
        <v>500</v>
      </c>
      <c r="AG152" s="7">
        <v>1224.96266666667</v>
      </c>
      <c r="AH152" s="7">
        <v>187.02600000000001</v>
      </c>
      <c r="AI152" s="7">
        <v>4525.05</v>
      </c>
      <c r="AJ152" s="7">
        <v>700</v>
      </c>
      <c r="AK152" s="7">
        <v>1915.2</v>
      </c>
      <c r="AL152" s="7">
        <v>638.59500000000003</v>
      </c>
      <c r="AM152" s="7">
        <v>16281.4957142857</v>
      </c>
      <c r="AN152" s="7">
        <v>178.2</v>
      </c>
      <c r="AO152" s="7">
        <v>2353.5</v>
      </c>
      <c r="AP152" s="7">
        <v>55.95</v>
      </c>
      <c r="AQ152" s="7">
        <v>1177.175</v>
      </c>
      <c r="AR152" s="7">
        <v>392.09699999999998</v>
      </c>
      <c r="AS152" s="7">
        <v>94.813749999999999</v>
      </c>
      <c r="AT152" s="7">
        <v>104.265</v>
      </c>
      <c r="AU152" s="7">
        <v>36.721249999999998</v>
      </c>
      <c r="AV152" s="7">
        <v>0</v>
      </c>
      <c r="AW152" s="7">
        <v>0</v>
      </c>
      <c r="AX152" s="7">
        <v>0</v>
      </c>
      <c r="AY152" s="7">
        <v>1232.3682857142901</v>
      </c>
      <c r="AZ152" s="7">
        <v>356.87</v>
      </c>
      <c r="BA152" s="7">
        <v>670.78125</v>
      </c>
      <c r="BB152" s="7">
        <v>1446.13869047619</v>
      </c>
      <c r="BC152" s="7">
        <v>420</v>
      </c>
      <c r="BD152" s="7">
        <v>800</v>
      </c>
      <c r="BE152" s="7">
        <v>211.3125</v>
      </c>
      <c r="BF152" s="7">
        <v>252.9</v>
      </c>
      <c r="BG152" s="7">
        <v>320</v>
      </c>
      <c r="BH152" s="7">
        <v>300</v>
      </c>
      <c r="BI152" s="7">
        <v>170</v>
      </c>
      <c r="BJ152" s="7">
        <v>950</v>
      </c>
      <c r="BK152" s="7">
        <v>78.641249999999999</v>
      </c>
      <c r="BL152" s="7">
        <v>414.74166666666702</v>
      </c>
      <c r="BM152" s="7">
        <v>1426.37916666667</v>
      </c>
      <c r="BN152" s="7">
        <v>157.375</v>
      </c>
      <c r="BO152" s="7">
        <v>5493.4934523809497</v>
      </c>
      <c r="BP152" s="7">
        <v>350</v>
      </c>
      <c r="BQ152" s="7">
        <v>175.65625</v>
      </c>
      <c r="BR152" s="7">
        <v>350</v>
      </c>
      <c r="BS152" s="7">
        <v>170</v>
      </c>
      <c r="BT152" s="7">
        <v>550</v>
      </c>
      <c r="BU152" s="7">
        <v>500</v>
      </c>
      <c r="BV152" s="7">
        <v>1000</v>
      </c>
      <c r="BW152" s="7">
        <v>1907.6937499999999</v>
      </c>
      <c r="BX152" s="7">
        <v>234.07499999999999</v>
      </c>
      <c r="BY152" s="7">
        <v>700</v>
      </c>
      <c r="BZ152" s="7">
        <v>357.341785714286</v>
      </c>
      <c r="CA152" s="7">
        <v>102.795</v>
      </c>
      <c r="CB152" s="7">
        <v>138.766071428571</v>
      </c>
      <c r="CC152" s="7">
        <v>0</v>
      </c>
      <c r="CD152" s="7">
        <v>800</v>
      </c>
      <c r="CE152" s="7">
        <v>9522.7857142857101</v>
      </c>
      <c r="CF152" s="7">
        <v>258</v>
      </c>
      <c r="CG152" s="7">
        <v>3000</v>
      </c>
      <c r="CH152" s="7">
        <v>912.75</v>
      </c>
      <c r="CI152" s="7">
        <v>250</v>
      </c>
      <c r="CJ152" s="7">
        <v>200</v>
      </c>
      <c r="CK152" s="7">
        <v>255</v>
      </c>
      <c r="CL152" s="7">
        <v>970.36428571428598</v>
      </c>
      <c r="CM152" s="7">
        <v>381.80500000000001</v>
      </c>
      <c r="CN152" s="7">
        <v>442.505</v>
      </c>
      <c r="CO152" s="7">
        <v>57.6</v>
      </c>
      <c r="CP152" s="7">
        <v>426.6875</v>
      </c>
      <c r="CQ152" s="7">
        <v>150</v>
      </c>
      <c r="CR152" s="7">
        <v>480.4375</v>
      </c>
      <c r="CS152" s="7">
        <v>150</v>
      </c>
      <c r="CT152" s="7">
        <v>436.95</v>
      </c>
      <c r="CU152" s="7">
        <v>2089.395</v>
      </c>
      <c r="CV152" s="7">
        <v>113.85</v>
      </c>
      <c r="CW152" s="7">
        <v>1768.98914285714</v>
      </c>
      <c r="CX152" s="7">
        <v>99.224999999999994</v>
      </c>
      <c r="CY152" s="7">
        <v>715.28625</v>
      </c>
      <c r="CZ152" s="7">
        <v>298.10250000000002</v>
      </c>
      <c r="DA152" s="7">
        <v>1352.8218750000001</v>
      </c>
      <c r="DB152" s="7">
        <v>5383.4461309523804</v>
      </c>
      <c r="DC152" s="7">
        <v>4449.4624999999996</v>
      </c>
      <c r="DD152" s="7">
        <v>1100</v>
      </c>
      <c r="DE152" s="7">
        <v>230</v>
      </c>
      <c r="DF152" s="7">
        <v>1518</v>
      </c>
      <c r="DG152" s="7">
        <v>47.1</v>
      </c>
      <c r="DH152" s="7">
        <v>499.76249999999999</v>
      </c>
      <c r="DI152" s="7">
        <v>600</v>
      </c>
      <c r="DJ152" s="7">
        <v>1150.625</v>
      </c>
      <c r="DK152" s="7">
        <v>1321.75</v>
      </c>
      <c r="DL152" s="7">
        <v>165.3125</v>
      </c>
      <c r="DM152" s="7">
        <v>141.125</v>
      </c>
      <c r="DN152" s="7">
        <v>58.5625</v>
      </c>
      <c r="DO152" s="7">
        <v>277.25</v>
      </c>
      <c r="DP152" s="7">
        <v>909.75</v>
      </c>
      <c r="DW152" s="7">
        <v>168849.98770238101</v>
      </c>
      <c r="DX152" s="7" t="s">
        <v>469</v>
      </c>
    </row>
    <row r="153" spans="1:128" x14ac:dyDescent="0.2">
      <c r="A153" s="8" t="s">
        <v>470</v>
      </c>
      <c r="B153" s="7">
        <v>2746.3449999999998</v>
      </c>
      <c r="C153" s="7">
        <v>203.67500000000001</v>
      </c>
      <c r="D153" s="7">
        <v>2165.6574999999998</v>
      </c>
      <c r="E153" s="7">
        <v>304.41000000000003</v>
      </c>
      <c r="F153" s="7">
        <v>2120.62857142857</v>
      </c>
      <c r="G153" s="7">
        <v>114</v>
      </c>
      <c r="H153" s="7">
        <v>500</v>
      </c>
      <c r="I153" s="7">
        <v>660.05250000000001</v>
      </c>
      <c r="J153" s="7">
        <v>1287.6106666666701</v>
      </c>
      <c r="K153" s="7">
        <v>254.35</v>
      </c>
      <c r="L153" s="7">
        <v>68.703125</v>
      </c>
      <c r="M153" s="7">
        <v>0</v>
      </c>
      <c r="N153" s="7">
        <v>770.0625</v>
      </c>
      <c r="O153" s="7">
        <v>331.75125000000003</v>
      </c>
      <c r="P153" s="7">
        <v>566.84</v>
      </c>
      <c r="Q153" s="7">
        <v>5367.76</v>
      </c>
      <c r="R153" s="7">
        <v>400</v>
      </c>
      <c r="S153" s="7">
        <v>16687.311666666701</v>
      </c>
      <c r="T153" s="7">
        <v>477.84910714285701</v>
      </c>
      <c r="U153" s="7">
        <v>1780.7650000000001</v>
      </c>
      <c r="V153" s="7">
        <v>1161.33</v>
      </c>
      <c r="W153" s="7">
        <v>70</v>
      </c>
      <c r="X153" s="7">
        <v>1100</v>
      </c>
      <c r="Y153" s="7">
        <v>1942.4537499999999</v>
      </c>
      <c r="Z153" s="7">
        <v>203.13</v>
      </c>
      <c r="AA153" s="7">
        <v>2796.4506666666698</v>
      </c>
      <c r="AB153" s="7">
        <v>589.6</v>
      </c>
      <c r="AC153" s="7">
        <v>5767.04</v>
      </c>
      <c r="AD153" s="7">
        <v>1707.15</v>
      </c>
      <c r="AE153" s="7">
        <v>150</v>
      </c>
      <c r="AF153" s="7">
        <v>500</v>
      </c>
      <c r="AG153" s="7">
        <v>1224.96266666667</v>
      </c>
      <c r="AH153" s="7">
        <v>187.02600000000001</v>
      </c>
      <c r="AI153" s="7">
        <v>4525.05</v>
      </c>
      <c r="AJ153" s="7">
        <v>700</v>
      </c>
      <c r="AK153" s="7">
        <v>1915.2</v>
      </c>
      <c r="AL153" s="7">
        <v>638.59500000000003</v>
      </c>
      <c r="AM153" s="7">
        <v>11381.4957142857</v>
      </c>
      <c r="AN153" s="7">
        <v>178.2</v>
      </c>
      <c r="AO153" s="7">
        <v>2353.5</v>
      </c>
      <c r="AP153" s="7">
        <v>55.95</v>
      </c>
      <c r="AQ153" s="7">
        <v>1177.175</v>
      </c>
      <c r="AR153" s="7">
        <v>392.09699999999998</v>
      </c>
      <c r="AS153" s="7">
        <v>94.813749999999999</v>
      </c>
      <c r="AT153" s="7">
        <v>104.265</v>
      </c>
      <c r="AU153" s="7">
        <v>36.721249999999998</v>
      </c>
      <c r="AV153" s="7">
        <v>0</v>
      </c>
      <c r="AW153" s="7">
        <v>0</v>
      </c>
      <c r="AX153" s="7">
        <v>0</v>
      </c>
      <c r="AY153" s="7">
        <v>1532.3682857142901</v>
      </c>
      <c r="AZ153" s="7">
        <v>356.87</v>
      </c>
      <c r="BA153" s="7">
        <v>670.78125</v>
      </c>
      <c r="BB153" s="7">
        <v>1446.13869047619</v>
      </c>
      <c r="BC153" s="7">
        <v>420</v>
      </c>
      <c r="BD153" s="7">
        <v>800</v>
      </c>
      <c r="BE153" s="7">
        <v>211.3125</v>
      </c>
      <c r="BF153" s="7">
        <v>252.9</v>
      </c>
      <c r="BG153" s="7">
        <v>320</v>
      </c>
      <c r="BH153" s="7">
        <v>300</v>
      </c>
      <c r="BI153" s="7">
        <v>170</v>
      </c>
      <c r="BJ153" s="7">
        <v>950</v>
      </c>
      <c r="BK153" s="7">
        <v>78.641249999999999</v>
      </c>
      <c r="BL153" s="7">
        <v>414.74166666666702</v>
      </c>
      <c r="BM153" s="7">
        <v>926.37916666666695</v>
      </c>
      <c r="BN153" s="7">
        <v>157.375</v>
      </c>
      <c r="BO153" s="7">
        <v>6743.4934523809497</v>
      </c>
      <c r="BP153" s="7">
        <v>350</v>
      </c>
      <c r="BQ153" s="7">
        <v>175.65625</v>
      </c>
      <c r="BR153" s="7">
        <v>350</v>
      </c>
      <c r="BS153" s="7">
        <v>170</v>
      </c>
      <c r="BT153" s="7">
        <v>550</v>
      </c>
      <c r="BU153" s="7">
        <v>500</v>
      </c>
      <c r="BV153" s="7">
        <v>1000</v>
      </c>
      <c r="BW153" s="7">
        <v>2207.6937499999999</v>
      </c>
      <c r="BX153" s="7">
        <v>234.07499999999999</v>
      </c>
      <c r="BY153" s="7">
        <v>700</v>
      </c>
      <c r="BZ153" s="7">
        <v>357.341785714286</v>
      </c>
      <c r="CA153" s="7">
        <v>102.795</v>
      </c>
      <c r="CB153" s="7">
        <v>138.766071428571</v>
      </c>
      <c r="CC153" s="7">
        <v>0</v>
      </c>
      <c r="CD153" s="7">
        <v>800</v>
      </c>
      <c r="CE153" s="7">
        <v>6322.7857142857101</v>
      </c>
      <c r="CF153" s="7">
        <v>258</v>
      </c>
      <c r="CG153" s="7">
        <v>3000</v>
      </c>
      <c r="CH153" s="7">
        <v>912.75</v>
      </c>
      <c r="CI153" s="7">
        <v>250</v>
      </c>
      <c r="CJ153" s="7">
        <v>200</v>
      </c>
      <c r="CK153" s="7">
        <v>255</v>
      </c>
      <c r="CL153" s="7">
        <v>970.36428571428598</v>
      </c>
      <c r="CM153" s="7">
        <v>381.80500000000001</v>
      </c>
      <c r="CN153" s="7">
        <v>442.505</v>
      </c>
      <c r="CO153" s="7">
        <v>57.6</v>
      </c>
      <c r="CP153" s="7">
        <v>426.6875</v>
      </c>
      <c r="CQ153" s="7">
        <v>150</v>
      </c>
      <c r="CR153" s="7">
        <v>480.4375</v>
      </c>
      <c r="CS153" s="7">
        <v>150</v>
      </c>
      <c r="CT153" s="7">
        <v>436.95</v>
      </c>
      <c r="CU153" s="7">
        <v>2089.395</v>
      </c>
      <c r="CV153" s="7">
        <v>113.85</v>
      </c>
      <c r="CW153" s="7">
        <v>1150</v>
      </c>
      <c r="CX153" s="7">
        <v>99.224999999999994</v>
      </c>
      <c r="CY153" s="7">
        <v>715.28625</v>
      </c>
      <c r="CZ153" s="7">
        <v>298.10250000000002</v>
      </c>
      <c r="DA153" s="7">
        <v>1302.8218750000001</v>
      </c>
      <c r="DB153" s="7">
        <v>3633.4461309523799</v>
      </c>
      <c r="DC153" s="7">
        <v>4449.4624999999996</v>
      </c>
      <c r="DD153" s="7">
        <v>1100</v>
      </c>
      <c r="DE153" s="7">
        <v>230</v>
      </c>
      <c r="DF153" s="7">
        <v>1518</v>
      </c>
      <c r="DG153" s="7">
        <v>47.1</v>
      </c>
      <c r="DH153" s="7">
        <v>499.76249999999999</v>
      </c>
      <c r="DI153" s="7">
        <v>600</v>
      </c>
      <c r="DJ153" s="7">
        <v>1150.625</v>
      </c>
      <c r="DK153" s="7">
        <v>1321.75</v>
      </c>
      <c r="DL153" s="7">
        <v>165.3125</v>
      </c>
      <c r="DM153" s="7">
        <v>141.125</v>
      </c>
      <c r="DN153" s="7">
        <v>58.5625</v>
      </c>
      <c r="DO153" s="7">
        <v>277.25</v>
      </c>
      <c r="DP153" s="7">
        <v>909.75</v>
      </c>
      <c r="DW153" s="7">
        <v>137713.018559524</v>
      </c>
      <c r="DX153" s="7" t="s">
        <v>470</v>
      </c>
    </row>
    <row r="154" spans="1:128" x14ac:dyDescent="0.2">
      <c r="A154" s="8" t="s">
        <v>471</v>
      </c>
      <c r="B154" s="7">
        <v>2746.3449999999998</v>
      </c>
      <c r="C154" s="7">
        <v>203.67500000000001</v>
      </c>
      <c r="D154" s="7">
        <v>2165.6574999999998</v>
      </c>
      <c r="E154" s="7">
        <v>304.41000000000003</v>
      </c>
      <c r="F154" s="7">
        <v>2120.62857142857</v>
      </c>
      <c r="G154" s="7">
        <v>114</v>
      </c>
      <c r="H154" s="7">
        <v>500</v>
      </c>
      <c r="I154" s="7">
        <v>660.05250000000001</v>
      </c>
      <c r="J154" s="7">
        <v>1287.6106666666701</v>
      </c>
      <c r="K154" s="7">
        <v>254.35</v>
      </c>
      <c r="L154" s="7">
        <v>68.703125</v>
      </c>
      <c r="M154" s="7">
        <v>0</v>
      </c>
      <c r="N154" s="7">
        <v>770.0625</v>
      </c>
      <c r="O154" s="7">
        <v>331.75125000000003</v>
      </c>
      <c r="P154" s="7">
        <v>566.84</v>
      </c>
      <c r="Q154" s="7">
        <v>767.76</v>
      </c>
      <c r="R154" s="7">
        <v>400</v>
      </c>
      <c r="S154" s="7">
        <v>13287.311666666699</v>
      </c>
      <c r="T154" s="7">
        <v>477.84910714285701</v>
      </c>
      <c r="U154" s="7">
        <v>1780.7650000000001</v>
      </c>
      <c r="V154" s="7">
        <v>1161.33</v>
      </c>
      <c r="W154" s="7">
        <v>70</v>
      </c>
      <c r="X154" s="7">
        <v>1100</v>
      </c>
      <c r="Y154" s="7">
        <v>1942.4537499999999</v>
      </c>
      <c r="Z154" s="7">
        <v>203.13</v>
      </c>
      <c r="AA154" s="7">
        <v>2796.4506666666698</v>
      </c>
      <c r="AB154" s="7">
        <v>589.6</v>
      </c>
      <c r="AC154" s="7">
        <v>5767.04</v>
      </c>
      <c r="AD154" s="7">
        <v>1707.15</v>
      </c>
      <c r="AE154" s="7">
        <v>150</v>
      </c>
      <c r="AF154" s="7">
        <v>500</v>
      </c>
      <c r="AG154" s="7">
        <v>924.96266666666702</v>
      </c>
      <c r="AH154" s="7">
        <v>187.02600000000001</v>
      </c>
      <c r="AI154" s="7">
        <v>4525.05</v>
      </c>
      <c r="AJ154" s="7">
        <v>700</v>
      </c>
      <c r="AK154" s="7">
        <v>1915.2</v>
      </c>
      <c r="AL154" s="7">
        <v>638.59500000000003</v>
      </c>
      <c r="AM154" s="7">
        <v>13981.4957142857</v>
      </c>
      <c r="AN154" s="7">
        <v>178.2</v>
      </c>
      <c r="AO154" s="7">
        <v>2353.5</v>
      </c>
      <c r="AP154" s="7">
        <v>55.95</v>
      </c>
      <c r="AQ154" s="7">
        <v>1177.175</v>
      </c>
      <c r="AR154" s="7">
        <v>392.09699999999998</v>
      </c>
      <c r="AS154" s="7">
        <v>94.813749999999999</v>
      </c>
      <c r="AT154" s="7">
        <v>104.265</v>
      </c>
      <c r="AU154" s="7">
        <v>36.721249999999998</v>
      </c>
      <c r="AV154" s="7">
        <v>0</v>
      </c>
      <c r="AW154" s="7">
        <v>0</v>
      </c>
      <c r="AX154" s="7">
        <v>0</v>
      </c>
      <c r="AY154" s="7">
        <v>1632.3682857142901</v>
      </c>
      <c r="AZ154" s="7">
        <v>356.87</v>
      </c>
      <c r="BA154" s="7">
        <v>670.78125</v>
      </c>
      <c r="BB154" s="7">
        <v>1446.13869047619</v>
      </c>
      <c r="BC154" s="7">
        <v>420</v>
      </c>
      <c r="BD154" s="7">
        <v>800</v>
      </c>
      <c r="BE154" s="7">
        <v>211.3125</v>
      </c>
      <c r="BF154" s="7">
        <v>252.9</v>
      </c>
      <c r="BG154" s="7">
        <v>320</v>
      </c>
      <c r="BH154" s="7">
        <v>300</v>
      </c>
      <c r="BI154" s="7">
        <v>170</v>
      </c>
      <c r="BJ154" s="7">
        <v>950</v>
      </c>
      <c r="BK154" s="7">
        <v>78.641249999999999</v>
      </c>
      <c r="BL154" s="7">
        <v>114.741666666667</v>
      </c>
      <c r="BM154" s="7">
        <v>2626.3791666666698</v>
      </c>
      <c r="BN154" s="7">
        <v>157.375</v>
      </c>
      <c r="BO154" s="7">
        <v>3343.4934523809502</v>
      </c>
      <c r="BP154" s="7">
        <v>350</v>
      </c>
      <c r="BQ154" s="7">
        <v>175.65625</v>
      </c>
      <c r="BR154" s="7">
        <v>350</v>
      </c>
      <c r="BS154" s="7">
        <v>170</v>
      </c>
      <c r="BT154" s="7">
        <v>550</v>
      </c>
      <c r="BU154" s="7">
        <v>500</v>
      </c>
      <c r="BV154" s="7">
        <v>1000</v>
      </c>
      <c r="BW154" s="7">
        <v>2307.6937499999999</v>
      </c>
      <c r="BX154" s="7">
        <v>234.07499999999999</v>
      </c>
      <c r="BY154" s="7">
        <v>700</v>
      </c>
      <c r="BZ154" s="7">
        <v>357.341785714286</v>
      </c>
      <c r="CA154" s="7">
        <v>102.795</v>
      </c>
      <c r="CB154" s="7">
        <v>138.766071428571</v>
      </c>
      <c r="CC154" s="7">
        <v>0</v>
      </c>
      <c r="CD154" s="7">
        <v>800</v>
      </c>
      <c r="CE154" s="7">
        <v>3922.7857142857101</v>
      </c>
      <c r="CF154" s="7">
        <v>258</v>
      </c>
      <c r="CG154" s="7">
        <v>3000</v>
      </c>
      <c r="CH154" s="7">
        <v>912.75</v>
      </c>
      <c r="CI154" s="7">
        <v>250</v>
      </c>
      <c r="CJ154" s="7">
        <v>200</v>
      </c>
      <c r="CK154" s="7">
        <v>255</v>
      </c>
      <c r="CL154" s="7">
        <v>970.36428571428598</v>
      </c>
      <c r="CM154" s="7">
        <v>381.80500000000001</v>
      </c>
      <c r="CN154" s="7">
        <v>442.505</v>
      </c>
      <c r="CO154" s="7">
        <v>57.6</v>
      </c>
      <c r="CP154" s="7">
        <v>426.6875</v>
      </c>
      <c r="CQ154" s="7">
        <v>150</v>
      </c>
      <c r="CR154" s="7">
        <v>480.4375</v>
      </c>
      <c r="CS154" s="7">
        <v>150</v>
      </c>
      <c r="CT154" s="7">
        <v>3436.95</v>
      </c>
      <c r="CU154" s="7">
        <v>2089.395</v>
      </c>
      <c r="CV154" s="7">
        <v>113.85</v>
      </c>
      <c r="CW154" s="7">
        <v>1150</v>
      </c>
      <c r="CX154" s="7">
        <v>99.224999999999994</v>
      </c>
      <c r="CY154" s="7">
        <v>715.28625</v>
      </c>
      <c r="CZ154" s="7">
        <v>298.10250000000002</v>
      </c>
      <c r="DA154" s="7">
        <v>1302.8218750000001</v>
      </c>
      <c r="DB154" s="7">
        <v>2383.4461309523799</v>
      </c>
      <c r="DC154" s="7">
        <v>4449.4624999999996</v>
      </c>
      <c r="DD154" s="7">
        <v>1100</v>
      </c>
      <c r="DE154" s="7">
        <v>230</v>
      </c>
      <c r="DF154" s="7">
        <v>1518</v>
      </c>
      <c r="DG154" s="7">
        <v>47.1</v>
      </c>
      <c r="DH154" s="7">
        <v>499.76249999999999</v>
      </c>
      <c r="DI154" s="7">
        <v>600</v>
      </c>
      <c r="DJ154" s="7">
        <v>1150.625</v>
      </c>
      <c r="DK154" s="7">
        <v>1321.75</v>
      </c>
      <c r="DL154" s="7">
        <v>165.3125</v>
      </c>
      <c r="DM154" s="7">
        <v>141.125</v>
      </c>
      <c r="DN154" s="7">
        <v>58.5625</v>
      </c>
      <c r="DO154" s="7">
        <v>277.25</v>
      </c>
      <c r="DP154" s="7">
        <v>909.75</v>
      </c>
      <c r="DW154" s="7">
        <v>129563.018559524</v>
      </c>
      <c r="DX154" s="7" t="s">
        <v>471</v>
      </c>
    </row>
    <row r="155" spans="1:128" x14ac:dyDescent="0.2">
      <c r="A155" s="8"/>
    </row>
    <row r="156" spans="1:128" x14ac:dyDescent="0.2">
      <c r="A156" s="8" t="s">
        <v>472</v>
      </c>
      <c r="B156" s="7">
        <v>8534.8557619047606</v>
      </c>
      <c r="C156" s="7">
        <v>288.76290476190502</v>
      </c>
      <c r="D156" s="7">
        <v>4138.2111190476198</v>
      </c>
      <c r="E156" s="7">
        <v>395.359904761905</v>
      </c>
      <c r="F156" s="7">
        <v>6440.8447619047602</v>
      </c>
      <c r="G156" s="7">
        <v>209.42857142857099</v>
      </c>
      <c r="H156" s="7">
        <v>497.04</v>
      </c>
      <c r="I156" s="7">
        <v>1144.49316666667</v>
      </c>
      <c r="J156" s="7">
        <v>2230.7973333333298</v>
      </c>
      <c r="K156" s="7">
        <v>380.78542857142799</v>
      </c>
      <c r="L156" s="7">
        <v>637.80522023809499</v>
      </c>
      <c r="M156" s="7">
        <v>0</v>
      </c>
      <c r="N156" s="7">
        <v>1705.17107142857</v>
      </c>
      <c r="O156" s="7">
        <v>562.66648809523804</v>
      </c>
      <c r="P156" s="7">
        <v>898.64190476190504</v>
      </c>
      <c r="Q156" s="7">
        <v>862.37333333333299</v>
      </c>
      <c r="R156" s="7">
        <v>741.27939047618997</v>
      </c>
      <c r="S156" s="7">
        <v>21575.698333333301</v>
      </c>
      <c r="T156" s="7">
        <v>416.03958333333298</v>
      </c>
      <c r="U156" s="7">
        <v>2622.3421428571401</v>
      </c>
      <c r="V156" s="7">
        <v>1938.8728571428601</v>
      </c>
      <c r="W156" s="7">
        <v>70.057142857142907</v>
      </c>
      <c r="X156" s="7">
        <v>734</v>
      </c>
      <c r="Y156" s="7">
        <v>1381.4989880952401</v>
      </c>
      <c r="Z156" s="7">
        <v>345.42142857142801</v>
      </c>
      <c r="AA156" s="7">
        <v>5949.68114285714</v>
      </c>
      <c r="AB156" s="7">
        <v>1250.2114285714299</v>
      </c>
      <c r="AC156" s="7">
        <v>265.15523809523802</v>
      </c>
      <c r="AD156" s="7">
        <v>2749.2071428571398</v>
      </c>
      <c r="AE156" s="7">
        <v>150.11428571428601</v>
      </c>
      <c r="AF156" s="7">
        <v>475.57333333333298</v>
      </c>
      <c r="AG156" s="7">
        <v>2695.0293333333302</v>
      </c>
      <c r="AH156" s="7">
        <v>114.919333333333</v>
      </c>
      <c r="AI156" s="7">
        <v>7875.9071428571397</v>
      </c>
      <c r="AJ156" s="7">
        <v>610</v>
      </c>
      <c r="AK156" s="7">
        <v>2686.9523809523798</v>
      </c>
      <c r="AL156" s="7">
        <v>1452.61976190476</v>
      </c>
      <c r="AM156" s="7">
        <v>12920.4385714286</v>
      </c>
      <c r="AN156" s="7">
        <v>246.6</v>
      </c>
      <c r="AO156" s="7">
        <v>3304.6428571428601</v>
      </c>
      <c r="AP156" s="7">
        <v>80.487142857142899</v>
      </c>
      <c r="AQ156" s="7">
        <v>1451.44928571429</v>
      </c>
      <c r="AR156" s="7">
        <v>196.231285714286</v>
      </c>
      <c r="AS156" s="7">
        <v>213.41392857142901</v>
      </c>
      <c r="AT156" s="7">
        <v>209.801428571429</v>
      </c>
      <c r="AU156" s="7">
        <v>66.866964285714303</v>
      </c>
      <c r="AV156" s="7">
        <v>0</v>
      </c>
      <c r="AW156" s="7">
        <v>0</v>
      </c>
      <c r="AX156" s="7">
        <v>0</v>
      </c>
      <c r="AY156" s="7">
        <v>5113.5706666666701</v>
      </c>
      <c r="AZ156" s="7">
        <v>491.37</v>
      </c>
      <c r="BA156" s="7">
        <v>826.78125</v>
      </c>
      <c r="BB156" s="7">
        <v>3151.93869047619</v>
      </c>
      <c r="BC156" s="7">
        <v>642</v>
      </c>
      <c r="BD156" s="7">
        <v>1487</v>
      </c>
      <c r="BE156" s="7">
        <v>235.3125</v>
      </c>
      <c r="BF156" s="7">
        <v>251.3</v>
      </c>
      <c r="BG156" s="7">
        <v>318.39999999999998</v>
      </c>
      <c r="BH156" s="7">
        <v>298.8</v>
      </c>
      <c r="BI156" s="7">
        <v>170</v>
      </c>
      <c r="BJ156" s="7">
        <v>1288</v>
      </c>
      <c r="BK156" s="7">
        <v>104.64125</v>
      </c>
      <c r="BL156" s="7">
        <v>445.34166666666698</v>
      </c>
      <c r="BM156" s="7">
        <v>4131.2124999999996</v>
      </c>
      <c r="BN156" s="7">
        <v>308.125</v>
      </c>
      <c r="BO156" s="7">
        <v>6696.7184523809501</v>
      </c>
      <c r="BP156" s="7">
        <v>0</v>
      </c>
      <c r="BQ156" s="7">
        <v>187.65625</v>
      </c>
      <c r="BR156" s="7">
        <v>350</v>
      </c>
      <c r="BS156" s="7">
        <v>169</v>
      </c>
      <c r="BT156" s="7">
        <v>550</v>
      </c>
      <c r="BU156" s="7">
        <v>740</v>
      </c>
      <c r="BV156" s="7">
        <v>1192</v>
      </c>
      <c r="BW156" s="7">
        <v>4069.8901785714302</v>
      </c>
      <c r="BX156" s="7">
        <v>0</v>
      </c>
      <c r="BY156" s="7">
        <v>0</v>
      </c>
      <c r="BZ156" s="7">
        <v>1140.71464285714</v>
      </c>
      <c r="CA156" s="7">
        <v>5962.0550000000003</v>
      </c>
      <c r="CB156" s="7">
        <v>419.73750000000001</v>
      </c>
      <c r="CC156" s="7">
        <v>0</v>
      </c>
      <c r="CD156" s="7">
        <v>26358.714285714301</v>
      </c>
      <c r="CE156" s="7">
        <v>18510.474404761899</v>
      </c>
      <c r="CF156" s="7">
        <v>0</v>
      </c>
      <c r="CG156" s="7">
        <v>4852.3542857142902</v>
      </c>
      <c r="CH156" s="7">
        <v>257.03571428571399</v>
      </c>
      <c r="CI156" s="7">
        <v>209.37142857142899</v>
      </c>
      <c r="CJ156" s="7">
        <v>156.97142857142899</v>
      </c>
      <c r="CK156" s="7">
        <v>157.97142857142899</v>
      </c>
      <c r="CL156" s="7">
        <v>956.70714285714303</v>
      </c>
      <c r="CM156" s="7">
        <v>977.03714285714295</v>
      </c>
      <c r="CN156" s="7">
        <v>1104.84785714286</v>
      </c>
      <c r="CO156" s="7">
        <v>67.671428571428606</v>
      </c>
      <c r="CP156" s="7">
        <v>559.09226190476204</v>
      </c>
      <c r="CQ156" s="7">
        <v>67.571428571428598</v>
      </c>
      <c r="CR156" s="7">
        <v>156.9375</v>
      </c>
      <c r="CS156" s="7">
        <v>39.771428571428601</v>
      </c>
      <c r="CT156" s="7">
        <v>5272.3214285714303</v>
      </c>
      <c r="CU156" s="7">
        <v>3830.7150000000001</v>
      </c>
      <c r="CV156" s="7">
        <v>183.27857142857101</v>
      </c>
      <c r="CW156" s="7">
        <v>1945.56819047619</v>
      </c>
      <c r="CX156" s="7">
        <v>145.047857142857</v>
      </c>
      <c r="CY156" s="7">
        <v>1925.3833928571401</v>
      </c>
      <c r="CZ156" s="7">
        <v>662.31964285714298</v>
      </c>
      <c r="DA156" s="7">
        <v>11738.5421130952</v>
      </c>
      <c r="DB156" s="7">
        <v>6714.5979166666702</v>
      </c>
      <c r="DC156" s="7">
        <v>8465.3196428571391</v>
      </c>
      <c r="DD156" s="7">
        <v>2361.0714285714298</v>
      </c>
      <c r="DE156" s="7">
        <v>190.57142857142901</v>
      </c>
      <c r="DF156" s="7">
        <v>2604.4285714285702</v>
      </c>
      <c r="DG156" s="7">
        <v>60.814285714285703</v>
      </c>
      <c r="DH156" s="7">
        <v>0</v>
      </c>
      <c r="DI156" s="7">
        <v>1051.8285714285701</v>
      </c>
      <c r="DJ156" s="7">
        <v>0</v>
      </c>
      <c r="DK156" s="7">
        <v>1893.75</v>
      </c>
      <c r="DL156" s="7">
        <v>0</v>
      </c>
      <c r="DM156" s="7">
        <v>0</v>
      </c>
      <c r="DN156" s="7">
        <v>0</v>
      </c>
      <c r="DO156" s="7">
        <v>215.63095238095201</v>
      </c>
      <c r="DP156" s="7">
        <v>597.46428571428601</v>
      </c>
      <c r="DQ156" s="7">
        <v>0</v>
      </c>
      <c r="DR156" s="7">
        <v>0</v>
      </c>
      <c r="DS156" s="7">
        <v>0</v>
      </c>
      <c r="DU156" s="7">
        <v>0</v>
      </c>
      <c r="DV156" s="7">
        <v>0</v>
      </c>
      <c r="DW156" s="7">
        <v>248750.49681904801</v>
      </c>
      <c r="DX156" s="7" t="s">
        <v>472</v>
      </c>
    </row>
    <row r="157" spans="1:128" x14ac:dyDescent="0.2">
      <c r="A157" s="8" t="s">
        <v>461</v>
      </c>
      <c r="B157" s="7">
        <v>231.31076190476199</v>
      </c>
      <c r="C157" s="7">
        <v>55.087904761904802</v>
      </c>
      <c r="D157" s="7">
        <v>292.55361904761901</v>
      </c>
      <c r="E157" s="7">
        <v>92.359904761904801</v>
      </c>
      <c r="F157" s="7">
        <v>546.29619047619099</v>
      </c>
      <c r="G157" s="7">
        <v>35.428571428571402</v>
      </c>
      <c r="H157" s="7">
        <v>0</v>
      </c>
      <c r="I157" s="7">
        <v>231.440666666667</v>
      </c>
      <c r="J157" s="7">
        <v>127.946666666667</v>
      </c>
      <c r="K157" s="7">
        <v>90.435428571428602</v>
      </c>
      <c r="L157" s="7">
        <v>69.102095238095302</v>
      </c>
      <c r="M157" s="7">
        <v>0</v>
      </c>
      <c r="N157" s="7">
        <v>119.668571428571</v>
      </c>
      <c r="O157" s="7">
        <v>150.99523809523799</v>
      </c>
      <c r="P157" s="7">
        <v>133.48190476190501</v>
      </c>
      <c r="Q157" s="7">
        <v>0</v>
      </c>
      <c r="R157" s="7">
        <v>341.27939047618997</v>
      </c>
      <c r="S157" s="7">
        <v>0</v>
      </c>
      <c r="T157" s="7">
        <v>0</v>
      </c>
      <c r="U157" s="7">
        <v>221.97714285714301</v>
      </c>
      <c r="V157" s="7">
        <v>71.462857142857104</v>
      </c>
      <c r="W157" s="7">
        <v>5.7142857142857099E-2</v>
      </c>
      <c r="X157" s="7">
        <v>0</v>
      </c>
      <c r="Y157" s="7">
        <v>0</v>
      </c>
      <c r="Z157" s="7">
        <v>111.211428571429</v>
      </c>
      <c r="AA157" s="7">
        <v>1592.5638095238101</v>
      </c>
      <c r="AB157" s="7">
        <v>421.69142857142901</v>
      </c>
      <c r="AC157" s="7">
        <v>98.115238095238098</v>
      </c>
      <c r="AD157" s="7">
        <v>510.45714285714303</v>
      </c>
      <c r="AE157" s="7">
        <v>0.114285714285714</v>
      </c>
      <c r="AF157" s="7">
        <v>0</v>
      </c>
      <c r="AG157" s="7">
        <v>993.30666666666696</v>
      </c>
      <c r="AH157" s="7">
        <v>0</v>
      </c>
      <c r="AI157" s="7">
        <v>2561.25714285714</v>
      </c>
      <c r="AJ157" s="7">
        <v>0</v>
      </c>
      <c r="AK157" s="7">
        <v>771.75238095238103</v>
      </c>
      <c r="AL157" s="7">
        <v>346.66476190476197</v>
      </c>
      <c r="AM157" s="7">
        <v>2995.74285714286</v>
      </c>
      <c r="AN157" s="7">
        <v>68.400000000000006</v>
      </c>
      <c r="AO157" s="7">
        <v>9.1428571428571104</v>
      </c>
      <c r="AP157" s="7">
        <v>10.8571428571429</v>
      </c>
      <c r="AQ157" s="7">
        <v>62.674285714285602</v>
      </c>
      <c r="AR157" s="7">
        <v>0</v>
      </c>
      <c r="AS157" s="7">
        <v>115.750178571429</v>
      </c>
      <c r="AT157" s="7">
        <v>105.536428571429</v>
      </c>
      <c r="AU157" s="7">
        <v>26.345714285714301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1477.32142857143</v>
      </c>
      <c r="BX157" s="7">
        <v>0</v>
      </c>
      <c r="BZ157" s="7">
        <v>406.27285714285699</v>
      </c>
      <c r="CA157" s="7">
        <v>5850.3</v>
      </c>
      <c r="CB157" s="7">
        <v>0</v>
      </c>
      <c r="CC157" s="7">
        <v>0</v>
      </c>
      <c r="CD157" s="7">
        <v>21346.714285714301</v>
      </c>
      <c r="CE157" s="7">
        <v>2462.5428571428602</v>
      </c>
      <c r="CF157" s="7">
        <v>0</v>
      </c>
      <c r="CG157" s="7">
        <v>837.15428571428504</v>
      </c>
      <c r="CH157" s="7">
        <v>0</v>
      </c>
      <c r="CI157" s="7">
        <v>0</v>
      </c>
      <c r="CJ157" s="7">
        <v>0</v>
      </c>
      <c r="CK157" s="7">
        <v>0</v>
      </c>
      <c r="CL157" s="7">
        <v>346.34285714285699</v>
      </c>
      <c r="CM157" s="7">
        <v>305.25714285714298</v>
      </c>
      <c r="CN157" s="7">
        <v>386.94285714285701</v>
      </c>
      <c r="CO157" s="7">
        <v>0</v>
      </c>
      <c r="CP157" s="7">
        <v>33.404761904761898</v>
      </c>
      <c r="CQ157" s="7">
        <v>0</v>
      </c>
      <c r="CR157" s="7">
        <v>0</v>
      </c>
      <c r="CS157" s="7">
        <v>0</v>
      </c>
      <c r="CT157" s="7">
        <v>0</v>
      </c>
      <c r="CU157" s="7">
        <v>985.32</v>
      </c>
      <c r="CV157" s="7">
        <v>69.428571428571402</v>
      </c>
      <c r="CW157" s="7">
        <v>482.50285714285701</v>
      </c>
      <c r="CX157" s="7">
        <v>45.822857142857103</v>
      </c>
      <c r="CY157" s="7">
        <v>271.33714285714302</v>
      </c>
      <c r="CZ157" s="7">
        <v>258.19714285714298</v>
      </c>
      <c r="DA157" s="7">
        <v>9618.9285714285706</v>
      </c>
      <c r="DB157" s="7">
        <v>2628.4642857142899</v>
      </c>
      <c r="DC157" s="7">
        <v>2737.8571428571399</v>
      </c>
      <c r="DD157" s="7">
        <v>890.57142857142799</v>
      </c>
      <c r="DE157" s="7">
        <v>0</v>
      </c>
      <c r="DF157" s="7">
        <v>696.42857142857201</v>
      </c>
      <c r="DG157" s="7">
        <v>6.2142857142857197</v>
      </c>
      <c r="DH157" s="7">
        <v>0</v>
      </c>
      <c r="DI157" s="7">
        <v>451.82857142857199</v>
      </c>
      <c r="DJ157" s="7">
        <v>0</v>
      </c>
      <c r="DK157" s="7">
        <v>334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U157" s="7">
        <v>0</v>
      </c>
      <c r="DV157" s="7">
        <v>0</v>
      </c>
      <c r="DW157" s="7">
        <v>66541.622569047599</v>
      </c>
      <c r="DX157" s="7" t="s">
        <v>461</v>
      </c>
    </row>
    <row r="158" spans="1:128" x14ac:dyDescent="0.2">
      <c r="A158" s="8" t="s">
        <v>462</v>
      </c>
      <c r="B158" s="7">
        <v>5474.7</v>
      </c>
      <c r="C158" s="7">
        <v>0</v>
      </c>
      <c r="D158" s="7">
        <v>1620</v>
      </c>
      <c r="E158" s="7">
        <v>0</v>
      </c>
      <c r="F158" s="7">
        <v>1240.24</v>
      </c>
      <c r="G158" s="7">
        <v>0</v>
      </c>
      <c r="H158" s="7">
        <v>0</v>
      </c>
      <c r="I158" s="7">
        <v>0</v>
      </c>
      <c r="J158" s="7">
        <v>159.04</v>
      </c>
      <c r="K158" s="7">
        <v>0</v>
      </c>
      <c r="L158" s="7">
        <v>0</v>
      </c>
      <c r="M158" s="7">
        <v>0</v>
      </c>
      <c r="N158" s="7">
        <v>26.64</v>
      </c>
      <c r="O158" s="7">
        <v>20.72</v>
      </c>
      <c r="P158" s="7">
        <v>14.8</v>
      </c>
      <c r="Q158" s="7">
        <v>0</v>
      </c>
      <c r="R158" s="7">
        <v>0</v>
      </c>
      <c r="S158" s="7">
        <v>0</v>
      </c>
      <c r="T158" s="7">
        <v>0</v>
      </c>
      <c r="U158" s="7">
        <v>121.2</v>
      </c>
      <c r="V158" s="7">
        <v>15.6</v>
      </c>
      <c r="W158" s="7">
        <v>0</v>
      </c>
      <c r="X158" s="7">
        <v>0</v>
      </c>
      <c r="Y158" s="7">
        <v>0</v>
      </c>
      <c r="Z158" s="7">
        <v>0</v>
      </c>
      <c r="AA158" s="7">
        <v>415.84</v>
      </c>
      <c r="AB158" s="7">
        <v>91.320000000000107</v>
      </c>
      <c r="AC158" s="7">
        <v>0</v>
      </c>
      <c r="AD158" s="7">
        <v>47.999999999999901</v>
      </c>
      <c r="AE158" s="7">
        <v>0</v>
      </c>
      <c r="AF158" s="7">
        <v>0</v>
      </c>
      <c r="AG158" s="7">
        <v>170.52</v>
      </c>
      <c r="AH158" s="7">
        <v>0</v>
      </c>
      <c r="AI158" s="7">
        <v>0</v>
      </c>
      <c r="AJ158" s="7">
        <v>0</v>
      </c>
      <c r="AK158" s="7">
        <v>0</v>
      </c>
      <c r="AL158" s="7">
        <v>184</v>
      </c>
      <c r="AM158" s="7">
        <v>325.8</v>
      </c>
      <c r="AN158" s="7">
        <v>0</v>
      </c>
      <c r="AO158" s="7">
        <v>6</v>
      </c>
      <c r="AP158" s="7">
        <v>7.2</v>
      </c>
      <c r="AQ158" s="7">
        <v>0</v>
      </c>
      <c r="AR158" s="7">
        <v>0</v>
      </c>
      <c r="AS158" s="7">
        <v>2.8500000000000099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126.25</v>
      </c>
      <c r="AZ158" s="7">
        <v>62</v>
      </c>
      <c r="BA158" s="7">
        <v>0</v>
      </c>
      <c r="BB158" s="7">
        <v>0</v>
      </c>
      <c r="BC158" s="7">
        <v>0</v>
      </c>
      <c r="BD158" s="7">
        <v>43.5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18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24</v>
      </c>
      <c r="BW158" s="7">
        <v>49.75</v>
      </c>
      <c r="BX158" s="7">
        <v>0</v>
      </c>
      <c r="BZ158" s="7">
        <v>108.18</v>
      </c>
      <c r="CA158" s="7">
        <v>1.6800000000002899</v>
      </c>
      <c r="CB158" s="7">
        <v>0</v>
      </c>
      <c r="CC158" s="7">
        <v>0</v>
      </c>
      <c r="CD158" s="7">
        <v>1035</v>
      </c>
      <c r="CE158" s="7">
        <v>1299.5999999999999</v>
      </c>
      <c r="CF158" s="7">
        <v>0</v>
      </c>
      <c r="CG158" s="7">
        <v>75.599999999999895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51</v>
      </c>
      <c r="CQ158" s="7">
        <v>0</v>
      </c>
      <c r="CR158" s="7">
        <v>0</v>
      </c>
      <c r="CS158" s="7">
        <v>0</v>
      </c>
      <c r="CT158" s="7">
        <v>0</v>
      </c>
      <c r="CU158" s="7">
        <v>43.200000000000102</v>
      </c>
      <c r="CV158" s="7">
        <v>0</v>
      </c>
      <c r="CW158" s="7">
        <v>164.16</v>
      </c>
      <c r="CX158" s="7">
        <v>0</v>
      </c>
      <c r="CY158" s="7">
        <v>31.32</v>
      </c>
      <c r="CZ158" s="7">
        <v>5.5799999999999796</v>
      </c>
      <c r="DA158" s="7">
        <v>18.25</v>
      </c>
      <c r="DB158" s="7">
        <v>30</v>
      </c>
      <c r="DC158" s="7">
        <v>114</v>
      </c>
      <c r="DD158" s="7">
        <v>22.5</v>
      </c>
      <c r="DE158" s="7">
        <v>0</v>
      </c>
      <c r="DF158" s="7">
        <v>22.5</v>
      </c>
      <c r="DG158" s="7">
        <v>0</v>
      </c>
      <c r="DH158" s="7">
        <v>0</v>
      </c>
      <c r="DI158" s="7">
        <v>0</v>
      </c>
      <c r="DJ158" s="7">
        <v>0</v>
      </c>
      <c r="DK158" s="7">
        <v>12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U158" s="7">
        <v>0</v>
      </c>
      <c r="DV158" s="7">
        <v>0</v>
      </c>
      <c r="DW158" s="7">
        <v>13302.54</v>
      </c>
      <c r="DX158" s="7" t="s">
        <v>462</v>
      </c>
    </row>
    <row r="159" spans="1:128" x14ac:dyDescent="0.2">
      <c r="A159" s="8" t="s">
        <v>463</v>
      </c>
      <c r="B159" s="7">
        <v>82.5</v>
      </c>
      <c r="C159" s="7">
        <v>30</v>
      </c>
      <c r="D159" s="7">
        <v>60</v>
      </c>
      <c r="E159" s="7">
        <v>33</v>
      </c>
      <c r="F159" s="7">
        <v>1133.68</v>
      </c>
      <c r="G159" s="7">
        <v>60</v>
      </c>
      <c r="H159" s="7">
        <v>0</v>
      </c>
      <c r="I159" s="7">
        <v>253</v>
      </c>
      <c r="J159" s="7">
        <v>571.20000000000005</v>
      </c>
      <c r="K159" s="7">
        <v>36</v>
      </c>
      <c r="L159" s="7">
        <v>0</v>
      </c>
      <c r="M159" s="7">
        <v>0</v>
      </c>
      <c r="N159" s="7">
        <v>245.68</v>
      </c>
      <c r="O159" s="7">
        <v>59.2</v>
      </c>
      <c r="P159" s="7">
        <v>183.52</v>
      </c>
      <c r="Q159" s="7">
        <v>94.613333333333301</v>
      </c>
      <c r="R159" s="7">
        <v>0</v>
      </c>
      <c r="S159" s="7">
        <v>1851.10666666667</v>
      </c>
      <c r="T159" s="7">
        <v>0</v>
      </c>
      <c r="U159" s="7">
        <v>434.4</v>
      </c>
      <c r="V159" s="7">
        <v>690.48</v>
      </c>
      <c r="W159" s="7">
        <v>0</v>
      </c>
      <c r="X159" s="7">
        <v>0</v>
      </c>
      <c r="Y159" s="7">
        <v>0</v>
      </c>
      <c r="Z159" s="7">
        <v>31.08</v>
      </c>
      <c r="AA159" s="7">
        <v>1527.2</v>
      </c>
      <c r="AB159" s="7">
        <v>147.6</v>
      </c>
      <c r="AC159" s="7">
        <v>0</v>
      </c>
      <c r="AD159" s="7">
        <v>483.6</v>
      </c>
      <c r="AE159" s="7">
        <v>0</v>
      </c>
      <c r="AF159" s="7">
        <v>0</v>
      </c>
      <c r="AG159" s="7">
        <v>226.24</v>
      </c>
      <c r="AH159" s="7">
        <v>0</v>
      </c>
      <c r="AI159" s="7">
        <v>789.6</v>
      </c>
      <c r="AJ159" s="7">
        <v>0</v>
      </c>
      <c r="AK159" s="7">
        <v>0</v>
      </c>
      <c r="AL159" s="7">
        <v>283.36</v>
      </c>
      <c r="AM159" s="7">
        <v>617.4</v>
      </c>
      <c r="AN159" s="7">
        <v>0</v>
      </c>
      <c r="AO159" s="7">
        <v>936</v>
      </c>
      <c r="AP159" s="7">
        <v>6.48</v>
      </c>
      <c r="AQ159" s="7">
        <v>211.6</v>
      </c>
      <c r="AR159" s="7">
        <v>0</v>
      </c>
      <c r="AS159" s="7">
        <v>0</v>
      </c>
      <c r="AT159" s="7">
        <v>0</v>
      </c>
      <c r="AU159" s="7">
        <v>3.8</v>
      </c>
      <c r="AV159" s="7">
        <v>0</v>
      </c>
      <c r="AW159" s="7">
        <v>0</v>
      </c>
      <c r="AX159" s="7">
        <v>0</v>
      </c>
      <c r="AY159" s="7">
        <v>309.5</v>
      </c>
      <c r="AZ159" s="7">
        <v>72.5</v>
      </c>
      <c r="BA159" s="7">
        <v>156</v>
      </c>
      <c r="BB159" s="7">
        <v>432</v>
      </c>
      <c r="BC159" s="7">
        <v>222</v>
      </c>
      <c r="BD159" s="7">
        <v>643.5</v>
      </c>
      <c r="BE159" s="7">
        <v>24</v>
      </c>
      <c r="BF159" s="7">
        <v>0</v>
      </c>
      <c r="BG159" s="7">
        <v>0</v>
      </c>
      <c r="BH159" s="7">
        <v>0</v>
      </c>
      <c r="BI159" s="7">
        <v>0</v>
      </c>
      <c r="BJ159" s="7">
        <v>320</v>
      </c>
      <c r="BK159" s="7">
        <v>26</v>
      </c>
      <c r="BL159" s="7">
        <v>0</v>
      </c>
      <c r="BM159" s="7">
        <v>767.5</v>
      </c>
      <c r="BN159" s="7">
        <v>0</v>
      </c>
      <c r="BO159" s="7">
        <v>968.8</v>
      </c>
      <c r="BQ159" s="7">
        <v>12</v>
      </c>
      <c r="BR159" s="7">
        <v>0</v>
      </c>
      <c r="BS159" s="7">
        <v>0</v>
      </c>
      <c r="BT159" s="7">
        <v>0</v>
      </c>
      <c r="BU159" s="7">
        <v>240</v>
      </c>
      <c r="BV159" s="7">
        <v>168</v>
      </c>
      <c r="BW159" s="7">
        <v>361</v>
      </c>
      <c r="BX159" s="7">
        <v>0</v>
      </c>
      <c r="BZ159" s="7">
        <v>268.92</v>
      </c>
      <c r="CA159" s="7">
        <v>7.2799999999997498</v>
      </c>
      <c r="CB159" s="7">
        <v>3</v>
      </c>
      <c r="CC159" s="7">
        <v>0</v>
      </c>
      <c r="CD159" s="7">
        <v>3177</v>
      </c>
      <c r="CE159" s="7">
        <v>2138.4</v>
      </c>
      <c r="CF159" s="7">
        <v>0</v>
      </c>
      <c r="CG159" s="7">
        <v>939.6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10.0714285714286</v>
      </c>
      <c r="CP159" s="7">
        <v>48</v>
      </c>
      <c r="CQ159" s="7">
        <v>0</v>
      </c>
      <c r="CR159" s="7">
        <v>0</v>
      </c>
      <c r="CS159" s="7">
        <v>0</v>
      </c>
      <c r="CT159" s="7">
        <v>19.371428571428499</v>
      </c>
      <c r="CU159" s="7">
        <v>712.8</v>
      </c>
      <c r="CV159" s="7">
        <v>0</v>
      </c>
      <c r="CW159" s="7">
        <v>273.24</v>
      </c>
      <c r="CX159" s="7">
        <v>0</v>
      </c>
      <c r="CY159" s="7">
        <v>127.44</v>
      </c>
      <c r="CZ159" s="7">
        <v>100.44</v>
      </c>
      <c r="DA159" s="7">
        <v>493.5</v>
      </c>
      <c r="DB159" s="7">
        <v>523.5</v>
      </c>
      <c r="DC159" s="7">
        <v>612</v>
      </c>
      <c r="DD159" s="7">
        <v>348</v>
      </c>
      <c r="DE159" s="7">
        <v>0</v>
      </c>
      <c r="DF159" s="7">
        <v>367.5</v>
      </c>
      <c r="DG159" s="7">
        <v>7.5</v>
      </c>
      <c r="DH159" s="7">
        <v>0</v>
      </c>
      <c r="DI159" s="7">
        <v>0</v>
      </c>
      <c r="DJ159" s="7">
        <v>0</v>
      </c>
      <c r="DK159" s="7">
        <v>226</v>
      </c>
      <c r="DO159" s="7">
        <v>0</v>
      </c>
      <c r="DP159" s="7">
        <v>0</v>
      </c>
      <c r="DQ159" s="7">
        <v>0</v>
      </c>
      <c r="DR159" s="7">
        <v>0</v>
      </c>
      <c r="DS159" s="7">
        <v>0</v>
      </c>
      <c r="DU159" s="7">
        <v>0</v>
      </c>
      <c r="DV159" s="7">
        <v>0</v>
      </c>
      <c r="DW159" s="7">
        <v>26208.702857142802</v>
      </c>
      <c r="DX159" s="7" t="s">
        <v>463</v>
      </c>
    </row>
    <row r="160" spans="1:128" x14ac:dyDescent="0.2">
      <c r="A160" s="8"/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U160" s="7">
        <v>0</v>
      </c>
      <c r="DV160" s="7">
        <v>0</v>
      </c>
      <c r="DW160" s="7">
        <v>0</v>
      </c>
    </row>
    <row r="161" spans="1:128" x14ac:dyDescent="0.2">
      <c r="A161" s="8"/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U161" s="7">
        <v>0</v>
      </c>
      <c r="DV161" s="7">
        <v>0</v>
      </c>
      <c r="DW161" s="7">
        <v>0</v>
      </c>
    </row>
    <row r="162" spans="1:128" x14ac:dyDescent="0.2">
      <c r="A162" s="8" t="s">
        <v>473</v>
      </c>
      <c r="B162" s="7">
        <v>2746.3449999999998</v>
      </c>
      <c r="C162" s="7">
        <v>203.67500000000001</v>
      </c>
      <c r="D162" s="7">
        <v>2165.6574999999998</v>
      </c>
      <c r="E162" s="7">
        <v>270</v>
      </c>
      <c r="F162" s="7">
        <v>3520.62857142857</v>
      </c>
      <c r="G162" s="7">
        <v>114</v>
      </c>
      <c r="H162" s="7">
        <v>497.04</v>
      </c>
      <c r="I162" s="7">
        <v>660.05250000000001</v>
      </c>
      <c r="J162" s="7">
        <v>1372.6106666666701</v>
      </c>
      <c r="K162" s="7">
        <v>254.35</v>
      </c>
      <c r="L162" s="7">
        <v>568.703125</v>
      </c>
      <c r="M162" s="7">
        <v>0</v>
      </c>
      <c r="N162" s="7">
        <v>1313.1824999999999</v>
      </c>
      <c r="O162" s="7">
        <v>331.75125000000003</v>
      </c>
      <c r="P162" s="7">
        <v>566.84</v>
      </c>
      <c r="Q162" s="7">
        <v>767.76</v>
      </c>
      <c r="R162" s="7">
        <v>400</v>
      </c>
      <c r="S162" s="7">
        <v>19724.5916666667</v>
      </c>
      <c r="T162" s="7">
        <v>416.03958333333298</v>
      </c>
      <c r="U162" s="7">
        <v>1844.7650000000001</v>
      </c>
      <c r="V162" s="7">
        <v>1161.33</v>
      </c>
      <c r="W162" s="7">
        <v>70</v>
      </c>
      <c r="X162" s="7">
        <v>734</v>
      </c>
      <c r="Y162" s="7">
        <v>1381.4989880952401</v>
      </c>
      <c r="Z162" s="7">
        <v>203.13</v>
      </c>
      <c r="AA162" s="7">
        <v>2414.07733333333</v>
      </c>
      <c r="AB162" s="7">
        <v>589.6</v>
      </c>
      <c r="AC162" s="7">
        <v>167.04</v>
      </c>
      <c r="AD162" s="7">
        <v>1707.15</v>
      </c>
      <c r="AE162" s="7">
        <v>150</v>
      </c>
      <c r="AF162" s="7">
        <v>475.57333333333298</v>
      </c>
      <c r="AG162" s="7">
        <v>1304.96266666667</v>
      </c>
      <c r="AH162" s="7">
        <v>114.919333333333</v>
      </c>
      <c r="AI162" s="7">
        <v>4525.05</v>
      </c>
      <c r="AJ162" s="7">
        <v>610</v>
      </c>
      <c r="AK162" s="7">
        <v>1915.2</v>
      </c>
      <c r="AL162" s="7">
        <v>638.59500000000003</v>
      </c>
      <c r="AM162" s="7">
        <v>8981.4957142857093</v>
      </c>
      <c r="AN162" s="7">
        <v>178.2</v>
      </c>
      <c r="AO162" s="7">
        <v>2353.5</v>
      </c>
      <c r="AP162" s="7">
        <v>55.95</v>
      </c>
      <c r="AQ162" s="7">
        <v>1177.175</v>
      </c>
      <c r="AR162" s="7">
        <v>196.231285714286</v>
      </c>
      <c r="AS162" s="7">
        <v>94.813749999999999</v>
      </c>
      <c r="AT162" s="7">
        <v>104.265</v>
      </c>
      <c r="AU162" s="7">
        <v>36.721249999999998</v>
      </c>
      <c r="AV162" s="7">
        <v>0</v>
      </c>
      <c r="AW162" s="7">
        <v>0</v>
      </c>
      <c r="AX162" s="7">
        <v>0</v>
      </c>
      <c r="AY162" s="7">
        <v>4677.8206666666701</v>
      </c>
      <c r="AZ162" s="7">
        <v>356.87</v>
      </c>
      <c r="BA162" s="7">
        <v>670.78125</v>
      </c>
      <c r="BB162" s="7">
        <v>2719.93869047619</v>
      </c>
      <c r="BC162" s="7">
        <v>420</v>
      </c>
      <c r="BD162" s="7">
        <v>800</v>
      </c>
      <c r="BE162" s="7">
        <v>211.3125</v>
      </c>
      <c r="BF162" s="7">
        <v>251.3</v>
      </c>
      <c r="BG162" s="7">
        <v>318.39999999999998</v>
      </c>
      <c r="BH162" s="7">
        <v>298.8</v>
      </c>
      <c r="BI162" s="7">
        <v>170</v>
      </c>
      <c r="BJ162" s="7">
        <v>950</v>
      </c>
      <c r="BK162" s="7">
        <v>78.641249999999999</v>
      </c>
      <c r="BL162" s="7">
        <v>445.34166666666698</v>
      </c>
      <c r="BM162" s="7">
        <v>3363.7125000000001</v>
      </c>
      <c r="BN162" s="7">
        <v>308.125</v>
      </c>
      <c r="BO162" s="7">
        <v>5727.9184523809499</v>
      </c>
      <c r="BQ162" s="7">
        <v>175.65625</v>
      </c>
      <c r="BR162" s="7">
        <v>350</v>
      </c>
      <c r="BS162" s="7">
        <v>169</v>
      </c>
      <c r="BT162" s="7">
        <v>550</v>
      </c>
      <c r="BU162" s="7">
        <v>500</v>
      </c>
      <c r="BV162" s="7">
        <v>1000</v>
      </c>
      <c r="BW162" s="7">
        <v>2181.8187499999999</v>
      </c>
      <c r="BX162" s="7">
        <v>0</v>
      </c>
      <c r="BZ162" s="7">
        <v>357.341785714286</v>
      </c>
      <c r="CA162" s="7">
        <v>102.795</v>
      </c>
      <c r="CB162" s="7">
        <v>416.73750000000001</v>
      </c>
      <c r="CC162" s="7">
        <v>0</v>
      </c>
      <c r="CD162" s="7">
        <v>800</v>
      </c>
      <c r="CE162" s="7">
        <v>12609.931547619</v>
      </c>
      <c r="CF162" s="7">
        <v>0</v>
      </c>
      <c r="CG162" s="7">
        <v>3000</v>
      </c>
      <c r="CH162" s="7">
        <v>257.03571428571399</v>
      </c>
      <c r="CI162" s="7">
        <v>209.37142857142899</v>
      </c>
      <c r="CJ162" s="7">
        <v>156.97142857142899</v>
      </c>
      <c r="CK162" s="7">
        <v>157.97142857142899</v>
      </c>
      <c r="CL162" s="7">
        <v>610.36428571428598</v>
      </c>
      <c r="CM162" s="7">
        <v>671.78</v>
      </c>
      <c r="CN162" s="7">
        <v>717.90499999999997</v>
      </c>
      <c r="CO162" s="7">
        <v>57.6</v>
      </c>
      <c r="CP162" s="7">
        <v>426.6875</v>
      </c>
      <c r="CQ162" s="7">
        <v>67.571428571428598</v>
      </c>
      <c r="CR162" s="7">
        <v>156.9375</v>
      </c>
      <c r="CS162" s="7">
        <v>39.771428571428601</v>
      </c>
      <c r="CT162" s="7">
        <v>5252.95</v>
      </c>
      <c r="CU162" s="7">
        <v>2089.395</v>
      </c>
      <c r="CV162" s="7">
        <v>113.85</v>
      </c>
      <c r="CW162" s="7">
        <v>1025.66533333333</v>
      </c>
      <c r="CX162" s="7">
        <v>99.224999999999994</v>
      </c>
      <c r="CY162" s="7">
        <v>1495.2862500000001</v>
      </c>
      <c r="CZ162" s="7">
        <v>298.10250000000002</v>
      </c>
      <c r="DA162" s="7">
        <v>1607.86354166667</v>
      </c>
      <c r="DB162" s="7">
        <v>3532.6336309523799</v>
      </c>
      <c r="DC162" s="7">
        <v>5001.4624999999996</v>
      </c>
      <c r="DD162" s="7">
        <v>1100</v>
      </c>
      <c r="DE162" s="7">
        <v>190.57142857142901</v>
      </c>
      <c r="DF162" s="7">
        <v>1518</v>
      </c>
      <c r="DG162" s="7">
        <v>47.1</v>
      </c>
      <c r="DH162" s="7">
        <v>0</v>
      </c>
      <c r="DI162" s="7">
        <v>600</v>
      </c>
      <c r="DJ162" s="7">
        <v>0</v>
      </c>
      <c r="DK162" s="7">
        <v>1321.75</v>
      </c>
      <c r="DO162" s="7">
        <v>215.63095238095201</v>
      </c>
      <c r="DP162" s="7">
        <v>597.46428571428601</v>
      </c>
      <c r="DQ162" s="7">
        <v>0</v>
      </c>
      <c r="DR162" s="7">
        <v>0</v>
      </c>
      <c r="DS162" s="7">
        <v>0</v>
      </c>
      <c r="DU162" s="7">
        <v>0</v>
      </c>
      <c r="DV162" s="7">
        <v>0</v>
      </c>
      <c r="DW162" s="7">
        <v>142697.631392857</v>
      </c>
      <c r="DX162" s="7" t="s">
        <v>473</v>
      </c>
    </row>
    <row r="163" spans="1:128" x14ac:dyDescent="0.2">
      <c r="A163" s="8" t="s">
        <v>474</v>
      </c>
      <c r="B163" s="7">
        <v>2746.3449999999998</v>
      </c>
      <c r="C163" s="7">
        <v>203.67500000000001</v>
      </c>
      <c r="D163" s="7">
        <v>1750</v>
      </c>
      <c r="E163" s="7">
        <v>270</v>
      </c>
      <c r="F163" s="7">
        <v>3120.62857142857</v>
      </c>
      <c r="G163" s="7">
        <v>114</v>
      </c>
      <c r="H163" s="7">
        <v>500</v>
      </c>
      <c r="I163" s="7">
        <v>660.05250000000001</v>
      </c>
      <c r="J163" s="7">
        <v>1312.6106666666701</v>
      </c>
      <c r="K163" s="7">
        <v>254.35</v>
      </c>
      <c r="L163" s="7">
        <v>68.703125</v>
      </c>
      <c r="M163" s="7">
        <v>0</v>
      </c>
      <c r="N163" s="7">
        <v>1270.0625</v>
      </c>
      <c r="O163" s="7">
        <v>331.75125000000003</v>
      </c>
      <c r="P163" s="7">
        <v>566.84</v>
      </c>
      <c r="Q163" s="7">
        <v>767.76</v>
      </c>
      <c r="R163" s="7">
        <v>400</v>
      </c>
      <c r="S163" s="7">
        <v>24462.471666666701</v>
      </c>
      <c r="T163" s="7">
        <v>477.84910714285701</v>
      </c>
      <c r="U163" s="7">
        <v>1780.7650000000001</v>
      </c>
      <c r="V163" s="7">
        <v>1161.33</v>
      </c>
      <c r="W163" s="7">
        <v>70</v>
      </c>
      <c r="X163" s="7">
        <v>1100</v>
      </c>
      <c r="Y163" s="7">
        <v>2230.2937499999998</v>
      </c>
      <c r="Z163" s="7">
        <v>203.13</v>
      </c>
      <c r="AA163" s="7">
        <v>2414.07733333333</v>
      </c>
      <c r="AB163" s="7">
        <v>589.6</v>
      </c>
      <c r="AC163" s="7">
        <v>167.04</v>
      </c>
      <c r="AD163" s="7">
        <v>1707.15</v>
      </c>
      <c r="AE163" s="7">
        <v>150</v>
      </c>
      <c r="AF163" s="7">
        <v>500</v>
      </c>
      <c r="AG163" s="7">
        <v>1304.96266666667</v>
      </c>
      <c r="AH163" s="7">
        <v>187.02600000000001</v>
      </c>
      <c r="AI163" s="7">
        <v>4525.05</v>
      </c>
      <c r="AJ163" s="7">
        <v>700</v>
      </c>
      <c r="AK163" s="7">
        <v>1915.2</v>
      </c>
      <c r="AL163" s="7">
        <v>638.59500000000003</v>
      </c>
      <c r="AM163" s="7">
        <v>6557.6457142857098</v>
      </c>
      <c r="AN163" s="7">
        <v>178.2</v>
      </c>
      <c r="AO163" s="7">
        <v>2353.5</v>
      </c>
      <c r="AP163" s="7">
        <v>55.95</v>
      </c>
      <c r="AQ163" s="7">
        <v>1177.175</v>
      </c>
      <c r="AR163" s="7">
        <v>263.05700000000002</v>
      </c>
      <c r="AS163" s="7">
        <v>94.813749999999899</v>
      </c>
      <c r="AT163" s="7">
        <v>104.265</v>
      </c>
      <c r="AU163" s="7">
        <v>36.721249999999998</v>
      </c>
      <c r="AV163" s="7">
        <v>0</v>
      </c>
      <c r="AW163" s="7">
        <v>0</v>
      </c>
      <c r="AX163" s="7">
        <v>0</v>
      </c>
      <c r="AY163" s="7">
        <v>3927.8206666666701</v>
      </c>
      <c r="AZ163" s="7">
        <v>356.87</v>
      </c>
      <c r="BA163" s="7">
        <v>670.78125</v>
      </c>
      <c r="BB163" s="7">
        <v>2719.93869047619</v>
      </c>
      <c r="BC163" s="7">
        <v>420</v>
      </c>
      <c r="BD163" s="7">
        <v>800</v>
      </c>
      <c r="BE163" s="7">
        <v>211.3125</v>
      </c>
      <c r="BF163" s="7">
        <v>252.9</v>
      </c>
      <c r="BG163" s="7">
        <v>320</v>
      </c>
      <c r="BH163" s="7">
        <v>300</v>
      </c>
      <c r="BI163" s="7">
        <v>170</v>
      </c>
      <c r="BJ163" s="7">
        <v>950</v>
      </c>
      <c r="BK163" s="7">
        <v>78.641249999999999</v>
      </c>
      <c r="BL163" s="7">
        <v>114.741666666667</v>
      </c>
      <c r="BM163" s="7">
        <v>926.37916666666695</v>
      </c>
      <c r="BN163" s="7">
        <v>157.375</v>
      </c>
      <c r="BO163" s="7">
        <v>5036.3184523809596</v>
      </c>
      <c r="BQ163" s="7">
        <v>175.65625</v>
      </c>
      <c r="BR163" s="7">
        <v>350</v>
      </c>
      <c r="BS163" s="7">
        <v>170</v>
      </c>
      <c r="BT163" s="7">
        <v>550</v>
      </c>
      <c r="BU163" s="7">
        <v>500</v>
      </c>
      <c r="BV163" s="7">
        <v>1000</v>
      </c>
      <c r="BW163" s="7">
        <v>1905.6937499999999</v>
      </c>
      <c r="BX163" s="7">
        <v>0</v>
      </c>
      <c r="BZ163" s="7">
        <v>357.341785714286</v>
      </c>
      <c r="CA163" s="7">
        <v>102.795</v>
      </c>
      <c r="CB163" s="7">
        <v>378.76607142857102</v>
      </c>
      <c r="CC163" s="7">
        <v>0</v>
      </c>
      <c r="CD163" s="7">
        <v>800</v>
      </c>
      <c r="CE163" s="7">
        <v>9410.4315476190495</v>
      </c>
      <c r="CF163" s="7">
        <v>97.371428571428496</v>
      </c>
      <c r="CG163" s="7">
        <v>3000</v>
      </c>
      <c r="CH163" s="7">
        <v>912.75</v>
      </c>
      <c r="CI163" s="7">
        <v>250</v>
      </c>
      <c r="CJ163" s="7">
        <v>200</v>
      </c>
      <c r="CK163" s="7">
        <v>255</v>
      </c>
      <c r="CL163" s="7">
        <v>810.36428571428598</v>
      </c>
      <c r="CM163" s="7">
        <v>621.80499999999995</v>
      </c>
      <c r="CN163" s="7">
        <v>917.90499999999997</v>
      </c>
      <c r="CO163" s="7">
        <v>57.6</v>
      </c>
      <c r="CP163" s="7">
        <v>426.6875</v>
      </c>
      <c r="CQ163" s="7">
        <v>150</v>
      </c>
      <c r="CR163" s="7">
        <v>480.4375</v>
      </c>
      <c r="CS163" s="7">
        <v>150</v>
      </c>
      <c r="CT163" s="7">
        <v>436.95</v>
      </c>
      <c r="CU163" s="7">
        <v>2089.395</v>
      </c>
      <c r="CV163" s="7">
        <v>113.85</v>
      </c>
      <c r="CW163" s="7">
        <v>1025.66533333333</v>
      </c>
      <c r="CX163" s="7">
        <v>99.224999999999994</v>
      </c>
      <c r="CY163" s="7">
        <v>1495.2862500000001</v>
      </c>
      <c r="CZ163" s="7">
        <v>298.10250000000002</v>
      </c>
      <c r="DA163" s="7">
        <v>1532.86354166667</v>
      </c>
      <c r="DB163" s="7">
        <v>6987.6336309523804</v>
      </c>
      <c r="DC163" s="7">
        <v>4749.4624999999996</v>
      </c>
      <c r="DD163" s="7">
        <v>1100</v>
      </c>
      <c r="DE163" s="7">
        <v>230</v>
      </c>
      <c r="DF163" s="7">
        <v>1518</v>
      </c>
      <c r="DG163" s="7">
        <v>47.1</v>
      </c>
      <c r="DH163" s="7">
        <v>442.81071428571403</v>
      </c>
      <c r="DI163" s="7">
        <v>600</v>
      </c>
      <c r="DJ163" s="7">
        <v>0</v>
      </c>
      <c r="DK163" s="7">
        <v>1321.75</v>
      </c>
      <c r="DO163" s="7">
        <v>277.25</v>
      </c>
      <c r="DP163" s="7">
        <v>909.75</v>
      </c>
      <c r="DQ163" s="7">
        <v>0</v>
      </c>
      <c r="DR163" s="7">
        <v>0</v>
      </c>
      <c r="DS163" s="7">
        <v>0</v>
      </c>
      <c r="DU163" s="7">
        <v>0</v>
      </c>
      <c r="DV163" s="7">
        <v>0</v>
      </c>
      <c r="DW163" s="7">
        <v>138161.42508333299</v>
      </c>
      <c r="DX163" s="7" t="s">
        <v>474</v>
      </c>
    </row>
    <row r="164" spans="1:128" x14ac:dyDescent="0.2">
      <c r="A164" s="8" t="s">
        <v>475</v>
      </c>
      <c r="B164" s="7">
        <v>2746.3449999999998</v>
      </c>
      <c r="C164" s="7">
        <v>203.67500000000001</v>
      </c>
      <c r="D164" s="7">
        <v>1750</v>
      </c>
      <c r="E164" s="7">
        <v>270</v>
      </c>
      <c r="F164" s="7">
        <v>3120.62857142857</v>
      </c>
      <c r="G164" s="7">
        <v>114</v>
      </c>
      <c r="H164" s="7">
        <v>500</v>
      </c>
      <c r="I164" s="7">
        <v>1860.0525</v>
      </c>
      <c r="J164" s="7">
        <v>1312.6106666666701</v>
      </c>
      <c r="K164" s="7">
        <v>754.35</v>
      </c>
      <c r="L164" s="7">
        <v>68.703125</v>
      </c>
      <c r="M164" s="7">
        <v>0</v>
      </c>
      <c r="N164" s="7">
        <v>1270.0625</v>
      </c>
      <c r="O164" s="7">
        <v>331.75125000000003</v>
      </c>
      <c r="P164" s="7">
        <v>566.84</v>
      </c>
      <c r="Q164" s="7">
        <v>767.76</v>
      </c>
      <c r="R164" s="7">
        <v>400</v>
      </c>
      <c r="S164" s="7">
        <v>34282.471666666701</v>
      </c>
      <c r="T164" s="7">
        <v>477.84910714285701</v>
      </c>
      <c r="U164" s="7">
        <v>1780.7650000000001</v>
      </c>
      <c r="V164" s="7">
        <v>1161.33</v>
      </c>
      <c r="W164" s="7">
        <v>70</v>
      </c>
      <c r="X164" s="7">
        <v>1100</v>
      </c>
      <c r="Y164" s="7">
        <v>2629.59375</v>
      </c>
      <c r="Z164" s="7">
        <v>203.13</v>
      </c>
      <c r="AA164" s="7">
        <v>2496.4506666666698</v>
      </c>
      <c r="AB164" s="7">
        <v>1532.5</v>
      </c>
      <c r="AC164" s="7">
        <v>167.04</v>
      </c>
      <c r="AD164" s="7">
        <v>1707.15</v>
      </c>
      <c r="AE164" s="7">
        <v>150</v>
      </c>
      <c r="AF164" s="7">
        <v>500</v>
      </c>
      <c r="AG164" s="7">
        <v>1876.16266666667</v>
      </c>
      <c r="AH164" s="7">
        <v>187.02600000000001</v>
      </c>
      <c r="AI164" s="7">
        <v>4525.05</v>
      </c>
      <c r="AJ164" s="7">
        <v>700</v>
      </c>
      <c r="AK164" s="7">
        <v>1915.2</v>
      </c>
      <c r="AL164" s="7">
        <v>2404.9949999999999</v>
      </c>
      <c r="AM164" s="7">
        <v>5621.6457142857098</v>
      </c>
      <c r="AN164" s="7">
        <v>178.2</v>
      </c>
      <c r="AO164" s="7">
        <v>2353.5</v>
      </c>
      <c r="AP164" s="7">
        <v>55.95</v>
      </c>
      <c r="AQ164" s="7">
        <v>1177.175</v>
      </c>
      <c r="AR164" s="7">
        <v>263.05700000000002</v>
      </c>
      <c r="AS164" s="7">
        <v>94.813749999999999</v>
      </c>
      <c r="AT164" s="7">
        <v>104.265</v>
      </c>
      <c r="AU164" s="7">
        <v>36.721249999999998</v>
      </c>
      <c r="AV164" s="7">
        <v>0</v>
      </c>
      <c r="AW164" s="7">
        <v>0</v>
      </c>
      <c r="AX164" s="7">
        <v>0</v>
      </c>
      <c r="AY164" s="7">
        <v>1232.3682857142901</v>
      </c>
      <c r="AZ164" s="7">
        <v>356.87</v>
      </c>
      <c r="BA164" s="7">
        <v>670.78125</v>
      </c>
      <c r="BB164" s="7">
        <v>1519.93869047619</v>
      </c>
      <c r="BC164" s="7">
        <v>420</v>
      </c>
      <c r="BD164" s="7">
        <v>800</v>
      </c>
      <c r="BE164" s="7">
        <v>211.3125</v>
      </c>
      <c r="BF164" s="7">
        <v>252.9</v>
      </c>
      <c r="BG164" s="7">
        <v>320</v>
      </c>
      <c r="BH164" s="7">
        <v>300</v>
      </c>
      <c r="BI164" s="7">
        <v>170</v>
      </c>
      <c r="BJ164" s="7">
        <v>950</v>
      </c>
      <c r="BK164" s="7">
        <v>78.641249999999999</v>
      </c>
      <c r="BL164" s="7">
        <v>114.741666666667</v>
      </c>
      <c r="BM164" s="7">
        <v>926.37916666666695</v>
      </c>
      <c r="BN164" s="7">
        <v>157.375</v>
      </c>
      <c r="BO164" s="7">
        <v>4436.3184523809496</v>
      </c>
      <c r="BQ164" s="7">
        <v>175.65625</v>
      </c>
      <c r="BR164" s="7">
        <v>350</v>
      </c>
      <c r="BS164" s="7">
        <v>170</v>
      </c>
      <c r="BT164" s="7">
        <v>550</v>
      </c>
      <c r="BU164" s="7">
        <v>500</v>
      </c>
      <c r="BV164" s="7">
        <v>1000</v>
      </c>
      <c r="BW164" s="7">
        <v>2205.6937499999999</v>
      </c>
      <c r="BX164" s="7">
        <v>0</v>
      </c>
      <c r="BZ164" s="7">
        <v>357.341785714286</v>
      </c>
      <c r="CA164" s="7">
        <v>102.795</v>
      </c>
      <c r="CB164" s="7">
        <v>378.76607142857199</v>
      </c>
      <c r="CC164" s="7">
        <v>0</v>
      </c>
      <c r="CD164" s="7">
        <v>1100</v>
      </c>
      <c r="CE164" s="7">
        <v>8708.2982142857109</v>
      </c>
      <c r="CF164" s="7">
        <v>258</v>
      </c>
      <c r="CG164" s="7">
        <v>3000</v>
      </c>
      <c r="CH164" s="7">
        <v>912.75</v>
      </c>
      <c r="CI164" s="7">
        <v>250</v>
      </c>
      <c r="CJ164" s="7">
        <v>200</v>
      </c>
      <c r="CK164" s="7">
        <v>255</v>
      </c>
      <c r="CL164" s="7">
        <v>810.36428571428598</v>
      </c>
      <c r="CM164" s="7">
        <v>621.80499999999995</v>
      </c>
      <c r="CN164" s="7">
        <v>642.50499999999897</v>
      </c>
      <c r="CO164" s="7">
        <v>57.6</v>
      </c>
      <c r="CP164" s="7">
        <v>426.6875</v>
      </c>
      <c r="CQ164" s="7">
        <v>150</v>
      </c>
      <c r="CR164" s="7">
        <v>480.4375</v>
      </c>
      <c r="CS164" s="7">
        <v>150</v>
      </c>
      <c r="CT164" s="7">
        <v>556.95000000000005</v>
      </c>
      <c r="CU164" s="7">
        <v>2089.395</v>
      </c>
      <c r="CV164" s="7">
        <v>113.85</v>
      </c>
      <c r="CW164" s="7">
        <v>1176.98914285714</v>
      </c>
      <c r="CX164" s="7">
        <v>99.225000000000094</v>
      </c>
      <c r="CY164" s="7">
        <v>715.28625</v>
      </c>
      <c r="CZ164" s="7">
        <v>298.10250000000002</v>
      </c>
      <c r="DA164" s="7">
        <v>1935.6968750000001</v>
      </c>
      <c r="DB164" s="7">
        <v>4629.6711309523798</v>
      </c>
      <c r="DC164" s="7">
        <v>5032.2124999999996</v>
      </c>
      <c r="DD164" s="7">
        <v>1100</v>
      </c>
      <c r="DE164" s="7">
        <v>230</v>
      </c>
      <c r="DF164" s="7">
        <v>1518</v>
      </c>
      <c r="DG164" s="7">
        <v>47.1</v>
      </c>
      <c r="DH164" s="7">
        <v>661.76250000000005</v>
      </c>
      <c r="DI164" s="7">
        <v>700</v>
      </c>
      <c r="DJ164" s="7">
        <v>675.65476190476102</v>
      </c>
      <c r="DK164" s="7">
        <v>1321.75</v>
      </c>
      <c r="DO164" s="7">
        <v>277.25</v>
      </c>
      <c r="DP164" s="7">
        <v>909.75</v>
      </c>
      <c r="DQ164" s="7">
        <v>0</v>
      </c>
      <c r="DR164" s="7">
        <v>0</v>
      </c>
      <c r="DS164" s="7">
        <v>0</v>
      </c>
      <c r="DU164" s="7">
        <v>0</v>
      </c>
      <c r="DV164" s="7">
        <v>0</v>
      </c>
      <c r="DW164" s="7">
        <v>146608.792464286</v>
      </c>
      <c r="DX164" s="7" t="s">
        <v>475</v>
      </c>
    </row>
    <row r="165" spans="1:128" x14ac:dyDescent="0.2">
      <c r="A165" s="8" t="s">
        <v>476</v>
      </c>
      <c r="B165" s="7">
        <v>2746.3449999999998</v>
      </c>
      <c r="C165" s="7">
        <v>203.67500000000001</v>
      </c>
      <c r="D165" s="7">
        <v>2165.6574999999998</v>
      </c>
      <c r="E165" s="7">
        <v>270</v>
      </c>
      <c r="F165" s="7">
        <v>2120.62857142857</v>
      </c>
      <c r="G165" s="7">
        <v>114</v>
      </c>
      <c r="H165" s="7">
        <v>500</v>
      </c>
      <c r="I165" s="7">
        <v>660.05249999999899</v>
      </c>
      <c r="J165" s="7">
        <v>1312.6106666666701</v>
      </c>
      <c r="K165" s="7">
        <v>254.35</v>
      </c>
      <c r="L165" s="7">
        <v>68.703125</v>
      </c>
      <c r="M165" s="7">
        <v>0</v>
      </c>
      <c r="N165" s="7">
        <v>770.0625</v>
      </c>
      <c r="O165" s="7">
        <v>331.75125000000003</v>
      </c>
      <c r="P165" s="7">
        <v>566.84</v>
      </c>
      <c r="Q165" s="7">
        <v>767.76</v>
      </c>
      <c r="R165" s="7">
        <v>400</v>
      </c>
      <c r="S165" s="7">
        <v>19905.291666666701</v>
      </c>
      <c r="T165" s="7">
        <v>477.84910714285701</v>
      </c>
      <c r="U165" s="7">
        <v>1780.7650000000001</v>
      </c>
      <c r="V165" s="7">
        <v>1161.33</v>
      </c>
      <c r="W165" s="7">
        <v>70</v>
      </c>
      <c r="X165" s="7">
        <v>1100</v>
      </c>
      <c r="Y165" s="7">
        <v>1942.4537499999999</v>
      </c>
      <c r="Z165" s="7">
        <v>203.13</v>
      </c>
      <c r="AA165" s="7">
        <v>2496.4506666666698</v>
      </c>
      <c r="AB165" s="7">
        <v>589.6</v>
      </c>
      <c r="AC165" s="7">
        <v>167.04</v>
      </c>
      <c r="AD165" s="7">
        <v>1707.15</v>
      </c>
      <c r="AE165" s="7">
        <v>150</v>
      </c>
      <c r="AF165" s="7">
        <v>500</v>
      </c>
      <c r="AG165" s="7">
        <v>924.96266666666702</v>
      </c>
      <c r="AH165" s="7">
        <v>187.02600000000001</v>
      </c>
      <c r="AI165" s="7">
        <v>4525.05</v>
      </c>
      <c r="AJ165" s="7">
        <v>700</v>
      </c>
      <c r="AK165" s="7">
        <v>1915.2</v>
      </c>
      <c r="AL165" s="7">
        <v>638.59500000000003</v>
      </c>
      <c r="AM165" s="7">
        <v>3781.4957142857102</v>
      </c>
      <c r="AN165" s="7">
        <v>178.2</v>
      </c>
      <c r="AO165" s="7">
        <v>2353.5</v>
      </c>
      <c r="AP165" s="7">
        <v>55.95</v>
      </c>
      <c r="AQ165" s="7">
        <v>1177.175</v>
      </c>
      <c r="AR165" s="7">
        <v>292.09699999999998</v>
      </c>
      <c r="AS165" s="7">
        <v>94.813749999999999</v>
      </c>
      <c r="AT165" s="7">
        <v>104.265</v>
      </c>
      <c r="AU165" s="7">
        <v>36.721249999999998</v>
      </c>
      <c r="AV165" s="7">
        <v>0</v>
      </c>
      <c r="AW165" s="7">
        <v>0</v>
      </c>
      <c r="AX165" s="7">
        <v>0</v>
      </c>
      <c r="AY165" s="7">
        <v>1732.3682857142901</v>
      </c>
      <c r="AZ165" s="7">
        <v>356.87</v>
      </c>
      <c r="BA165" s="7">
        <v>670.78125</v>
      </c>
      <c r="BB165" s="7">
        <v>1419.93869047619</v>
      </c>
      <c r="BC165" s="7">
        <v>420</v>
      </c>
      <c r="BD165" s="7">
        <v>800</v>
      </c>
      <c r="BE165" s="7">
        <v>211.3125</v>
      </c>
      <c r="BF165" s="7">
        <v>252.9</v>
      </c>
      <c r="BG165" s="7">
        <v>320</v>
      </c>
      <c r="BH165" s="7">
        <v>300</v>
      </c>
      <c r="BI165" s="7">
        <v>170</v>
      </c>
      <c r="BJ165" s="7">
        <v>950</v>
      </c>
      <c r="BK165" s="7">
        <v>78.641249999999999</v>
      </c>
      <c r="BL165" s="7">
        <v>114.741666666667</v>
      </c>
      <c r="BM165" s="7">
        <v>6676.3791666666702</v>
      </c>
      <c r="BN165" s="7">
        <v>357.375</v>
      </c>
      <c r="BO165" s="7">
        <v>3878.5184523809598</v>
      </c>
      <c r="BQ165" s="7">
        <v>175.65625</v>
      </c>
      <c r="BR165" s="7">
        <v>350</v>
      </c>
      <c r="BS165" s="7">
        <v>170</v>
      </c>
      <c r="BT165" s="7">
        <v>550</v>
      </c>
      <c r="BU165" s="7">
        <v>500</v>
      </c>
      <c r="BV165" s="7">
        <v>1000</v>
      </c>
      <c r="BW165" s="7">
        <v>1907.6937499999999</v>
      </c>
      <c r="BX165" s="7">
        <v>0</v>
      </c>
      <c r="BZ165" s="7">
        <v>357.341785714286</v>
      </c>
      <c r="CA165" s="7">
        <v>102.795</v>
      </c>
      <c r="CB165" s="7">
        <v>378.76607142857102</v>
      </c>
      <c r="CC165" s="7">
        <v>0</v>
      </c>
      <c r="CD165" s="7">
        <v>800</v>
      </c>
      <c r="CE165" s="7">
        <v>13977.098214285699</v>
      </c>
      <c r="CF165" s="7">
        <v>258</v>
      </c>
      <c r="CG165" s="7">
        <v>3000</v>
      </c>
      <c r="CH165" s="7">
        <v>912.75000000000102</v>
      </c>
      <c r="CI165" s="7">
        <v>250</v>
      </c>
      <c r="CJ165" s="7">
        <v>200</v>
      </c>
      <c r="CK165" s="7">
        <v>255</v>
      </c>
      <c r="CL165" s="7">
        <v>810.36428571428598</v>
      </c>
      <c r="CM165" s="7">
        <v>621.80500000000097</v>
      </c>
      <c r="CN165" s="7">
        <v>642.505</v>
      </c>
      <c r="CO165" s="7">
        <v>57.6</v>
      </c>
      <c r="CP165" s="7">
        <v>426.6875</v>
      </c>
      <c r="CQ165" s="7">
        <v>150</v>
      </c>
      <c r="CR165" s="7">
        <v>480.4375</v>
      </c>
      <c r="CS165" s="7">
        <v>150</v>
      </c>
      <c r="CT165" s="7">
        <v>436.95</v>
      </c>
      <c r="CU165" s="7">
        <v>2089.395</v>
      </c>
      <c r="CV165" s="7">
        <v>113.85</v>
      </c>
      <c r="CW165" s="7">
        <v>1068.98914285714</v>
      </c>
      <c r="CX165" s="7">
        <v>99.224999999999994</v>
      </c>
      <c r="CY165" s="7">
        <v>1015.28625</v>
      </c>
      <c r="CZ165" s="7">
        <v>298.10250000000002</v>
      </c>
      <c r="DA165" s="7">
        <v>1485.6968750000001</v>
      </c>
      <c r="DB165" s="7">
        <v>4379.6711309523798</v>
      </c>
      <c r="DC165" s="7">
        <v>4724.4624999999996</v>
      </c>
      <c r="DD165" s="7">
        <v>1100</v>
      </c>
      <c r="DE165" s="7">
        <v>230</v>
      </c>
      <c r="DF165" s="7">
        <v>1518</v>
      </c>
      <c r="DG165" s="7">
        <v>47.1</v>
      </c>
      <c r="DH165" s="7">
        <v>499.76249999999999</v>
      </c>
      <c r="DI165" s="7">
        <v>600</v>
      </c>
      <c r="DJ165" s="7">
        <v>1058.25</v>
      </c>
      <c r="DK165" s="7">
        <v>1321.75</v>
      </c>
      <c r="DO165" s="7">
        <v>277.25</v>
      </c>
      <c r="DP165" s="7">
        <v>909.75</v>
      </c>
      <c r="DQ165" s="7">
        <v>0</v>
      </c>
      <c r="DR165" s="7">
        <v>0</v>
      </c>
      <c r="DS165" s="7">
        <v>0</v>
      </c>
      <c r="DU165" s="7">
        <v>0</v>
      </c>
      <c r="DV165" s="7">
        <v>0</v>
      </c>
      <c r="DW165" s="7">
        <v>132936.36520238101</v>
      </c>
      <c r="DX165" s="7" t="s">
        <v>476</v>
      </c>
    </row>
    <row r="166" spans="1:128" x14ac:dyDescent="0.2">
      <c r="A166" s="8" t="s">
        <v>477</v>
      </c>
      <c r="B166" s="7">
        <v>2746.3449999999998</v>
      </c>
      <c r="C166" s="7">
        <v>203.67500000000001</v>
      </c>
      <c r="D166" s="7">
        <v>2165.6574999999998</v>
      </c>
      <c r="E166" s="7">
        <v>304.41000000000003</v>
      </c>
      <c r="F166" s="7">
        <v>2620.62857142857</v>
      </c>
      <c r="G166" s="7">
        <v>114</v>
      </c>
      <c r="H166" s="7">
        <v>500</v>
      </c>
      <c r="I166" s="7">
        <v>660.05250000000001</v>
      </c>
      <c r="J166" s="7">
        <v>1287.6106666666701</v>
      </c>
      <c r="K166" s="7">
        <v>254.35</v>
      </c>
      <c r="L166" s="7">
        <v>68.703125</v>
      </c>
      <c r="M166" s="7">
        <v>0</v>
      </c>
      <c r="N166" s="7">
        <v>770.0625</v>
      </c>
      <c r="O166" s="7">
        <v>331.75125000000003</v>
      </c>
      <c r="P166" s="7">
        <v>566.84</v>
      </c>
      <c r="Q166" s="7">
        <v>767.76</v>
      </c>
      <c r="R166" s="7">
        <v>400</v>
      </c>
      <c r="S166" s="7">
        <v>15162.311666666699</v>
      </c>
      <c r="T166" s="7">
        <v>477.84910714285701</v>
      </c>
      <c r="U166" s="7">
        <v>1780.7650000000001</v>
      </c>
      <c r="V166" s="7">
        <v>1161.33</v>
      </c>
      <c r="W166" s="7">
        <v>70</v>
      </c>
      <c r="X166" s="7">
        <v>1100</v>
      </c>
      <c r="Y166" s="7">
        <v>1942.4537499999999</v>
      </c>
      <c r="Z166" s="7">
        <v>203.13</v>
      </c>
      <c r="AA166" s="7">
        <v>2496.4506666666698</v>
      </c>
      <c r="AB166" s="7">
        <v>589.6</v>
      </c>
      <c r="AC166" s="7">
        <v>167.04</v>
      </c>
      <c r="AD166" s="7">
        <v>1707.15</v>
      </c>
      <c r="AE166" s="7">
        <v>150</v>
      </c>
      <c r="AF166" s="7">
        <v>500</v>
      </c>
      <c r="AG166" s="7">
        <v>924.96266666666804</v>
      </c>
      <c r="AH166" s="7">
        <v>187.02600000000001</v>
      </c>
      <c r="AI166" s="7">
        <v>4525.05</v>
      </c>
      <c r="AJ166" s="7">
        <v>700</v>
      </c>
      <c r="AK166" s="7">
        <v>1915.2</v>
      </c>
      <c r="AL166" s="7">
        <v>638.594999999999</v>
      </c>
      <c r="AM166" s="7">
        <v>4881.4957142857102</v>
      </c>
      <c r="AN166" s="7">
        <v>178.2</v>
      </c>
      <c r="AO166" s="7">
        <v>2353.5</v>
      </c>
      <c r="AP166" s="7">
        <v>55.95</v>
      </c>
      <c r="AQ166" s="7">
        <v>1177.175</v>
      </c>
      <c r="AR166" s="7">
        <v>292.09699999999998</v>
      </c>
      <c r="AS166" s="7">
        <v>94.813750000000098</v>
      </c>
      <c r="AT166" s="7">
        <v>104.265</v>
      </c>
      <c r="AU166" s="7">
        <v>36.721249999999998</v>
      </c>
      <c r="AV166" s="7">
        <v>0</v>
      </c>
      <c r="AW166" s="7">
        <v>0</v>
      </c>
      <c r="AX166" s="7">
        <v>0</v>
      </c>
      <c r="AY166" s="7">
        <v>7232.3682857142903</v>
      </c>
      <c r="AZ166" s="7">
        <v>356.87</v>
      </c>
      <c r="BA166" s="7">
        <v>670.78125</v>
      </c>
      <c r="BB166" s="7">
        <v>1246.13869047619</v>
      </c>
      <c r="BC166" s="7">
        <v>420</v>
      </c>
      <c r="BD166" s="7">
        <v>800</v>
      </c>
      <c r="BE166" s="7">
        <v>211.3125</v>
      </c>
      <c r="BF166" s="7">
        <v>252.9</v>
      </c>
      <c r="BG166" s="7">
        <v>320</v>
      </c>
      <c r="BH166" s="7">
        <v>300</v>
      </c>
      <c r="BI166" s="7">
        <v>170</v>
      </c>
      <c r="BJ166" s="7">
        <v>950</v>
      </c>
      <c r="BK166" s="7">
        <v>78.641249999999999</v>
      </c>
      <c r="BL166" s="7">
        <v>114.741666666667</v>
      </c>
      <c r="BM166" s="7">
        <v>2176.3791666666698</v>
      </c>
      <c r="BN166" s="7">
        <v>357.375</v>
      </c>
      <c r="BO166" s="7">
        <v>4993.4934523809497</v>
      </c>
      <c r="BQ166" s="7">
        <v>175.65625</v>
      </c>
      <c r="BR166" s="7">
        <v>350</v>
      </c>
      <c r="BS166" s="7">
        <v>170</v>
      </c>
      <c r="BT166" s="7">
        <v>550</v>
      </c>
      <c r="BU166" s="7">
        <v>500</v>
      </c>
      <c r="BV166" s="7">
        <v>1000</v>
      </c>
      <c r="BW166" s="7">
        <v>1907.6937499999999</v>
      </c>
      <c r="BX166" s="7">
        <v>0</v>
      </c>
      <c r="BZ166" s="7">
        <v>357.341785714286</v>
      </c>
      <c r="CA166" s="7">
        <v>102.795000000001</v>
      </c>
      <c r="CB166" s="7">
        <v>378.76607142857102</v>
      </c>
      <c r="CC166" s="7">
        <v>0</v>
      </c>
      <c r="CD166" s="7">
        <v>800</v>
      </c>
      <c r="CE166" s="7">
        <v>18622.785714285699</v>
      </c>
      <c r="CF166" s="7">
        <v>258</v>
      </c>
      <c r="CG166" s="7">
        <v>3000</v>
      </c>
      <c r="CH166" s="7">
        <v>912.75</v>
      </c>
      <c r="CI166" s="7">
        <v>250</v>
      </c>
      <c r="CJ166" s="7">
        <v>200</v>
      </c>
      <c r="CK166" s="7">
        <v>255</v>
      </c>
      <c r="CL166" s="7">
        <v>610.36428571428598</v>
      </c>
      <c r="CM166" s="7">
        <v>621.80499999999995</v>
      </c>
      <c r="CN166" s="7">
        <v>442.505</v>
      </c>
      <c r="CO166" s="7">
        <v>57.6</v>
      </c>
      <c r="CP166" s="7">
        <v>426.6875</v>
      </c>
      <c r="CQ166" s="7">
        <v>150</v>
      </c>
      <c r="CR166" s="7">
        <v>480.4375</v>
      </c>
      <c r="CS166" s="7">
        <v>150</v>
      </c>
      <c r="CT166" s="7">
        <v>436.95</v>
      </c>
      <c r="CU166" s="7">
        <v>2089.395</v>
      </c>
      <c r="CV166" s="7">
        <v>113.85</v>
      </c>
      <c r="CW166" s="7">
        <v>1768.98914285714</v>
      </c>
      <c r="CX166" s="7">
        <v>99.224999999999994</v>
      </c>
      <c r="CY166" s="7">
        <v>1015.28625</v>
      </c>
      <c r="CZ166" s="7">
        <v>298.10250000000002</v>
      </c>
      <c r="DA166" s="7">
        <v>1352.8218750000001</v>
      </c>
      <c r="DB166" s="7">
        <v>8433.4461309523904</v>
      </c>
      <c r="DC166" s="7">
        <v>4724.4624999999996</v>
      </c>
      <c r="DD166" s="7">
        <v>1100</v>
      </c>
      <c r="DE166" s="7">
        <v>230</v>
      </c>
      <c r="DF166" s="7">
        <v>1518</v>
      </c>
      <c r="DG166" s="7">
        <v>47.1</v>
      </c>
      <c r="DH166" s="7">
        <v>499.76249999999999</v>
      </c>
      <c r="DI166" s="7">
        <v>600</v>
      </c>
      <c r="DJ166" s="7">
        <v>1150.625</v>
      </c>
      <c r="DK166" s="7">
        <v>1321.75</v>
      </c>
      <c r="DO166" s="7">
        <v>277.25</v>
      </c>
      <c r="DP166" s="7">
        <v>909.75</v>
      </c>
      <c r="DQ166" s="7">
        <v>0</v>
      </c>
      <c r="DR166" s="7">
        <v>0</v>
      </c>
      <c r="DS166" s="7">
        <v>0</v>
      </c>
      <c r="DU166" s="7">
        <v>0</v>
      </c>
      <c r="DV166" s="7">
        <v>0</v>
      </c>
      <c r="DW166" s="7">
        <v>140702.93270238099</v>
      </c>
      <c r="DX166" s="7" t="s">
        <v>477</v>
      </c>
    </row>
    <row r="167" spans="1:128" x14ac:dyDescent="0.2">
      <c r="A167" s="8" t="s">
        <v>478</v>
      </c>
      <c r="B167" s="7">
        <v>2746.3449999999998</v>
      </c>
      <c r="C167" s="7">
        <v>203.67500000000001</v>
      </c>
      <c r="D167" s="7">
        <v>2165.6574999999998</v>
      </c>
      <c r="E167" s="7">
        <v>304.41000000000003</v>
      </c>
      <c r="F167" s="7">
        <v>2620.62857142857</v>
      </c>
      <c r="G167" s="7">
        <v>114</v>
      </c>
      <c r="H167" s="7">
        <v>500</v>
      </c>
      <c r="I167" s="7">
        <v>660.05250000000001</v>
      </c>
      <c r="J167" s="7">
        <v>1287.6106666666701</v>
      </c>
      <c r="K167" s="7">
        <v>254.35</v>
      </c>
      <c r="L167" s="7">
        <v>68.703125</v>
      </c>
      <c r="M167" s="7">
        <v>0</v>
      </c>
      <c r="N167" s="7">
        <v>770.0625</v>
      </c>
      <c r="O167" s="7">
        <v>331.75125000000003</v>
      </c>
      <c r="P167" s="7">
        <v>566.84</v>
      </c>
      <c r="Q167" s="7">
        <v>767.76</v>
      </c>
      <c r="R167" s="7">
        <v>400</v>
      </c>
      <c r="S167" s="7">
        <v>42755.291666666701</v>
      </c>
      <c r="T167" s="7">
        <v>477.84910714285701</v>
      </c>
      <c r="U167" s="7">
        <v>1780.7650000000001</v>
      </c>
      <c r="V167" s="7">
        <v>1161.33</v>
      </c>
      <c r="W167" s="7">
        <v>70</v>
      </c>
      <c r="X167" s="7">
        <v>1100</v>
      </c>
      <c r="Y167" s="7">
        <v>1942.4537499999999</v>
      </c>
      <c r="Z167" s="7">
        <v>203.13</v>
      </c>
      <c r="AA167" s="7">
        <v>2796.4506666666698</v>
      </c>
      <c r="AB167" s="7">
        <v>589.6</v>
      </c>
      <c r="AC167" s="7">
        <v>5767.04</v>
      </c>
      <c r="AD167" s="7">
        <v>1707.15</v>
      </c>
      <c r="AE167" s="7">
        <v>150</v>
      </c>
      <c r="AF167" s="7">
        <v>500</v>
      </c>
      <c r="AG167" s="7">
        <v>1224.96266666667</v>
      </c>
      <c r="AH167" s="7">
        <v>187.02600000000001</v>
      </c>
      <c r="AI167" s="7">
        <v>4525.05</v>
      </c>
      <c r="AJ167" s="7">
        <v>700</v>
      </c>
      <c r="AK167" s="7">
        <v>1915.2</v>
      </c>
      <c r="AL167" s="7">
        <v>638.59500000000003</v>
      </c>
      <c r="AM167" s="7">
        <v>16281.4957142857</v>
      </c>
      <c r="AN167" s="7">
        <v>178.2</v>
      </c>
      <c r="AO167" s="7">
        <v>2353.5</v>
      </c>
      <c r="AP167" s="7">
        <v>55.95</v>
      </c>
      <c r="AQ167" s="7">
        <v>1177.175</v>
      </c>
      <c r="AR167" s="7">
        <v>392.09699999999998</v>
      </c>
      <c r="AS167" s="7">
        <v>94.813749999999999</v>
      </c>
      <c r="AT167" s="7">
        <v>104.265</v>
      </c>
      <c r="AU167" s="7">
        <v>36.721249999999998</v>
      </c>
      <c r="AV167" s="7">
        <v>0</v>
      </c>
      <c r="AW167" s="7">
        <v>0</v>
      </c>
      <c r="AX167" s="7">
        <v>0</v>
      </c>
      <c r="AY167" s="7">
        <v>1232.3682857142901</v>
      </c>
      <c r="AZ167" s="7">
        <v>356.87</v>
      </c>
      <c r="BA167" s="7">
        <v>670.78125</v>
      </c>
      <c r="BB167" s="7">
        <v>1446.13869047619</v>
      </c>
      <c r="BC167" s="7">
        <v>420</v>
      </c>
      <c r="BD167" s="7">
        <v>800</v>
      </c>
      <c r="BE167" s="7">
        <v>211.3125</v>
      </c>
      <c r="BF167" s="7">
        <v>252.9</v>
      </c>
      <c r="BG167" s="7">
        <v>320</v>
      </c>
      <c r="BH167" s="7">
        <v>300</v>
      </c>
      <c r="BI167" s="7">
        <v>170</v>
      </c>
      <c r="BJ167" s="7">
        <v>950</v>
      </c>
      <c r="BK167" s="7">
        <v>78.641249999999999</v>
      </c>
      <c r="BL167" s="7">
        <v>414.74166666666702</v>
      </c>
      <c r="BM167" s="7">
        <v>1426.37916666667</v>
      </c>
      <c r="BN167" s="7">
        <v>157.375</v>
      </c>
      <c r="BO167" s="7">
        <v>5493.4934523809497</v>
      </c>
      <c r="BQ167" s="7">
        <v>175.65625</v>
      </c>
      <c r="BR167" s="7">
        <v>350</v>
      </c>
      <c r="BS167" s="7">
        <v>170</v>
      </c>
      <c r="BT167" s="7">
        <v>550</v>
      </c>
      <c r="BU167" s="7">
        <v>500</v>
      </c>
      <c r="BV167" s="7">
        <v>1000</v>
      </c>
      <c r="BW167" s="7">
        <v>1907.6937499999999</v>
      </c>
      <c r="BX167" s="7">
        <v>0</v>
      </c>
      <c r="BZ167" s="7">
        <v>357.341785714286</v>
      </c>
      <c r="CA167" s="7">
        <v>102.795</v>
      </c>
      <c r="CB167" s="7">
        <v>138.766071428571</v>
      </c>
      <c r="CC167" s="7">
        <v>0</v>
      </c>
      <c r="CD167" s="7">
        <v>800</v>
      </c>
      <c r="CE167" s="7">
        <v>9522.7857142857101</v>
      </c>
      <c r="CF167" s="7">
        <v>97.371428571428496</v>
      </c>
      <c r="CG167" s="7">
        <v>3000</v>
      </c>
      <c r="CH167" s="7">
        <v>912.75</v>
      </c>
      <c r="CI167" s="7">
        <v>250</v>
      </c>
      <c r="CJ167" s="7">
        <v>200</v>
      </c>
      <c r="CK167" s="7">
        <v>255</v>
      </c>
      <c r="CL167" s="7">
        <v>970.36428571428598</v>
      </c>
      <c r="CM167" s="7">
        <v>381.80500000000001</v>
      </c>
      <c r="CN167" s="7">
        <v>442.505</v>
      </c>
      <c r="CO167" s="7">
        <v>57.6</v>
      </c>
      <c r="CP167" s="7">
        <v>426.6875</v>
      </c>
      <c r="CQ167" s="7">
        <v>150</v>
      </c>
      <c r="CR167" s="7">
        <v>480.4375</v>
      </c>
      <c r="CS167" s="7">
        <v>150</v>
      </c>
      <c r="CT167" s="7">
        <v>436.95</v>
      </c>
      <c r="CU167" s="7">
        <v>2089.395</v>
      </c>
      <c r="CV167" s="7">
        <v>113.85</v>
      </c>
      <c r="CW167" s="7">
        <v>1768.98914285714</v>
      </c>
      <c r="CX167" s="7">
        <v>99.224999999999994</v>
      </c>
      <c r="CY167" s="7">
        <v>715.28625</v>
      </c>
      <c r="CZ167" s="7">
        <v>298.10250000000002</v>
      </c>
      <c r="DA167" s="7">
        <v>1352.8218750000001</v>
      </c>
      <c r="DB167" s="7">
        <v>5383.4461309523804</v>
      </c>
      <c r="DC167" s="7">
        <v>4449.4624999999996</v>
      </c>
      <c r="DD167" s="7">
        <v>1100</v>
      </c>
      <c r="DE167" s="7">
        <v>230</v>
      </c>
      <c r="DF167" s="7">
        <v>1518</v>
      </c>
      <c r="DG167" s="7">
        <v>47.1</v>
      </c>
      <c r="DH167" s="7">
        <v>442.81071428571403</v>
      </c>
      <c r="DI167" s="7">
        <v>600</v>
      </c>
      <c r="DJ167" s="7">
        <v>0</v>
      </c>
      <c r="DK167" s="7">
        <v>1321.75</v>
      </c>
      <c r="DO167" s="7">
        <v>277.25</v>
      </c>
      <c r="DP167" s="7">
        <v>909.75</v>
      </c>
      <c r="DQ167" s="7">
        <v>0</v>
      </c>
      <c r="DR167" s="7">
        <v>0</v>
      </c>
      <c r="DS167" s="7">
        <v>0</v>
      </c>
      <c r="DU167" s="7">
        <v>0</v>
      </c>
      <c r="DV167" s="7">
        <v>0</v>
      </c>
      <c r="DW167" s="7">
        <v>165832.70734523801</v>
      </c>
      <c r="DX167" s="7" t="s">
        <v>478</v>
      </c>
    </row>
    <row r="168" spans="1:128" x14ac:dyDescent="0.2">
      <c r="A168" s="8" t="s">
        <v>479</v>
      </c>
      <c r="B168" s="7">
        <v>2746.3449999999998</v>
      </c>
      <c r="C168" s="7">
        <v>203.67500000000001</v>
      </c>
      <c r="D168" s="7">
        <v>2165.6574999999998</v>
      </c>
      <c r="E168" s="7">
        <v>304.41000000000003</v>
      </c>
      <c r="F168" s="7">
        <v>2120.62857142857</v>
      </c>
      <c r="G168" s="7">
        <v>114</v>
      </c>
      <c r="H168" s="7">
        <v>500</v>
      </c>
      <c r="I168" s="7">
        <v>660.05250000000001</v>
      </c>
      <c r="J168" s="7">
        <v>1287.6106666666701</v>
      </c>
      <c r="K168" s="7">
        <v>254.35</v>
      </c>
      <c r="L168" s="7">
        <v>68.703125</v>
      </c>
      <c r="M168" s="7">
        <v>0</v>
      </c>
      <c r="N168" s="7">
        <v>770.06250000000102</v>
      </c>
      <c r="O168" s="7">
        <v>331.75125000000003</v>
      </c>
      <c r="P168" s="7">
        <v>566.84</v>
      </c>
      <c r="Q168" s="7">
        <v>5367.76</v>
      </c>
      <c r="R168" s="7">
        <v>400</v>
      </c>
      <c r="S168" s="7">
        <v>16687.311666666701</v>
      </c>
      <c r="T168" s="7">
        <v>477.84910714285701</v>
      </c>
      <c r="U168" s="7">
        <v>1780.7650000000001</v>
      </c>
      <c r="V168" s="7">
        <v>1161.33</v>
      </c>
      <c r="W168" s="7">
        <v>70</v>
      </c>
      <c r="X168" s="7">
        <v>1100</v>
      </c>
      <c r="Y168" s="7">
        <v>1942.4537499999999</v>
      </c>
      <c r="Z168" s="7">
        <v>203.13</v>
      </c>
      <c r="AA168" s="7">
        <v>2796.4506666666698</v>
      </c>
      <c r="AB168" s="7">
        <v>589.6</v>
      </c>
      <c r="AC168" s="7">
        <v>5767.04</v>
      </c>
      <c r="AD168" s="7">
        <v>1707.15</v>
      </c>
      <c r="AE168" s="7">
        <v>150</v>
      </c>
      <c r="AF168" s="7">
        <v>500</v>
      </c>
      <c r="AG168" s="7">
        <v>1224.96266666667</v>
      </c>
      <c r="AH168" s="7">
        <v>187.02600000000001</v>
      </c>
      <c r="AI168" s="7">
        <v>4525.05</v>
      </c>
      <c r="AJ168" s="7">
        <v>700</v>
      </c>
      <c r="AK168" s="7">
        <v>1915.2</v>
      </c>
      <c r="AL168" s="7">
        <v>638.59500000000003</v>
      </c>
      <c r="AM168" s="7">
        <v>11381.4957142857</v>
      </c>
      <c r="AN168" s="7">
        <v>178.2</v>
      </c>
      <c r="AO168" s="7">
        <v>2353.5</v>
      </c>
      <c r="AP168" s="7">
        <v>55.95</v>
      </c>
      <c r="AQ168" s="7">
        <v>1177.175</v>
      </c>
      <c r="AR168" s="7">
        <v>392.09699999999998</v>
      </c>
      <c r="AS168" s="7">
        <v>94.813749999999999</v>
      </c>
      <c r="AT168" s="7">
        <v>104.265</v>
      </c>
      <c r="AU168" s="7">
        <v>36.721249999999998</v>
      </c>
      <c r="AV168" s="7">
        <v>0</v>
      </c>
      <c r="AW168" s="7">
        <v>0</v>
      </c>
      <c r="AX168" s="7">
        <v>0</v>
      </c>
      <c r="AY168" s="7">
        <v>1532.3682857142901</v>
      </c>
      <c r="AZ168" s="7">
        <v>356.87</v>
      </c>
      <c r="BA168" s="7">
        <v>670.78125</v>
      </c>
      <c r="BB168" s="7">
        <v>1446.13869047619</v>
      </c>
      <c r="BC168" s="7">
        <v>420</v>
      </c>
      <c r="BD168" s="7">
        <v>800</v>
      </c>
      <c r="BE168" s="7">
        <v>211.3125</v>
      </c>
      <c r="BF168" s="7">
        <v>252.9</v>
      </c>
      <c r="BG168" s="7">
        <v>320</v>
      </c>
      <c r="BH168" s="7">
        <v>300</v>
      </c>
      <c r="BI168" s="7">
        <v>170</v>
      </c>
      <c r="BJ168" s="7">
        <v>950</v>
      </c>
      <c r="BK168" s="7">
        <v>78.641249999999999</v>
      </c>
      <c r="BL168" s="7">
        <v>414.74166666666702</v>
      </c>
      <c r="BM168" s="7">
        <v>926.37916666666695</v>
      </c>
      <c r="BN168" s="7">
        <v>157.375</v>
      </c>
      <c r="BO168" s="7">
        <v>6743.4934523809497</v>
      </c>
      <c r="BQ168" s="7">
        <v>175.65625</v>
      </c>
      <c r="BR168" s="7">
        <v>350</v>
      </c>
      <c r="BS168" s="7">
        <v>170</v>
      </c>
      <c r="BT168" s="7">
        <v>550</v>
      </c>
      <c r="BU168" s="7">
        <v>500</v>
      </c>
      <c r="BV168" s="7">
        <v>1000</v>
      </c>
      <c r="BW168" s="7">
        <v>2207.6937499999999</v>
      </c>
      <c r="BX168" s="7">
        <v>0</v>
      </c>
      <c r="BZ168" s="7">
        <v>357.341785714286</v>
      </c>
      <c r="CA168" s="7">
        <v>102.795</v>
      </c>
      <c r="CB168" s="7">
        <v>138.766071428571</v>
      </c>
      <c r="CC168" s="7">
        <v>0</v>
      </c>
      <c r="CD168" s="7">
        <v>800</v>
      </c>
      <c r="CE168" s="7">
        <v>6322.7857142857101</v>
      </c>
      <c r="CF168" s="7">
        <v>258</v>
      </c>
      <c r="CG168" s="7">
        <v>3000</v>
      </c>
      <c r="CH168" s="7">
        <v>912.75</v>
      </c>
      <c r="CI168" s="7">
        <v>250</v>
      </c>
      <c r="CJ168" s="7">
        <v>200</v>
      </c>
      <c r="CK168" s="7">
        <v>255</v>
      </c>
      <c r="CL168" s="7">
        <v>970.36428571428598</v>
      </c>
      <c r="CM168" s="7">
        <v>381.80500000000001</v>
      </c>
      <c r="CN168" s="7">
        <v>442.505</v>
      </c>
      <c r="CO168" s="7">
        <v>57.6</v>
      </c>
      <c r="CP168" s="7">
        <v>426.6875</v>
      </c>
      <c r="CQ168" s="7">
        <v>150</v>
      </c>
      <c r="CR168" s="7">
        <v>480.4375</v>
      </c>
      <c r="CS168" s="7">
        <v>150</v>
      </c>
      <c r="CT168" s="7">
        <v>436.95</v>
      </c>
      <c r="CU168" s="7">
        <v>2089.395</v>
      </c>
      <c r="CV168" s="7">
        <v>113.85</v>
      </c>
      <c r="CW168" s="7">
        <v>1150</v>
      </c>
      <c r="CX168" s="7">
        <v>99.224999999999994</v>
      </c>
      <c r="CY168" s="7">
        <v>715.28625</v>
      </c>
      <c r="CZ168" s="7">
        <v>298.10250000000002</v>
      </c>
      <c r="DA168" s="7">
        <v>1302.8218750000001</v>
      </c>
      <c r="DB168" s="7">
        <v>3633.4461309523799</v>
      </c>
      <c r="DC168" s="7">
        <v>4449.4624999999996</v>
      </c>
      <c r="DD168" s="7">
        <v>1100</v>
      </c>
      <c r="DE168" s="7">
        <v>230</v>
      </c>
      <c r="DF168" s="7">
        <v>1518</v>
      </c>
      <c r="DG168" s="7">
        <v>47.1</v>
      </c>
      <c r="DH168" s="7">
        <v>499.76249999999999</v>
      </c>
      <c r="DI168" s="7">
        <v>600</v>
      </c>
      <c r="DJ168" s="7">
        <v>860.40476190476204</v>
      </c>
      <c r="DK168" s="7">
        <v>1321.75</v>
      </c>
      <c r="DO168" s="7">
        <v>277.25</v>
      </c>
      <c r="DP168" s="7">
        <v>909.75</v>
      </c>
      <c r="DQ168" s="7">
        <v>0</v>
      </c>
      <c r="DR168" s="7">
        <v>0</v>
      </c>
      <c r="DS168" s="7">
        <v>0</v>
      </c>
      <c r="DU168" s="7">
        <v>0</v>
      </c>
      <c r="DV168" s="7">
        <v>0</v>
      </c>
      <c r="DW168" s="7">
        <v>135773.72332142899</v>
      </c>
      <c r="DX168" s="7" t="s">
        <v>479</v>
      </c>
    </row>
    <row r="169" spans="1:128" x14ac:dyDescent="0.2">
      <c r="A169" s="8" t="s">
        <v>480</v>
      </c>
      <c r="B169" s="7">
        <v>2746.3449999999998</v>
      </c>
      <c r="C169" s="7">
        <v>203.67500000000001</v>
      </c>
      <c r="D169" s="7">
        <v>2165.6574999999998</v>
      </c>
      <c r="E169" s="7">
        <v>304.41000000000003</v>
      </c>
      <c r="F169" s="7">
        <v>2120.62857142857</v>
      </c>
      <c r="G169" s="7">
        <v>114</v>
      </c>
      <c r="H169" s="7">
        <v>500</v>
      </c>
      <c r="I169" s="7">
        <v>660.05250000000001</v>
      </c>
      <c r="J169" s="7">
        <v>1287.6106666666701</v>
      </c>
      <c r="K169" s="7">
        <v>254.35</v>
      </c>
      <c r="L169" s="7">
        <v>68.703125</v>
      </c>
      <c r="M169" s="7">
        <v>0</v>
      </c>
      <c r="N169" s="7">
        <v>770.0625</v>
      </c>
      <c r="O169" s="7">
        <v>331.75125000000003</v>
      </c>
      <c r="P169" s="7">
        <v>566.84</v>
      </c>
      <c r="Q169" s="7">
        <v>767.76</v>
      </c>
      <c r="R169" s="7">
        <v>400</v>
      </c>
      <c r="S169" s="7">
        <v>13287.311666666699</v>
      </c>
      <c r="T169" s="7">
        <v>477.84910714285701</v>
      </c>
      <c r="U169" s="7">
        <v>1780.7650000000001</v>
      </c>
      <c r="V169" s="7">
        <v>1161.33</v>
      </c>
      <c r="W169" s="7">
        <v>70</v>
      </c>
      <c r="X169" s="7">
        <v>1100</v>
      </c>
      <c r="Y169" s="7">
        <v>1942.4537499999999</v>
      </c>
      <c r="Z169" s="7">
        <v>203.13</v>
      </c>
      <c r="AA169" s="7">
        <v>2796.4506666666698</v>
      </c>
      <c r="AB169" s="7">
        <v>589.599999999999</v>
      </c>
      <c r="AC169" s="7">
        <v>5767.04</v>
      </c>
      <c r="AD169" s="7">
        <v>1707.15</v>
      </c>
      <c r="AE169" s="7">
        <v>150</v>
      </c>
      <c r="AF169" s="7">
        <v>500</v>
      </c>
      <c r="AG169" s="7">
        <v>924.96266666666702</v>
      </c>
      <c r="AH169" s="7">
        <v>187.02600000000001</v>
      </c>
      <c r="AI169" s="7">
        <v>4525.05</v>
      </c>
      <c r="AJ169" s="7">
        <v>700</v>
      </c>
      <c r="AK169" s="7">
        <v>1915.2</v>
      </c>
      <c r="AL169" s="7">
        <v>638.59500000000003</v>
      </c>
      <c r="AM169" s="7">
        <v>13981.4957142857</v>
      </c>
      <c r="AN169" s="7">
        <v>178.2</v>
      </c>
      <c r="AO169" s="7">
        <v>2353.5</v>
      </c>
      <c r="AP169" s="7">
        <v>55.95</v>
      </c>
      <c r="AQ169" s="7">
        <v>1177.175</v>
      </c>
      <c r="AR169" s="7">
        <v>392.09699999999998</v>
      </c>
      <c r="AS169" s="7">
        <v>94.813749999999999</v>
      </c>
      <c r="AT169" s="7">
        <v>104.265</v>
      </c>
      <c r="AU169" s="7">
        <v>36.721249999999998</v>
      </c>
      <c r="AV169" s="7">
        <v>0</v>
      </c>
      <c r="AW169" s="7">
        <v>0</v>
      </c>
      <c r="AX169" s="7">
        <v>0</v>
      </c>
      <c r="AY169" s="7">
        <v>1632.3682857142901</v>
      </c>
      <c r="AZ169" s="7">
        <v>356.87</v>
      </c>
      <c r="BA169" s="7">
        <v>670.78125</v>
      </c>
      <c r="BB169" s="7">
        <v>1446.13869047619</v>
      </c>
      <c r="BC169" s="7">
        <v>420</v>
      </c>
      <c r="BD169" s="7">
        <v>800</v>
      </c>
      <c r="BE169" s="7">
        <v>211.3125</v>
      </c>
      <c r="BF169" s="7">
        <v>252.9</v>
      </c>
      <c r="BG169" s="7">
        <v>320</v>
      </c>
      <c r="BH169" s="7">
        <v>300</v>
      </c>
      <c r="BI169" s="7">
        <v>170</v>
      </c>
      <c r="BJ169" s="7">
        <v>950</v>
      </c>
      <c r="BK169" s="7">
        <v>78.641249999999999</v>
      </c>
      <c r="BL169" s="7">
        <v>114.741666666667</v>
      </c>
      <c r="BM169" s="7">
        <v>2626.3791666666698</v>
      </c>
      <c r="BN169" s="7">
        <v>157.375</v>
      </c>
      <c r="BO169" s="7">
        <v>3343.4934523809502</v>
      </c>
      <c r="BQ169" s="7">
        <v>175.65625</v>
      </c>
      <c r="BR169" s="7">
        <v>350</v>
      </c>
      <c r="BS169" s="7">
        <v>170</v>
      </c>
      <c r="BT169" s="7">
        <v>550</v>
      </c>
      <c r="BU169" s="7">
        <v>500</v>
      </c>
      <c r="BV169" s="7">
        <v>1000</v>
      </c>
      <c r="BW169" s="7">
        <v>2307.6937499999999</v>
      </c>
      <c r="BX169" s="7">
        <v>0</v>
      </c>
      <c r="BZ169" s="7">
        <v>357.341785714286</v>
      </c>
      <c r="CA169" s="7">
        <v>102.795</v>
      </c>
      <c r="CB169" s="7">
        <v>138.76607142857199</v>
      </c>
      <c r="CC169" s="7">
        <v>0</v>
      </c>
      <c r="CD169" s="7">
        <v>800</v>
      </c>
      <c r="CE169" s="7">
        <v>3922.7857142857101</v>
      </c>
      <c r="CF169" s="7">
        <v>258</v>
      </c>
      <c r="CG169" s="7">
        <v>3000</v>
      </c>
      <c r="CH169" s="7">
        <v>912.75</v>
      </c>
      <c r="CI169" s="7">
        <v>250</v>
      </c>
      <c r="CJ169" s="7">
        <v>200</v>
      </c>
      <c r="CK169" s="7">
        <v>255</v>
      </c>
      <c r="CL169" s="7">
        <v>970.36428571428598</v>
      </c>
      <c r="CM169" s="7">
        <v>381.80500000000001</v>
      </c>
      <c r="CN169" s="7">
        <v>442.505</v>
      </c>
      <c r="CO169" s="7">
        <v>57.6</v>
      </c>
      <c r="CP169" s="7">
        <v>426.6875</v>
      </c>
      <c r="CQ169" s="7">
        <v>150</v>
      </c>
      <c r="CR169" s="7">
        <v>480.4375</v>
      </c>
      <c r="CS169" s="7">
        <v>150</v>
      </c>
      <c r="CT169" s="7">
        <v>3436.95</v>
      </c>
      <c r="CU169" s="7">
        <v>2089.395</v>
      </c>
      <c r="CV169" s="7">
        <v>113.85</v>
      </c>
      <c r="CW169" s="7">
        <v>1150</v>
      </c>
      <c r="CX169" s="7">
        <v>99.224999999999994</v>
      </c>
      <c r="CY169" s="7">
        <v>715.28625</v>
      </c>
      <c r="CZ169" s="7">
        <v>298.10250000000002</v>
      </c>
      <c r="DA169" s="7">
        <v>1302.8218750000001</v>
      </c>
      <c r="DB169" s="7">
        <v>2383.4461309523799</v>
      </c>
      <c r="DC169" s="7">
        <v>4449.4624999999996</v>
      </c>
      <c r="DD169" s="7">
        <v>1100</v>
      </c>
      <c r="DE169" s="7">
        <v>230</v>
      </c>
      <c r="DF169" s="7">
        <v>1518</v>
      </c>
      <c r="DG169" s="7">
        <v>47.1</v>
      </c>
      <c r="DH169" s="7">
        <v>499.76249999999999</v>
      </c>
      <c r="DI169" s="7">
        <v>600</v>
      </c>
      <c r="DJ169" s="7">
        <v>1150.625</v>
      </c>
      <c r="DK169" s="7">
        <v>1321.75</v>
      </c>
      <c r="DO169" s="7">
        <v>277.25</v>
      </c>
      <c r="DP169" s="7">
        <v>909.75</v>
      </c>
      <c r="DQ169" s="7">
        <v>0</v>
      </c>
      <c r="DR169" s="7">
        <v>0</v>
      </c>
      <c r="DS169" s="7">
        <v>0</v>
      </c>
      <c r="DU169" s="7">
        <v>0</v>
      </c>
      <c r="DV169" s="7">
        <v>0</v>
      </c>
      <c r="DW169" s="7">
        <v>127913.94355952401</v>
      </c>
      <c r="DX169" s="7" t="s">
        <v>480</v>
      </c>
    </row>
    <row r="170" spans="1:128" x14ac:dyDescent="0.2">
      <c r="A170" s="8"/>
    </row>
    <row r="171" spans="1:128" x14ac:dyDescent="0.2">
      <c r="A171" s="8" t="s">
        <v>481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 t="s">
        <v>481</v>
      </c>
    </row>
    <row r="172" spans="1:128" x14ac:dyDescent="0.2">
      <c r="A172" s="9">
        <v>43938</v>
      </c>
      <c r="DW172" s="7">
        <v>0</v>
      </c>
      <c r="DX172" s="10">
        <v>43938</v>
      </c>
    </row>
    <row r="173" spans="1:128" x14ac:dyDescent="0.2">
      <c r="A173" s="9">
        <v>43939</v>
      </c>
      <c r="DW173" s="7">
        <v>0</v>
      </c>
      <c r="DX173" s="10">
        <v>43939</v>
      </c>
    </row>
    <row r="174" spans="1:128" x14ac:dyDescent="0.2">
      <c r="A174" s="9">
        <v>43940</v>
      </c>
      <c r="DW174" s="7">
        <v>0</v>
      </c>
      <c r="DX174" s="10">
        <v>43940</v>
      </c>
    </row>
    <row r="175" spans="1:128" x14ac:dyDescent="0.2">
      <c r="A175" s="8"/>
      <c r="DW175" s="7">
        <v>0</v>
      </c>
      <c r="DX175" s="7" t="s">
        <v>482</v>
      </c>
    </row>
    <row r="176" spans="1:128" x14ac:dyDescent="0.2">
      <c r="A176" s="8"/>
      <c r="DW176" s="7">
        <v>0</v>
      </c>
      <c r="DX176" s="7" t="s">
        <v>482</v>
      </c>
    </row>
    <row r="177" spans="1:128" x14ac:dyDescent="0.2">
      <c r="A177" s="8" t="s">
        <v>473</v>
      </c>
      <c r="DW177" s="7">
        <v>0</v>
      </c>
      <c r="DX177" s="7" t="s">
        <v>473</v>
      </c>
    </row>
    <row r="178" spans="1:128" x14ac:dyDescent="0.2">
      <c r="A178" s="8" t="s">
        <v>474</v>
      </c>
      <c r="DW178" s="7">
        <v>0</v>
      </c>
      <c r="DX178" s="7" t="s">
        <v>474</v>
      </c>
    </row>
    <row r="179" spans="1:128" x14ac:dyDescent="0.2">
      <c r="A179" s="8" t="s">
        <v>475</v>
      </c>
      <c r="DW179" s="7">
        <v>0</v>
      </c>
      <c r="DX179" s="7" t="s">
        <v>475</v>
      </c>
    </row>
    <row r="180" spans="1:128" x14ac:dyDescent="0.2">
      <c r="A180" s="8" t="s">
        <v>476</v>
      </c>
      <c r="DW180" s="7">
        <v>0</v>
      </c>
      <c r="DX180" s="7" t="s">
        <v>476</v>
      </c>
    </row>
    <row r="181" spans="1:128" x14ac:dyDescent="0.2">
      <c r="A181" s="8" t="s">
        <v>477</v>
      </c>
      <c r="DW181" s="7">
        <v>0</v>
      </c>
      <c r="DX181" s="7" t="s">
        <v>477</v>
      </c>
    </row>
    <row r="182" spans="1:128" x14ac:dyDescent="0.2">
      <c r="A182" s="8" t="s">
        <v>478</v>
      </c>
      <c r="DW182" s="7">
        <v>0</v>
      </c>
      <c r="DX182" s="7" t="s">
        <v>478</v>
      </c>
    </row>
    <row r="183" spans="1:128" x14ac:dyDescent="0.2">
      <c r="A183" s="8" t="s">
        <v>479</v>
      </c>
      <c r="DW183" s="7">
        <v>0</v>
      </c>
      <c r="DX183" s="7" t="s">
        <v>479</v>
      </c>
    </row>
    <row r="184" spans="1:128" x14ac:dyDescent="0.2">
      <c r="A184" s="8" t="s">
        <v>480</v>
      </c>
      <c r="DW184" s="7">
        <v>0</v>
      </c>
      <c r="DX184" s="7" t="s">
        <v>480</v>
      </c>
    </row>
    <row r="185" spans="1:128" x14ac:dyDescent="0.2">
      <c r="A185" s="8"/>
    </row>
    <row r="186" spans="1:128" x14ac:dyDescent="0.2">
      <c r="A186" s="8" t="s">
        <v>483</v>
      </c>
      <c r="B186" s="7">
        <v>-8534.8557619047606</v>
      </c>
      <c r="C186" s="7">
        <v>-288.76290476190502</v>
      </c>
      <c r="D186" s="7">
        <v>-4138.2111190476198</v>
      </c>
      <c r="E186" s="7">
        <v>-395.359904761905</v>
      </c>
      <c r="F186" s="7">
        <v>-6440.8447619047602</v>
      </c>
      <c r="G186" s="7">
        <v>-209.42857142857099</v>
      </c>
      <c r="H186" s="7">
        <v>-497.04</v>
      </c>
      <c r="I186" s="7">
        <v>-1144.49316666667</v>
      </c>
      <c r="J186" s="7">
        <v>-2230.7973333333298</v>
      </c>
      <c r="K186" s="7">
        <v>-380.78542857142799</v>
      </c>
      <c r="L186" s="7">
        <v>-637.80522023809499</v>
      </c>
      <c r="M186" s="7">
        <v>0</v>
      </c>
      <c r="N186" s="7">
        <v>-1705.17107142857</v>
      </c>
      <c r="O186" s="7">
        <v>-562.66648809523804</v>
      </c>
      <c r="P186" s="7">
        <v>-898.64190476190504</v>
      </c>
      <c r="Q186" s="7">
        <v>-862.37333333333299</v>
      </c>
      <c r="R186" s="7">
        <v>-741.27939047618997</v>
      </c>
      <c r="S186" s="7">
        <v>-21575.698333333301</v>
      </c>
      <c r="T186" s="7">
        <v>-416.03958333333298</v>
      </c>
      <c r="U186" s="7">
        <v>-2622.3421428571401</v>
      </c>
      <c r="V186" s="7">
        <v>-1938.8728571428601</v>
      </c>
      <c r="W186" s="7">
        <v>-70.057142857142907</v>
      </c>
      <c r="X186" s="7">
        <v>-734</v>
      </c>
      <c r="Y186" s="7">
        <v>-1381.4989880952401</v>
      </c>
      <c r="Z186" s="7">
        <v>-345.42142857142801</v>
      </c>
      <c r="AA186" s="7">
        <v>-5949.68114285714</v>
      </c>
      <c r="AB186" s="7">
        <v>-1250.2114285714299</v>
      </c>
      <c r="AC186" s="7">
        <v>-265.15523809523802</v>
      </c>
      <c r="AD186" s="7">
        <v>-2749.2071428571398</v>
      </c>
      <c r="AE186" s="7">
        <v>-150.11428571428601</v>
      </c>
      <c r="AF186" s="7">
        <v>-475.57333333333298</v>
      </c>
      <c r="AG186" s="7">
        <v>-2695.0293333333302</v>
      </c>
      <c r="AH186" s="7">
        <v>-114.919333333333</v>
      </c>
      <c r="AI186" s="7">
        <v>-7875.9071428571397</v>
      </c>
      <c r="AJ186" s="7">
        <v>-610</v>
      </c>
      <c r="AK186" s="7">
        <v>-2686.9523809523798</v>
      </c>
      <c r="AL186" s="7">
        <v>-1452.61976190476</v>
      </c>
      <c r="AM186" s="7">
        <v>-12920.4385714286</v>
      </c>
      <c r="AN186" s="7">
        <v>-246.6</v>
      </c>
      <c r="AO186" s="7">
        <v>-3304.6428571428601</v>
      </c>
      <c r="AP186" s="7">
        <v>-80.487142857142899</v>
      </c>
      <c r="AQ186" s="7">
        <v>-1451.44928571429</v>
      </c>
      <c r="AR186" s="7">
        <v>-196.231285714286</v>
      </c>
      <c r="AS186" s="7">
        <v>-213.41392857142901</v>
      </c>
      <c r="AT186" s="7">
        <v>-209.801428571429</v>
      </c>
      <c r="AU186" s="7">
        <v>-66.866964285714303</v>
      </c>
      <c r="AV186" s="7">
        <v>0</v>
      </c>
      <c r="AW186" s="7">
        <v>0</v>
      </c>
      <c r="AX186" s="7">
        <v>0</v>
      </c>
      <c r="AY186" s="7">
        <v>-5113.5706666666701</v>
      </c>
      <c r="AZ186" s="7">
        <v>-491.37</v>
      </c>
      <c r="BA186" s="7">
        <v>-826.78125</v>
      </c>
      <c r="BB186" s="7">
        <v>-3151.93869047619</v>
      </c>
      <c r="BC186" s="7">
        <v>-642</v>
      </c>
      <c r="BD186" s="7">
        <v>-1487</v>
      </c>
      <c r="BE186" s="7">
        <v>-235.3125</v>
      </c>
      <c r="BF186" s="7">
        <v>-251.3</v>
      </c>
      <c r="BG186" s="7">
        <v>-318.39999999999998</v>
      </c>
      <c r="BH186" s="7">
        <v>-298.8</v>
      </c>
      <c r="BI186" s="7">
        <v>-170</v>
      </c>
      <c r="BJ186" s="7">
        <v>-1288</v>
      </c>
      <c r="BK186" s="7">
        <v>-104.64125</v>
      </c>
      <c r="BL186" s="7">
        <v>-445.34166666666698</v>
      </c>
      <c r="BM186" s="7">
        <v>-4131.2124999999996</v>
      </c>
      <c r="BN186" s="7">
        <v>-308.125</v>
      </c>
      <c r="BO186" s="7">
        <v>-6696.7184523809501</v>
      </c>
      <c r="BP186" s="7">
        <v>0</v>
      </c>
      <c r="BQ186" s="7">
        <v>-187.65625</v>
      </c>
      <c r="BR186" s="7">
        <v>-350</v>
      </c>
      <c r="BS186" s="7">
        <v>-169</v>
      </c>
      <c r="BT186" s="7">
        <v>-550</v>
      </c>
      <c r="BU186" s="7">
        <v>-740</v>
      </c>
      <c r="BV186" s="7">
        <v>-1192</v>
      </c>
      <c r="BW186" s="7">
        <v>-4069.8901785714302</v>
      </c>
      <c r="BX186" s="7">
        <v>0</v>
      </c>
      <c r="BY186" s="7">
        <v>0</v>
      </c>
      <c r="BZ186" s="7">
        <v>-1140.71464285714</v>
      </c>
      <c r="CA186" s="7">
        <v>-5962.0550000000003</v>
      </c>
      <c r="CB186" s="7">
        <v>-419.73750000000001</v>
      </c>
      <c r="CC186" s="7">
        <v>0</v>
      </c>
      <c r="CD186" s="7">
        <v>-26358.714285714301</v>
      </c>
      <c r="CE186" s="7">
        <v>-18510.474404761899</v>
      </c>
      <c r="CF186" s="7">
        <v>0</v>
      </c>
      <c r="CG186" s="7">
        <v>-4852.3542857142902</v>
      </c>
      <c r="CH186" s="7">
        <v>-257.03571428571399</v>
      </c>
      <c r="CI186" s="7">
        <v>-209.37142857142899</v>
      </c>
      <c r="CJ186" s="7">
        <v>-156.97142857142899</v>
      </c>
      <c r="CK186" s="7">
        <v>-157.97142857142899</v>
      </c>
      <c r="CL186" s="7">
        <v>-956.70714285714303</v>
      </c>
      <c r="CM186" s="7">
        <v>-977.03714285714295</v>
      </c>
      <c r="CN186" s="7">
        <v>-1104.84785714286</v>
      </c>
      <c r="CO186" s="7">
        <v>-67.671428571428606</v>
      </c>
      <c r="CP186" s="7">
        <v>-559.09226190476204</v>
      </c>
      <c r="CQ186" s="7">
        <v>-67.571428571428598</v>
      </c>
      <c r="CR186" s="7">
        <v>-156.9375</v>
      </c>
      <c r="CS186" s="7">
        <v>-39.771428571428601</v>
      </c>
      <c r="CT186" s="7">
        <v>-5272.3214285714303</v>
      </c>
      <c r="CU186" s="7">
        <v>-3830.7150000000001</v>
      </c>
      <c r="CV186" s="7">
        <v>-183.27857142857101</v>
      </c>
      <c r="CW186" s="7">
        <v>-1945.56819047619</v>
      </c>
      <c r="CX186" s="7">
        <v>-145.047857142857</v>
      </c>
      <c r="CY186" s="7">
        <v>-1925.3833928571401</v>
      </c>
      <c r="CZ186" s="7">
        <v>-662.31964285714298</v>
      </c>
      <c r="DA186" s="7">
        <v>-11738.5421130952</v>
      </c>
      <c r="DB186" s="7">
        <v>-6714.5979166666702</v>
      </c>
      <c r="DC186" s="7">
        <v>-8465.3196428571391</v>
      </c>
      <c r="DD186" s="7">
        <v>-2361.0714285714298</v>
      </c>
      <c r="DE186" s="7">
        <v>-190.57142857142901</v>
      </c>
      <c r="DF186" s="7">
        <v>-2604.4285714285702</v>
      </c>
      <c r="DG186" s="7">
        <v>-60.814285714285703</v>
      </c>
      <c r="DH186" s="7">
        <v>0</v>
      </c>
      <c r="DI186" s="7">
        <v>-1051.8285714285701</v>
      </c>
      <c r="DJ186" s="7">
        <v>0</v>
      </c>
      <c r="DK186" s="7">
        <v>-1893.75</v>
      </c>
      <c r="DL186" s="7">
        <v>0</v>
      </c>
      <c r="DM186" s="7">
        <v>0</v>
      </c>
      <c r="DN186" s="7">
        <v>0</v>
      </c>
      <c r="DO186" s="7">
        <v>-215.63095238095201</v>
      </c>
      <c r="DP186" s="7">
        <v>-597.46428571428601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-248750.49681904801</v>
      </c>
      <c r="DX186" s="7" t="s">
        <v>483</v>
      </c>
    </row>
    <row r="187" spans="1:128" x14ac:dyDescent="0.2">
      <c r="A187" s="8" t="s">
        <v>461</v>
      </c>
      <c r="B187" s="7">
        <v>-231.31076190476199</v>
      </c>
      <c r="C187" s="7">
        <v>-55.087904761904802</v>
      </c>
      <c r="D187" s="7">
        <v>-292.55361904761901</v>
      </c>
      <c r="E187" s="7">
        <v>-92.359904761904801</v>
      </c>
      <c r="F187" s="7">
        <v>-546.29619047619099</v>
      </c>
      <c r="G187" s="7">
        <v>-35.428571428571402</v>
      </c>
      <c r="H187" s="7">
        <v>0</v>
      </c>
      <c r="I187" s="7">
        <v>-231.440666666667</v>
      </c>
      <c r="J187" s="7">
        <v>-127.946666666667</v>
      </c>
      <c r="K187" s="7">
        <v>-90.435428571428602</v>
      </c>
      <c r="L187" s="7">
        <v>-69.102095238095302</v>
      </c>
      <c r="M187" s="7">
        <v>0</v>
      </c>
      <c r="N187" s="7">
        <v>-119.668571428571</v>
      </c>
      <c r="O187" s="7">
        <v>-150.99523809523799</v>
      </c>
      <c r="P187" s="7">
        <v>-133.48190476190501</v>
      </c>
      <c r="Q187" s="7">
        <v>0</v>
      </c>
      <c r="R187" s="7">
        <v>-341.27939047618997</v>
      </c>
      <c r="S187" s="7">
        <v>0</v>
      </c>
      <c r="T187" s="7">
        <v>0</v>
      </c>
      <c r="U187" s="7">
        <v>-221.97714285714301</v>
      </c>
      <c r="V187" s="7">
        <v>-71.462857142857104</v>
      </c>
      <c r="W187" s="7">
        <v>-5.7142857142857099E-2</v>
      </c>
      <c r="X187" s="7">
        <v>0</v>
      </c>
      <c r="Y187" s="7">
        <v>0</v>
      </c>
      <c r="Z187" s="7">
        <v>-111.211428571429</v>
      </c>
      <c r="AA187" s="7">
        <v>-1592.5638095238101</v>
      </c>
      <c r="AB187" s="7">
        <v>-421.69142857142901</v>
      </c>
      <c r="AC187" s="7">
        <v>-98.115238095238098</v>
      </c>
      <c r="AD187" s="7">
        <v>-510.45714285714303</v>
      </c>
      <c r="AE187" s="7">
        <v>-0.114285714285714</v>
      </c>
      <c r="AF187" s="7">
        <v>0</v>
      </c>
      <c r="AG187" s="7">
        <v>-993.30666666666696</v>
      </c>
      <c r="AH187" s="7">
        <v>0</v>
      </c>
      <c r="AI187" s="7">
        <v>-2561.25714285714</v>
      </c>
      <c r="AJ187" s="7">
        <v>0</v>
      </c>
      <c r="AK187" s="7">
        <v>-771.75238095238103</v>
      </c>
      <c r="AL187" s="7">
        <v>-346.66476190476197</v>
      </c>
      <c r="AM187" s="7">
        <v>-2995.74285714286</v>
      </c>
      <c r="AN187" s="7">
        <v>-68.400000000000006</v>
      </c>
      <c r="AO187" s="7">
        <v>-9.1428571428571104</v>
      </c>
      <c r="AP187" s="7">
        <v>-10.8571428571429</v>
      </c>
      <c r="AQ187" s="7">
        <v>-62.674285714285602</v>
      </c>
      <c r="AR187" s="7">
        <v>0</v>
      </c>
      <c r="AS187" s="7">
        <v>-115.750178571429</v>
      </c>
      <c r="AT187" s="7">
        <v>-105.536428571429</v>
      </c>
      <c r="AU187" s="7">
        <v>-26.345714285714301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-1477.32142857143</v>
      </c>
      <c r="BX187" s="7">
        <v>0</v>
      </c>
      <c r="BY187" s="7">
        <v>0</v>
      </c>
      <c r="BZ187" s="7">
        <v>-406.27285714285699</v>
      </c>
      <c r="CA187" s="7">
        <v>-5850.3</v>
      </c>
      <c r="CB187" s="7">
        <v>0</v>
      </c>
      <c r="CC187" s="7">
        <v>0</v>
      </c>
      <c r="CD187" s="7">
        <v>-21346.714285714301</v>
      </c>
      <c r="CE187" s="7">
        <v>-2462.5428571428602</v>
      </c>
      <c r="CF187" s="7">
        <v>0</v>
      </c>
      <c r="CG187" s="7">
        <v>-837.15428571428504</v>
      </c>
      <c r="CH187" s="7">
        <v>0</v>
      </c>
      <c r="CI187" s="7">
        <v>0</v>
      </c>
      <c r="CJ187" s="7">
        <v>0</v>
      </c>
      <c r="CK187" s="7">
        <v>0</v>
      </c>
      <c r="CL187" s="7">
        <v>-346.34285714285699</v>
      </c>
      <c r="CM187" s="7">
        <v>-305.25714285714298</v>
      </c>
      <c r="CN187" s="7">
        <v>-386.94285714285701</v>
      </c>
      <c r="CO187" s="7">
        <v>0</v>
      </c>
      <c r="CP187" s="7">
        <v>-33.404761904761898</v>
      </c>
      <c r="CQ187" s="7">
        <v>0</v>
      </c>
      <c r="CR187" s="7">
        <v>0</v>
      </c>
      <c r="CS187" s="7">
        <v>0</v>
      </c>
      <c r="CT187" s="7">
        <v>0</v>
      </c>
      <c r="CU187" s="7">
        <v>-985.32</v>
      </c>
      <c r="CV187" s="7">
        <v>-69.428571428571402</v>
      </c>
      <c r="CW187" s="7">
        <v>-482.50285714285701</v>
      </c>
      <c r="CX187" s="7">
        <v>-45.822857142857103</v>
      </c>
      <c r="CY187" s="7">
        <v>-271.33714285714302</v>
      </c>
      <c r="CZ187" s="7">
        <v>-258.19714285714298</v>
      </c>
      <c r="DA187" s="7">
        <v>-9618.9285714285706</v>
      </c>
      <c r="DB187" s="7">
        <v>-2628.4642857142899</v>
      </c>
      <c r="DC187" s="7">
        <v>-2737.8571428571399</v>
      </c>
      <c r="DD187" s="7">
        <v>-890.57142857142799</v>
      </c>
      <c r="DE187" s="7">
        <v>0</v>
      </c>
      <c r="DF187" s="7">
        <v>-696.42857142857201</v>
      </c>
      <c r="DG187" s="7">
        <v>-6.2142857142857197</v>
      </c>
      <c r="DH187" s="7">
        <v>0</v>
      </c>
      <c r="DI187" s="7">
        <v>-451.82857142857199</v>
      </c>
      <c r="DJ187" s="7">
        <v>0</v>
      </c>
      <c r="DK187" s="7">
        <v>-334</v>
      </c>
      <c r="DO187" s="7">
        <v>0</v>
      </c>
      <c r="DP187" s="7">
        <v>0</v>
      </c>
      <c r="DQ187" s="7">
        <v>0</v>
      </c>
      <c r="DR187" s="7">
        <v>0</v>
      </c>
      <c r="DS187" s="7">
        <v>0</v>
      </c>
      <c r="DU187" s="7">
        <v>0</v>
      </c>
      <c r="DV187" s="7">
        <v>0</v>
      </c>
      <c r="DW187" s="7">
        <v>-66541.622569047599</v>
      </c>
      <c r="DX187" s="7" t="s">
        <v>461</v>
      </c>
    </row>
    <row r="188" spans="1:128" x14ac:dyDescent="0.2">
      <c r="A188" s="8" t="s">
        <v>462</v>
      </c>
      <c r="B188" s="7">
        <v>-5474.7</v>
      </c>
      <c r="C188" s="7">
        <v>0</v>
      </c>
      <c r="D188" s="7">
        <v>-1620</v>
      </c>
      <c r="E188" s="7">
        <v>0</v>
      </c>
      <c r="F188" s="7">
        <v>-1240.24</v>
      </c>
      <c r="G188" s="7">
        <v>0</v>
      </c>
      <c r="H188" s="7">
        <v>0</v>
      </c>
      <c r="I188" s="7">
        <v>0</v>
      </c>
      <c r="J188" s="7">
        <v>-159.04</v>
      </c>
      <c r="K188" s="7">
        <v>0</v>
      </c>
      <c r="L188" s="7">
        <v>0</v>
      </c>
      <c r="M188" s="7">
        <v>0</v>
      </c>
      <c r="N188" s="7">
        <v>-26.64</v>
      </c>
      <c r="O188" s="7">
        <v>-20.72</v>
      </c>
      <c r="P188" s="7">
        <v>-14.8</v>
      </c>
      <c r="Q188" s="7">
        <v>0</v>
      </c>
      <c r="R188" s="7">
        <v>0</v>
      </c>
      <c r="S188" s="7">
        <v>0</v>
      </c>
      <c r="T188" s="7">
        <v>0</v>
      </c>
      <c r="U188" s="7">
        <v>-121.2</v>
      </c>
      <c r="V188" s="7">
        <v>-15.6</v>
      </c>
      <c r="W188" s="7">
        <v>0</v>
      </c>
      <c r="X188" s="7">
        <v>0</v>
      </c>
      <c r="Y188" s="7">
        <v>0</v>
      </c>
      <c r="Z188" s="7">
        <v>0</v>
      </c>
      <c r="AA188" s="7">
        <v>-415.84</v>
      </c>
      <c r="AB188" s="7">
        <v>-91.320000000000107</v>
      </c>
      <c r="AC188" s="7">
        <v>0</v>
      </c>
      <c r="AD188" s="7">
        <v>-47.999999999999901</v>
      </c>
      <c r="AE188" s="7">
        <v>0</v>
      </c>
      <c r="AF188" s="7">
        <v>0</v>
      </c>
      <c r="AG188" s="7">
        <v>-170.52</v>
      </c>
      <c r="AH188" s="7">
        <v>0</v>
      </c>
      <c r="AI188" s="7">
        <v>0</v>
      </c>
      <c r="AJ188" s="7">
        <v>0</v>
      </c>
      <c r="AK188" s="7">
        <v>0</v>
      </c>
      <c r="AL188" s="7">
        <v>-184</v>
      </c>
      <c r="AM188" s="7">
        <v>-325.8</v>
      </c>
      <c r="AN188" s="7">
        <v>0</v>
      </c>
      <c r="AO188" s="7">
        <v>-6</v>
      </c>
      <c r="AP188" s="7">
        <v>-7.2</v>
      </c>
      <c r="AQ188" s="7">
        <v>0</v>
      </c>
      <c r="AR188" s="7">
        <v>0</v>
      </c>
      <c r="AS188" s="7">
        <v>-2.8500000000000099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-126.25</v>
      </c>
      <c r="AZ188" s="7">
        <v>-62</v>
      </c>
      <c r="BA188" s="7">
        <v>0</v>
      </c>
      <c r="BB188" s="7">
        <v>0</v>
      </c>
      <c r="BC188" s="7">
        <v>0</v>
      </c>
      <c r="BD188" s="7">
        <v>-43.5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-18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-24</v>
      </c>
      <c r="BW188" s="7">
        <v>-49.75</v>
      </c>
      <c r="BX188" s="7">
        <v>0</v>
      </c>
      <c r="BY188" s="7">
        <v>0</v>
      </c>
      <c r="BZ188" s="7">
        <v>-108.18</v>
      </c>
      <c r="CA188" s="7">
        <v>-1.6800000000002899</v>
      </c>
      <c r="CB188" s="7">
        <v>0</v>
      </c>
      <c r="CC188" s="7">
        <v>0</v>
      </c>
      <c r="CD188" s="7">
        <v>-1035</v>
      </c>
      <c r="CE188" s="7">
        <v>-1299.5999999999999</v>
      </c>
      <c r="CF188" s="7">
        <v>0</v>
      </c>
      <c r="CG188" s="7">
        <v>-75.599999999999895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-51</v>
      </c>
      <c r="CQ188" s="7">
        <v>0</v>
      </c>
      <c r="CR188" s="7">
        <v>0</v>
      </c>
      <c r="CS188" s="7">
        <v>0</v>
      </c>
      <c r="CT188" s="7">
        <v>0</v>
      </c>
      <c r="CU188" s="7">
        <v>-43.200000000000102</v>
      </c>
      <c r="CV188" s="7">
        <v>0</v>
      </c>
      <c r="CW188" s="7">
        <v>-164.16</v>
      </c>
      <c r="CX188" s="7">
        <v>0</v>
      </c>
      <c r="CY188" s="7">
        <v>-31.32</v>
      </c>
      <c r="CZ188" s="7">
        <v>-5.5799999999999796</v>
      </c>
      <c r="DA188" s="7">
        <v>-18.25</v>
      </c>
      <c r="DB188" s="7">
        <v>-30</v>
      </c>
      <c r="DC188" s="7">
        <v>-114</v>
      </c>
      <c r="DD188" s="7">
        <v>-22.5</v>
      </c>
      <c r="DE188" s="7">
        <v>0</v>
      </c>
      <c r="DF188" s="7">
        <v>-22.5</v>
      </c>
      <c r="DG188" s="7">
        <v>0</v>
      </c>
      <c r="DH188" s="7">
        <v>0</v>
      </c>
      <c r="DI188" s="7">
        <v>0</v>
      </c>
      <c r="DJ188" s="7">
        <v>0</v>
      </c>
      <c r="DK188" s="7">
        <v>-12</v>
      </c>
      <c r="DO188" s="7">
        <v>0</v>
      </c>
      <c r="DP188" s="7">
        <v>0</v>
      </c>
      <c r="DQ188" s="7">
        <v>0</v>
      </c>
      <c r="DR188" s="7">
        <v>0</v>
      </c>
      <c r="DS188" s="7">
        <v>0</v>
      </c>
      <c r="DU188" s="7">
        <v>0</v>
      </c>
      <c r="DV188" s="7">
        <v>0</v>
      </c>
      <c r="DW188" s="7">
        <v>-13302.54</v>
      </c>
      <c r="DX188" s="7" t="s">
        <v>462</v>
      </c>
    </row>
    <row r="189" spans="1:128" x14ac:dyDescent="0.2">
      <c r="A189" s="8" t="s">
        <v>463</v>
      </c>
      <c r="B189" s="7">
        <v>-82.5</v>
      </c>
      <c r="C189" s="7">
        <v>-30</v>
      </c>
      <c r="D189" s="7">
        <v>-60</v>
      </c>
      <c r="E189" s="7">
        <v>-33</v>
      </c>
      <c r="F189" s="7">
        <v>-1133.68</v>
      </c>
      <c r="G189" s="7">
        <v>-60</v>
      </c>
      <c r="H189" s="7">
        <v>0</v>
      </c>
      <c r="I189" s="7">
        <v>-253</v>
      </c>
      <c r="J189" s="7">
        <v>-571.20000000000005</v>
      </c>
      <c r="K189" s="7">
        <v>-36</v>
      </c>
      <c r="L189" s="7">
        <v>0</v>
      </c>
      <c r="M189" s="7">
        <v>0</v>
      </c>
      <c r="N189" s="7">
        <v>-245.68</v>
      </c>
      <c r="O189" s="7">
        <v>-59.2</v>
      </c>
      <c r="P189" s="7">
        <v>-183.52</v>
      </c>
      <c r="Q189" s="7">
        <v>-94.613333333333301</v>
      </c>
      <c r="R189" s="7">
        <v>0</v>
      </c>
      <c r="S189" s="7">
        <v>-1851.10666666667</v>
      </c>
      <c r="T189" s="7">
        <v>0</v>
      </c>
      <c r="U189" s="7">
        <v>-434.4</v>
      </c>
      <c r="V189" s="7">
        <v>-690.48</v>
      </c>
      <c r="W189" s="7">
        <v>0</v>
      </c>
      <c r="X189" s="7">
        <v>0</v>
      </c>
      <c r="Y189" s="7">
        <v>0</v>
      </c>
      <c r="Z189" s="7">
        <v>-31.08</v>
      </c>
      <c r="AA189" s="7">
        <v>-1527.2</v>
      </c>
      <c r="AB189" s="7">
        <v>-147.6</v>
      </c>
      <c r="AC189" s="7">
        <v>0</v>
      </c>
      <c r="AD189" s="7">
        <v>-483.6</v>
      </c>
      <c r="AE189" s="7">
        <v>0</v>
      </c>
      <c r="AF189" s="7">
        <v>0</v>
      </c>
      <c r="AG189" s="7">
        <v>-226.24</v>
      </c>
      <c r="AH189" s="7">
        <v>0</v>
      </c>
      <c r="AI189" s="7">
        <v>-789.6</v>
      </c>
      <c r="AJ189" s="7">
        <v>0</v>
      </c>
      <c r="AK189" s="7">
        <v>0</v>
      </c>
      <c r="AL189" s="7">
        <v>-283.36</v>
      </c>
      <c r="AM189" s="7">
        <v>-617.4</v>
      </c>
      <c r="AN189" s="7">
        <v>0</v>
      </c>
      <c r="AO189" s="7">
        <v>-936</v>
      </c>
      <c r="AP189" s="7">
        <v>-6.48</v>
      </c>
      <c r="AQ189" s="7">
        <v>-211.6</v>
      </c>
      <c r="AR189" s="7">
        <v>0</v>
      </c>
      <c r="AS189" s="7">
        <v>0</v>
      </c>
      <c r="AT189" s="7">
        <v>0</v>
      </c>
      <c r="AU189" s="7">
        <v>-3.8</v>
      </c>
      <c r="AV189" s="7">
        <v>0</v>
      </c>
      <c r="AW189" s="7">
        <v>0</v>
      </c>
      <c r="AX189" s="7">
        <v>0</v>
      </c>
      <c r="AY189" s="7">
        <v>-309.5</v>
      </c>
      <c r="AZ189" s="7">
        <v>-72.5</v>
      </c>
      <c r="BA189" s="7">
        <v>-156</v>
      </c>
      <c r="BB189" s="7">
        <v>-432</v>
      </c>
      <c r="BC189" s="7">
        <v>-222</v>
      </c>
      <c r="BD189" s="7">
        <v>-643.5</v>
      </c>
      <c r="BE189" s="7">
        <v>-24</v>
      </c>
      <c r="BF189" s="7">
        <v>0</v>
      </c>
      <c r="BG189" s="7">
        <v>0</v>
      </c>
      <c r="BH189" s="7">
        <v>0</v>
      </c>
      <c r="BI189" s="7">
        <v>0</v>
      </c>
      <c r="BJ189" s="7">
        <v>-320</v>
      </c>
      <c r="BK189" s="7">
        <v>-26</v>
      </c>
      <c r="BL189" s="7">
        <v>0</v>
      </c>
      <c r="BM189" s="7">
        <v>-767.5</v>
      </c>
      <c r="BN189" s="7">
        <v>0</v>
      </c>
      <c r="BO189" s="7">
        <v>-968.8</v>
      </c>
      <c r="BP189" s="7">
        <v>0</v>
      </c>
      <c r="BQ189" s="7">
        <v>-12</v>
      </c>
      <c r="BR189" s="7">
        <v>0</v>
      </c>
      <c r="BS189" s="7">
        <v>0</v>
      </c>
      <c r="BT189" s="7">
        <v>0</v>
      </c>
      <c r="BU189" s="7">
        <v>-240</v>
      </c>
      <c r="BV189" s="7">
        <v>-168</v>
      </c>
      <c r="BW189" s="7">
        <v>-361</v>
      </c>
      <c r="BX189" s="7">
        <v>0</v>
      </c>
      <c r="BY189" s="7">
        <v>0</v>
      </c>
      <c r="BZ189" s="7">
        <v>-268.92</v>
      </c>
      <c r="CA189" s="7">
        <v>-7.2799999999997498</v>
      </c>
      <c r="CB189" s="7">
        <v>-3</v>
      </c>
      <c r="CC189" s="7">
        <v>0</v>
      </c>
      <c r="CD189" s="7">
        <v>-3177</v>
      </c>
      <c r="CE189" s="7">
        <v>-2138.4</v>
      </c>
      <c r="CF189" s="7">
        <v>0</v>
      </c>
      <c r="CG189" s="7">
        <v>-939.6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0</v>
      </c>
      <c r="CN189" s="7">
        <v>0</v>
      </c>
      <c r="CO189" s="7">
        <v>-10.0714285714286</v>
      </c>
      <c r="CP189" s="7">
        <v>-48</v>
      </c>
      <c r="CQ189" s="7">
        <v>0</v>
      </c>
      <c r="CR189" s="7">
        <v>0</v>
      </c>
      <c r="CS189" s="7">
        <v>0</v>
      </c>
      <c r="CT189" s="7">
        <v>-19.371428571428499</v>
      </c>
      <c r="CU189" s="7">
        <v>-712.8</v>
      </c>
      <c r="CV189" s="7">
        <v>0</v>
      </c>
      <c r="CW189" s="7">
        <v>-273.24</v>
      </c>
      <c r="CX189" s="7">
        <v>0</v>
      </c>
      <c r="CY189" s="7">
        <v>-127.44</v>
      </c>
      <c r="CZ189" s="7">
        <v>-100.44</v>
      </c>
      <c r="DA189" s="7">
        <v>-493.5</v>
      </c>
      <c r="DB189" s="7">
        <v>-523.5</v>
      </c>
      <c r="DC189" s="7">
        <v>-612</v>
      </c>
      <c r="DD189" s="7">
        <v>-348</v>
      </c>
      <c r="DE189" s="7">
        <v>0</v>
      </c>
      <c r="DF189" s="7">
        <v>-367.5</v>
      </c>
      <c r="DG189" s="7">
        <v>-7.5</v>
      </c>
      <c r="DH189" s="7">
        <v>0</v>
      </c>
      <c r="DI189" s="7">
        <v>0</v>
      </c>
      <c r="DJ189" s="7">
        <v>0</v>
      </c>
      <c r="DK189" s="7">
        <v>-226</v>
      </c>
      <c r="DO189" s="7">
        <v>0</v>
      </c>
      <c r="DP189" s="7">
        <v>0</v>
      </c>
      <c r="DQ189" s="7">
        <v>0</v>
      </c>
      <c r="DR189" s="7">
        <v>0</v>
      </c>
      <c r="DS189" s="7">
        <v>0</v>
      </c>
      <c r="DU189" s="7">
        <v>0</v>
      </c>
      <c r="DV189" s="7">
        <v>0</v>
      </c>
      <c r="DW189" s="7">
        <v>-26208.702857142802</v>
      </c>
      <c r="DX189" s="7" t="s">
        <v>463</v>
      </c>
    </row>
    <row r="190" spans="1:128" x14ac:dyDescent="0.2">
      <c r="A190" s="8"/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0</v>
      </c>
      <c r="CK190" s="7">
        <v>0</v>
      </c>
      <c r="CL190" s="7">
        <v>0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0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0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U190" s="7">
        <v>0</v>
      </c>
      <c r="DV190" s="7">
        <v>0</v>
      </c>
      <c r="DW190" s="7">
        <v>0</v>
      </c>
    </row>
    <row r="191" spans="1:128" x14ac:dyDescent="0.2">
      <c r="A191" s="8"/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O191" s="7">
        <v>0</v>
      </c>
      <c r="DP191" s="7">
        <v>0</v>
      </c>
      <c r="DQ191" s="7">
        <v>0</v>
      </c>
      <c r="DR191" s="7">
        <v>0</v>
      </c>
      <c r="DS191" s="7">
        <v>0</v>
      </c>
      <c r="DU191" s="7">
        <v>0</v>
      </c>
      <c r="DV191" s="7">
        <v>0</v>
      </c>
      <c r="DW191" s="7">
        <v>0</v>
      </c>
    </row>
    <row r="192" spans="1:128" x14ac:dyDescent="0.2">
      <c r="A192" s="8" t="s">
        <v>484</v>
      </c>
      <c r="B192" s="7">
        <v>-2746.3449999999998</v>
      </c>
      <c r="C192" s="7">
        <v>-203.67500000000001</v>
      </c>
      <c r="D192" s="7">
        <v>-2165.6574999999998</v>
      </c>
      <c r="E192" s="7">
        <v>-270</v>
      </c>
      <c r="F192" s="7">
        <v>-3520.62857142857</v>
      </c>
      <c r="G192" s="7">
        <v>-114</v>
      </c>
      <c r="H192" s="7">
        <v>-497.04</v>
      </c>
      <c r="I192" s="7">
        <v>-660.05250000000001</v>
      </c>
      <c r="J192" s="7">
        <v>-1372.6106666666701</v>
      </c>
      <c r="K192" s="7">
        <v>-254.35</v>
      </c>
      <c r="L192" s="7">
        <v>-568.703125</v>
      </c>
      <c r="M192" s="7">
        <v>0</v>
      </c>
      <c r="N192" s="7">
        <v>-1313.1824999999999</v>
      </c>
      <c r="O192" s="7">
        <v>-331.75125000000003</v>
      </c>
      <c r="P192" s="7">
        <v>-566.84</v>
      </c>
      <c r="Q192" s="7">
        <v>-767.76</v>
      </c>
      <c r="R192" s="7">
        <v>-400</v>
      </c>
      <c r="S192" s="7">
        <v>-19724.5916666667</v>
      </c>
      <c r="T192" s="7">
        <v>-416.03958333333298</v>
      </c>
      <c r="U192" s="7">
        <v>-1844.7650000000001</v>
      </c>
      <c r="V192" s="7">
        <v>-1161.33</v>
      </c>
      <c r="W192" s="7">
        <v>-70</v>
      </c>
      <c r="X192" s="7">
        <v>-734</v>
      </c>
      <c r="Y192" s="7">
        <v>-1381.4989880952401</v>
      </c>
      <c r="Z192" s="7">
        <v>-203.13</v>
      </c>
      <c r="AA192" s="7">
        <v>-2414.07733333333</v>
      </c>
      <c r="AB192" s="7">
        <v>-589.6</v>
      </c>
      <c r="AC192" s="7">
        <v>-167.04</v>
      </c>
      <c r="AD192" s="7">
        <v>-1707.15</v>
      </c>
      <c r="AE192" s="7">
        <v>-150</v>
      </c>
      <c r="AF192" s="7">
        <v>-475.57333333333298</v>
      </c>
      <c r="AG192" s="7">
        <v>-1304.96266666667</v>
      </c>
      <c r="AH192" s="7">
        <v>-114.919333333333</v>
      </c>
      <c r="AI192" s="7">
        <v>-4525.05</v>
      </c>
      <c r="AJ192" s="7">
        <v>-610</v>
      </c>
      <c r="AK192" s="7">
        <v>-1915.2</v>
      </c>
      <c r="AL192" s="7">
        <v>-638.59500000000003</v>
      </c>
      <c r="AM192" s="7">
        <v>-8981.4957142857093</v>
      </c>
      <c r="AN192" s="7">
        <v>-178.2</v>
      </c>
      <c r="AO192" s="7">
        <v>-2353.5</v>
      </c>
      <c r="AP192" s="7">
        <v>-55.95</v>
      </c>
      <c r="AQ192" s="7">
        <v>-1177.175</v>
      </c>
      <c r="AR192" s="7">
        <v>-196.231285714286</v>
      </c>
      <c r="AS192" s="7">
        <v>-94.813749999999999</v>
      </c>
      <c r="AT192" s="7">
        <v>-104.265</v>
      </c>
      <c r="AU192" s="7">
        <v>-36.721249999999998</v>
      </c>
      <c r="AV192" s="7">
        <v>0</v>
      </c>
      <c r="AW192" s="7">
        <v>0</v>
      </c>
      <c r="AX192" s="7">
        <v>0</v>
      </c>
      <c r="AY192" s="7">
        <v>-4677.8206666666701</v>
      </c>
      <c r="AZ192" s="7">
        <v>-356.87</v>
      </c>
      <c r="BA192" s="7">
        <v>-670.78125</v>
      </c>
      <c r="BB192" s="7">
        <v>-2719.93869047619</v>
      </c>
      <c r="BC192" s="7">
        <v>-420</v>
      </c>
      <c r="BD192" s="7">
        <v>-800</v>
      </c>
      <c r="BE192" s="7">
        <v>-211.3125</v>
      </c>
      <c r="BF192" s="7">
        <v>-251.3</v>
      </c>
      <c r="BG192" s="7">
        <v>-318.39999999999998</v>
      </c>
      <c r="BH192" s="7">
        <v>-298.8</v>
      </c>
      <c r="BI192" s="7">
        <v>-170</v>
      </c>
      <c r="BJ192" s="7">
        <v>-950</v>
      </c>
      <c r="BK192" s="7">
        <v>-78.641249999999999</v>
      </c>
      <c r="BL192" s="7">
        <v>-445.34166666666698</v>
      </c>
      <c r="BM192" s="7">
        <v>-3363.7125000000001</v>
      </c>
      <c r="BN192" s="7">
        <v>-308.125</v>
      </c>
      <c r="BO192" s="7">
        <v>-5727.9184523809499</v>
      </c>
      <c r="BP192" s="7">
        <v>0</v>
      </c>
      <c r="BQ192" s="7">
        <v>-175.65625</v>
      </c>
      <c r="BR192" s="7">
        <v>-350</v>
      </c>
      <c r="BS192" s="7">
        <v>-169</v>
      </c>
      <c r="BT192" s="7">
        <v>-550</v>
      </c>
      <c r="BU192" s="7">
        <v>-500</v>
      </c>
      <c r="BV192" s="7">
        <v>-1000</v>
      </c>
      <c r="BW192" s="7">
        <v>-2181.8187499999999</v>
      </c>
      <c r="BX192" s="7">
        <v>0</v>
      </c>
      <c r="BY192" s="7">
        <v>0</v>
      </c>
      <c r="BZ192" s="7">
        <v>-357.341785714286</v>
      </c>
      <c r="CA192" s="7">
        <v>-102.795</v>
      </c>
      <c r="CB192" s="7">
        <v>-416.73750000000001</v>
      </c>
      <c r="CC192" s="7">
        <v>0</v>
      </c>
      <c r="CD192" s="7">
        <v>-800</v>
      </c>
      <c r="CE192" s="7">
        <v>-12609.931547619</v>
      </c>
      <c r="CF192" s="7">
        <v>0</v>
      </c>
      <c r="CG192" s="7">
        <v>-3000</v>
      </c>
      <c r="CH192" s="7">
        <v>-257.03571428571399</v>
      </c>
      <c r="CI192" s="7">
        <v>-209.37142857142899</v>
      </c>
      <c r="CJ192" s="7">
        <v>-156.97142857142899</v>
      </c>
      <c r="CK192" s="7">
        <v>-157.97142857142899</v>
      </c>
      <c r="CL192" s="7">
        <v>-610.36428571428598</v>
      </c>
      <c r="CM192" s="7">
        <v>-671.78</v>
      </c>
      <c r="CN192" s="7">
        <v>-717.90499999999997</v>
      </c>
      <c r="CO192" s="7">
        <v>-57.6</v>
      </c>
      <c r="CP192" s="7">
        <v>-426.6875</v>
      </c>
      <c r="CQ192" s="7">
        <v>-67.571428571428598</v>
      </c>
      <c r="CR192" s="7">
        <v>-156.9375</v>
      </c>
      <c r="CS192" s="7">
        <v>-39.771428571428601</v>
      </c>
      <c r="CT192" s="7">
        <v>-5252.95</v>
      </c>
      <c r="CU192" s="7">
        <v>-2089.395</v>
      </c>
      <c r="CV192" s="7">
        <v>-113.85</v>
      </c>
      <c r="CW192" s="7">
        <v>-1025.66533333333</v>
      </c>
      <c r="CX192" s="7">
        <v>-99.224999999999994</v>
      </c>
      <c r="CY192" s="7">
        <v>-1495.2862500000001</v>
      </c>
      <c r="CZ192" s="7">
        <v>-298.10250000000002</v>
      </c>
      <c r="DA192" s="7">
        <v>-1607.86354166667</v>
      </c>
      <c r="DB192" s="7">
        <v>-3532.6336309523799</v>
      </c>
      <c r="DC192" s="7">
        <v>-5001.4624999999996</v>
      </c>
      <c r="DD192" s="7">
        <v>-1100</v>
      </c>
      <c r="DE192" s="7">
        <v>-190.57142857142901</v>
      </c>
      <c r="DF192" s="7">
        <v>-1518</v>
      </c>
      <c r="DG192" s="7">
        <v>-47.1</v>
      </c>
      <c r="DH192" s="7">
        <v>0</v>
      </c>
      <c r="DI192" s="7">
        <v>-600</v>
      </c>
      <c r="DJ192" s="7">
        <v>0</v>
      </c>
      <c r="DK192" s="7">
        <v>-1321.75</v>
      </c>
      <c r="DO192" s="7">
        <v>-215.63095238095201</v>
      </c>
      <c r="DP192" s="7">
        <v>-597.46428571428601</v>
      </c>
      <c r="DQ192" s="7">
        <v>0</v>
      </c>
      <c r="DR192" s="7">
        <v>0</v>
      </c>
      <c r="DS192" s="7">
        <v>0</v>
      </c>
      <c r="DU192" s="7">
        <v>0</v>
      </c>
      <c r="DV192" s="7">
        <v>0</v>
      </c>
      <c r="DW192" s="7">
        <v>-142697.631392857</v>
      </c>
      <c r="DX192" s="7" t="s">
        <v>484</v>
      </c>
    </row>
    <row r="193" spans="1:128" x14ac:dyDescent="0.2">
      <c r="A193" s="8" t="s">
        <v>485</v>
      </c>
      <c r="B193" s="7">
        <v>-2746.3449999999998</v>
      </c>
      <c r="C193" s="7">
        <v>-203.67500000000001</v>
      </c>
      <c r="D193" s="7">
        <v>-1750</v>
      </c>
      <c r="E193" s="7">
        <v>-270</v>
      </c>
      <c r="F193" s="7">
        <v>-3120.62857142857</v>
      </c>
      <c r="G193" s="7">
        <v>-114</v>
      </c>
      <c r="H193" s="7">
        <v>-500</v>
      </c>
      <c r="I193" s="7">
        <v>-660.05250000000001</v>
      </c>
      <c r="J193" s="7">
        <v>-1312.6106666666701</v>
      </c>
      <c r="K193" s="7">
        <v>-254.35</v>
      </c>
      <c r="L193" s="7">
        <v>-68.703125</v>
      </c>
      <c r="M193" s="7">
        <v>0</v>
      </c>
      <c r="N193" s="7">
        <v>-1270.0625</v>
      </c>
      <c r="O193" s="7">
        <v>-331.75125000000003</v>
      </c>
      <c r="P193" s="7">
        <v>-566.84</v>
      </c>
      <c r="Q193" s="7">
        <v>-767.76</v>
      </c>
      <c r="R193" s="7">
        <v>-400</v>
      </c>
      <c r="S193" s="7">
        <v>-24462.471666666701</v>
      </c>
      <c r="T193" s="7">
        <v>-477.84910714285701</v>
      </c>
      <c r="U193" s="7">
        <v>-1780.7650000000001</v>
      </c>
      <c r="V193" s="7">
        <v>-1161.33</v>
      </c>
      <c r="W193" s="7">
        <v>-70</v>
      </c>
      <c r="X193" s="7">
        <v>-1100</v>
      </c>
      <c r="Y193" s="7">
        <v>-2230.2937499999998</v>
      </c>
      <c r="Z193" s="7">
        <v>-203.13</v>
      </c>
      <c r="AA193" s="7">
        <v>-2414.07733333333</v>
      </c>
      <c r="AB193" s="7">
        <v>-589.6</v>
      </c>
      <c r="AC193" s="7">
        <v>-167.04</v>
      </c>
      <c r="AD193" s="7">
        <v>-1707.15</v>
      </c>
      <c r="AE193" s="7">
        <v>-150</v>
      </c>
      <c r="AF193" s="7">
        <v>-500</v>
      </c>
      <c r="AG193" s="7">
        <v>-1304.96266666667</v>
      </c>
      <c r="AH193" s="7">
        <v>-187.02600000000001</v>
      </c>
      <c r="AI193" s="7">
        <v>-4525.05</v>
      </c>
      <c r="AJ193" s="7">
        <v>-700</v>
      </c>
      <c r="AK193" s="7">
        <v>-1915.2</v>
      </c>
      <c r="AL193" s="7">
        <v>-638.59500000000003</v>
      </c>
      <c r="AM193" s="7">
        <v>-6557.6457142857098</v>
      </c>
      <c r="AN193" s="7">
        <v>-178.2</v>
      </c>
      <c r="AO193" s="7">
        <v>-2353.5</v>
      </c>
      <c r="AP193" s="7">
        <v>-55.95</v>
      </c>
      <c r="AQ193" s="7">
        <v>-1177.175</v>
      </c>
      <c r="AR193" s="7">
        <v>-263.05700000000002</v>
      </c>
      <c r="AS193" s="7">
        <v>-94.813749999999899</v>
      </c>
      <c r="AT193" s="7">
        <v>-104.265</v>
      </c>
      <c r="AU193" s="7">
        <v>-36.721249999999998</v>
      </c>
      <c r="AV193" s="7">
        <v>0</v>
      </c>
      <c r="AW193" s="7">
        <v>0</v>
      </c>
      <c r="AX193" s="7">
        <v>0</v>
      </c>
      <c r="AY193" s="7">
        <v>-3927.8206666666701</v>
      </c>
      <c r="AZ193" s="7">
        <v>-356.87</v>
      </c>
      <c r="BA193" s="7">
        <v>-670.78125</v>
      </c>
      <c r="BB193" s="7">
        <v>-2719.93869047619</v>
      </c>
      <c r="BC193" s="7">
        <v>-420</v>
      </c>
      <c r="BD193" s="7">
        <v>-800</v>
      </c>
      <c r="BE193" s="7">
        <v>-211.3125</v>
      </c>
      <c r="BF193" s="7">
        <v>-252.9</v>
      </c>
      <c r="BG193" s="7">
        <v>-320</v>
      </c>
      <c r="BH193" s="7">
        <v>-300</v>
      </c>
      <c r="BI193" s="7">
        <v>-170</v>
      </c>
      <c r="BJ193" s="7">
        <v>-950</v>
      </c>
      <c r="BK193" s="7">
        <v>-78.641249999999999</v>
      </c>
      <c r="BL193" s="7">
        <v>-114.741666666667</v>
      </c>
      <c r="BM193" s="7">
        <v>-926.37916666666695</v>
      </c>
      <c r="BN193" s="7">
        <v>-157.375</v>
      </c>
      <c r="BO193" s="7">
        <v>-5036.3184523809596</v>
      </c>
      <c r="BP193" s="7">
        <v>0</v>
      </c>
      <c r="BQ193" s="7">
        <v>-175.65625</v>
      </c>
      <c r="BR193" s="7">
        <v>-350</v>
      </c>
      <c r="BS193" s="7">
        <v>-170</v>
      </c>
      <c r="BT193" s="7">
        <v>-550</v>
      </c>
      <c r="BU193" s="7">
        <v>-500</v>
      </c>
      <c r="BV193" s="7">
        <v>-1000</v>
      </c>
      <c r="BW193" s="7">
        <v>-1905.6937499999999</v>
      </c>
      <c r="BX193" s="7">
        <v>0</v>
      </c>
      <c r="BY193" s="7">
        <v>0</v>
      </c>
      <c r="BZ193" s="7">
        <v>-357.341785714286</v>
      </c>
      <c r="CA193" s="7">
        <v>-102.795</v>
      </c>
      <c r="CB193" s="7">
        <v>-378.76607142857102</v>
      </c>
      <c r="CC193" s="7">
        <v>0</v>
      </c>
      <c r="CD193" s="7">
        <v>-800</v>
      </c>
      <c r="CE193" s="7">
        <v>-9410.4315476190495</v>
      </c>
      <c r="CF193" s="7">
        <v>-97.371428571428496</v>
      </c>
      <c r="CG193" s="7">
        <v>-3000</v>
      </c>
      <c r="CH193" s="7">
        <v>-912.75</v>
      </c>
      <c r="CI193" s="7">
        <v>-250</v>
      </c>
      <c r="CJ193" s="7">
        <v>-200</v>
      </c>
      <c r="CK193" s="7">
        <v>-255</v>
      </c>
      <c r="CL193" s="7">
        <v>-810.36428571428598</v>
      </c>
      <c r="CM193" s="7">
        <v>-621.80499999999995</v>
      </c>
      <c r="CN193" s="7">
        <v>-917.90499999999997</v>
      </c>
      <c r="CO193" s="7">
        <v>-57.6</v>
      </c>
      <c r="CP193" s="7">
        <v>-426.6875</v>
      </c>
      <c r="CQ193" s="7">
        <v>-150</v>
      </c>
      <c r="CR193" s="7">
        <v>-480.4375</v>
      </c>
      <c r="CS193" s="7">
        <v>-150</v>
      </c>
      <c r="CT193" s="7">
        <v>-436.95</v>
      </c>
      <c r="CU193" s="7">
        <v>-2089.395</v>
      </c>
      <c r="CV193" s="7">
        <v>-113.85</v>
      </c>
      <c r="CW193" s="7">
        <v>-1025.66533333333</v>
      </c>
      <c r="CX193" s="7">
        <v>-99.224999999999994</v>
      </c>
      <c r="CY193" s="7">
        <v>-1495.2862500000001</v>
      </c>
      <c r="CZ193" s="7">
        <v>-298.10250000000002</v>
      </c>
      <c r="DA193" s="7">
        <v>-1532.86354166667</v>
      </c>
      <c r="DB193" s="7">
        <v>-6987.6336309523804</v>
      </c>
      <c r="DC193" s="7">
        <v>-4749.4624999999996</v>
      </c>
      <c r="DD193" s="7">
        <v>-1100</v>
      </c>
      <c r="DE193" s="7">
        <v>-230</v>
      </c>
      <c r="DF193" s="7">
        <v>-1518</v>
      </c>
      <c r="DG193" s="7">
        <v>-47.1</v>
      </c>
      <c r="DH193" s="7">
        <v>-442.81071428571403</v>
      </c>
      <c r="DI193" s="7">
        <v>-600</v>
      </c>
      <c r="DJ193" s="7">
        <v>0</v>
      </c>
      <c r="DK193" s="7">
        <v>-1321.75</v>
      </c>
      <c r="DO193" s="7">
        <v>-277.25</v>
      </c>
      <c r="DP193" s="7">
        <v>-909.75</v>
      </c>
      <c r="DQ193" s="7">
        <v>0</v>
      </c>
      <c r="DR193" s="7">
        <v>0</v>
      </c>
      <c r="DS193" s="7">
        <v>0</v>
      </c>
      <c r="DU193" s="7">
        <v>0</v>
      </c>
      <c r="DV193" s="7">
        <v>0</v>
      </c>
      <c r="DW193" s="7">
        <v>-138161.42508333299</v>
      </c>
      <c r="DX193" s="7" t="s">
        <v>485</v>
      </c>
    </row>
    <row r="194" spans="1:128" x14ac:dyDescent="0.2">
      <c r="A194" s="8" t="s">
        <v>486</v>
      </c>
      <c r="B194" s="7">
        <v>-2746.3449999999998</v>
      </c>
      <c r="C194" s="7">
        <v>-203.67500000000001</v>
      </c>
      <c r="D194" s="7">
        <v>-1750</v>
      </c>
      <c r="E194" s="7">
        <v>-270</v>
      </c>
      <c r="F194" s="7">
        <v>-3120.62857142857</v>
      </c>
      <c r="G194" s="7">
        <v>-114</v>
      </c>
      <c r="H194" s="7">
        <v>-500</v>
      </c>
      <c r="I194" s="7">
        <v>-1860.0525</v>
      </c>
      <c r="J194" s="7">
        <v>-1312.6106666666701</v>
      </c>
      <c r="K194" s="7">
        <v>-754.35</v>
      </c>
      <c r="L194" s="7">
        <v>-68.703125</v>
      </c>
      <c r="M194" s="7">
        <v>0</v>
      </c>
      <c r="N194" s="7">
        <v>-1270.0625</v>
      </c>
      <c r="O194" s="7">
        <v>-331.75125000000003</v>
      </c>
      <c r="P194" s="7">
        <v>-566.84</v>
      </c>
      <c r="Q194" s="7">
        <v>-767.76</v>
      </c>
      <c r="R194" s="7">
        <v>-400</v>
      </c>
      <c r="S194" s="7">
        <v>-34282.471666666701</v>
      </c>
      <c r="T194" s="7">
        <v>-477.84910714285701</v>
      </c>
      <c r="U194" s="7">
        <v>-1780.7650000000001</v>
      </c>
      <c r="V194" s="7">
        <v>-1161.33</v>
      </c>
      <c r="W194" s="7">
        <v>-70</v>
      </c>
      <c r="X194" s="7">
        <v>-1100</v>
      </c>
      <c r="Y194" s="7">
        <v>-2629.59375</v>
      </c>
      <c r="Z194" s="7">
        <v>-203.13</v>
      </c>
      <c r="AA194" s="7">
        <v>-2496.4506666666698</v>
      </c>
      <c r="AB194" s="7">
        <v>-1532.5</v>
      </c>
      <c r="AC194" s="7">
        <v>-167.04</v>
      </c>
      <c r="AD194" s="7">
        <v>-1707.15</v>
      </c>
      <c r="AE194" s="7">
        <v>-150</v>
      </c>
      <c r="AF194" s="7">
        <v>-500</v>
      </c>
      <c r="AG194" s="7">
        <v>-1876.16266666667</v>
      </c>
      <c r="AH194" s="7">
        <v>-187.02600000000001</v>
      </c>
      <c r="AI194" s="7">
        <v>-4525.05</v>
      </c>
      <c r="AJ194" s="7">
        <v>-700</v>
      </c>
      <c r="AK194" s="7">
        <v>-1915.2</v>
      </c>
      <c r="AL194" s="7">
        <v>-2404.9949999999999</v>
      </c>
      <c r="AM194" s="7">
        <v>-5621.6457142857098</v>
      </c>
      <c r="AN194" s="7">
        <v>-178.2</v>
      </c>
      <c r="AO194" s="7">
        <v>-2353.5</v>
      </c>
      <c r="AP194" s="7">
        <v>-55.95</v>
      </c>
      <c r="AQ194" s="7">
        <v>-1177.175</v>
      </c>
      <c r="AR194" s="7">
        <v>-263.05700000000002</v>
      </c>
      <c r="AS194" s="7">
        <v>-94.813749999999999</v>
      </c>
      <c r="AT194" s="7">
        <v>-104.265</v>
      </c>
      <c r="AU194" s="7">
        <v>-36.721249999999998</v>
      </c>
      <c r="AV194" s="7">
        <v>0</v>
      </c>
      <c r="AW194" s="7">
        <v>0</v>
      </c>
      <c r="AX194" s="7">
        <v>0</v>
      </c>
      <c r="AY194" s="7">
        <v>-1232.3682857142901</v>
      </c>
      <c r="AZ194" s="7">
        <v>-356.87</v>
      </c>
      <c r="BA194" s="7">
        <v>-670.78125</v>
      </c>
      <c r="BB194" s="7">
        <v>-1519.93869047619</v>
      </c>
      <c r="BC194" s="7">
        <v>-420</v>
      </c>
      <c r="BD194" s="7">
        <v>-800</v>
      </c>
      <c r="BE194" s="7">
        <v>-211.3125</v>
      </c>
      <c r="BF194" s="7">
        <v>-252.9</v>
      </c>
      <c r="BG194" s="7">
        <v>-320</v>
      </c>
      <c r="BH194" s="7">
        <v>-300</v>
      </c>
      <c r="BI194" s="7">
        <v>-170</v>
      </c>
      <c r="BJ194" s="7">
        <v>-950</v>
      </c>
      <c r="BK194" s="7">
        <v>-78.641249999999999</v>
      </c>
      <c r="BL194" s="7">
        <v>-114.741666666667</v>
      </c>
      <c r="BM194" s="7">
        <v>-926.37916666666695</v>
      </c>
      <c r="BN194" s="7">
        <v>-157.375</v>
      </c>
      <c r="BO194" s="7">
        <v>-4436.3184523809496</v>
      </c>
      <c r="BP194" s="7">
        <v>0</v>
      </c>
      <c r="BQ194" s="7">
        <v>-175.65625</v>
      </c>
      <c r="BR194" s="7">
        <v>-350</v>
      </c>
      <c r="BS194" s="7">
        <v>-170</v>
      </c>
      <c r="BT194" s="7">
        <v>-550</v>
      </c>
      <c r="BU194" s="7">
        <v>-500</v>
      </c>
      <c r="BV194" s="7">
        <v>-1000</v>
      </c>
      <c r="BW194" s="7">
        <v>-2205.6937499999999</v>
      </c>
      <c r="BX194" s="7">
        <v>0</v>
      </c>
      <c r="BY194" s="7">
        <v>0</v>
      </c>
      <c r="BZ194" s="7">
        <v>-357.341785714286</v>
      </c>
      <c r="CA194" s="7">
        <v>-102.795</v>
      </c>
      <c r="CB194" s="7">
        <v>-378.76607142857199</v>
      </c>
      <c r="CC194" s="7">
        <v>0</v>
      </c>
      <c r="CD194" s="7">
        <v>-1100</v>
      </c>
      <c r="CE194" s="7">
        <v>-8708.2982142857109</v>
      </c>
      <c r="CF194" s="7">
        <v>-258</v>
      </c>
      <c r="CG194" s="7">
        <v>-3000</v>
      </c>
      <c r="CH194" s="7">
        <v>-912.75</v>
      </c>
      <c r="CI194" s="7">
        <v>-250</v>
      </c>
      <c r="CJ194" s="7">
        <v>-200</v>
      </c>
      <c r="CK194" s="7">
        <v>-255</v>
      </c>
      <c r="CL194" s="7">
        <v>-810.36428571428598</v>
      </c>
      <c r="CM194" s="7">
        <v>-621.80499999999995</v>
      </c>
      <c r="CN194" s="7">
        <v>-642.50499999999897</v>
      </c>
      <c r="CO194" s="7">
        <v>-57.6</v>
      </c>
      <c r="CP194" s="7">
        <v>-426.6875</v>
      </c>
      <c r="CQ194" s="7">
        <v>-150</v>
      </c>
      <c r="CR194" s="7">
        <v>-480.4375</v>
      </c>
      <c r="CS194" s="7">
        <v>-150</v>
      </c>
      <c r="CT194" s="7">
        <v>-556.95000000000005</v>
      </c>
      <c r="CU194" s="7">
        <v>-2089.395</v>
      </c>
      <c r="CV194" s="7">
        <v>-113.85</v>
      </c>
      <c r="CW194" s="7">
        <v>-1176.98914285714</v>
      </c>
      <c r="CX194" s="7">
        <v>-99.225000000000094</v>
      </c>
      <c r="CY194" s="7">
        <v>-715.28625</v>
      </c>
      <c r="CZ194" s="7">
        <v>-298.10250000000002</v>
      </c>
      <c r="DA194" s="7">
        <v>-1935.6968750000001</v>
      </c>
      <c r="DB194" s="7">
        <v>-4629.6711309523798</v>
      </c>
      <c r="DC194" s="7">
        <v>-5032.2124999999996</v>
      </c>
      <c r="DD194" s="7">
        <v>-1100</v>
      </c>
      <c r="DE194" s="7">
        <v>-230</v>
      </c>
      <c r="DF194" s="7">
        <v>-1518</v>
      </c>
      <c r="DG194" s="7">
        <v>-47.1</v>
      </c>
      <c r="DH194" s="7">
        <v>-661.76250000000005</v>
      </c>
      <c r="DI194" s="7">
        <v>-700</v>
      </c>
      <c r="DJ194" s="7">
        <v>-675.65476190476102</v>
      </c>
      <c r="DK194" s="7">
        <v>-1321.75</v>
      </c>
      <c r="DO194" s="7">
        <v>-277.25</v>
      </c>
      <c r="DP194" s="7">
        <v>-909.75</v>
      </c>
      <c r="DQ194" s="7">
        <v>0</v>
      </c>
      <c r="DR194" s="7">
        <v>0</v>
      </c>
      <c r="DS194" s="7">
        <v>0</v>
      </c>
      <c r="DU194" s="7">
        <v>0</v>
      </c>
      <c r="DV194" s="7">
        <v>0</v>
      </c>
      <c r="DW194" s="7">
        <v>-146608.792464286</v>
      </c>
      <c r="DX194" s="7" t="s">
        <v>486</v>
      </c>
    </row>
    <row r="195" spans="1:128" x14ac:dyDescent="0.2">
      <c r="A195" s="8" t="s">
        <v>487</v>
      </c>
      <c r="B195" s="7">
        <v>-2746.3449999999998</v>
      </c>
      <c r="C195" s="7">
        <v>-203.67500000000001</v>
      </c>
      <c r="D195" s="7">
        <v>-2165.6574999999998</v>
      </c>
      <c r="E195" s="7">
        <v>-270</v>
      </c>
      <c r="F195" s="7">
        <v>-2120.62857142857</v>
      </c>
      <c r="G195" s="7">
        <v>-114</v>
      </c>
      <c r="H195" s="7">
        <v>-500</v>
      </c>
      <c r="I195" s="7">
        <v>-660.05249999999899</v>
      </c>
      <c r="J195" s="7">
        <v>-1312.6106666666701</v>
      </c>
      <c r="K195" s="7">
        <v>-254.35</v>
      </c>
      <c r="L195" s="7">
        <v>-68.703125</v>
      </c>
      <c r="M195" s="7">
        <v>0</v>
      </c>
      <c r="N195" s="7">
        <v>-770.0625</v>
      </c>
      <c r="O195" s="7">
        <v>-331.75125000000003</v>
      </c>
      <c r="P195" s="7">
        <v>-566.84</v>
      </c>
      <c r="Q195" s="7">
        <v>-767.76</v>
      </c>
      <c r="R195" s="7">
        <v>-400</v>
      </c>
      <c r="S195" s="7">
        <v>-19905.291666666701</v>
      </c>
      <c r="T195" s="7">
        <v>-477.84910714285701</v>
      </c>
      <c r="U195" s="7">
        <v>-1780.7650000000001</v>
      </c>
      <c r="V195" s="7">
        <v>-1161.33</v>
      </c>
      <c r="W195" s="7">
        <v>-70</v>
      </c>
      <c r="X195" s="7">
        <v>-1100</v>
      </c>
      <c r="Y195" s="7">
        <v>-1942.4537499999999</v>
      </c>
      <c r="Z195" s="7">
        <v>-203.13</v>
      </c>
      <c r="AA195" s="7">
        <v>-2496.4506666666698</v>
      </c>
      <c r="AB195" s="7">
        <v>-589.6</v>
      </c>
      <c r="AC195" s="7">
        <v>-167.04</v>
      </c>
      <c r="AD195" s="7">
        <v>-1707.15</v>
      </c>
      <c r="AE195" s="7">
        <v>-150</v>
      </c>
      <c r="AF195" s="7">
        <v>-500</v>
      </c>
      <c r="AG195" s="7">
        <v>-924.96266666666702</v>
      </c>
      <c r="AH195" s="7">
        <v>-187.02600000000001</v>
      </c>
      <c r="AI195" s="7">
        <v>-4525.05</v>
      </c>
      <c r="AJ195" s="7">
        <v>-700</v>
      </c>
      <c r="AK195" s="7">
        <v>-1915.2</v>
      </c>
      <c r="AL195" s="7">
        <v>-638.59500000000003</v>
      </c>
      <c r="AM195" s="7">
        <v>-3781.4957142857102</v>
      </c>
      <c r="AN195" s="7">
        <v>-178.2</v>
      </c>
      <c r="AO195" s="7">
        <v>-2353.5</v>
      </c>
      <c r="AP195" s="7">
        <v>-55.95</v>
      </c>
      <c r="AQ195" s="7">
        <v>-1177.175</v>
      </c>
      <c r="AR195" s="7">
        <v>-292.09699999999998</v>
      </c>
      <c r="AS195" s="7">
        <v>-94.813749999999999</v>
      </c>
      <c r="AT195" s="7">
        <v>-104.265</v>
      </c>
      <c r="AU195" s="7">
        <v>-36.721249999999998</v>
      </c>
      <c r="AV195" s="7">
        <v>0</v>
      </c>
      <c r="AW195" s="7">
        <v>0</v>
      </c>
      <c r="AX195" s="7">
        <v>0</v>
      </c>
      <c r="AY195" s="7">
        <v>-1732.3682857142901</v>
      </c>
      <c r="AZ195" s="7">
        <v>-356.87</v>
      </c>
      <c r="BA195" s="7">
        <v>-670.78125</v>
      </c>
      <c r="BB195" s="7">
        <v>-1419.93869047619</v>
      </c>
      <c r="BC195" s="7">
        <v>-420</v>
      </c>
      <c r="BD195" s="7">
        <v>-800</v>
      </c>
      <c r="BE195" s="7">
        <v>-211.3125</v>
      </c>
      <c r="BF195" s="7">
        <v>-252.9</v>
      </c>
      <c r="BG195" s="7">
        <v>-320</v>
      </c>
      <c r="BH195" s="7">
        <v>-300</v>
      </c>
      <c r="BI195" s="7">
        <v>-170</v>
      </c>
      <c r="BJ195" s="7">
        <v>-950</v>
      </c>
      <c r="BK195" s="7">
        <v>-78.641249999999999</v>
      </c>
      <c r="BL195" s="7">
        <v>-114.741666666667</v>
      </c>
      <c r="BM195" s="7">
        <v>-6676.3791666666702</v>
      </c>
      <c r="BN195" s="7">
        <v>-357.375</v>
      </c>
      <c r="BO195" s="7">
        <v>-3878.5184523809598</v>
      </c>
      <c r="BP195" s="7">
        <v>0</v>
      </c>
      <c r="BQ195" s="7">
        <v>-175.65625</v>
      </c>
      <c r="BR195" s="7">
        <v>-350</v>
      </c>
      <c r="BS195" s="7">
        <v>-170</v>
      </c>
      <c r="BT195" s="7">
        <v>-550</v>
      </c>
      <c r="BU195" s="7">
        <v>-500</v>
      </c>
      <c r="BV195" s="7">
        <v>-1000</v>
      </c>
      <c r="BW195" s="7">
        <v>-1907.6937499999999</v>
      </c>
      <c r="BX195" s="7">
        <v>0</v>
      </c>
      <c r="BY195" s="7">
        <v>0</v>
      </c>
      <c r="BZ195" s="7">
        <v>-357.341785714286</v>
      </c>
      <c r="CA195" s="7">
        <v>-102.795</v>
      </c>
      <c r="CB195" s="7">
        <v>-378.76607142857102</v>
      </c>
      <c r="CC195" s="7">
        <v>0</v>
      </c>
      <c r="CD195" s="7">
        <v>-800</v>
      </c>
      <c r="CE195" s="7">
        <v>-13977.098214285699</v>
      </c>
      <c r="CF195" s="7">
        <v>-258</v>
      </c>
      <c r="CG195" s="7">
        <v>-3000</v>
      </c>
      <c r="CH195" s="7">
        <v>-912.75000000000102</v>
      </c>
      <c r="CI195" s="7">
        <v>-250</v>
      </c>
      <c r="CJ195" s="7">
        <v>-200</v>
      </c>
      <c r="CK195" s="7">
        <v>-255</v>
      </c>
      <c r="CL195" s="7">
        <v>-810.36428571428598</v>
      </c>
      <c r="CM195" s="7">
        <v>-621.80500000000097</v>
      </c>
      <c r="CN195" s="7">
        <v>-642.505</v>
      </c>
      <c r="CO195" s="7">
        <v>-57.6</v>
      </c>
      <c r="CP195" s="7">
        <v>-426.6875</v>
      </c>
      <c r="CQ195" s="7">
        <v>-150</v>
      </c>
      <c r="CR195" s="7">
        <v>-480.4375</v>
      </c>
      <c r="CS195" s="7">
        <v>-150</v>
      </c>
      <c r="CT195" s="7">
        <v>-436.95</v>
      </c>
      <c r="CU195" s="7">
        <v>-2089.395</v>
      </c>
      <c r="CV195" s="7">
        <v>-113.85</v>
      </c>
      <c r="CW195" s="7">
        <v>-1068.98914285714</v>
      </c>
      <c r="CX195" s="7">
        <v>-99.224999999999994</v>
      </c>
      <c r="CY195" s="7">
        <v>-1015.28625</v>
      </c>
      <c r="CZ195" s="7">
        <v>-298.10250000000002</v>
      </c>
      <c r="DA195" s="7">
        <v>-1485.6968750000001</v>
      </c>
      <c r="DB195" s="7">
        <v>-4379.6711309523798</v>
      </c>
      <c r="DC195" s="7">
        <v>-4724.4624999999996</v>
      </c>
      <c r="DD195" s="7">
        <v>-1100</v>
      </c>
      <c r="DE195" s="7">
        <v>-230</v>
      </c>
      <c r="DF195" s="7">
        <v>-1518</v>
      </c>
      <c r="DG195" s="7">
        <v>-47.1</v>
      </c>
      <c r="DH195" s="7">
        <v>-499.76249999999999</v>
      </c>
      <c r="DI195" s="7">
        <v>-600</v>
      </c>
      <c r="DJ195" s="7">
        <v>-1058.25</v>
      </c>
      <c r="DK195" s="7">
        <v>-1321.75</v>
      </c>
      <c r="DO195" s="7">
        <v>-277.25</v>
      </c>
      <c r="DP195" s="7">
        <v>-909.75</v>
      </c>
      <c r="DQ195" s="7">
        <v>0</v>
      </c>
      <c r="DR195" s="7">
        <v>0</v>
      </c>
      <c r="DS195" s="7">
        <v>0</v>
      </c>
      <c r="DU195" s="7">
        <v>0</v>
      </c>
      <c r="DV195" s="7">
        <v>0</v>
      </c>
      <c r="DW195" s="7">
        <v>-132936.36520238101</v>
      </c>
      <c r="DX195" s="7" t="s">
        <v>487</v>
      </c>
    </row>
    <row r="196" spans="1:128" x14ac:dyDescent="0.2">
      <c r="A196" s="8" t="s">
        <v>488</v>
      </c>
      <c r="B196" s="7">
        <v>-2746.3449999999998</v>
      </c>
      <c r="C196" s="7">
        <v>-203.67500000000001</v>
      </c>
      <c r="D196" s="7">
        <v>-2165.6574999999998</v>
      </c>
      <c r="E196" s="7">
        <v>-304.41000000000003</v>
      </c>
      <c r="F196" s="7">
        <v>-2620.62857142857</v>
      </c>
      <c r="G196" s="7">
        <v>-114</v>
      </c>
      <c r="H196" s="7">
        <v>-500</v>
      </c>
      <c r="I196" s="7">
        <v>-660.05250000000001</v>
      </c>
      <c r="J196" s="7">
        <v>-1287.6106666666701</v>
      </c>
      <c r="K196" s="7">
        <v>-254.35</v>
      </c>
      <c r="L196" s="7">
        <v>-68.703125</v>
      </c>
      <c r="M196" s="7">
        <v>0</v>
      </c>
      <c r="N196" s="7">
        <v>-770.0625</v>
      </c>
      <c r="O196" s="7">
        <v>-331.75125000000003</v>
      </c>
      <c r="P196" s="7">
        <v>-566.84</v>
      </c>
      <c r="Q196" s="7">
        <v>-767.76</v>
      </c>
      <c r="R196" s="7">
        <v>-400</v>
      </c>
      <c r="S196" s="7">
        <v>-15162.311666666699</v>
      </c>
      <c r="T196" s="7">
        <v>-477.84910714285701</v>
      </c>
      <c r="U196" s="7">
        <v>-1780.7650000000001</v>
      </c>
      <c r="V196" s="7">
        <v>-1161.33</v>
      </c>
      <c r="W196" s="7">
        <v>-70</v>
      </c>
      <c r="X196" s="7">
        <v>-1100</v>
      </c>
      <c r="Y196" s="7">
        <v>-1942.4537499999999</v>
      </c>
      <c r="Z196" s="7">
        <v>-203.13</v>
      </c>
      <c r="AA196" s="7">
        <v>-2496.4506666666698</v>
      </c>
      <c r="AB196" s="7">
        <v>-589.6</v>
      </c>
      <c r="AC196" s="7">
        <v>-167.04</v>
      </c>
      <c r="AD196" s="7">
        <v>-1707.15</v>
      </c>
      <c r="AE196" s="7">
        <v>-150</v>
      </c>
      <c r="AF196" s="7">
        <v>-500</v>
      </c>
      <c r="AG196" s="7">
        <v>-924.96266666666804</v>
      </c>
      <c r="AH196" s="7">
        <v>-187.02600000000001</v>
      </c>
      <c r="AI196" s="7">
        <v>-4525.05</v>
      </c>
      <c r="AJ196" s="7">
        <v>-700</v>
      </c>
      <c r="AK196" s="7">
        <v>-1915.2</v>
      </c>
      <c r="AL196" s="7">
        <v>-638.594999999999</v>
      </c>
      <c r="AM196" s="7">
        <v>-4881.4957142857102</v>
      </c>
      <c r="AN196" s="7">
        <v>-178.2</v>
      </c>
      <c r="AO196" s="7">
        <v>-2353.5</v>
      </c>
      <c r="AP196" s="7">
        <v>-55.95</v>
      </c>
      <c r="AQ196" s="7">
        <v>-1177.175</v>
      </c>
      <c r="AR196" s="7">
        <v>-292.09699999999998</v>
      </c>
      <c r="AS196" s="7">
        <v>-94.813750000000098</v>
      </c>
      <c r="AT196" s="7">
        <v>-104.265</v>
      </c>
      <c r="AU196" s="7">
        <v>-36.721249999999998</v>
      </c>
      <c r="AV196" s="7">
        <v>0</v>
      </c>
      <c r="AW196" s="7">
        <v>0</v>
      </c>
      <c r="AX196" s="7">
        <v>0</v>
      </c>
      <c r="AY196" s="7">
        <v>-7232.3682857142903</v>
      </c>
      <c r="AZ196" s="7">
        <v>-356.87</v>
      </c>
      <c r="BA196" s="7">
        <v>-670.78125</v>
      </c>
      <c r="BB196" s="7">
        <v>-1246.13869047619</v>
      </c>
      <c r="BC196" s="7">
        <v>-420</v>
      </c>
      <c r="BD196" s="7">
        <v>-800</v>
      </c>
      <c r="BE196" s="7">
        <v>-211.3125</v>
      </c>
      <c r="BF196" s="7">
        <v>-252.9</v>
      </c>
      <c r="BG196" s="7">
        <v>-320</v>
      </c>
      <c r="BH196" s="7">
        <v>-300</v>
      </c>
      <c r="BI196" s="7">
        <v>-170</v>
      </c>
      <c r="BJ196" s="7">
        <v>-950</v>
      </c>
      <c r="BK196" s="7">
        <v>-78.641249999999999</v>
      </c>
      <c r="BL196" s="7">
        <v>-114.741666666667</v>
      </c>
      <c r="BM196" s="7">
        <v>-2176.3791666666698</v>
      </c>
      <c r="BN196" s="7">
        <v>-357.375</v>
      </c>
      <c r="BO196" s="7">
        <v>-4993.4934523809497</v>
      </c>
      <c r="BP196" s="7">
        <v>0</v>
      </c>
      <c r="BQ196" s="7">
        <v>-175.65625</v>
      </c>
      <c r="BR196" s="7">
        <v>-350</v>
      </c>
      <c r="BS196" s="7">
        <v>-170</v>
      </c>
      <c r="BT196" s="7">
        <v>-550</v>
      </c>
      <c r="BU196" s="7">
        <v>-500</v>
      </c>
      <c r="BV196" s="7">
        <v>-1000</v>
      </c>
      <c r="BW196" s="7">
        <v>-1907.6937499999999</v>
      </c>
      <c r="BX196" s="7">
        <v>0</v>
      </c>
      <c r="BY196" s="7">
        <v>0</v>
      </c>
      <c r="BZ196" s="7">
        <v>-357.341785714286</v>
      </c>
      <c r="CA196" s="7">
        <v>-102.795000000001</v>
      </c>
      <c r="CB196" s="7">
        <v>-378.76607142857102</v>
      </c>
      <c r="CC196" s="7">
        <v>0</v>
      </c>
      <c r="CD196" s="7">
        <v>-800</v>
      </c>
      <c r="CE196" s="7">
        <v>-18622.785714285699</v>
      </c>
      <c r="CF196" s="7">
        <v>-258</v>
      </c>
      <c r="CG196" s="7">
        <v>-3000</v>
      </c>
      <c r="CH196" s="7">
        <v>-912.75</v>
      </c>
      <c r="CI196" s="7">
        <v>-250</v>
      </c>
      <c r="CJ196" s="7">
        <v>-200</v>
      </c>
      <c r="CK196" s="7">
        <v>-255</v>
      </c>
      <c r="CL196" s="7">
        <v>-610.36428571428598</v>
      </c>
      <c r="CM196" s="7">
        <v>-621.80499999999995</v>
      </c>
      <c r="CN196" s="7">
        <v>-442.505</v>
      </c>
      <c r="CO196" s="7">
        <v>-57.6</v>
      </c>
      <c r="CP196" s="7">
        <v>-426.6875</v>
      </c>
      <c r="CQ196" s="7">
        <v>-150</v>
      </c>
      <c r="CR196" s="7">
        <v>-480.4375</v>
      </c>
      <c r="CS196" s="7">
        <v>-150</v>
      </c>
      <c r="CT196" s="7">
        <v>-436.95</v>
      </c>
      <c r="CU196" s="7">
        <v>-2089.395</v>
      </c>
      <c r="CV196" s="7">
        <v>-113.85</v>
      </c>
      <c r="CW196" s="7">
        <v>-1768.98914285714</v>
      </c>
      <c r="CX196" s="7">
        <v>-99.224999999999994</v>
      </c>
      <c r="CY196" s="7">
        <v>-1015.28625</v>
      </c>
      <c r="CZ196" s="7">
        <v>-298.10250000000002</v>
      </c>
      <c r="DA196" s="7">
        <v>-1352.8218750000001</v>
      </c>
      <c r="DB196" s="7">
        <v>-8433.4461309523904</v>
      </c>
      <c r="DC196" s="7">
        <v>-4724.4624999999996</v>
      </c>
      <c r="DD196" s="7">
        <v>-1100</v>
      </c>
      <c r="DE196" s="7">
        <v>-230</v>
      </c>
      <c r="DF196" s="7">
        <v>-1518</v>
      </c>
      <c r="DG196" s="7">
        <v>-47.1</v>
      </c>
      <c r="DH196" s="7">
        <v>-499.76249999999999</v>
      </c>
      <c r="DI196" s="7">
        <v>-600</v>
      </c>
      <c r="DJ196" s="7">
        <v>-1150.625</v>
      </c>
      <c r="DK196" s="7">
        <v>-1321.75</v>
      </c>
      <c r="DO196" s="7">
        <v>-277.25</v>
      </c>
      <c r="DP196" s="7">
        <v>-909.75</v>
      </c>
      <c r="DQ196" s="7">
        <v>0</v>
      </c>
      <c r="DR196" s="7">
        <v>0</v>
      </c>
      <c r="DS196" s="7">
        <v>0</v>
      </c>
      <c r="DU196" s="7">
        <v>0</v>
      </c>
      <c r="DV196" s="7">
        <v>0</v>
      </c>
      <c r="DW196" s="7">
        <v>-140702.93270238099</v>
      </c>
      <c r="DX196" s="7" t="s">
        <v>488</v>
      </c>
    </row>
    <row r="197" spans="1:128" x14ac:dyDescent="0.2">
      <c r="A197" s="8" t="s">
        <v>489</v>
      </c>
      <c r="B197" s="7">
        <v>-2746.3449999999998</v>
      </c>
      <c r="C197" s="7">
        <v>-203.67500000000001</v>
      </c>
      <c r="D197" s="7">
        <v>-2165.6574999999998</v>
      </c>
      <c r="E197" s="7">
        <v>-304.41000000000003</v>
      </c>
      <c r="F197" s="7">
        <v>-2620.62857142857</v>
      </c>
      <c r="G197" s="7">
        <v>-114</v>
      </c>
      <c r="H197" s="7">
        <v>-500</v>
      </c>
      <c r="I197" s="7">
        <v>-660.05250000000001</v>
      </c>
      <c r="J197" s="7">
        <v>-1287.6106666666701</v>
      </c>
      <c r="K197" s="7">
        <v>-254.35</v>
      </c>
      <c r="L197" s="7">
        <v>-68.703125</v>
      </c>
      <c r="M197" s="7">
        <v>0</v>
      </c>
      <c r="N197" s="7">
        <v>-770.0625</v>
      </c>
      <c r="O197" s="7">
        <v>-331.75125000000003</v>
      </c>
      <c r="P197" s="7">
        <v>-566.84</v>
      </c>
      <c r="Q197" s="7">
        <v>-767.76</v>
      </c>
      <c r="R197" s="7">
        <v>-400</v>
      </c>
      <c r="S197" s="7">
        <v>-42755.291666666701</v>
      </c>
      <c r="T197" s="7">
        <v>-477.84910714285701</v>
      </c>
      <c r="U197" s="7">
        <v>-1780.7650000000001</v>
      </c>
      <c r="V197" s="7">
        <v>-1161.33</v>
      </c>
      <c r="W197" s="7">
        <v>-70</v>
      </c>
      <c r="X197" s="7">
        <v>-1100</v>
      </c>
      <c r="Y197" s="7">
        <v>-1942.4537499999999</v>
      </c>
      <c r="Z197" s="7">
        <v>-203.13</v>
      </c>
      <c r="AA197" s="7">
        <v>-2796.4506666666698</v>
      </c>
      <c r="AB197" s="7">
        <v>-589.6</v>
      </c>
      <c r="AC197" s="7">
        <v>-5767.04</v>
      </c>
      <c r="AD197" s="7">
        <v>-1707.15</v>
      </c>
      <c r="AE197" s="7">
        <v>-150</v>
      </c>
      <c r="AF197" s="7">
        <v>-500</v>
      </c>
      <c r="AG197" s="7">
        <v>-1224.96266666667</v>
      </c>
      <c r="AH197" s="7">
        <v>-187.02600000000001</v>
      </c>
      <c r="AI197" s="7">
        <v>-4525.05</v>
      </c>
      <c r="AJ197" s="7">
        <v>-700</v>
      </c>
      <c r="AK197" s="7">
        <v>-1915.2</v>
      </c>
      <c r="AL197" s="7">
        <v>-638.59500000000003</v>
      </c>
      <c r="AM197" s="7">
        <v>-16281.4957142857</v>
      </c>
      <c r="AN197" s="7">
        <v>-178.2</v>
      </c>
      <c r="AO197" s="7">
        <v>-2353.5</v>
      </c>
      <c r="AP197" s="7">
        <v>-55.95</v>
      </c>
      <c r="AQ197" s="7">
        <v>-1177.175</v>
      </c>
      <c r="AR197" s="7">
        <v>-392.09699999999998</v>
      </c>
      <c r="AS197" s="7">
        <v>-94.813749999999999</v>
      </c>
      <c r="AT197" s="7">
        <v>-104.265</v>
      </c>
      <c r="AU197" s="7">
        <v>-36.721249999999998</v>
      </c>
      <c r="AV197" s="7">
        <v>0</v>
      </c>
      <c r="AW197" s="7">
        <v>0</v>
      </c>
      <c r="AX197" s="7">
        <v>0</v>
      </c>
      <c r="AY197" s="7">
        <v>-1232.3682857142901</v>
      </c>
      <c r="AZ197" s="7">
        <v>-356.87</v>
      </c>
      <c r="BA197" s="7">
        <v>-670.78125</v>
      </c>
      <c r="BB197" s="7">
        <v>-1446.13869047619</v>
      </c>
      <c r="BC197" s="7">
        <v>-420</v>
      </c>
      <c r="BD197" s="7">
        <v>-800</v>
      </c>
      <c r="BE197" s="7">
        <v>-211.3125</v>
      </c>
      <c r="BF197" s="7">
        <v>-252.9</v>
      </c>
      <c r="BG197" s="7">
        <v>-320</v>
      </c>
      <c r="BH197" s="7">
        <v>-300</v>
      </c>
      <c r="BI197" s="7">
        <v>-170</v>
      </c>
      <c r="BJ197" s="7">
        <v>-950</v>
      </c>
      <c r="BK197" s="7">
        <v>-78.641249999999999</v>
      </c>
      <c r="BL197" s="7">
        <v>-414.74166666666702</v>
      </c>
      <c r="BM197" s="7">
        <v>-1426.37916666667</v>
      </c>
      <c r="BN197" s="7">
        <v>-157.375</v>
      </c>
      <c r="BO197" s="7">
        <v>-5493.4934523809497</v>
      </c>
      <c r="BP197" s="7">
        <v>0</v>
      </c>
      <c r="BQ197" s="7">
        <v>-175.65625</v>
      </c>
      <c r="BR197" s="7">
        <v>-350</v>
      </c>
      <c r="BS197" s="7">
        <v>-170</v>
      </c>
      <c r="BT197" s="7">
        <v>-550</v>
      </c>
      <c r="BU197" s="7">
        <v>-500</v>
      </c>
      <c r="BV197" s="7">
        <v>-1000</v>
      </c>
      <c r="BW197" s="7">
        <v>-1907.6937499999999</v>
      </c>
      <c r="BX197" s="7">
        <v>0</v>
      </c>
      <c r="BY197" s="7">
        <v>0</v>
      </c>
      <c r="BZ197" s="7">
        <v>-357.341785714286</v>
      </c>
      <c r="CA197" s="7">
        <v>-102.795</v>
      </c>
      <c r="CB197" s="7">
        <v>-138.766071428571</v>
      </c>
      <c r="CC197" s="7">
        <v>0</v>
      </c>
      <c r="CD197" s="7">
        <v>-800</v>
      </c>
      <c r="CE197" s="7">
        <v>-9522.7857142857101</v>
      </c>
      <c r="CF197" s="7">
        <v>-97.371428571428496</v>
      </c>
      <c r="CG197" s="7">
        <v>-3000</v>
      </c>
      <c r="CH197" s="7">
        <v>-912.75</v>
      </c>
      <c r="CI197" s="7">
        <v>-250</v>
      </c>
      <c r="CJ197" s="7">
        <v>-200</v>
      </c>
      <c r="CK197" s="7">
        <v>-255</v>
      </c>
      <c r="CL197" s="7">
        <v>-970.36428571428598</v>
      </c>
      <c r="CM197" s="7">
        <v>-381.80500000000001</v>
      </c>
      <c r="CN197" s="7">
        <v>-442.505</v>
      </c>
      <c r="CO197" s="7">
        <v>-57.6</v>
      </c>
      <c r="CP197" s="7">
        <v>-426.6875</v>
      </c>
      <c r="CQ197" s="7">
        <v>-150</v>
      </c>
      <c r="CR197" s="7">
        <v>-480.4375</v>
      </c>
      <c r="CS197" s="7">
        <v>-150</v>
      </c>
      <c r="CT197" s="7">
        <v>-436.95</v>
      </c>
      <c r="CU197" s="7">
        <v>-2089.395</v>
      </c>
      <c r="CV197" s="7">
        <v>-113.85</v>
      </c>
      <c r="CW197" s="7">
        <v>-1768.98914285714</v>
      </c>
      <c r="CX197" s="7">
        <v>-99.224999999999994</v>
      </c>
      <c r="CY197" s="7">
        <v>-715.28625</v>
      </c>
      <c r="CZ197" s="7">
        <v>-298.10250000000002</v>
      </c>
      <c r="DA197" s="7">
        <v>-1352.8218750000001</v>
      </c>
      <c r="DB197" s="7">
        <v>-5383.4461309523804</v>
      </c>
      <c r="DC197" s="7">
        <v>-4449.4624999999996</v>
      </c>
      <c r="DD197" s="7">
        <v>-1100</v>
      </c>
      <c r="DE197" s="7">
        <v>-230</v>
      </c>
      <c r="DF197" s="7">
        <v>-1518</v>
      </c>
      <c r="DG197" s="7">
        <v>-47.1</v>
      </c>
      <c r="DH197" s="7">
        <v>-442.81071428571403</v>
      </c>
      <c r="DI197" s="7">
        <v>-600</v>
      </c>
      <c r="DJ197" s="7">
        <v>0</v>
      </c>
      <c r="DK197" s="7">
        <v>-1321.75</v>
      </c>
      <c r="DO197" s="7">
        <v>-277.25</v>
      </c>
      <c r="DP197" s="7">
        <v>-909.75</v>
      </c>
      <c r="DQ197" s="7">
        <v>0</v>
      </c>
      <c r="DR197" s="7">
        <v>0</v>
      </c>
      <c r="DS197" s="7">
        <v>0</v>
      </c>
      <c r="DU197" s="7">
        <v>0</v>
      </c>
      <c r="DV197" s="7">
        <v>0</v>
      </c>
      <c r="DW197" s="7">
        <v>-165832.70734523801</v>
      </c>
      <c r="DX197" s="7" t="s">
        <v>489</v>
      </c>
    </row>
    <row r="198" spans="1:128" x14ac:dyDescent="0.2">
      <c r="A198" s="8" t="s">
        <v>490</v>
      </c>
      <c r="B198" s="7">
        <v>-2746.3449999999998</v>
      </c>
      <c r="C198" s="7">
        <v>-203.67500000000001</v>
      </c>
      <c r="D198" s="7">
        <v>-2165.6574999999998</v>
      </c>
      <c r="E198" s="7">
        <v>-304.41000000000003</v>
      </c>
      <c r="F198" s="7">
        <v>-2120.62857142857</v>
      </c>
      <c r="G198" s="7">
        <v>-114</v>
      </c>
      <c r="H198" s="7">
        <v>-500</v>
      </c>
      <c r="I198" s="7">
        <v>-660.05250000000001</v>
      </c>
      <c r="J198" s="7">
        <v>-1287.6106666666701</v>
      </c>
      <c r="K198" s="7">
        <v>-254.35</v>
      </c>
      <c r="L198" s="7">
        <v>-68.703125</v>
      </c>
      <c r="M198" s="7">
        <v>0</v>
      </c>
      <c r="N198" s="7">
        <v>-770.06250000000102</v>
      </c>
      <c r="O198" s="7">
        <v>-331.75125000000003</v>
      </c>
      <c r="P198" s="7">
        <v>-566.84</v>
      </c>
      <c r="Q198" s="7">
        <v>-5367.76</v>
      </c>
      <c r="R198" s="7">
        <v>-400</v>
      </c>
      <c r="S198" s="7">
        <v>-16687.311666666701</v>
      </c>
      <c r="T198" s="7">
        <v>-477.84910714285701</v>
      </c>
      <c r="U198" s="7">
        <v>-1780.7650000000001</v>
      </c>
      <c r="V198" s="7">
        <v>-1161.33</v>
      </c>
      <c r="W198" s="7">
        <v>-70</v>
      </c>
      <c r="X198" s="7">
        <v>-1100</v>
      </c>
      <c r="Y198" s="7">
        <v>-1942.4537499999999</v>
      </c>
      <c r="Z198" s="7">
        <v>-203.13</v>
      </c>
      <c r="AA198" s="7">
        <v>-2796.4506666666698</v>
      </c>
      <c r="AB198" s="7">
        <v>-589.6</v>
      </c>
      <c r="AC198" s="7">
        <v>-5767.04</v>
      </c>
      <c r="AD198" s="7">
        <v>-1707.15</v>
      </c>
      <c r="AE198" s="7">
        <v>-150</v>
      </c>
      <c r="AF198" s="7">
        <v>-500</v>
      </c>
      <c r="AG198" s="7">
        <v>-1224.96266666667</v>
      </c>
      <c r="AH198" s="7">
        <v>-187.02600000000001</v>
      </c>
      <c r="AI198" s="7">
        <v>-4525.05</v>
      </c>
      <c r="AJ198" s="7">
        <v>-700</v>
      </c>
      <c r="AK198" s="7">
        <v>-1915.2</v>
      </c>
      <c r="AL198" s="7">
        <v>-638.59500000000003</v>
      </c>
      <c r="AM198" s="7">
        <v>-11381.4957142857</v>
      </c>
      <c r="AN198" s="7">
        <v>-178.2</v>
      </c>
      <c r="AO198" s="7">
        <v>-2353.5</v>
      </c>
      <c r="AP198" s="7">
        <v>-55.95</v>
      </c>
      <c r="AQ198" s="7">
        <v>-1177.175</v>
      </c>
      <c r="AR198" s="7">
        <v>-392.09699999999998</v>
      </c>
      <c r="AS198" s="7">
        <v>-94.813749999999999</v>
      </c>
      <c r="AT198" s="7">
        <v>-104.265</v>
      </c>
      <c r="AU198" s="7">
        <v>-36.721249999999998</v>
      </c>
      <c r="AV198" s="7">
        <v>0</v>
      </c>
      <c r="AW198" s="7">
        <v>0</v>
      </c>
      <c r="AX198" s="7">
        <v>0</v>
      </c>
      <c r="AY198" s="7">
        <v>-1532.3682857142901</v>
      </c>
      <c r="AZ198" s="7">
        <v>-356.87</v>
      </c>
      <c r="BA198" s="7">
        <v>-670.78125</v>
      </c>
      <c r="BB198" s="7">
        <v>-1446.13869047619</v>
      </c>
      <c r="BC198" s="7">
        <v>-420</v>
      </c>
      <c r="BD198" s="7">
        <v>-800</v>
      </c>
      <c r="BE198" s="7">
        <v>-211.3125</v>
      </c>
      <c r="BF198" s="7">
        <v>-252.9</v>
      </c>
      <c r="BG198" s="7">
        <v>-320</v>
      </c>
      <c r="BH198" s="7">
        <v>-300</v>
      </c>
      <c r="BI198" s="7">
        <v>-170</v>
      </c>
      <c r="BJ198" s="7">
        <v>-950</v>
      </c>
      <c r="BK198" s="7">
        <v>-78.641249999999999</v>
      </c>
      <c r="BL198" s="7">
        <v>-414.74166666666702</v>
      </c>
      <c r="BM198" s="7">
        <v>-926.37916666666695</v>
      </c>
      <c r="BN198" s="7">
        <v>-157.375</v>
      </c>
      <c r="BO198" s="7">
        <v>-6743.4934523809497</v>
      </c>
      <c r="BP198" s="7">
        <v>0</v>
      </c>
      <c r="BQ198" s="7">
        <v>-175.65625</v>
      </c>
      <c r="BR198" s="7">
        <v>-350</v>
      </c>
      <c r="BS198" s="7">
        <v>-170</v>
      </c>
      <c r="BT198" s="7">
        <v>-550</v>
      </c>
      <c r="BU198" s="7">
        <v>-500</v>
      </c>
      <c r="BV198" s="7">
        <v>-1000</v>
      </c>
      <c r="BW198" s="7">
        <v>-2207.6937499999999</v>
      </c>
      <c r="BX198" s="7">
        <v>0</v>
      </c>
      <c r="BY198" s="7">
        <v>0</v>
      </c>
      <c r="BZ198" s="7">
        <v>-357.341785714286</v>
      </c>
      <c r="CA198" s="7">
        <v>-102.795</v>
      </c>
      <c r="CB198" s="7">
        <v>-138.766071428571</v>
      </c>
      <c r="CC198" s="7">
        <v>0</v>
      </c>
      <c r="CD198" s="7">
        <v>-800</v>
      </c>
      <c r="CE198" s="7">
        <v>-6322.7857142857101</v>
      </c>
      <c r="CF198" s="7">
        <v>-258</v>
      </c>
      <c r="CG198" s="7">
        <v>-3000</v>
      </c>
      <c r="CH198" s="7">
        <v>-912.75</v>
      </c>
      <c r="CI198" s="7">
        <v>-250</v>
      </c>
      <c r="CJ198" s="7">
        <v>-200</v>
      </c>
      <c r="CK198" s="7">
        <v>-255</v>
      </c>
      <c r="CL198" s="7">
        <v>-970.36428571428598</v>
      </c>
      <c r="CM198" s="7">
        <v>-381.80500000000001</v>
      </c>
      <c r="CN198" s="7">
        <v>-442.505</v>
      </c>
      <c r="CO198" s="7">
        <v>-57.6</v>
      </c>
      <c r="CP198" s="7">
        <v>-426.6875</v>
      </c>
      <c r="CQ198" s="7">
        <v>-150</v>
      </c>
      <c r="CR198" s="7">
        <v>-480.4375</v>
      </c>
      <c r="CS198" s="7">
        <v>-150</v>
      </c>
      <c r="CT198" s="7">
        <v>-436.95</v>
      </c>
      <c r="CU198" s="7">
        <v>-2089.395</v>
      </c>
      <c r="CV198" s="7">
        <v>-113.85</v>
      </c>
      <c r="CW198" s="7">
        <v>-1150</v>
      </c>
      <c r="CX198" s="7">
        <v>-99.224999999999994</v>
      </c>
      <c r="CY198" s="7">
        <v>-715.28625</v>
      </c>
      <c r="CZ198" s="7">
        <v>-298.10250000000002</v>
      </c>
      <c r="DA198" s="7">
        <v>-1302.8218750000001</v>
      </c>
      <c r="DB198" s="7">
        <v>-3633.4461309523799</v>
      </c>
      <c r="DC198" s="7">
        <v>-4449.4624999999996</v>
      </c>
      <c r="DD198" s="7">
        <v>-1100</v>
      </c>
      <c r="DE198" s="7">
        <v>-230</v>
      </c>
      <c r="DF198" s="7">
        <v>-1518</v>
      </c>
      <c r="DG198" s="7">
        <v>-47.1</v>
      </c>
      <c r="DH198" s="7">
        <v>-499.76249999999999</v>
      </c>
      <c r="DI198" s="7">
        <v>-600</v>
      </c>
      <c r="DJ198" s="7">
        <v>-860.40476190476204</v>
      </c>
      <c r="DK198" s="7">
        <v>-1321.75</v>
      </c>
      <c r="DO198" s="7">
        <v>-277.25</v>
      </c>
      <c r="DP198" s="7">
        <v>-909.75</v>
      </c>
      <c r="DQ198" s="7">
        <v>0</v>
      </c>
      <c r="DR198" s="7">
        <v>0</v>
      </c>
      <c r="DS198" s="7">
        <v>0</v>
      </c>
      <c r="DU198" s="7">
        <v>0</v>
      </c>
      <c r="DV198" s="7">
        <v>0</v>
      </c>
      <c r="DW198" s="7">
        <v>-135773.72332142899</v>
      </c>
      <c r="DX198" s="7" t="s">
        <v>490</v>
      </c>
    </row>
    <row r="199" spans="1:128" x14ac:dyDescent="0.2">
      <c r="A199" s="8" t="s">
        <v>491</v>
      </c>
      <c r="B199" s="7">
        <v>-2746.3449999999998</v>
      </c>
      <c r="C199" s="7">
        <v>-203.67500000000001</v>
      </c>
      <c r="D199" s="7">
        <v>-2165.6574999999998</v>
      </c>
      <c r="E199" s="7">
        <v>-304.41000000000003</v>
      </c>
      <c r="F199" s="7">
        <v>-2120.62857142857</v>
      </c>
      <c r="G199" s="7">
        <v>-114</v>
      </c>
      <c r="H199" s="7">
        <v>-500</v>
      </c>
      <c r="I199" s="7">
        <v>-660.05250000000001</v>
      </c>
      <c r="J199" s="7">
        <v>-1287.6106666666701</v>
      </c>
      <c r="K199" s="7">
        <v>-254.35</v>
      </c>
      <c r="L199" s="7">
        <v>-68.703125</v>
      </c>
      <c r="M199" s="7">
        <v>0</v>
      </c>
      <c r="N199" s="7">
        <v>-770.0625</v>
      </c>
      <c r="O199" s="7">
        <v>-331.75125000000003</v>
      </c>
      <c r="P199" s="7">
        <v>-566.84</v>
      </c>
      <c r="Q199" s="7">
        <v>-767.76</v>
      </c>
      <c r="R199" s="7">
        <v>-400</v>
      </c>
      <c r="S199" s="7">
        <v>-13287.311666666699</v>
      </c>
      <c r="T199" s="7">
        <v>-477.84910714285701</v>
      </c>
      <c r="U199" s="7">
        <v>-1780.7650000000001</v>
      </c>
      <c r="V199" s="7">
        <v>-1161.33</v>
      </c>
      <c r="W199" s="7">
        <v>-70</v>
      </c>
      <c r="X199" s="7">
        <v>-1100</v>
      </c>
      <c r="Y199" s="7">
        <v>-1942.4537499999999</v>
      </c>
      <c r="Z199" s="7">
        <v>-203.13</v>
      </c>
      <c r="AA199" s="7">
        <v>-2796.4506666666698</v>
      </c>
      <c r="AB199" s="7">
        <v>-589.599999999999</v>
      </c>
      <c r="AC199" s="7">
        <v>-5767.04</v>
      </c>
      <c r="AD199" s="7">
        <v>-1707.15</v>
      </c>
      <c r="AE199" s="7">
        <v>-150</v>
      </c>
      <c r="AF199" s="7">
        <v>-500</v>
      </c>
      <c r="AG199" s="7">
        <v>-924.96266666666702</v>
      </c>
      <c r="AH199" s="7">
        <v>-187.02600000000001</v>
      </c>
      <c r="AI199" s="7">
        <v>-4525.05</v>
      </c>
      <c r="AJ199" s="7">
        <v>-700</v>
      </c>
      <c r="AK199" s="7">
        <v>-1915.2</v>
      </c>
      <c r="AL199" s="7">
        <v>-638.59500000000003</v>
      </c>
      <c r="AM199" s="7">
        <v>-13981.4957142857</v>
      </c>
      <c r="AN199" s="7">
        <v>-178.2</v>
      </c>
      <c r="AO199" s="7">
        <v>-2353.5</v>
      </c>
      <c r="AP199" s="7">
        <v>-55.95</v>
      </c>
      <c r="AQ199" s="7">
        <v>-1177.175</v>
      </c>
      <c r="AR199" s="7">
        <v>-392.09699999999998</v>
      </c>
      <c r="AS199" s="7">
        <v>-94.813749999999999</v>
      </c>
      <c r="AT199" s="7">
        <v>-104.265</v>
      </c>
      <c r="AU199" s="7">
        <v>-36.721249999999998</v>
      </c>
      <c r="AV199" s="7">
        <v>0</v>
      </c>
      <c r="AW199" s="7">
        <v>0</v>
      </c>
      <c r="AX199" s="7">
        <v>0</v>
      </c>
      <c r="AY199" s="7">
        <v>-1632.3682857142901</v>
      </c>
      <c r="AZ199" s="7">
        <v>-356.87</v>
      </c>
      <c r="BA199" s="7">
        <v>-670.78125</v>
      </c>
      <c r="BB199" s="7">
        <v>-1446.13869047619</v>
      </c>
      <c r="BC199" s="7">
        <v>-420</v>
      </c>
      <c r="BD199" s="7">
        <v>-800</v>
      </c>
      <c r="BE199" s="7">
        <v>-211.3125</v>
      </c>
      <c r="BF199" s="7">
        <v>-252.9</v>
      </c>
      <c r="BG199" s="7">
        <v>-320</v>
      </c>
      <c r="BH199" s="7">
        <v>-300</v>
      </c>
      <c r="BI199" s="7">
        <v>-170</v>
      </c>
      <c r="BJ199" s="7">
        <v>-950</v>
      </c>
      <c r="BK199" s="7">
        <v>-78.641249999999999</v>
      </c>
      <c r="BL199" s="7">
        <v>-114.741666666667</v>
      </c>
      <c r="BM199" s="7">
        <v>-2626.3791666666698</v>
      </c>
      <c r="BN199" s="7">
        <v>-157.375</v>
      </c>
      <c r="BO199" s="7">
        <v>-3343.4934523809502</v>
      </c>
      <c r="BP199" s="7">
        <v>0</v>
      </c>
      <c r="BQ199" s="7">
        <v>-175.65625</v>
      </c>
      <c r="BR199" s="7">
        <v>-350</v>
      </c>
      <c r="BS199" s="7">
        <v>-170</v>
      </c>
      <c r="BT199" s="7">
        <v>-550</v>
      </c>
      <c r="BU199" s="7">
        <v>-500</v>
      </c>
      <c r="BV199" s="7">
        <v>-1000</v>
      </c>
      <c r="BW199" s="7">
        <v>-2307.6937499999999</v>
      </c>
      <c r="BX199" s="7">
        <v>0</v>
      </c>
      <c r="BY199" s="7">
        <v>0</v>
      </c>
      <c r="BZ199" s="7">
        <v>-357.341785714286</v>
      </c>
      <c r="CA199" s="7">
        <v>-102.795</v>
      </c>
      <c r="CB199" s="7">
        <v>-138.76607142857199</v>
      </c>
      <c r="CC199" s="7">
        <v>0</v>
      </c>
      <c r="CD199" s="7">
        <v>-800</v>
      </c>
      <c r="CE199" s="7">
        <v>-3922.7857142857101</v>
      </c>
      <c r="CF199" s="7">
        <v>-258</v>
      </c>
      <c r="CG199" s="7">
        <v>-3000</v>
      </c>
      <c r="CH199" s="7">
        <v>-912.75</v>
      </c>
      <c r="CI199" s="7">
        <v>-250</v>
      </c>
      <c r="CJ199" s="7">
        <v>-200</v>
      </c>
      <c r="CK199" s="7">
        <v>-255</v>
      </c>
      <c r="CL199" s="7">
        <v>-970.36428571428598</v>
      </c>
      <c r="CM199" s="7">
        <v>-381.80500000000001</v>
      </c>
      <c r="CN199" s="7">
        <v>-442.505</v>
      </c>
      <c r="CO199" s="7">
        <v>-57.6</v>
      </c>
      <c r="CP199" s="7">
        <v>-426.6875</v>
      </c>
      <c r="CQ199" s="7">
        <v>-150</v>
      </c>
      <c r="CR199" s="7">
        <v>-480.4375</v>
      </c>
      <c r="CS199" s="7">
        <v>-150</v>
      </c>
      <c r="CT199" s="7">
        <v>-3436.95</v>
      </c>
      <c r="CU199" s="7">
        <v>-2089.395</v>
      </c>
      <c r="CV199" s="7">
        <v>-113.85</v>
      </c>
      <c r="CW199" s="7">
        <v>-1150</v>
      </c>
      <c r="CX199" s="7">
        <v>-99.224999999999994</v>
      </c>
      <c r="CY199" s="7">
        <v>-715.28625</v>
      </c>
      <c r="CZ199" s="7">
        <v>-298.10250000000002</v>
      </c>
      <c r="DA199" s="7">
        <v>-1302.8218750000001</v>
      </c>
      <c r="DB199" s="7">
        <v>-2383.4461309523799</v>
      </c>
      <c r="DC199" s="7">
        <v>-4449.4624999999996</v>
      </c>
      <c r="DD199" s="7">
        <v>-1100</v>
      </c>
      <c r="DE199" s="7">
        <v>-230</v>
      </c>
      <c r="DF199" s="7">
        <v>-1518</v>
      </c>
      <c r="DG199" s="7">
        <v>-47.1</v>
      </c>
      <c r="DH199" s="7">
        <v>-499.76249999999999</v>
      </c>
      <c r="DI199" s="7">
        <v>-600</v>
      </c>
      <c r="DJ199" s="7">
        <v>-1150.625</v>
      </c>
      <c r="DK199" s="7">
        <v>-1321.75</v>
      </c>
      <c r="DO199" s="7">
        <v>-277.25</v>
      </c>
      <c r="DP199" s="7">
        <v>-909.75</v>
      </c>
      <c r="DQ199" s="7">
        <v>0</v>
      </c>
      <c r="DR199" s="7">
        <v>0</v>
      </c>
      <c r="DS199" s="7">
        <v>0</v>
      </c>
      <c r="DU199" s="7">
        <v>0</v>
      </c>
      <c r="DV199" s="7">
        <v>0</v>
      </c>
      <c r="DW199" s="7">
        <v>-127913.94355952401</v>
      </c>
      <c r="DX199" s="7" t="s">
        <v>491</v>
      </c>
    </row>
    <row r="200" spans="1:128" x14ac:dyDescent="0.2">
      <c r="A200" s="8"/>
    </row>
    <row r="201" spans="1:128" x14ac:dyDescent="0.2">
      <c r="A201" s="8" t="s">
        <v>492</v>
      </c>
      <c r="B201" s="7">
        <v>0.47499999999999998</v>
      </c>
      <c r="C201" s="7">
        <v>0.47499999999999998</v>
      </c>
      <c r="D201" s="7">
        <v>0.47499999999999998</v>
      </c>
      <c r="E201" s="7">
        <v>0.47499999999999998</v>
      </c>
      <c r="F201" s="7">
        <v>0.47499999999999998</v>
      </c>
      <c r="G201" s="7">
        <v>0.47499999999999998</v>
      </c>
      <c r="I201" s="7">
        <v>0.47499999999999998</v>
      </c>
      <c r="J201" s="7">
        <v>0.47499999999999998</v>
      </c>
      <c r="K201" s="7">
        <v>0.47499999999999998</v>
      </c>
      <c r="L201" s="7">
        <v>0.47499999999999998</v>
      </c>
      <c r="M201" s="7">
        <v>0.47499999999999998</v>
      </c>
      <c r="N201" s="7">
        <v>0.47499999999999998</v>
      </c>
      <c r="O201" s="7">
        <v>0.47499999999999998</v>
      </c>
      <c r="P201" s="7">
        <v>0.26500000000000001</v>
      </c>
      <c r="Q201" s="7">
        <v>0.47499999999999998</v>
      </c>
      <c r="R201" s="7">
        <v>0.47499999999999998</v>
      </c>
      <c r="S201" s="7">
        <v>0.47499999999999998</v>
      </c>
      <c r="T201" s="7">
        <v>0.47499999999999998</v>
      </c>
      <c r="U201" s="7">
        <v>0.75</v>
      </c>
      <c r="V201" s="7">
        <v>0.47499999999999998</v>
      </c>
      <c r="Y201" s="7">
        <v>0.51400000000000001</v>
      </c>
      <c r="Z201" s="7">
        <v>0.51400000000000001</v>
      </c>
      <c r="AA201" s="7">
        <v>0.51400000000000001</v>
      </c>
      <c r="AB201" s="7">
        <v>0.51400000000000001</v>
      </c>
      <c r="AC201" s="7">
        <v>0.51400000000000001</v>
      </c>
      <c r="AD201" s="7">
        <v>0.51400000000000001</v>
      </c>
      <c r="AG201" s="7">
        <v>0.51400000000000001</v>
      </c>
      <c r="AH201" s="7">
        <v>0.51400000000000001</v>
      </c>
      <c r="AI201" s="7">
        <v>0.51400000000000001</v>
      </c>
      <c r="AL201" s="7">
        <v>0.51400000000000001</v>
      </c>
      <c r="AM201" s="7">
        <v>0.51400000000000001</v>
      </c>
      <c r="AN201" s="7">
        <v>0.51400000000000001</v>
      </c>
      <c r="AO201" s="7">
        <v>0.51400000000000001</v>
      </c>
      <c r="AP201" s="7">
        <v>0.51400000000000001</v>
      </c>
      <c r="AQ201" s="7">
        <v>0.51400000000000001</v>
      </c>
      <c r="AR201" s="7">
        <v>0.63300000000000001</v>
      </c>
      <c r="AS201" s="7">
        <v>0.64600000000000002</v>
      </c>
      <c r="AT201" s="7">
        <v>0.64600000000000002</v>
      </c>
      <c r="AU201" s="7">
        <v>0.64600000000000002</v>
      </c>
      <c r="AV201" s="7">
        <v>0.64600000000000002</v>
      </c>
      <c r="AW201" s="7">
        <v>0.51400000000000001</v>
      </c>
      <c r="AX201" s="7">
        <v>0.51400000000000001</v>
      </c>
      <c r="AY201" s="7">
        <v>0.46300000000000002</v>
      </c>
      <c r="AZ201" s="7">
        <v>0.46300000000000002</v>
      </c>
      <c r="BA201" s="7">
        <v>0.46300000000000002</v>
      </c>
      <c r="BB201" s="7">
        <v>0.46300000000000002</v>
      </c>
      <c r="BC201" s="7">
        <v>0.46300000000000002</v>
      </c>
      <c r="BD201" s="7">
        <v>0.46300000000000002</v>
      </c>
      <c r="BE201" s="7">
        <v>0.46300000000000002</v>
      </c>
      <c r="BF201" s="7">
        <v>0.46300000000000002</v>
      </c>
      <c r="BG201" s="7">
        <v>0.46300000000000002</v>
      </c>
      <c r="BH201" s="7">
        <v>0.46300000000000002</v>
      </c>
      <c r="BI201" s="7">
        <v>0.46300000000000002</v>
      </c>
      <c r="BJ201" s="7">
        <v>0.46300000000000002</v>
      </c>
      <c r="BK201" s="7">
        <v>0.46300000000000002</v>
      </c>
      <c r="BL201" s="7">
        <v>0.45900000000000002</v>
      </c>
      <c r="BM201" s="7">
        <v>0.45900000000000002</v>
      </c>
      <c r="BN201" s="7">
        <v>0.45900000000000002</v>
      </c>
      <c r="BO201" s="7">
        <v>0.46300000000000002</v>
      </c>
      <c r="BP201" s="7">
        <v>0.46300000000000002</v>
      </c>
      <c r="BQ201" s="7">
        <v>0.45900000000000002</v>
      </c>
      <c r="BR201" s="7">
        <v>0.46300000000000002</v>
      </c>
      <c r="BS201" s="7">
        <v>0.46300000000000002</v>
      </c>
      <c r="BT201" s="7">
        <v>0.45900000000000002</v>
      </c>
      <c r="BU201" s="7">
        <v>0.45900000000000002</v>
      </c>
      <c r="BV201" s="7">
        <v>0.45900000000000002</v>
      </c>
      <c r="BW201" s="7">
        <v>0.3</v>
      </c>
      <c r="BX201" s="7">
        <v>0.3</v>
      </c>
      <c r="BY201" s="7">
        <v>0.3</v>
      </c>
      <c r="BZ201" s="7">
        <v>0.24199999999999999</v>
      </c>
      <c r="CA201" s="7">
        <v>0.24199999999999999</v>
      </c>
      <c r="CB201" s="7">
        <v>0.24199999999999999</v>
      </c>
      <c r="CC201" s="7">
        <v>0.24199999999999999</v>
      </c>
      <c r="CD201" s="7">
        <v>0.26500000000000001</v>
      </c>
      <c r="CE201" s="7">
        <v>0.26500000000000001</v>
      </c>
      <c r="CF201" s="7">
        <v>0.26500000000000001</v>
      </c>
      <c r="CG201" s="7">
        <v>0.26500000000000001</v>
      </c>
      <c r="CH201" s="7">
        <v>0.26500000000000001</v>
      </c>
      <c r="CK201" s="7">
        <v>0.26500000000000001</v>
      </c>
      <c r="CL201" s="7">
        <v>0.24199999999999999</v>
      </c>
      <c r="CM201" s="7">
        <v>0.24199999999999999</v>
      </c>
      <c r="CN201" s="7">
        <v>0.24199999999999999</v>
      </c>
      <c r="CO201" s="7">
        <v>0.26500000000000001</v>
      </c>
      <c r="CR201" s="7">
        <v>0.36499999999999999</v>
      </c>
      <c r="CT201" s="7">
        <v>0.36499999999999999</v>
      </c>
      <c r="CU201" s="7">
        <v>0.36499999999999999</v>
      </c>
      <c r="CV201" s="7">
        <v>0.36499999999999999</v>
      </c>
      <c r="CW201" s="7">
        <v>0.36499999999999999</v>
      </c>
      <c r="CX201" s="7">
        <v>0.36</v>
      </c>
      <c r="CY201" s="7">
        <v>0.36</v>
      </c>
      <c r="CZ201" s="7">
        <v>0.35699999999999998</v>
      </c>
      <c r="DA201" s="7">
        <v>0.49</v>
      </c>
      <c r="DB201" s="7">
        <v>0.49</v>
      </c>
      <c r="DC201" s="7">
        <v>0.49</v>
      </c>
      <c r="DD201" s="7">
        <v>0.49</v>
      </c>
      <c r="DF201" s="7">
        <v>0.49</v>
      </c>
      <c r="DG201" s="7">
        <v>0.49</v>
      </c>
      <c r="DH201" s="7">
        <v>0.49</v>
      </c>
      <c r="DI201" s="7">
        <v>0.49</v>
      </c>
      <c r="DJ201" s="7">
        <v>0.76400000000000001</v>
      </c>
      <c r="DK201" s="7">
        <v>0.76400000000000001</v>
      </c>
      <c r="DL201" s="7">
        <v>0.76400000000000001</v>
      </c>
      <c r="DM201" s="7">
        <v>0.76400000000000001</v>
      </c>
      <c r="DN201" s="7">
        <v>0.76400000000000001</v>
      </c>
      <c r="DO201" s="7">
        <v>0.85570000000000002</v>
      </c>
      <c r="DP201" s="7">
        <v>0.85199999999999998</v>
      </c>
      <c r="DX201" s="7" t="s">
        <v>492</v>
      </c>
    </row>
    <row r="202" spans="1:128" x14ac:dyDescent="0.2">
      <c r="A202" s="8" t="s">
        <v>493</v>
      </c>
      <c r="B202" s="7">
        <v>68.5</v>
      </c>
      <c r="DX202" s="7" t="s">
        <v>493</v>
      </c>
    </row>
    <row r="203" spans="1:128" x14ac:dyDescent="0.2">
      <c r="A203" s="8" t="s">
        <v>494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 s="7">
        <v>0</v>
      </c>
      <c r="CC203" s="7">
        <v>0</v>
      </c>
      <c r="CD203" s="7">
        <v>0</v>
      </c>
      <c r="CE203" s="7">
        <v>0</v>
      </c>
      <c r="CF203" s="7">
        <v>0</v>
      </c>
      <c r="CG203" s="7">
        <v>0</v>
      </c>
      <c r="CH203" s="7">
        <v>0</v>
      </c>
      <c r="CI203" s="7">
        <v>0</v>
      </c>
      <c r="CJ203" s="7">
        <v>0</v>
      </c>
      <c r="CK203" s="7">
        <v>0</v>
      </c>
      <c r="CL203" s="7">
        <v>0</v>
      </c>
      <c r="CM203" s="7">
        <v>0</v>
      </c>
      <c r="CN203" s="7">
        <v>0</v>
      </c>
      <c r="CO203" s="7">
        <v>0</v>
      </c>
      <c r="CP203" s="7">
        <v>0</v>
      </c>
      <c r="CQ203" s="7">
        <v>0</v>
      </c>
      <c r="CR203" s="7">
        <v>0</v>
      </c>
      <c r="CS203" s="7">
        <v>0</v>
      </c>
      <c r="CT203" s="7">
        <v>0</v>
      </c>
      <c r="CU203" s="7">
        <v>0</v>
      </c>
      <c r="CV203" s="7">
        <v>0</v>
      </c>
      <c r="CW203" s="7">
        <v>0</v>
      </c>
      <c r="CX203" s="7">
        <v>0</v>
      </c>
      <c r="CY203" s="7">
        <v>0</v>
      </c>
      <c r="CZ203" s="7">
        <v>0</v>
      </c>
      <c r="DA203" s="7">
        <v>0</v>
      </c>
      <c r="DB203" s="7">
        <v>0</v>
      </c>
      <c r="DC203" s="7">
        <v>0</v>
      </c>
      <c r="DD203" s="7">
        <v>0</v>
      </c>
      <c r="DE203" s="7">
        <v>0</v>
      </c>
      <c r="DF203" s="7">
        <v>0</v>
      </c>
      <c r="DG203" s="7">
        <v>0</v>
      </c>
      <c r="DH203" s="7">
        <v>0</v>
      </c>
      <c r="DI203" s="7">
        <v>0</v>
      </c>
      <c r="DJ203" s="7">
        <v>0</v>
      </c>
      <c r="DK203" s="7">
        <v>0</v>
      </c>
      <c r="DL203" s="7">
        <v>0</v>
      </c>
      <c r="DM203" s="7">
        <v>0</v>
      </c>
      <c r="DN203" s="7">
        <v>0</v>
      </c>
      <c r="DO203" s="7">
        <v>0</v>
      </c>
      <c r="DP203" s="7">
        <v>0</v>
      </c>
      <c r="DQ203" s="7">
        <v>0</v>
      </c>
      <c r="DR203" s="7">
        <v>0</v>
      </c>
      <c r="DS203" s="7">
        <v>0</v>
      </c>
      <c r="DU203" s="7">
        <v>0</v>
      </c>
      <c r="DV203" s="7">
        <v>0</v>
      </c>
      <c r="DW203" s="7">
        <v>0</v>
      </c>
      <c r="DX203" s="7" t="s">
        <v>494</v>
      </c>
    </row>
    <row r="204" spans="1:128" x14ac:dyDescent="0.2">
      <c r="A204" s="8" t="s">
        <v>495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0</v>
      </c>
      <c r="CK204" s="7">
        <v>0</v>
      </c>
      <c r="CL204" s="7">
        <v>0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0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</v>
      </c>
      <c r="DB204" s="7">
        <v>0</v>
      </c>
      <c r="DC204" s="7">
        <v>0</v>
      </c>
      <c r="DD204" s="7">
        <v>0</v>
      </c>
      <c r="DE204" s="7">
        <v>0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</v>
      </c>
      <c r="DS204" s="7">
        <v>0</v>
      </c>
      <c r="DU204" s="7">
        <v>0</v>
      </c>
      <c r="DV204" s="7">
        <v>0</v>
      </c>
      <c r="DW204" s="7">
        <v>0</v>
      </c>
      <c r="DX204" s="7" t="s">
        <v>495</v>
      </c>
    </row>
    <row r="205" spans="1:128" x14ac:dyDescent="0.2">
      <c r="A205" s="8" t="s">
        <v>496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0</v>
      </c>
      <c r="CA205" s="7">
        <v>0</v>
      </c>
      <c r="CB205" s="7">
        <v>0</v>
      </c>
      <c r="CC205" s="7">
        <v>0</v>
      </c>
      <c r="CD205" s="7">
        <v>0</v>
      </c>
      <c r="CE205" s="7">
        <v>0</v>
      </c>
      <c r="CF205" s="7">
        <v>0</v>
      </c>
      <c r="CG205" s="7">
        <v>0</v>
      </c>
      <c r="CH205" s="7">
        <v>0</v>
      </c>
      <c r="CI205" s="7">
        <v>0</v>
      </c>
      <c r="CJ205" s="7">
        <v>0</v>
      </c>
      <c r="CK205" s="7">
        <v>0</v>
      </c>
      <c r="CL205" s="7">
        <v>0</v>
      </c>
      <c r="CM205" s="7">
        <v>0</v>
      </c>
      <c r="CN205" s="7">
        <v>0</v>
      </c>
      <c r="CO205" s="7">
        <v>0</v>
      </c>
      <c r="CP205" s="7">
        <v>0</v>
      </c>
      <c r="CQ205" s="7">
        <v>0</v>
      </c>
      <c r="CR205" s="7">
        <v>0</v>
      </c>
      <c r="CS205" s="7">
        <v>0</v>
      </c>
      <c r="CT205" s="7">
        <v>0</v>
      </c>
      <c r="CU205" s="7">
        <v>0</v>
      </c>
      <c r="CV205" s="7">
        <v>0</v>
      </c>
      <c r="CW205" s="7">
        <v>0</v>
      </c>
      <c r="CX205" s="7">
        <v>0</v>
      </c>
      <c r="CY205" s="7">
        <v>0</v>
      </c>
      <c r="CZ205" s="7">
        <v>0</v>
      </c>
      <c r="DA205" s="7">
        <v>0</v>
      </c>
      <c r="DB205" s="7">
        <v>0</v>
      </c>
      <c r="DC205" s="7">
        <v>0</v>
      </c>
      <c r="DD205" s="7">
        <v>0</v>
      </c>
      <c r="DE205" s="7">
        <v>0</v>
      </c>
      <c r="DF205" s="7">
        <v>0</v>
      </c>
      <c r="DG205" s="7">
        <v>0</v>
      </c>
      <c r="DH205" s="7">
        <v>0</v>
      </c>
      <c r="DI205" s="7">
        <v>0</v>
      </c>
      <c r="DJ205" s="7">
        <v>0</v>
      </c>
      <c r="DK205" s="7">
        <v>0</v>
      </c>
      <c r="DL205" s="7">
        <v>0</v>
      </c>
      <c r="DM205" s="7">
        <v>0</v>
      </c>
      <c r="DN205" s="7">
        <v>0</v>
      </c>
      <c r="DO205" s="7">
        <v>0</v>
      </c>
      <c r="DP205" s="7">
        <v>0</v>
      </c>
      <c r="DQ205" s="7">
        <v>0</v>
      </c>
      <c r="DR205" s="7">
        <v>0</v>
      </c>
      <c r="DS205" s="7">
        <v>0</v>
      </c>
      <c r="DU205" s="7">
        <v>0</v>
      </c>
      <c r="DV205" s="7">
        <v>0</v>
      </c>
      <c r="DW205" s="7">
        <v>0</v>
      </c>
      <c r="DX205" s="7" t="s">
        <v>496</v>
      </c>
    </row>
    <row r="206" spans="1:128" x14ac:dyDescent="0.2">
      <c r="A206" s="8" t="s">
        <v>497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 s="7">
        <v>0</v>
      </c>
      <c r="CC206" s="7">
        <v>0</v>
      </c>
      <c r="CD206" s="7">
        <v>0</v>
      </c>
      <c r="CE206" s="7">
        <v>0</v>
      </c>
      <c r="CF206" s="7">
        <v>0</v>
      </c>
      <c r="CG206" s="7">
        <v>0</v>
      </c>
      <c r="CH206" s="7">
        <v>0</v>
      </c>
      <c r="CI206" s="7">
        <v>0</v>
      </c>
      <c r="CJ206" s="7">
        <v>0</v>
      </c>
      <c r="CK206" s="7">
        <v>0</v>
      </c>
      <c r="CL206" s="7">
        <v>0</v>
      </c>
      <c r="CM206" s="7">
        <v>0</v>
      </c>
      <c r="CN206" s="7">
        <v>0</v>
      </c>
      <c r="CO206" s="7">
        <v>0</v>
      </c>
      <c r="CP206" s="7">
        <v>0</v>
      </c>
      <c r="CQ206" s="7">
        <v>0</v>
      </c>
      <c r="CR206" s="7">
        <v>0</v>
      </c>
      <c r="CS206" s="7">
        <v>0</v>
      </c>
      <c r="CT206" s="7">
        <v>0</v>
      </c>
      <c r="CU206" s="7">
        <v>0</v>
      </c>
      <c r="CV206" s="7">
        <v>0</v>
      </c>
      <c r="CW206" s="7">
        <v>0</v>
      </c>
      <c r="CX206" s="7">
        <v>0</v>
      </c>
      <c r="CY206" s="7">
        <v>0</v>
      </c>
      <c r="CZ206" s="7">
        <v>0</v>
      </c>
      <c r="DA206" s="7">
        <v>0</v>
      </c>
      <c r="DB206" s="7">
        <v>0</v>
      </c>
      <c r="DC206" s="7">
        <v>0</v>
      </c>
      <c r="DD206" s="7">
        <v>0</v>
      </c>
      <c r="DE206" s="7">
        <v>0</v>
      </c>
      <c r="DF206" s="7">
        <v>0</v>
      </c>
      <c r="DG206" s="7">
        <v>0</v>
      </c>
      <c r="DH206" s="7">
        <v>0</v>
      </c>
      <c r="DI206" s="7">
        <v>0</v>
      </c>
      <c r="DJ206" s="7">
        <v>0</v>
      </c>
      <c r="DK206" s="7">
        <v>0</v>
      </c>
      <c r="DL206" s="7">
        <v>0</v>
      </c>
      <c r="DM206" s="7">
        <v>0</v>
      </c>
      <c r="DN206" s="7">
        <v>0</v>
      </c>
      <c r="DO206" s="7">
        <v>0</v>
      </c>
      <c r="DP206" s="7">
        <v>0</v>
      </c>
      <c r="DQ206" s="7">
        <v>0</v>
      </c>
      <c r="DR206" s="7">
        <v>0</v>
      </c>
      <c r="DS206" s="7">
        <v>0</v>
      </c>
      <c r="DU206" s="7">
        <v>0</v>
      </c>
      <c r="DV206" s="7">
        <v>0</v>
      </c>
      <c r="DW206" s="7">
        <v>0</v>
      </c>
      <c r="DX206" s="7" t="s">
        <v>497</v>
      </c>
    </row>
    <row r="207" spans="1:128" x14ac:dyDescent="0.2">
      <c r="A207" s="8" t="s">
        <v>498</v>
      </c>
      <c r="DX207" s="7" t="s">
        <v>498</v>
      </c>
    </row>
    <row r="208" spans="1:128" x14ac:dyDescent="0.2">
      <c r="A208" s="8" t="s">
        <v>499</v>
      </c>
      <c r="B208" s="7">
        <v>50</v>
      </c>
      <c r="C208" s="7">
        <v>50</v>
      </c>
      <c r="D208" s="7">
        <v>50</v>
      </c>
      <c r="E208" s="7">
        <v>50</v>
      </c>
      <c r="F208" s="7">
        <v>50</v>
      </c>
      <c r="G208" s="7">
        <v>50</v>
      </c>
      <c r="H208" s="7">
        <v>50</v>
      </c>
      <c r="I208" s="7">
        <v>50</v>
      </c>
      <c r="J208" s="7">
        <v>50</v>
      </c>
      <c r="K208" s="7">
        <v>50</v>
      </c>
      <c r="L208" s="7">
        <v>50</v>
      </c>
      <c r="M208" s="7">
        <v>50</v>
      </c>
      <c r="N208" s="7">
        <v>50</v>
      </c>
      <c r="O208" s="7">
        <v>50</v>
      </c>
      <c r="P208" s="7">
        <v>35</v>
      </c>
      <c r="Q208" s="7">
        <v>65</v>
      </c>
      <c r="R208" s="7">
        <v>45</v>
      </c>
      <c r="S208" s="7">
        <v>50</v>
      </c>
      <c r="T208" s="7">
        <v>50</v>
      </c>
      <c r="U208" s="7">
        <v>50</v>
      </c>
      <c r="V208" s="7">
        <v>45</v>
      </c>
      <c r="W208" s="7">
        <v>50</v>
      </c>
      <c r="X208" s="7">
        <v>30</v>
      </c>
      <c r="Y208" s="7">
        <v>50</v>
      </c>
      <c r="Z208" s="7">
        <v>65</v>
      </c>
      <c r="AA208" s="7">
        <v>65</v>
      </c>
      <c r="AB208" s="7">
        <v>65</v>
      </c>
      <c r="AC208" s="7">
        <v>65</v>
      </c>
      <c r="AD208" s="7">
        <v>35</v>
      </c>
      <c r="AE208" s="7">
        <v>65</v>
      </c>
      <c r="AF208" s="7">
        <v>65</v>
      </c>
      <c r="AG208" s="7">
        <v>65</v>
      </c>
      <c r="AH208" s="7">
        <v>65</v>
      </c>
      <c r="AI208" s="7">
        <v>75</v>
      </c>
      <c r="AJ208" s="7">
        <v>65</v>
      </c>
      <c r="AK208" s="7">
        <v>75</v>
      </c>
      <c r="AL208" s="7">
        <v>65</v>
      </c>
      <c r="AM208" s="7">
        <v>65</v>
      </c>
      <c r="AN208" s="7">
        <v>65</v>
      </c>
      <c r="AO208" s="7">
        <v>45</v>
      </c>
      <c r="AP208" s="7">
        <v>45</v>
      </c>
      <c r="AQ208" s="7">
        <v>65</v>
      </c>
      <c r="AR208" s="7">
        <v>120</v>
      </c>
      <c r="AS208" s="7">
        <v>120</v>
      </c>
      <c r="AT208" s="7">
        <v>120</v>
      </c>
      <c r="AU208" s="7">
        <v>120</v>
      </c>
      <c r="AV208" s="7">
        <v>120</v>
      </c>
      <c r="AW208" s="7">
        <v>20</v>
      </c>
      <c r="AX208" s="7">
        <v>35</v>
      </c>
      <c r="AY208" s="7">
        <v>31</v>
      </c>
      <c r="AZ208" s="7">
        <v>31</v>
      </c>
      <c r="BA208" s="7">
        <v>31</v>
      </c>
      <c r="BB208" s="7">
        <v>31</v>
      </c>
      <c r="BC208" s="7">
        <v>25</v>
      </c>
      <c r="BD208" s="7">
        <v>25</v>
      </c>
      <c r="BE208" s="7">
        <v>25</v>
      </c>
      <c r="BF208" s="7">
        <v>31</v>
      </c>
      <c r="BG208" s="7">
        <v>31</v>
      </c>
      <c r="BH208" s="7">
        <v>31</v>
      </c>
      <c r="BI208" s="7">
        <v>31</v>
      </c>
      <c r="BJ208" s="7">
        <v>25</v>
      </c>
      <c r="BK208" s="7">
        <v>31</v>
      </c>
      <c r="BL208" s="7">
        <v>31</v>
      </c>
      <c r="BM208" s="7">
        <v>31</v>
      </c>
      <c r="BN208" s="7">
        <v>31</v>
      </c>
      <c r="BO208" s="7">
        <v>31</v>
      </c>
      <c r="BP208" s="7">
        <v>31</v>
      </c>
      <c r="BQ208" s="7">
        <v>25</v>
      </c>
      <c r="BR208" s="7">
        <v>31</v>
      </c>
      <c r="BS208" s="7">
        <v>31</v>
      </c>
      <c r="BT208" s="7">
        <v>31</v>
      </c>
      <c r="BU208" s="7">
        <v>25</v>
      </c>
      <c r="BV208" s="7">
        <v>25</v>
      </c>
      <c r="BW208" s="7">
        <v>90</v>
      </c>
      <c r="BX208" s="7">
        <v>90</v>
      </c>
      <c r="BY208" s="7">
        <v>90</v>
      </c>
      <c r="BZ208" s="7">
        <v>120</v>
      </c>
      <c r="CA208" s="7">
        <v>120</v>
      </c>
      <c r="CB208" s="7">
        <v>25</v>
      </c>
      <c r="CC208" s="7">
        <v>25</v>
      </c>
      <c r="CD208" s="7">
        <v>120</v>
      </c>
      <c r="CE208" s="7">
        <v>120</v>
      </c>
      <c r="CF208" s="7">
        <v>120</v>
      </c>
      <c r="CG208" s="7">
        <v>90</v>
      </c>
      <c r="CH208" s="7">
        <v>90</v>
      </c>
      <c r="CI208" s="7">
        <v>90</v>
      </c>
      <c r="CJ208" s="7">
        <v>90</v>
      </c>
      <c r="CK208" s="7">
        <v>120</v>
      </c>
      <c r="CL208" s="7">
        <v>90</v>
      </c>
      <c r="CM208" s="7">
        <v>90</v>
      </c>
      <c r="CN208" s="7">
        <v>90</v>
      </c>
      <c r="CO208" s="7">
        <v>90</v>
      </c>
      <c r="CP208" s="7">
        <v>45</v>
      </c>
      <c r="CQ208" s="7">
        <v>45</v>
      </c>
      <c r="CR208" s="7">
        <v>120</v>
      </c>
      <c r="CS208" s="7">
        <v>120</v>
      </c>
      <c r="CT208" s="7">
        <v>120</v>
      </c>
      <c r="CU208" s="7">
        <v>60</v>
      </c>
      <c r="CV208" s="7">
        <v>120</v>
      </c>
      <c r="CW208" s="7">
        <v>120</v>
      </c>
      <c r="CX208" s="7">
        <v>90</v>
      </c>
      <c r="CY208" s="7">
        <v>90</v>
      </c>
      <c r="CZ208" s="7">
        <v>120</v>
      </c>
      <c r="DA208" s="7">
        <v>120</v>
      </c>
      <c r="DB208" s="7">
        <v>120</v>
      </c>
      <c r="DC208" s="7">
        <v>120</v>
      </c>
      <c r="DD208" s="7">
        <v>90</v>
      </c>
      <c r="DE208" s="7">
        <v>120</v>
      </c>
      <c r="DF208" s="7">
        <v>90</v>
      </c>
      <c r="DG208" s="7">
        <v>90</v>
      </c>
      <c r="DH208" s="7">
        <v>120</v>
      </c>
      <c r="DI208" s="7">
        <v>90</v>
      </c>
      <c r="DJ208" s="7">
        <v>60</v>
      </c>
      <c r="DK208" s="7">
        <v>60</v>
      </c>
      <c r="DL208" s="7">
        <v>60</v>
      </c>
      <c r="DM208" s="7">
        <v>60</v>
      </c>
      <c r="DN208" s="7">
        <v>60</v>
      </c>
      <c r="DO208" s="7">
        <v>60</v>
      </c>
      <c r="DP208" s="7">
        <v>60</v>
      </c>
      <c r="DX208" s="7" t="s">
        <v>499</v>
      </c>
    </row>
    <row r="209" spans="1:128" x14ac:dyDescent="0.2">
      <c r="A209" s="8" t="s">
        <v>500</v>
      </c>
      <c r="B209" s="7">
        <v>10</v>
      </c>
      <c r="C209" s="7">
        <v>10</v>
      </c>
      <c r="D209" s="7">
        <v>10</v>
      </c>
      <c r="E209" s="7">
        <v>10</v>
      </c>
      <c r="F209" s="7">
        <v>10</v>
      </c>
      <c r="G209" s="7">
        <v>10</v>
      </c>
      <c r="H209" s="7">
        <v>10</v>
      </c>
      <c r="I209" s="7">
        <v>10</v>
      </c>
      <c r="J209" s="7">
        <v>10</v>
      </c>
      <c r="K209" s="7">
        <v>10</v>
      </c>
      <c r="L209" s="7">
        <v>10</v>
      </c>
      <c r="M209" s="7">
        <v>10</v>
      </c>
      <c r="N209" s="7">
        <v>10</v>
      </c>
      <c r="O209" s="7">
        <v>10</v>
      </c>
      <c r="P209" s="7">
        <v>7</v>
      </c>
      <c r="Q209" s="7">
        <v>13</v>
      </c>
      <c r="R209" s="7">
        <v>10</v>
      </c>
      <c r="S209" s="7">
        <v>10</v>
      </c>
      <c r="T209" s="7">
        <v>10</v>
      </c>
      <c r="U209" s="7">
        <v>10</v>
      </c>
      <c r="V209" s="7">
        <v>10</v>
      </c>
      <c r="W209" s="7">
        <v>10</v>
      </c>
      <c r="X209" s="7">
        <v>3</v>
      </c>
      <c r="Y209" s="7">
        <v>10</v>
      </c>
      <c r="Z209" s="7">
        <v>13</v>
      </c>
      <c r="AA209" s="7">
        <v>13</v>
      </c>
      <c r="AB209" s="7">
        <v>13</v>
      </c>
      <c r="AC209" s="7">
        <v>13</v>
      </c>
      <c r="AD209" s="7">
        <v>7</v>
      </c>
      <c r="AE209" s="7">
        <v>13</v>
      </c>
      <c r="AF209" s="7">
        <v>13</v>
      </c>
      <c r="AG209" s="7">
        <v>13</v>
      </c>
      <c r="AH209" s="7">
        <v>13</v>
      </c>
      <c r="AI209" s="7">
        <v>15</v>
      </c>
      <c r="AJ209" s="7">
        <v>13</v>
      </c>
      <c r="AK209" s="7">
        <v>15</v>
      </c>
      <c r="AL209" s="7">
        <v>13</v>
      </c>
      <c r="AM209" s="7">
        <v>13</v>
      </c>
      <c r="AN209" s="7">
        <v>13</v>
      </c>
      <c r="AO209" s="7">
        <v>10</v>
      </c>
      <c r="AP209" s="7">
        <v>10</v>
      </c>
      <c r="AQ209" s="7">
        <v>13</v>
      </c>
      <c r="AR209" s="7">
        <v>24</v>
      </c>
      <c r="AS209" s="7">
        <v>24</v>
      </c>
      <c r="AT209" s="7">
        <v>24</v>
      </c>
      <c r="AU209" s="7">
        <v>24</v>
      </c>
      <c r="AV209" s="7">
        <v>24</v>
      </c>
      <c r="AW209" s="7">
        <v>4</v>
      </c>
      <c r="AX209" s="7">
        <v>7</v>
      </c>
      <c r="AY209" s="7">
        <v>6</v>
      </c>
      <c r="AZ209" s="7">
        <v>6</v>
      </c>
      <c r="BA209" s="7">
        <v>6</v>
      </c>
      <c r="BB209" s="7">
        <v>6</v>
      </c>
      <c r="BC209" s="7">
        <v>5</v>
      </c>
      <c r="BD209" s="7">
        <v>5</v>
      </c>
      <c r="BE209" s="7">
        <v>5</v>
      </c>
      <c r="BF209" s="7">
        <v>6</v>
      </c>
      <c r="BG209" s="7">
        <v>6</v>
      </c>
      <c r="BH209" s="7">
        <v>6</v>
      </c>
      <c r="BI209" s="7">
        <v>6</v>
      </c>
      <c r="BJ209" s="7">
        <v>3</v>
      </c>
      <c r="BK209" s="7">
        <v>6</v>
      </c>
      <c r="BL209" s="7">
        <v>6</v>
      </c>
      <c r="BM209" s="7">
        <v>6</v>
      </c>
      <c r="BN209" s="7">
        <v>6</v>
      </c>
      <c r="BO209" s="7">
        <v>6</v>
      </c>
      <c r="BP209" s="7">
        <v>6</v>
      </c>
      <c r="BQ209" s="7">
        <v>5</v>
      </c>
      <c r="BR209" s="7">
        <v>6</v>
      </c>
      <c r="BS209" s="7">
        <v>6</v>
      </c>
      <c r="BT209" s="7">
        <v>6</v>
      </c>
      <c r="BU209" s="7">
        <v>5</v>
      </c>
      <c r="BV209" s="7">
        <v>5</v>
      </c>
      <c r="BW209" s="7">
        <v>18</v>
      </c>
      <c r="BX209" s="7">
        <v>18</v>
      </c>
      <c r="BY209" s="7">
        <v>18</v>
      </c>
      <c r="BZ209" s="7">
        <v>24</v>
      </c>
      <c r="CA209" s="7">
        <v>24</v>
      </c>
      <c r="CB209" s="7">
        <v>3</v>
      </c>
      <c r="CC209" s="7">
        <v>3</v>
      </c>
      <c r="CD209" s="7">
        <v>24</v>
      </c>
      <c r="CE209" s="7">
        <v>24</v>
      </c>
      <c r="CF209" s="7">
        <v>24</v>
      </c>
      <c r="CG209" s="7">
        <v>18</v>
      </c>
      <c r="CH209" s="7">
        <v>18</v>
      </c>
      <c r="CI209" s="7">
        <v>18</v>
      </c>
      <c r="CJ209" s="7">
        <v>18</v>
      </c>
      <c r="CK209" s="7">
        <v>24</v>
      </c>
      <c r="CL209" s="7">
        <v>18</v>
      </c>
      <c r="CM209" s="7">
        <v>18</v>
      </c>
      <c r="CN209" s="7">
        <v>18</v>
      </c>
      <c r="CO209" s="7">
        <v>18</v>
      </c>
      <c r="CP209" s="7">
        <v>10</v>
      </c>
      <c r="CQ209" s="7">
        <v>10</v>
      </c>
      <c r="CR209" s="7">
        <v>24</v>
      </c>
      <c r="CS209" s="7">
        <v>24</v>
      </c>
      <c r="CT209" s="7">
        <v>24</v>
      </c>
      <c r="CU209" s="7">
        <v>12</v>
      </c>
      <c r="CV209" s="7">
        <v>24</v>
      </c>
      <c r="CW209" s="7">
        <v>24</v>
      </c>
      <c r="CX209" s="7">
        <v>18</v>
      </c>
      <c r="CY209" s="7">
        <v>18</v>
      </c>
      <c r="CZ209" s="7">
        <v>24</v>
      </c>
      <c r="DA209" s="7">
        <v>24</v>
      </c>
      <c r="DB209" s="7">
        <v>24</v>
      </c>
      <c r="DC209" s="7">
        <v>24</v>
      </c>
      <c r="DD209" s="7">
        <v>18</v>
      </c>
      <c r="DE209" s="7">
        <v>24</v>
      </c>
      <c r="DF209" s="7">
        <v>18</v>
      </c>
      <c r="DG209" s="7">
        <v>18</v>
      </c>
      <c r="DH209" s="7">
        <v>24</v>
      </c>
      <c r="DI209" s="7">
        <v>18</v>
      </c>
      <c r="DJ209" s="7">
        <v>12</v>
      </c>
      <c r="DK209" s="7">
        <v>12</v>
      </c>
      <c r="DL209" s="7">
        <v>12</v>
      </c>
      <c r="DM209" s="7">
        <v>12</v>
      </c>
      <c r="DN209" s="7">
        <v>12</v>
      </c>
      <c r="DO209" s="7">
        <v>12</v>
      </c>
      <c r="DP209" s="7">
        <v>12</v>
      </c>
      <c r="DQ209" s="7">
        <v>0</v>
      </c>
      <c r="DR209" s="7">
        <v>0</v>
      </c>
      <c r="DS209" s="7">
        <v>0</v>
      </c>
      <c r="DU209" s="7">
        <v>0</v>
      </c>
      <c r="DV209" s="7">
        <v>0</v>
      </c>
      <c r="DX209" s="7" t="s">
        <v>500</v>
      </c>
    </row>
    <row r="210" spans="1:128" x14ac:dyDescent="0.2">
      <c r="A210" s="8" t="s">
        <v>501</v>
      </c>
      <c r="B210" s="7">
        <v>2</v>
      </c>
      <c r="C210" s="7">
        <v>2</v>
      </c>
      <c r="D210" s="7">
        <v>2</v>
      </c>
      <c r="E210" s="7">
        <v>2</v>
      </c>
      <c r="F210" s="7">
        <v>2</v>
      </c>
      <c r="G210" s="7">
        <v>2</v>
      </c>
      <c r="H210" s="7">
        <v>2</v>
      </c>
      <c r="I210" s="7">
        <v>2</v>
      </c>
      <c r="J210" s="7">
        <v>2</v>
      </c>
      <c r="K210" s="7">
        <v>2</v>
      </c>
      <c r="L210" s="7">
        <v>2</v>
      </c>
      <c r="M210" s="7">
        <v>2</v>
      </c>
      <c r="N210" s="7">
        <v>2</v>
      </c>
      <c r="O210" s="7">
        <v>2</v>
      </c>
      <c r="P210" s="7">
        <v>2</v>
      </c>
      <c r="Q210" s="7">
        <v>4</v>
      </c>
      <c r="R210" s="7">
        <v>2</v>
      </c>
      <c r="S210" s="7">
        <v>2</v>
      </c>
      <c r="T210" s="7">
        <v>2</v>
      </c>
      <c r="U210" s="7">
        <v>2</v>
      </c>
      <c r="V210" s="7">
        <v>2</v>
      </c>
      <c r="W210" s="7">
        <v>2</v>
      </c>
      <c r="X210" s="7">
        <v>0</v>
      </c>
      <c r="Y210" s="7">
        <v>2</v>
      </c>
      <c r="Z210" s="7">
        <v>4</v>
      </c>
      <c r="AA210" s="7">
        <v>4</v>
      </c>
      <c r="AB210" s="7">
        <v>4</v>
      </c>
      <c r="AC210" s="7">
        <v>4</v>
      </c>
      <c r="AD210" s="7">
        <v>2</v>
      </c>
      <c r="AE210" s="7">
        <v>4</v>
      </c>
      <c r="AF210" s="7">
        <v>4</v>
      </c>
      <c r="AG210" s="7">
        <v>4</v>
      </c>
      <c r="AH210" s="7">
        <v>4</v>
      </c>
      <c r="AI210" s="7">
        <v>4</v>
      </c>
      <c r="AJ210" s="7">
        <v>4</v>
      </c>
      <c r="AK210" s="7">
        <v>4</v>
      </c>
      <c r="AL210" s="7">
        <v>4</v>
      </c>
      <c r="AM210" s="7">
        <v>4</v>
      </c>
      <c r="AN210" s="7">
        <v>4</v>
      </c>
      <c r="AO210" s="7">
        <v>2</v>
      </c>
      <c r="AP210" s="7">
        <v>2</v>
      </c>
      <c r="AQ210" s="7">
        <v>4</v>
      </c>
      <c r="AR210" s="7">
        <v>6</v>
      </c>
      <c r="AS210" s="7">
        <v>6</v>
      </c>
      <c r="AT210" s="7">
        <v>6</v>
      </c>
      <c r="AU210" s="7">
        <v>6</v>
      </c>
      <c r="AV210" s="7">
        <v>6</v>
      </c>
      <c r="AW210" s="7">
        <v>2</v>
      </c>
      <c r="AX210" s="7">
        <v>2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6</v>
      </c>
      <c r="BX210" s="7">
        <v>6</v>
      </c>
      <c r="BY210" s="7">
        <v>6</v>
      </c>
      <c r="BZ210" s="7">
        <v>9</v>
      </c>
      <c r="CA210" s="7">
        <v>9</v>
      </c>
      <c r="CB210" s="7">
        <v>0</v>
      </c>
      <c r="CC210" s="7">
        <v>0</v>
      </c>
      <c r="CD210" s="7">
        <v>6</v>
      </c>
      <c r="CE210" s="7">
        <v>6</v>
      </c>
      <c r="CF210" s="7">
        <v>6</v>
      </c>
      <c r="CG210" s="7">
        <v>6</v>
      </c>
      <c r="CH210" s="7">
        <v>6</v>
      </c>
      <c r="CI210" s="7">
        <v>6</v>
      </c>
      <c r="CJ210" s="7">
        <v>6</v>
      </c>
      <c r="CK210" s="7">
        <v>6</v>
      </c>
      <c r="CL210" s="7">
        <v>6</v>
      </c>
      <c r="CM210" s="7">
        <v>6</v>
      </c>
      <c r="CN210" s="7">
        <v>6</v>
      </c>
      <c r="CO210" s="7">
        <v>6</v>
      </c>
      <c r="CP210" s="7">
        <v>2</v>
      </c>
      <c r="CQ210" s="7">
        <v>2</v>
      </c>
      <c r="CR210" s="7">
        <v>6</v>
      </c>
      <c r="CS210" s="7">
        <v>6</v>
      </c>
      <c r="CT210" s="7">
        <v>6</v>
      </c>
      <c r="CU210" s="7">
        <v>4</v>
      </c>
      <c r="CV210" s="7">
        <v>6</v>
      </c>
      <c r="CW210" s="7">
        <v>6</v>
      </c>
      <c r="CX210" s="7">
        <v>6</v>
      </c>
      <c r="CY210" s="7">
        <v>6</v>
      </c>
      <c r="CZ210" s="7">
        <v>6</v>
      </c>
      <c r="DA210" s="7">
        <v>6</v>
      </c>
      <c r="DB210" s="7">
        <v>6</v>
      </c>
      <c r="DC210" s="7">
        <v>6</v>
      </c>
      <c r="DD210" s="7">
        <v>6</v>
      </c>
      <c r="DE210" s="7">
        <v>6</v>
      </c>
      <c r="DF210" s="7">
        <v>6</v>
      </c>
      <c r="DG210" s="7">
        <v>6</v>
      </c>
      <c r="DH210" s="7">
        <v>6</v>
      </c>
      <c r="DI210" s="7">
        <v>6</v>
      </c>
      <c r="DJ210" s="7">
        <v>4</v>
      </c>
      <c r="DK210" s="7">
        <v>4</v>
      </c>
      <c r="DL210" s="7">
        <v>4</v>
      </c>
      <c r="DM210" s="7">
        <v>4</v>
      </c>
      <c r="DN210" s="7">
        <v>4</v>
      </c>
      <c r="DO210" s="7">
        <v>4</v>
      </c>
      <c r="DP210" s="7">
        <v>4</v>
      </c>
      <c r="DQ210" s="7">
        <v>0</v>
      </c>
      <c r="DR210" s="7">
        <v>0</v>
      </c>
      <c r="DS210" s="7">
        <v>0</v>
      </c>
      <c r="DU210" s="7">
        <v>0</v>
      </c>
      <c r="DV210" s="7">
        <v>0</v>
      </c>
      <c r="DX210" s="7" t="s">
        <v>501</v>
      </c>
    </row>
    <row r="211" spans="1:128" x14ac:dyDescent="0.2">
      <c r="A211" s="8" t="s">
        <v>502</v>
      </c>
      <c r="DX211" s="7" t="s">
        <v>502</v>
      </c>
    </row>
    <row r="212" spans="1:128" x14ac:dyDescent="0.2">
      <c r="A212" s="8" t="s">
        <v>503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U212" s="7">
        <v>0</v>
      </c>
      <c r="DV212" s="7">
        <v>0</v>
      </c>
      <c r="DX212" s="7" t="s">
        <v>503</v>
      </c>
    </row>
    <row r="213" spans="1:128" x14ac:dyDescent="0.2">
      <c r="A213" s="8" t="s">
        <v>504</v>
      </c>
      <c r="B213" s="7" t="s">
        <v>303</v>
      </c>
      <c r="C213" s="7" t="s">
        <v>304</v>
      </c>
      <c r="D213" s="7" t="s">
        <v>305</v>
      </c>
      <c r="E213" s="7" t="s">
        <v>306</v>
      </c>
      <c r="F213" s="7" t="s">
        <v>307</v>
      </c>
      <c r="G213" s="7" t="s">
        <v>308</v>
      </c>
      <c r="H213" s="7" t="s">
        <v>309</v>
      </c>
      <c r="I213" s="7" t="s">
        <v>310</v>
      </c>
      <c r="J213" s="7" t="s">
        <v>311</v>
      </c>
      <c r="K213" s="7" t="s">
        <v>312</v>
      </c>
      <c r="L213" s="7" t="s">
        <v>313</v>
      </c>
      <c r="M213" s="7" t="s">
        <v>314</v>
      </c>
      <c r="N213" s="7" t="s">
        <v>315</v>
      </c>
      <c r="O213" s="7" t="s">
        <v>316</v>
      </c>
      <c r="P213" s="7" t="s">
        <v>317</v>
      </c>
      <c r="Q213" s="7">
        <v>3503984</v>
      </c>
      <c r="R213" s="7" t="s">
        <v>318</v>
      </c>
      <c r="S213" s="7" t="s">
        <v>319</v>
      </c>
      <c r="T213" s="7" t="s">
        <v>320</v>
      </c>
      <c r="U213" s="7" t="s">
        <v>321</v>
      </c>
      <c r="V213" s="7" t="s">
        <v>322</v>
      </c>
      <c r="W213" s="7" t="s">
        <v>323</v>
      </c>
      <c r="X213" s="7" t="s">
        <v>324</v>
      </c>
      <c r="Y213" s="7" t="s">
        <v>325</v>
      </c>
      <c r="Z213" s="7" t="s">
        <v>326</v>
      </c>
      <c r="AA213" s="7" t="s">
        <v>327</v>
      </c>
      <c r="AB213" s="7" t="s">
        <v>328</v>
      </c>
      <c r="AC213" s="7" t="s">
        <v>329</v>
      </c>
      <c r="AD213" s="7" t="s">
        <v>330</v>
      </c>
      <c r="AE213" s="7" t="s">
        <v>331</v>
      </c>
      <c r="AF213" s="7" t="s">
        <v>332</v>
      </c>
      <c r="AG213" s="7" t="s">
        <v>333</v>
      </c>
      <c r="AH213" s="7" t="s">
        <v>334</v>
      </c>
      <c r="AI213" s="7" t="s">
        <v>335</v>
      </c>
      <c r="AJ213" s="7" t="s">
        <v>505</v>
      </c>
      <c r="AK213" s="7" t="s">
        <v>337</v>
      </c>
      <c r="AL213" s="7" t="s">
        <v>338</v>
      </c>
      <c r="AM213" s="7" t="s">
        <v>339</v>
      </c>
      <c r="AN213" s="7" t="s">
        <v>340</v>
      </c>
      <c r="AO213" s="7" t="s">
        <v>341</v>
      </c>
      <c r="AP213" s="7" t="s">
        <v>342</v>
      </c>
      <c r="AQ213" s="7" t="s">
        <v>343</v>
      </c>
      <c r="AR213" s="7" t="s">
        <v>344</v>
      </c>
      <c r="AS213" s="7" t="s">
        <v>345</v>
      </c>
      <c r="AT213" s="7" t="s">
        <v>346</v>
      </c>
      <c r="AU213" s="7" t="s">
        <v>347</v>
      </c>
      <c r="AV213" s="7" t="s">
        <v>348</v>
      </c>
      <c r="AW213" s="7" t="s">
        <v>349</v>
      </c>
      <c r="AX213" s="7" t="s">
        <v>350</v>
      </c>
      <c r="AY213" s="7" t="s">
        <v>351</v>
      </c>
      <c r="AZ213" s="7" t="s">
        <v>352</v>
      </c>
      <c r="BA213" s="7" t="s">
        <v>353</v>
      </c>
      <c r="BB213" s="7" t="s">
        <v>354</v>
      </c>
      <c r="BC213" s="7">
        <v>327193010</v>
      </c>
      <c r="BD213" s="7" t="s">
        <v>355</v>
      </c>
      <c r="BE213" s="7" t="s">
        <v>356</v>
      </c>
      <c r="BF213" s="7" t="s">
        <v>357</v>
      </c>
      <c r="BG213" s="7" t="s">
        <v>358</v>
      </c>
      <c r="BH213" s="7" t="s">
        <v>359</v>
      </c>
      <c r="BI213" s="7" t="s">
        <v>360</v>
      </c>
      <c r="BJ213" s="7" t="s">
        <v>361</v>
      </c>
      <c r="BK213" s="7" t="s">
        <v>362</v>
      </c>
      <c r="BL213" s="7" t="s">
        <v>363</v>
      </c>
      <c r="BM213" s="7" t="s">
        <v>364</v>
      </c>
      <c r="BN213" s="7" t="s">
        <v>365</v>
      </c>
      <c r="BO213" s="7" t="s">
        <v>366</v>
      </c>
      <c r="BP213" s="7" t="s">
        <v>367</v>
      </c>
      <c r="BQ213" s="7" t="s">
        <v>368</v>
      </c>
      <c r="BR213" s="7" t="s">
        <v>369</v>
      </c>
      <c r="BS213" s="7" t="s">
        <v>370</v>
      </c>
      <c r="BT213" s="7" t="s">
        <v>371</v>
      </c>
      <c r="BU213" s="7">
        <v>327192013</v>
      </c>
      <c r="BV213" s="7" t="s">
        <v>372</v>
      </c>
      <c r="BW213" s="7" t="s">
        <v>373</v>
      </c>
      <c r="BX213" s="7" t="s">
        <v>374</v>
      </c>
      <c r="BY213" s="7" t="s">
        <v>375</v>
      </c>
      <c r="BZ213" s="7" t="s">
        <v>376</v>
      </c>
      <c r="CA213" s="7" t="s">
        <v>377</v>
      </c>
      <c r="CB213" s="7" t="s">
        <v>378</v>
      </c>
      <c r="CC213" s="7" t="s">
        <v>379</v>
      </c>
      <c r="CD213" s="7" t="s">
        <v>380</v>
      </c>
      <c r="CE213" s="7" t="s">
        <v>381</v>
      </c>
      <c r="CF213" s="7" t="s">
        <v>382</v>
      </c>
      <c r="CG213" s="7" t="s">
        <v>383</v>
      </c>
      <c r="CH213" s="7" t="s">
        <v>384</v>
      </c>
      <c r="CI213" s="7" t="s">
        <v>506</v>
      </c>
      <c r="CJ213" s="7" t="s">
        <v>507</v>
      </c>
      <c r="CK213" s="7" t="s">
        <v>387</v>
      </c>
      <c r="CL213" s="7" t="s">
        <v>388</v>
      </c>
      <c r="CM213" s="7" t="s">
        <v>389</v>
      </c>
      <c r="CN213" s="7" t="s">
        <v>390</v>
      </c>
      <c r="CO213" s="7">
        <v>326635016</v>
      </c>
      <c r="CP213" s="7" t="s">
        <v>391</v>
      </c>
      <c r="CQ213" s="7" t="s">
        <v>392</v>
      </c>
      <c r="CR213" s="7" t="s">
        <v>393</v>
      </c>
      <c r="CS213" s="7" t="s">
        <v>394</v>
      </c>
      <c r="CT213" s="7" t="s">
        <v>395</v>
      </c>
      <c r="CU213" s="7" t="s">
        <v>396</v>
      </c>
      <c r="CV213" s="7" t="s">
        <v>397</v>
      </c>
      <c r="CW213" s="7" t="s">
        <v>398</v>
      </c>
      <c r="CX213" s="7" t="s">
        <v>399</v>
      </c>
      <c r="CY213" s="7" t="s">
        <v>400</v>
      </c>
      <c r="CZ213" s="7" t="s">
        <v>401</v>
      </c>
      <c r="DA213" s="7" t="s">
        <v>402</v>
      </c>
      <c r="DB213" s="7" t="s">
        <v>403</v>
      </c>
      <c r="DC213" s="7" t="s">
        <v>404</v>
      </c>
      <c r="DD213" s="7" t="s">
        <v>405</v>
      </c>
      <c r="DE213" s="7" t="s">
        <v>384</v>
      </c>
      <c r="DF213" s="7" t="s">
        <v>407</v>
      </c>
      <c r="DG213" s="7">
        <v>326636013</v>
      </c>
      <c r="DH213" s="7" t="s">
        <v>408</v>
      </c>
      <c r="DI213" s="7" t="s">
        <v>409</v>
      </c>
      <c r="DJ213" s="7" t="s">
        <v>410</v>
      </c>
      <c r="DK213" s="7" t="s">
        <v>411</v>
      </c>
      <c r="DL213" s="7" t="s">
        <v>412</v>
      </c>
      <c r="DM213" s="7" t="s">
        <v>413</v>
      </c>
      <c r="DN213" s="7" t="s">
        <v>414</v>
      </c>
      <c r="DO213" s="7" t="s">
        <v>415</v>
      </c>
      <c r="DP213" s="7" t="s">
        <v>416</v>
      </c>
      <c r="DQ213" s="7">
        <v>0</v>
      </c>
      <c r="DR213" s="7" t="s">
        <v>417</v>
      </c>
      <c r="DS213" s="7" t="s">
        <v>418</v>
      </c>
      <c r="DU213" s="7" t="s">
        <v>419</v>
      </c>
      <c r="DV213" s="7" t="s">
        <v>419</v>
      </c>
      <c r="DX213" s="7" t="s">
        <v>504</v>
      </c>
    </row>
    <row r="214" spans="1:128" x14ac:dyDescent="0.2">
      <c r="A214" s="8"/>
    </row>
    <row r="215" spans="1:128" x14ac:dyDescent="0.2">
      <c r="A215" s="8" t="s">
        <v>508</v>
      </c>
      <c r="B215" s="7">
        <v>600.13400000000001</v>
      </c>
      <c r="C215" s="7">
        <v>0.76</v>
      </c>
      <c r="D215" s="7">
        <v>384.04</v>
      </c>
      <c r="E215" s="7">
        <v>8.6159999999999997</v>
      </c>
      <c r="F215" s="7">
        <v>131.35</v>
      </c>
      <c r="G215" s="7">
        <v>0</v>
      </c>
      <c r="H215" s="7">
        <v>41.44</v>
      </c>
      <c r="I215" s="7">
        <v>-0.94599999999999995</v>
      </c>
      <c r="J215" s="7">
        <v>335.44</v>
      </c>
      <c r="K215" s="7">
        <v>20.05</v>
      </c>
      <c r="L215" s="7">
        <v>15.68</v>
      </c>
      <c r="M215" s="7">
        <v>0</v>
      </c>
      <c r="N215" s="7">
        <v>170.94</v>
      </c>
      <c r="O215" s="7">
        <v>17.760000000000002</v>
      </c>
      <c r="P215" s="7">
        <v>0</v>
      </c>
      <c r="Q215" s="7">
        <v>598.08000000000004</v>
      </c>
      <c r="R215" s="7">
        <v>6.72</v>
      </c>
      <c r="S215" s="7">
        <v>10815.56</v>
      </c>
      <c r="T215" s="7">
        <v>5.4</v>
      </c>
      <c r="U215" s="7">
        <v>362.04</v>
      </c>
      <c r="V215" s="7">
        <v>10.44</v>
      </c>
      <c r="W215" s="7">
        <v>42</v>
      </c>
      <c r="X215" s="7">
        <v>12</v>
      </c>
      <c r="Y215" s="7">
        <v>705.96</v>
      </c>
      <c r="Z215" s="7">
        <v>0</v>
      </c>
      <c r="AA215" s="7">
        <v>661.94</v>
      </c>
      <c r="AB215" s="7">
        <v>270.48</v>
      </c>
      <c r="AC215" s="7">
        <v>23.76</v>
      </c>
      <c r="AD215" s="7">
        <v>0</v>
      </c>
      <c r="AE215" s="7">
        <v>10.8</v>
      </c>
      <c r="AF215" s="7">
        <v>64.959999999999994</v>
      </c>
      <c r="AG215" s="7">
        <v>277.76</v>
      </c>
      <c r="AH215" s="7">
        <v>7</v>
      </c>
      <c r="AI215" s="7">
        <v>552</v>
      </c>
      <c r="AJ215" s="7">
        <v>1.8</v>
      </c>
      <c r="AK215" s="7">
        <v>682.8</v>
      </c>
      <c r="AL215" s="7">
        <v>304.06</v>
      </c>
      <c r="AM215" s="7">
        <v>1038</v>
      </c>
      <c r="AN215" s="7">
        <v>18</v>
      </c>
      <c r="AO215" s="7">
        <v>3</v>
      </c>
      <c r="AP215" s="7">
        <v>4.8</v>
      </c>
      <c r="AQ215" s="7">
        <v>634.79999999999995</v>
      </c>
      <c r="AR215" s="7">
        <v>505.28</v>
      </c>
      <c r="AS215" s="7">
        <v>7.782</v>
      </c>
      <c r="AT215" s="7">
        <v>1.6950000000000001</v>
      </c>
      <c r="AU215" s="7">
        <v>2.9239999999999999</v>
      </c>
      <c r="AV215" s="7">
        <v>0</v>
      </c>
      <c r="AW215" s="7">
        <v>0</v>
      </c>
      <c r="AX215" s="7">
        <v>15.228</v>
      </c>
      <c r="AY215" s="7">
        <v>-5.5</v>
      </c>
      <c r="AZ215" s="7">
        <v>126.875</v>
      </c>
      <c r="BA215" s="7">
        <v>51.375</v>
      </c>
      <c r="BB215" s="7">
        <v>58.601999999999997</v>
      </c>
      <c r="BC215" s="7">
        <v>0</v>
      </c>
      <c r="BD215" s="7">
        <v>99</v>
      </c>
      <c r="BE215" s="7">
        <v>6</v>
      </c>
      <c r="BF215" s="7">
        <v>2.4</v>
      </c>
      <c r="BG215" s="7">
        <v>1.6</v>
      </c>
      <c r="BH215" s="7">
        <v>62</v>
      </c>
      <c r="BI215" s="7">
        <v>16</v>
      </c>
      <c r="BJ215" s="7">
        <v>10</v>
      </c>
      <c r="BK215" s="7">
        <v>10</v>
      </c>
      <c r="BL215" s="7">
        <v>9.1999999999999993</v>
      </c>
      <c r="BM215" s="7">
        <v>505.25</v>
      </c>
      <c r="BN215" s="7">
        <v>17</v>
      </c>
      <c r="BO215" s="7">
        <v>364.9</v>
      </c>
      <c r="BP215" s="7">
        <v>0</v>
      </c>
      <c r="BQ215" s="7">
        <v>3</v>
      </c>
      <c r="BR215" s="7">
        <v>56.4</v>
      </c>
      <c r="BS215" s="7">
        <v>15</v>
      </c>
      <c r="BT215" s="7">
        <v>0</v>
      </c>
      <c r="BU215" s="7">
        <v>1.2</v>
      </c>
      <c r="BV215" s="7">
        <v>55.5</v>
      </c>
      <c r="BW215" s="7">
        <v>867.25</v>
      </c>
      <c r="BX215" s="7">
        <v>2927.5</v>
      </c>
      <c r="BY215" s="7">
        <v>1333.2</v>
      </c>
      <c r="BZ215" s="7">
        <v>51.3</v>
      </c>
      <c r="CA215" s="7">
        <v>19.32</v>
      </c>
      <c r="CB215" s="7">
        <v>4.5</v>
      </c>
      <c r="CC215" s="7">
        <v>0</v>
      </c>
      <c r="CD215" s="7">
        <v>5468</v>
      </c>
      <c r="CE215" s="7">
        <v>7235.8</v>
      </c>
      <c r="CF215" s="7">
        <v>631.20000000000005</v>
      </c>
      <c r="CG215" s="7">
        <v>1247.4000000000001</v>
      </c>
      <c r="CH215" s="7">
        <v>1855.5</v>
      </c>
      <c r="CI215" s="7">
        <v>55.2</v>
      </c>
      <c r="CJ215" s="7">
        <v>57.6</v>
      </c>
      <c r="CK215" s="7">
        <v>285.60000000000002</v>
      </c>
      <c r="CL215" s="7">
        <v>273.39999999999998</v>
      </c>
      <c r="CM215" s="7">
        <v>151</v>
      </c>
      <c r="CN215" s="7">
        <v>234.2</v>
      </c>
      <c r="CO215" s="7">
        <v>82.5</v>
      </c>
      <c r="CP215" s="7">
        <v>107.5</v>
      </c>
      <c r="CQ215" s="7">
        <v>82.5</v>
      </c>
      <c r="CR215" s="7">
        <v>134</v>
      </c>
      <c r="CS215" s="7">
        <v>55.2</v>
      </c>
      <c r="CT215" s="7">
        <v>81.400000000000006</v>
      </c>
      <c r="CU215" s="7">
        <v>127.44</v>
      </c>
      <c r="CV215" s="7">
        <v>6</v>
      </c>
      <c r="CW215" s="7">
        <v>706.32</v>
      </c>
      <c r="CX215" s="7">
        <v>32.4</v>
      </c>
      <c r="CY215" s="7">
        <v>360.18</v>
      </c>
      <c r="CZ215" s="7">
        <v>99</v>
      </c>
      <c r="DA215" s="7">
        <v>121</v>
      </c>
      <c r="DB215" s="7">
        <v>262.5</v>
      </c>
      <c r="DC215" s="7">
        <v>340</v>
      </c>
      <c r="DD215" s="7">
        <v>279</v>
      </c>
      <c r="DE215" s="7">
        <v>49.2</v>
      </c>
      <c r="DF215" s="7">
        <v>12</v>
      </c>
      <c r="DG215" s="7">
        <v>22.5</v>
      </c>
      <c r="DH215" s="7">
        <v>373</v>
      </c>
      <c r="DI215" s="7">
        <v>121.8</v>
      </c>
      <c r="DJ215" s="7">
        <v>3540.5</v>
      </c>
      <c r="DK215" s="7">
        <v>1564</v>
      </c>
      <c r="DL215" s="7">
        <v>906</v>
      </c>
      <c r="DM215" s="7">
        <v>1010.5</v>
      </c>
      <c r="DN215" s="7">
        <v>492</v>
      </c>
      <c r="DO215" s="7">
        <v>634</v>
      </c>
      <c r="DP215" s="7">
        <v>1218</v>
      </c>
      <c r="DQ215" s="7">
        <v>0</v>
      </c>
      <c r="DR215" s="7">
        <v>0</v>
      </c>
      <c r="DS215" s="7">
        <v>0</v>
      </c>
      <c r="DU215" s="7">
        <v>0</v>
      </c>
      <c r="DV215" s="7">
        <v>0</v>
      </c>
      <c r="DW215" s="7">
        <v>56356.544999999998</v>
      </c>
      <c r="DX215" s="7" t="s">
        <v>508</v>
      </c>
    </row>
    <row r="216" spans="1:128" x14ac:dyDescent="0.2">
      <c r="A216" s="8" t="s">
        <v>428</v>
      </c>
      <c r="B216" s="7">
        <v>459.83199999999999</v>
      </c>
      <c r="C216" s="7">
        <v>0.8</v>
      </c>
      <c r="D216" s="7">
        <v>384.06</v>
      </c>
      <c r="E216" s="7">
        <v>2.3639999999999999</v>
      </c>
      <c r="F216" s="7">
        <v>68.819999999999993</v>
      </c>
      <c r="H216" s="7">
        <v>2.96</v>
      </c>
      <c r="I216" s="7">
        <v>-1.1160000000000001</v>
      </c>
      <c r="J216" s="7">
        <v>308.56</v>
      </c>
      <c r="K216" s="7">
        <v>20.05</v>
      </c>
      <c r="L216" s="7">
        <v>15.68</v>
      </c>
      <c r="N216" s="7">
        <v>147.26</v>
      </c>
      <c r="O216" s="7">
        <v>14.8</v>
      </c>
      <c r="Q216" s="7">
        <v>548.79999999999995</v>
      </c>
      <c r="R216" s="7">
        <v>6.72</v>
      </c>
      <c r="S216" s="7">
        <v>-102.2</v>
      </c>
      <c r="T216" s="7">
        <v>5.4</v>
      </c>
      <c r="U216" s="7">
        <v>310.44</v>
      </c>
      <c r="V216" s="7">
        <v>3.24</v>
      </c>
      <c r="X216" s="7">
        <v>12</v>
      </c>
      <c r="Y216" s="7">
        <v>570.54</v>
      </c>
      <c r="AA216" s="7">
        <v>599.38</v>
      </c>
      <c r="AB216" s="7">
        <v>229.68</v>
      </c>
      <c r="AC216" s="7">
        <v>0.96</v>
      </c>
      <c r="AF216" s="7">
        <v>26.88</v>
      </c>
      <c r="AG216" s="7">
        <v>266.56</v>
      </c>
      <c r="AH216" s="7">
        <v>2.52</v>
      </c>
      <c r="AI216" s="7">
        <v>552</v>
      </c>
      <c r="AJ216" s="7">
        <v>1.8</v>
      </c>
      <c r="AK216" s="7">
        <v>682.8</v>
      </c>
      <c r="AL216" s="7">
        <v>112.7</v>
      </c>
      <c r="AM216" s="7">
        <v>1034.4000000000001</v>
      </c>
      <c r="AN216" s="7">
        <v>18</v>
      </c>
      <c r="AO216" s="7">
        <v>3</v>
      </c>
      <c r="AP216" s="7">
        <v>3.6</v>
      </c>
      <c r="AQ216" s="7">
        <v>496.8</v>
      </c>
      <c r="AR216" s="7">
        <v>503.2</v>
      </c>
      <c r="AS216" s="7">
        <v>7.782</v>
      </c>
      <c r="AT216" s="7">
        <v>1.6950000000000001</v>
      </c>
      <c r="AU216" s="7">
        <v>1.216</v>
      </c>
      <c r="AX216" s="7">
        <v>15.228</v>
      </c>
      <c r="AY216" s="7">
        <v>-21.5</v>
      </c>
      <c r="AZ216" s="7">
        <v>-0.125</v>
      </c>
      <c r="BA216" s="7">
        <v>51.375</v>
      </c>
      <c r="BB216" s="7">
        <v>36.299999999999997</v>
      </c>
      <c r="BD216" s="7">
        <v>55.5</v>
      </c>
      <c r="BF216" s="7">
        <v>2.4</v>
      </c>
      <c r="BG216" s="7">
        <v>1.6</v>
      </c>
      <c r="BH216" s="7">
        <v>38.4</v>
      </c>
      <c r="BJ216" s="7">
        <v>10</v>
      </c>
      <c r="BK216" s="7">
        <v>10</v>
      </c>
      <c r="BL216" s="7">
        <v>9</v>
      </c>
      <c r="BM216" s="7">
        <v>-31.75</v>
      </c>
      <c r="BN216" s="7">
        <v>16</v>
      </c>
      <c r="BO216" s="7">
        <v>355.3</v>
      </c>
      <c r="BQ216" s="7">
        <v>-19.5</v>
      </c>
      <c r="BS216" s="7">
        <v>-11</v>
      </c>
      <c r="BU216" s="7">
        <v>1.2</v>
      </c>
      <c r="BV216" s="7">
        <v>1.5</v>
      </c>
      <c r="BW216" s="7">
        <v>751.75</v>
      </c>
      <c r="BX216" s="7">
        <v>1421.5</v>
      </c>
      <c r="BY216" s="7">
        <v>1333.2</v>
      </c>
      <c r="BZ216" s="7">
        <v>35.1</v>
      </c>
      <c r="CA216" s="7">
        <v>19.32</v>
      </c>
      <c r="CB216" s="7">
        <v>4.5</v>
      </c>
      <c r="CD216" s="7">
        <v>5465</v>
      </c>
      <c r="CE216" s="7">
        <v>3797.8</v>
      </c>
      <c r="CF216" s="7">
        <v>631.20000000000005</v>
      </c>
      <c r="CG216" s="7">
        <v>1247.4000000000001</v>
      </c>
      <c r="CH216" s="7">
        <v>1797</v>
      </c>
      <c r="CI216" s="7">
        <v>44.4</v>
      </c>
      <c r="CJ216" s="7">
        <v>46.8</v>
      </c>
      <c r="CK216" s="7">
        <v>285.60000000000002</v>
      </c>
      <c r="CL216" s="7">
        <v>267.39999999999998</v>
      </c>
      <c r="CM216" s="7">
        <v>109</v>
      </c>
      <c r="CN216" s="7">
        <v>231.8</v>
      </c>
      <c r="CO216" s="7">
        <v>82.5</v>
      </c>
      <c r="CP216" s="7">
        <v>104.5</v>
      </c>
      <c r="CQ216" s="7">
        <v>82.5</v>
      </c>
      <c r="CR216" s="7">
        <v>131</v>
      </c>
      <c r="CS216" s="7">
        <v>10.8</v>
      </c>
      <c r="CT216" s="7">
        <v>5.8</v>
      </c>
      <c r="CU216" s="7">
        <v>127.44</v>
      </c>
      <c r="CV216" s="7">
        <v>6</v>
      </c>
      <c r="CW216" s="7">
        <v>692.28</v>
      </c>
      <c r="CX216" s="7">
        <v>32.4</v>
      </c>
      <c r="CY216" s="7">
        <v>336.42</v>
      </c>
      <c r="CZ216" s="7">
        <v>96.84</v>
      </c>
      <c r="DA216" s="7">
        <v>20.75</v>
      </c>
      <c r="DB216" s="7">
        <v>130.5</v>
      </c>
      <c r="DC216" s="7">
        <v>271</v>
      </c>
      <c r="DD216" s="7">
        <v>-7.5</v>
      </c>
      <c r="DE216" s="7">
        <v>40.799999999999997</v>
      </c>
      <c r="DF216" s="7">
        <v>12</v>
      </c>
      <c r="DG216" s="7">
        <v>22.5</v>
      </c>
      <c r="DH216" s="7">
        <v>85</v>
      </c>
      <c r="DI216" s="7">
        <v>106.2</v>
      </c>
      <c r="DJ216" s="7">
        <v>3531.5</v>
      </c>
      <c r="DK216" s="7">
        <v>1564</v>
      </c>
      <c r="DL216" s="7">
        <v>891</v>
      </c>
      <c r="DM216" s="7">
        <v>1010.5</v>
      </c>
      <c r="DN216" s="7">
        <v>492</v>
      </c>
      <c r="DO216" s="7">
        <v>634</v>
      </c>
      <c r="DP216" s="7">
        <v>1218</v>
      </c>
      <c r="DW216" s="7">
        <v>37063.411</v>
      </c>
      <c r="DX216" s="7" t="s">
        <v>433</v>
      </c>
    </row>
    <row r="217" spans="1:128" x14ac:dyDescent="0.2">
      <c r="A217" s="8" t="s">
        <v>429</v>
      </c>
      <c r="B217" s="7">
        <v>140.30199999999999</v>
      </c>
      <c r="C217" s="7">
        <v>-0.04</v>
      </c>
      <c r="D217" s="7">
        <v>-0.02</v>
      </c>
      <c r="E217" s="7">
        <v>6.2519999999999998</v>
      </c>
      <c r="F217" s="7">
        <v>62.53</v>
      </c>
      <c r="H217" s="7">
        <v>38.479999999999997</v>
      </c>
      <c r="I217" s="7">
        <v>0.17</v>
      </c>
      <c r="J217" s="7">
        <v>26.88</v>
      </c>
      <c r="N217" s="7">
        <v>23.68</v>
      </c>
      <c r="O217" s="7">
        <v>2.96</v>
      </c>
      <c r="Q217" s="7">
        <v>49.28</v>
      </c>
      <c r="S217" s="7">
        <v>10917.76</v>
      </c>
      <c r="U217" s="7">
        <v>51.6</v>
      </c>
      <c r="V217" s="7">
        <v>7.2</v>
      </c>
      <c r="W217" s="7">
        <v>42</v>
      </c>
      <c r="Y217" s="7">
        <v>135.41999999999999</v>
      </c>
      <c r="AA217" s="7">
        <v>62.56</v>
      </c>
      <c r="AB217" s="7">
        <v>40.799999999999997</v>
      </c>
      <c r="AC217" s="7">
        <v>22.8</v>
      </c>
      <c r="AE217" s="7">
        <v>10.8</v>
      </c>
      <c r="AF217" s="7">
        <v>38.08</v>
      </c>
      <c r="AG217" s="7">
        <v>11.2</v>
      </c>
      <c r="AH217" s="7">
        <v>4.4800000000000004</v>
      </c>
      <c r="AL217" s="7">
        <v>191.36</v>
      </c>
      <c r="AM217" s="7">
        <v>3.6</v>
      </c>
      <c r="AP217" s="7">
        <v>1.2</v>
      </c>
      <c r="AQ217" s="7">
        <v>138</v>
      </c>
      <c r="AR217" s="7">
        <v>2.08</v>
      </c>
      <c r="AU217" s="7">
        <v>1.708</v>
      </c>
      <c r="AY217" s="7">
        <v>16</v>
      </c>
      <c r="AZ217" s="7">
        <v>127</v>
      </c>
      <c r="BB217" s="7">
        <v>22.302</v>
      </c>
      <c r="BD217" s="7">
        <v>43.5</v>
      </c>
      <c r="BE217" s="7">
        <v>6</v>
      </c>
      <c r="BH217" s="7">
        <v>23.6</v>
      </c>
      <c r="BI217" s="7">
        <v>16</v>
      </c>
      <c r="BL217" s="7">
        <v>0.2</v>
      </c>
      <c r="BM217" s="7">
        <v>537</v>
      </c>
      <c r="BN217" s="7">
        <v>1</v>
      </c>
      <c r="BO217" s="7">
        <v>9.6</v>
      </c>
      <c r="BQ217" s="7">
        <v>22.5</v>
      </c>
      <c r="BR217" s="7">
        <v>56.4</v>
      </c>
      <c r="BS217" s="7">
        <v>26</v>
      </c>
      <c r="BV217" s="7">
        <v>54</v>
      </c>
      <c r="BW217" s="7">
        <v>115.5</v>
      </c>
      <c r="BX217" s="7">
        <v>1506</v>
      </c>
      <c r="BZ217" s="7">
        <v>16.2</v>
      </c>
      <c r="CD217" s="7">
        <v>3</v>
      </c>
      <c r="CE217" s="7">
        <v>3438</v>
      </c>
      <c r="CH217" s="7">
        <v>58.5</v>
      </c>
      <c r="CI217" s="7">
        <v>10.8</v>
      </c>
      <c r="CJ217" s="7">
        <v>10.8</v>
      </c>
      <c r="CL217" s="7">
        <v>6</v>
      </c>
      <c r="CM217" s="7">
        <v>42</v>
      </c>
      <c r="CN217" s="7">
        <v>2.4</v>
      </c>
      <c r="CP217" s="7">
        <v>3</v>
      </c>
      <c r="CR217" s="7">
        <v>3</v>
      </c>
      <c r="CS217" s="7">
        <v>44.4</v>
      </c>
      <c r="CT217" s="7">
        <v>75.599999999999994</v>
      </c>
      <c r="CW217" s="7">
        <v>14.04</v>
      </c>
      <c r="CY217" s="7">
        <v>23.76</v>
      </c>
      <c r="CZ217" s="7">
        <v>2.16</v>
      </c>
      <c r="DA217" s="7">
        <v>100.25</v>
      </c>
      <c r="DB217" s="7">
        <v>132</v>
      </c>
      <c r="DC217" s="7">
        <v>69</v>
      </c>
      <c r="DD217" s="7">
        <v>286.5</v>
      </c>
      <c r="DE217" s="7">
        <v>8.4</v>
      </c>
      <c r="DH217" s="7">
        <v>288</v>
      </c>
      <c r="DI217" s="7">
        <v>15.6</v>
      </c>
      <c r="DJ217" s="7">
        <v>9</v>
      </c>
      <c r="DL217" s="7">
        <v>15</v>
      </c>
      <c r="DW217" s="7">
        <v>19293.133999999998</v>
      </c>
      <c r="DX217" s="7" t="s">
        <v>434</v>
      </c>
    </row>
    <row r="218" spans="1:128" x14ac:dyDescent="0.2">
      <c r="A218" s="8">
        <v>0</v>
      </c>
      <c r="Q218" s="7">
        <v>0</v>
      </c>
      <c r="Y218" s="7">
        <v>0</v>
      </c>
      <c r="DW218" s="7">
        <v>0</v>
      </c>
    </row>
    <row r="219" spans="1:128" x14ac:dyDescent="0.2">
      <c r="A219" s="8">
        <v>0</v>
      </c>
      <c r="Q219" s="7">
        <v>0</v>
      </c>
      <c r="Y219" s="7">
        <v>0</v>
      </c>
      <c r="DW219" s="7">
        <v>0</v>
      </c>
    </row>
    <row r="220" spans="1:128" x14ac:dyDescent="0.2">
      <c r="A220" s="8" t="s">
        <v>430</v>
      </c>
      <c r="Q220" s="7">
        <v>0</v>
      </c>
      <c r="Y220" s="7">
        <v>0</v>
      </c>
      <c r="DW220" s="7">
        <v>0</v>
      </c>
      <c r="DX220" s="7" t="s">
        <v>435</v>
      </c>
    </row>
    <row r="221" spans="1:128" x14ac:dyDescent="0.2">
      <c r="A221" s="8" t="s">
        <v>431</v>
      </c>
      <c r="DW221" s="7">
        <v>0</v>
      </c>
      <c r="DX221" s="7" t="s">
        <v>436</v>
      </c>
    </row>
    <row r="222" spans="1:128" x14ac:dyDescent="0.2">
      <c r="A222" s="8"/>
    </row>
    <row r="223" spans="1:128" x14ac:dyDescent="0.2">
      <c r="A223" s="8" t="s">
        <v>509</v>
      </c>
      <c r="B223" s="7">
        <v>-54.134</v>
      </c>
      <c r="C223" s="7">
        <v>-0.76</v>
      </c>
      <c r="D223" s="7">
        <v>-84.04</v>
      </c>
      <c r="E223" s="7">
        <v>-8.6159999999999997</v>
      </c>
      <c r="F223" s="7">
        <v>-63.27</v>
      </c>
      <c r="G223" s="7">
        <v>0</v>
      </c>
      <c r="H223" s="7">
        <v>-38.479999999999997</v>
      </c>
      <c r="I223" s="7">
        <v>0.94599999999999995</v>
      </c>
      <c r="J223" s="7">
        <v>-1.6800000000000099</v>
      </c>
      <c r="K223" s="7">
        <v>-13.33</v>
      </c>
      <c r="L223" s="7">
        <v>0</v>
      </c>
      <c r="M223" s="7">
        <v>0</v>
      </c>
      <c r="N223" s="7">
        <v>-55.5</v>
      </c>
      <c r="O223" s="7">
        <v>-2.96</v>
      </c>
      <c r="P223" s="7">
        <v>41.44</v>
      </c>
      <c r="Q223" s="7">
        <v>-49.28</v>
      </c>
      <c r="R223" s="7">
        <v>-6.72</v>
      </c>
      <c r="S223" s="7">
        <v>1419.32</v>
      </c>
      <c r="T223" s="7">
        <v>284.39999999999998</v>
      </c>
      <c r="U223" s="7">
        <v>-53.64</v>
      </c>
      <c r="V223" s="7">
        <v>231.96</v>
      </c>
      <c r="W223" s="7">
        <v>-42</v>
      </c>
      <c r="X223" s="7">
        <v>354</v>
      </c>
      <c r="Y223" s="7">
        <v>1551.78</v>
      </c>
      <c r="Z223" s="7">
        <v>0</v>
      </c>
      <c r="AA223" s="7">
        <v>132.94</v>
      </c>
      <c r="AB223" s="7">
        <v>-46.08</v>
      </c>
      <c r="AC223" s="7">
        <v>-22.56</v>
      </c>
      <c r="AD223" s="7">
        <v>0</v>
      </c>
      <c r="AE223" s="7">
        <v>-10.8</v>
      </c>
      <c r="AF223" s="7">
        <v>-40.32</v>
      </c>
      <c r="AG223" s="7">
        <v>-20.16</v>
      </c>
      <c r="AH223" s="7">
        <v>192.36</v>
      </c>
      <c r="AI223" s="7">
        <v>-52.8</v>
      </c>
      <c r="AJ223" s="7">
        <v>88.2</v>
      </c>
      <c r="AK223" s="7">
        <v>-30</v>
      </c>
      <c r="AL223" s="7">
        <v>-53.82</v>
      </c>
      <c r="AM223" s="7">
        <v>767.4</v>
      </c>
      <c r="AN223" s="7">
        <v>0</v>
      </c>
      <c r="AO223" s="7">
        <v>597</v>
      </c>
      <c r="AP223" s="7">
        <v>-1.2</v>
      </c>
      <c r="AQ223" s="7">
        <v>-18.399999999999999</v>
      </c>
      <c r="AR223" s="7">
        <v>-1.9199999999999799</v>
      </c>
      <c r="AS223" s="7">
        <v>1.8180000000000001</v>
      </c>
      <c r="AT223" s="7">
        <v>-9.5000000000000001E-2</v>
      </c>
      <c r="AU223" s="7">
        <v>-1.3240000000000001</v>
      </c>
      <c r="AV223" s="7">
        <v>0</v>
      </c>
      <c r="AW223" s="7">
        <v>0</v>
      </c>
      <c r="AX223" s="7">
        <v>-15.228</v>
      </c>
      <c r="AY223" s="7">
        <v>40.5</v>
      </c>
      <c r="AZ223" s="7">
        <v>-126.875</v>
      </c>
      <c r="BA223" s="7">
        <v>-51.375</v>
      </c>
      <c r="BB223" s="7">
        <v>-22.602</v>
      </c>
      <c r="BC223" s="7">
        <v>0</v>
      </c>
      <c r="BD223" s="7">
        <v>-99</v>
      </c>
      <c r="BE223" s="7">
        <v>-6</v>
      </c>
      <c r="BF223" s="7">
        <v>-0.8</v>
      </c>
      <c r="BG223" s="7">
        <v>0</v>
      </c>
      <c r="BH223" s="7">
        <v>-60.8</v>
      </c>
      <c r="BI223" s="7">
        <v>-16</v>
      </c>
      <c r="BJ223" s="7">
        <v>-10</v>
      </c>
      <c r="BK223" s="7">
        <v>0</v>
      </c>
      <c r="BL223" s="7">
        <v>0.4</v>
      </c>
      <c r="BM223" s="7">
        <v>-209.25</v>
      </c>
      <c r="BN223" s="7">
        <v>0</v>
      </c>
      <c r="BO223" s="7">
        <v>108.7</v>
      </c>
      <c r="BP223" s="7">
        <v>0</v>
      </c>
      <c r="BQ223" s="7">
        <v>-1.5</v>
      </c>
      <c r="BR223" s="7">
        <v>-56.4</v>
      </c>
      <c r="BS223" s="7">
        <v>-14</v>
      </c>
      <c r="BT223" s="7">
        <v>0</v>
      </c>
      <c r="BU223" s="7">
        <v>-1.2</v>
      </c>
      <c r="BV223" s="7">
        <v>-55.5</v>
      </c>
      <c r="BW223" s="7">
        <v>-106.75</v>
      </c>
      <c r="BX223" s="7">
        <v>9.5</v>
      </c>
      <c r="BY223" s="7">
        <v>-10.8</v>
      </c>
      <c r="BZ223" s="7">
        <v>-22.14</v>
      </c>
      <c r="CA223" s="7">
        <v>0</v>
      </c>
      <c r="CB223" s="7">
        <v>-0.9</v>
      </c>
      <c r="CC223" s="7">
        <v>0</v>
      </c>
      <c r="CD223" s="7">
        <v>1114</v>
      </c>
      <c r="CE223" s="7">
        <v>3535.6</v>
      </c>
      <c r="CF223" s="7">
        <v>0</v>
      </c>
      <c r="CG223" s="7">
        <v>-1.0799999999999299</v>
      </c>
      <c r="CH223" s="7">
        <v>-55.5</v>
      </c>
      <c r="CI223" s="7">
        <v>-14.4</v>
      </c>
      <c r="CJ223" s="7">
        <v>-14.4</v>
      </c>
      <c r="CK223" s="7">
        <v>0</v>
      </c>
      <c r="CL223" s="7">
        <v>-170.8</v>
      </c>
      <c r="CM223" s="7">
        <v>107</v>
      </c>
      <c r="CN223" s="7">
        <v>-19.399999999999999</v>
      </c>
      <c r="CO223" s="7">
        <v>0</v>
      </c>
      <c r="CP223" s="7">
        <v>-8.5</v>
      </c>
      <c r="CQ223" s="7">
        <v>0</v>
      </c>
      <c r="CR223" s="7">
        <v>748</v>
      </c>
      <c r="CS223" s="7">
        <v>55.2</v>
      </c>
      <c r="CT223" s="7">
        <v>414.2</v>
      </c>
      <c r="CU223" s="7">
        <v>1.0800000000000101</v>
      </c>
      <c r="CW223" s="7">
        <v>267.83999999999997</v>
      </c>
      <c r="CX223" s="7">
        <v>-1.08</v>
      </c>
      <c r="CY223" s="7">
        <v>-31.86</v>
      </c>
      <c r="CZ223" s="7">
        <v>-1.8</v>
      </c>
      <c r="DA223" s="7">
        <v>803</v>
      </c>
      <c r="DB223" s="7">
        <v>1531.5</v>
      </c>
      <c r="DC223" s="7">
        <v>1502</v>
      </c>
      <c r="DD223" s="7">
        <v>-186</v>
      </c>
      <c r="DE223" s="7">
        <v>-9.6</v>
      </c>
      <c r="DF223" s="7">
        <v>424.5</v>
      </c>
      <c r="DG223" s="7">
        <v>13.5</v>
      </c>
      <c r="DH223" s="7">
        <v>959</v>
      </c>
      <c r="DI223" s="7">
        <v>-24.6</v>
      </c>
      <c r="DJ223" s="7">
        <v>-39.5</v>
      </c>
      <c r="DK223" s="7">
        <v>-1078</v>
      </c>
      <c r="DL223" s="7">
        <v>-9</v>
      </c>
      <c r="DM223" s="7">
        <v>66.5</v>
      </c>
      <c r="DN223" s="7">
        <v>-9</v>
      </c>
      <c r="DO223" s="7">
        <v>-142</v>
      </c>
      <c r="DP223" s="7">
        <v>-120</v>
      </c>
      <c r="DQ223" s="7">
        <v>0</v>
      </c>
      <c r="DR223" s="7">
        <v>0</v>
      </c>
      <c r="DV223" s="7">
        <v>0</v>
      </c>
      <c r="DW223" s="7">
        <v>13768.055</v>
      </c>
      <c r="DX223" s="7" t="s">
        <v>509</v>
      </c>
    </row>
    <row r="224" spans="1:128" x14ac:dyDescent="0.2">
      <c r="A224" s="8" t="s">
        <v>510</v>
      </c>
      <c r="B224" s="7">
        <v>86.168000000000006</v>
      </c>
      <c r="C224" s="7">
        <v>-0.8</v>
      </c>
      <c r="D224" s="7">
        <v>-84.06</v>
      </c>
      <c r="E224" s="7">
        <v>-2.3639999999999999</v>
      </c>
      <c r="F224" s="7">
        <v>-0.739999999999995</v>
      </c>
      <c r="G224" s="7">
        <v>0</v>
      </c>
      <c r="H224" s="7">
        <v>0</v>
      </c>
      <c r="I224" s="7">
        <v>1.1160000000000001</v>
      </c>
      <c r="J224" s="7">
        <v>25.2</v>
      </c>
      <c r="K224" s="7">
        <v>-13.33</v>
      </c>
      <c r="L224" s="7">
        <v>0</v>
      </c>
      <c r="M224" s="7">
        <v>0</v>
      </c>
      <c r="N224" s="7">
        <v>-31.82</v>
      </c>
      <c r="O224" s="7">
        <v>0</v>
      </c>
      <c r="P224" s="7">
        <v>41.44</v>
      </c>
      <c r="Q224" s="7">
        <v>0</v>
      </c>
      <c r="R224" s="7">
        <v>-6.72</v>
      </c>
      <c r="S224" s="7">
        <v>2481.08</v>
      </c>
      <c r="T224" s="7">
        <v>284.39999999999998</v>
      </c>
      <c r="U224" s="7">
        <v>-2.04000000000002</v>
      </c>
      <c r="V224" s="7">
        <v>239.16</v>
      </c>
      <c r="W224" s="7">
        <v>0</v>
      </c>
      <c r="X224" s="7">
        <v>354</v>
      </c>
      <c r="Y224" s="7">
        <v>1687.2</v>
      </c>
      <c r="Z224" s="7">
        <v>0</v>
      </c>
      <c r="AA224" s="7">
        <v>195.5</v>
      </c>
      <c r="AB224" s="7">
        <v>-5.2800000000000296</v>
      </c>
      <c r="AC224" s="7">
        <v>0.24</v>
      </c>
      <c r="AD224" s="7">
        <v>0</v>
      </c>
      <c r="AE224" s="7">
        <v>0</v>
      </c>
      <c r="AF224" s="7">
        <v>-2.2400000000000002</v>
      </c>
      <c r="AG224" s="7">
        <v>-8.9599999999999795</v>
      </c>
      <c r="AH224" s="7">
        <v>196.84</v>
      </c>
      <c r="AI224" s="7">
        <v>-52.8</v>
      </c>
      <c r="AJ224" s="7">
        <v>88.2</v>
      </c>
      <c r="AK224" s="7">
        <v>-30</v>
      </c>
      <c r="AL224" s="7">
        <v>137.54</v>
      </c>
      <c r="AM224" s="7">
        <v>771</v>
      </c>
      <c r="AN224" s="7">
        <v>0</v>
      </c>
      <c r="AO224" s="7">
        <v>597</v>
      </c>
      <c r="AP224" s="7">
        <v>0</v>
      </c>
      <c r="AQ224" s="7">
        <v>119.6</v>
      </c>
      <c r="AR224" s="7">
        <v>0.16000000000002501</v>
      </c>
      <c r="AS224" s="7">
        <v>1.8180000000000001</v>
      </c>
      <c r="AT224" s="7">
        <v>-9.5000000000000001E-2</v>
      </c>
      <c r="AU224" s="7">
        <v>0.38400000000000001</v>
      </c>
      <c r="AV224" s="7">
        <v>0</v>
      </c>
      <c r="AW224" s="7">
        <v>0</v>
      </c>
      <c r="AX224" s="7">
        <v>-15.228</v>
      </c>
      <c r="AY224" s="7">
        <v>56.5</v>
      </c>
      <c r="AZ224" s="7">
        <v>0.125</v>
      </c>
      <c r="BA224" s="7">
        <v>-51.375</v>
      </c>
      <c r="BB224" s="7">
        <v>-0.29999999999999699</v>
      </c>
      <c r="BC224" s="7">
        <v>0</v>
      </c>
      <c r="BD224" s="7">
        <v>-55.5</v>
      </c>
      <c r="BE224" s="7">
        <v>0</v>
      </c>
      <c r="BF224" s="7">
        <v>-0.8</v>
      </c>
      <c r="BG224" s="7">
        <v>0</v>
      </c>
      <c r="BH224" s="7">
        <v>-37.200000000000003</v>
      </c>
      <c r="BI224" s="7">
        <v>0</v>
      </c>
      <c r="BJ224" s="7">
        <v>-10</v>
      </c>
      <c r="BK224" s="7">
        <v>0</v>
      </c>
      <c r="BL224" s="7">
        <v>0.6</v>
      </c>
      <c r="BM224" s="7">
        <v>327.75</v>
      </c>
      <c r="BN224" s="7">
        <v>1</v>
      </c>
      <c r="BO224" s="7">
        <v>118.3</v>
      </c>
      <c r="BP224" s="7">
        <v>0</v>
      </c>
      <c r="BQ224" s="7">
        <v>21</v>
      </c>
      <c r="BR224" s="7">
        <v>0</v>
      </c>
      <c r="BS224" s="7">
        <v>12</v>
      </c>
      <c r="BT224" s="7">
        <v>0</v>
      </c>
      <c r="BU224" s="7">
        <v>-1.2</v>
      </c>
      <c r="BV224" s="7">
        <v>-1.5</v>
      </c>
      <c r="BW224" s="7">
        <v>8.75</v>
      </c>
      <c r="BX224" s="7">
        <v>15.5</v>
      </c>
      <c r="BY224" s="7">
        <v>-10.8</v>
      </c>
      <c r="BZ224" s="7">
        <v>-5.94</v>
      </c>
      <c r="CA224" s="7">
        <v>0</v>
      </c>
      <c r="CB224" s="7">
        <v>-0.9</v>
      </c>
      <c r="CC224" s="7">
        <v>0</v>
      </c>
      <c r="CD224" s="7">
        <v>1117</v>
      </c>
      <c r="CE224" s="7">
        <v>3613.6</v>
      </c>
      <c r="CF224" s="7">
        <v>0</v>
      </c>
      <c r="CG224" s="7">
        <v>-1.0799999999999299</v>
      </c>
      <c r="CH224" s="7">
        <v>3</v>
      </c>
      <c r="CI224" s="7">
        <v>-3.6</v>
      </c>
      <c r="CJ224" s="7">
        <v>-3.5999999999999899</v>
      </c>
      <c r="CK224" s="7">
        <v>0</v>
      </c>
      <c r="CL224" s="7">
        <v>-164.8</v>
      </c>
      <c r="CM224" s="7">
        <v>149</v>
      </c>
      <c r="CN224" s="7">
        <v>-17</v>
      </c>
      <c r="CO224" s="7">
        <v>0</v>
      </c>
      <c r="CP224" s="7">
        <v>-5.5</v>
      </c>
      <c r="CQ224" s="7">
        <v>0</v>
      </c>
      <c r="CR224" s="7">
        <v>751</v>
      </c>
      <c r="CS224" s="7">
        <v>99.6</v>
      </c>
      <c r="CT224" s="7">
        <v>489.8</v>
      </c>
      <c r="CU224" s="7">
        <v>1.0800000000000101</v>
      </c>
      <c r="CW224" s="7">
        <v>281.88</v>
      </c>
      <c r="CX224" s="7">
        <v>-1.08</v>
      </c>
      <c r="CY224" s="7">
        <v>-8.1000000000000192</v>
      </c>
      <c r="CZ224" s="7">
        <v>0.35999999999999899</v>
      </c>
      <c r="DA224" s="7">
        <v>903.25</v>
      </c>
      <c r="DB224" s="7">
        <v>1663.5</v>
      </c>
      <c r="DC224" s="7">
        <v>1571</v>
      </c>
      <c r="DD224" s="7">
        <v>100.5</v>
      </c>
      <c r="DE224" s="7">
        <v>-1.2</v>
      </c>
      <c r="DF224" s="7">
        <v>424.5</v>
      </c>
      <c r="DG224" s="7">
        <v>13.5</v>
      </c>
      <c r="DH224" s="7">
        <v>1247</v>
      </c>
      <c r="DI224" s="7">
        <v>-9</v>
      </c>
      <c r="DJ224" s="7">
        <v>-1275.5</v>
      </c>
      <c r="DK224" s="7">
        <v>-1078</v>
      </c>
      <c r="DL224" s="7">
        <v>6</v>
      </c>
      <c r="DM224" s="7">
        <v>66.5</v>
      </c>
      <c r="DN224" s="7">
        <v>-9</v>
      </c>
      <c r="DO224" s="7">
        <v>-142</v>
      </c>
      <c r="DP224" s="7">
        <v>-120</v>
      </c>
      <c r="DQ224" s="7">
        <v>0</v>
      </c>
      <c r="DR224" s="7">
        <v>0</v>
      </c>
      <c r="DS224" s="7">
        <v>0</v>
      </c>
      <c r="DT224" s="7">
        <v>0</v>
      </c>
      <c r="DU224" s="7">
        <v>0</v>
      </c>
      <c r="DV224" s="7">
        <v>0</v>
      </c>
      <c r="DW224" s="7">
        <v>17100.188999999998</v>
      </c>
      <c r="DX224" s="7" t="s">
        <v>510</v>
      </c>
    </row>
    <row r="225" spans="1:128" x14ac:dyDescent="0.2">
      <c r="A225" s="8" t="s">
        <v>511</v>
      </c>
      <c r="B225" s="7">
        <v>-140.30199999999999</v>
      </c>
      <c r="C225" s="7">
        <v>0.04</v>
      </c>
      <c r="D225" s="7">
        <v>0.02</v>
      </c>
      <c r="E225" s="7">
        <v>-6.2519999999999998</v>
      </c>
      <c r="F225" s="7">
        <v>-62.53</v>
      </c>
      <c r="G225" s="7">
        <v>0</v>
      </c>
      <c r="H225" s="7">
        <v>-38.479999999999997</v>
      </c>
      <c r="I225" s="7">
        <v>-0.17</v>
      </c>
      <c r="J225" s="7">
        <v>-26.88</v>
      </c>
      <c r="K225" s="7">
        <v>0</v>
      </c>
      <c r="L225" s="7">
        <v>0</v>
      </c>
      <c r="M225" s="7">
        <v>0</v>
      </c>
      <c r="N225" s="7">
        <v>-23.68</v>
      </c>
      <c r="O225" s="7">
        <v>-2.96</v>
      </c>
      <c r="P225" s="7">
        <v>0</v>
      </c>
      <c r="Q225" s="7">
        <v>-49.28</v>
      </c>
      <c r="R225" s="7">
        <v>0</v>
      </c>
      <c r="S225" s="7">
        <v>-1061.76</v>
      </c>
      <c r="T225" s="7">
        <v>0</v>
      </c>
      <c r="U225" s="7">
        <v>-51.6</v>
      </c>
      <c r="V225" s="7">
        <v>-7.2</v>
      </c>
      <c r="W225" s="7">
        <v>-42</v>
      </c>
      <c r="X225" s="7">
        <v>0</v>
      </c>
      <c r="Y225" s="7">
        <v>-135.41999999999999</v>
      </c>
      <c r="Z225" s="7">
        <v>0</v>
      </c>
      <c r="AA225" s="7">
        <v>-62.56</v>
      </c>
      <c r="AB225" s="7">
        <v>-40.799999999999997</v>
      </c>
      <c r="AC225" s="7">
        <v>-22.8</v>
      </c>
      <c r="AD225" s="7">
        <v>0</v>
      </c>
      <c r="AE225" s="7">
        <v>-10.8</v>
      </c>
      <c r="AF225" s="7">
        <v>-38.08</v>
      </c>
      <c r="AG225" s="7">
        <v>-11.2</v>
      </c>
      <c r="AH225" s="7">
        <v>-4.4800000000000004</v>
      </c>
      <c r="AI225" s="7">
        <v>0</v>
      </c>
      <c r="AJ225" s="7">
        <v>0</v>
      </c>
      <c r="AK225" s="7">
        <v>0</v>
      </c>
      <c r="AL225" s="7">
        <v>-191.36</v>
      </c>
      <c r="AM225" s="7">
        <v>-3.6</v>
      </c>
      <c r="AN225" s="7">
        <v>0</v>
      </c>
      <c r="AO225" s="7">
        <v>0</v>
      </c>
      <c r="AP225" s="7">
        <v>-1.2</v>
      </c>
      <c r="AQ225" s="7">
        <v>-138</v>
      </c>
      <c r="AR225" s="7">
        <v>-2.08</v>
      </c>
      <c r="AS225" s="7">
        <v>0</v>
      </c>
      <c r="AT225" s="7">
        <v>0</v>
      </c>
      <c r="AU225" s="7">
        <v>-1.708</v>
      </c>
      <c r="AV225" s="7">
        <v>0</v>
      </c>
      <c r="AW225" s="7">
        <v>0</v>
      </c>
      <c r="AX225" s="7">
        <v>0</v>
      </c>
      <c r="AY225" s="7">
        <v>-16</v>
      </c>
      <c r="AZ225" s="7">
        <v>-127</v>
      </c>
      <c r="BA225" s="7">
        <v>0</v>
      </c>
      <c r="BB225" s="7">
        <v>-22.302</v>
      </c>
      <c r="BC225" s="7">
        <v>0</v>
      </c>
      <c r="BD225" s="7">
        <v>-43.5</v>
      </c>
      <c r="BE225" s="7">
        <v>-6</v>
      </c>
      <c r="BF225" s="7">
        <v>0</v>
      </c>
      <c r="BG225" s="7">
        <v>0</v>
      </c>
      <c r="BH225" s="7">
        <v>-23.6</v>
      </c>
      <c r="BI225" s="7">
        <v>-16</v>
      </c>
      <c r="BJ225" s="7">
        <v>0</v>
      </c>
      <c r="BK225" s="7">
        <v>0</v>
      </c>
      <c r="BL225" s="7">
        <v>-0.2</v>
      </c>
      <c r="BM225" s="7">
        <v>-537</v>
      </c>
      <c r="BN225" s="7">
        <v>-1</v>
      </c>
      <c r="BO225" s="7">
        <v>-9.6</v>
      </c>
      <c r="BP225" s="7">
        <v>0</v>
      </c>
      <c r="BQ225" s="7">
        <v>-22.5</v>
      </c>
      <c r="BR225" s="7">
        <v>-56.4</v>
      </c>
      <c r="BS225" s="7">
        <v>-26</v>
      </c>
      <c r="BT225" s="7">
        <v>0</v>
      </c>
      <c r="BU225" s="7">
        <v>0</v>
      </c>
      <c r="BV225" s="7">
        <v>-54</v>
      </c>
      <c r="BW225" s="7">
        <v>-115.5</v>
      </c>
      <c r="BX225" s="7">
        <v>-6</v>
      </c>
      <c r="BY225" s="7">
        <v>0</v>
      </c>
      <c r="BZ225" s="7">
        <v>-16.2</v>
      </c>
      <c r="CA225" s="7">
        <v>0</v>
      </c>
      <c r="CB225" s="7">
        <v>0</v>
      </c>
      <c r="CC225" s="7">
        <v>0</v>
      </c>
      <c r="CD225" s="7">
        <v>-3</v>
      </c>
      <c r="CE225" s="7">
        <v>-78</v>
      </c>
      <c r="CF225" s="7">
        <v>0</v>
      </c>
      <c r="CG225" s="7">
        <v>0</v>
      </c>
      <c r="CH225" s="7">
        <v>-58.5</v>
      </c>
      <c r="CI225" s="7">
        <v>-10.8</v>
      </c>
      <c r="CJ225" s="7">
        <v>-10.8</v>
      </c>
      <c r="CK225" s="7">
        <v>0</v>
      </c>
      <c r="CL225" s="7">
        <v>-6</v>
      </c>
      <c r="CM225" s="7">
        <v>-42</v>
      </c>
      <c r="CN225" s="7">
        <v>-2.4</v>
      </c>
      <c r="CO225" s="7">
        <v>0</v>
      </c>
      <c r="CP225" s="7">
        <v>-3</v>
      </c>
      <c r="CQ225" s="7">
        <v>0</v>
      </c>
      <c r="CR225" s="7">
        <v>-3</v>
      </c>
      <c r="CS225" s="7">
        <v>-44.4</v>
      </c>
      <c r="CT225" s="7">
        <v>-75.599999999999994</v>
      </c>
      <c r="CU225" s="7">
        <v>0</v>
      </c>
      <c r="CW225" s="7">
        <v>-14.04</v>
      </c>
      <c r="CX225" s="7">
        <v>0</v>
      </c>
      <c r="CY225" s="7">
        <v>-23.76</v>
      </c>
      <c r="CZ225" s="7">
        <v>-2.16</v>
      </c>
      <c r="DA225" s="7">
        <v>-100.25</v>
      </c>
      <c r="DB225" s="7">
        <v>-132</v>
      </c>
      <c r="DC225" s="7">
        <v>-69</v>
      </c>
      <c r="DD225" s="7">
        <v>-286.5</v>
      </c>
      <c r="DE225" s="7">
        <v>-8.4</v>
      </c>
      <c r="DF225" s="7">
        <v>0</v>
      </c>
      <c r="DG225" s="7">
        <v>0</v>
      </c>
      <c r="DH225" s="7">
        <v>-288</v>
      </c>
      <c r="DI225" s="7">
        <v>-15.6</v>
      </c>
      <c r="DJ225" s="7">
        <v>1236</v>
      </c>
      <c r="DK225" s="7">
        <v>0</v>
      </c>
      <c r="DL225" s="7">
        <v>-15</v>
      </c>
      <c r="DM225" s="7">
        <v>0</v>
      </c>
      <c r="DN225" s="7">
        <v>0</v>
      </c>
      <c r="DO225" s="7">
        <v>0</v>
      </c>
      <c r="DP225" s="7">
        <v>0</v>
      </c>
      <c r="DQ225" s="7">
        <v>0</v>
      </c>
      <c r="DR225" s="7">
        <v>0</v>
      </c>
      <c r="DS225" s="7">
        <v>0</v>
      </c>
      <c r="DT225" s="7">
        <v>0</v>
      </c>
      <c r="DU225" s="7">
        <v>0</v>
      </c>
      <c r="DV225" s="7">
        <v>0</v>
      </c>
      <c r="DW225" s="7">
        <v>-3332.134</v>
      </c>
      <c r="DX225" s="7" t="s">
        <v>511</v>
      </c>
    </row>
    <row r="226" spans="1:128" x14ac:dyDescent="0.2">
      <c r="A226" s="8" t="s">
        <v>512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  <c r="BY226" s="7">
        <v>0</v>
      </c>
      <c r="BZ226" s="7">
        <v>0</v>
      </c>
      <c r="CA226" s="7">
        <v>0</v>
      </c>
      <c r="CB226" s="7">
        <v>0</v>
      </c>
      <c r="CC226" s="7">
        <v>0</v>
      </c>
      <c r="CD226" s="7">
        <v>0</v>
      </c>
      <c r="CE226" s="7">
        <v>0</v>
      </c>
      <c r="CF226" s="7">
        <v>0</v>
      </c>
      <c r="CG226" s="7">
        <v>0</v>
      </c>
      <c r="CH226" s="7">
        <v>0</v>
      </c>
      <c r="CI226" s="7">
        <v>0</v>
      </c>
      <c r="CJ226" s="7">
        <v>0</v>
      </c>
      <c r="CK226" s="7">
        <v>0</v>
      </c>
      <c r="CL226" s="7">
        <v>0</v>
      </c>
      <c r="CM226" s="7">
        <v>0</v>
      </c>
      <c r="CN226" s="7">
        <v>0</v>
      </c>
      <c r="CO226" s="7">
        <v>0</v>
      </c>
      <c r="CP226" s="7">
        <v>0</v>
      </c>
      <c r="CQ226" s="7">
        <v>0</v>
      </c>
      <c r="CR226" s="7">
        <v>0</v>
      </c>
      <c r="CS226" s="7">
        <v>0</v>
      </c>
      <c r="CT226" s="7">
        <v>0</v>
      </c>
      <c r="CU226" s="7">
        <v>0</v>
      </c>
      <c r="CW226" s="7">
        <v>0</v>
      </c>
      <c r="CX226" s="7">
        <v>0</v>
      </c>
      <c r="CY226" s="7">
        <v>0</v>
      </c>
      <c r="CZ226" s="7">
        <v>0</v>
      </c>
      <c r="DA226" s="7">
        <v>0</v>
      </c>
      <c r="DB226" s="7">
        <v>0</v>
      </c>
      <c r="DC226" s="7">
        <v>0</v>
      </c>
      <c r="DD226" s="7">
        <v>0</v>
      </c>
      <c r="DE226" s="7">
        <v>0</v>
      </c>
      <c r="DF226" s="7">
        <v>0</v>
      </c>
      <c r="DG226" s="7">
        <v>0</v>
      </c>
      <c r="DH226" s="7">
        <v>0</v>
      </c>
      <c r="DI226" s="7">
        <v>0</v>
      </c>
      <c r="DJ226" s="7">
        <v>0</v>
      </c>
      <c r="DK226" s="7">
        <v>0</v>
      </c>
      <c r="DL226" s="7">
        <v>0</v>
      </c>
      <c r="DM226" s="7">
        <v>0</v>
      </c>
      <c r="DN226" s="7">
        <v>0</v>
      </c>
      <c r="DO226" s="7">
        <v>0</v>
      </c>
      <c r="DP226" s="7">
        <v>0</v>
      </c>
      <c r="DQ226" s="7">
        <v>0</v>
      </c>
      <c r="DR226" s="7">
        <v>0</v>
      </c>
      <c r="DV226" s="7">
        <v>0</v>
      </c>
      <c r="DW226" s="7">
        <v>0</v>
      </c>
      <c r="DX226" s="7" t="s">
        <v>512</v>
      </c>
    </row>
    <row r="227" spans="1:128" x14ac:dyDescent="0.2">
      <c r="A227" s="8" t="s">
        <v>513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  <c r="BY227" s="7">
        <v>0</v>
      </c>
      <c r="BZ227" s="7">
        <v>0</v>
      </c>
      <c r="CA227" s="7">
        <v>0</v>
      </c>
      <c r="CB227" s="7">
        <v>0</v>
      </c>
      <c r="CC227" s="7">
        <v>0</v>
      </c>
      <c r="CD227" s="7">
        <v>0</v>
      </c>
      <c r="CE227" s="7">
        <v>0</v>
      </c>
      <c r="CF227" s="7">
        <v>0</v>
      </c>
      <c r="CG227" s="7">
        <v>0</v>
      </c>
      <c r="CH227" s="7">
        <v>0</v>
      </c>
      <c r="CI227" s="7">
        <v>0</v>
      </c>
      <c r="CJ227" s="7">
        <v>0</v>
      </c>
      <c r="CK227" s="7">
        <v>0</v>
      </c>
      <c r="CL227" s="7">
        <v>0</v>
      </c>
      <c r="CM227" s="7">
        <v>0</v>
      </c>
      <c r="CN227" s="7">
        <v>0</v>
      </c>
      <c r="CO227" s="7">
        <v>0</v>
      </c>
      <c r="CP227" s="7">
        <v>0</v>
      </c>
      <c r="CQ227" s="7">
        <v>0</v>
      </c>
      <c r="CR227" s="7">
        <v>0</v>
      </c>
      <c r="CS227" s="7">
        <v>0</v>
      </c>
      <c r="CT227" s="7">
        <v>0</v>
      </c>
      <c r="CU227" s="7">
        <v>0</v>
      </c>
      <c r="CW227" s="7">
        <v>0</v>
      </c>
      <c r="CX227" s="7">
        <v>0</v>
      </c>
      <c r="CY227" s="7">
        <v>0</v>
      </c>
      <c r="CZ227" s="7">
        <v>0</v>
      </c>
      <c r="DA227" s="7">
        <v>0</v>
      </c>
      <c r="DB227" s="7">
        <v>0</v>
      </c>
      <c r="DC227" s="7">
        <v>0</v>
      </c>
      <c r="DD227" s="7">
        <v>0</v>
      </c>
      <c r="DE227" s="7">
        <v>0</v>
      </c>
      <c r="DF227" s="7">
        <v>0</v>
      </c>
      <c r="DG227" s="7">
        <v>0</v>
      </c>
      <c r="DH227" s="7">
        <v>0</v>
      </c>
      <c r="DI227" s="7">
        <v>0</v>
      </c>
      <c r="DJ227" s="7">
        <v>0</v>
      </c>
      <c r="DK227" s="7">
        <v>0</v>
      </c>
      <c r="DL227" s="7">
        <v>0</v>
      </c>
      <c r="DM227" s="7">
        <v>0</v>
      </c>
      <c r="DN227" s="7">
        <v>0</v>
      </c>
      <c r="DO227" s="7">
        <v>0</v>
      </c>
      <c r="DP227" s="7">
        <v>0</v>
      </c>
      <c r="DQ227" s="7">
        <v>0</v>
      </c>
      <c r="DR227" s="7">
        <v>0</v>
      </c>
      <c r="DV227" s="7">
        <v>0</v>
      </c>
      <c r="DW227" s="7">
        <v>0</v>
      </c>
      <c r="DX227" s="7" t="s">
        <v>513</v>
      </c>
    </row>
    <row r="228" spans="1:128" x14ac:dyDescent="0.2">
      <c r="A228" s="8" t="s">
        <v>514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 s="7">
        <v>0</v>
      </c>
      <c r="CC228" s="7">
        <v>0</v>
      </c>
      <c r="CD228" s="7">
        <v>0</v>
      </c>
      <c r="CE228" s="7">
        <v>0</v>
      </c>
      <c r="CF228" s="7">
        <v>0</v>
      </c>
      <c r="CG228" s="7">
        <v>0</v>
      </c>
      <c r="CH228" s="7">
        <v>0</v>
      </c>
      <c r="CI228" s="7">
        <v>0</v>
      </c>
      <c r="CJ228" s="7">
        <v>0</v>
      </c>
      <c r="CK228" s="7">
        <v>0</v>
      </c>
      <c r="CL228" s="7">
        <v>0</v>
      </c>
      <c r="CM228" s="7">
        <v>0</v>
      </c>
      <c r="CN228" s="7">
        <v>0</v>
      </c>
      <c r="CO228" s="7">
        <v>0</v>
      </c>
      <c r="CP228" s="7">
        <v>0</v>
      </c>
      <c r="CQ228" s="7">
        <v>0</v>
      </c>
      <c r="CR228" s="7">
        <v>0</v>
      </c>
      <c r="CS228" s="7">
        <v>0</v>
      </c>
      <c r="CT228" s="7">
        <v>0</v>
      </c>
      <c r="CU228" s="7">
        <v>0</v>
      </c>
      <c r="CW228" s="7">
        <v>0</v>
      </c>
      <c r="CX228" s="7">
        <v>0</v>
      </c>
      <c r="CY228" s="7">
        <v>0</v>
      </c>
      <c r="CZ228" s="7">
        <v>0</v>
      </c>
      <c r="DA228" s="7">
        <v>0</v>
      </c>
      <c r="DB228" s="7">
        <v>0</v>
      </c>
      <c r="DC228" s="7">
        <v>0</v>
      </c>
      <c r="DD228" s="7">
        <v>0</v>
      </c>
      <c r="DE228" s="7">
        <v>0</v>
      </c>
      <c r="DF228" s="7">
        <v>0</v>
      </c>
      <c r="DG228" s="7">
        <v>0</v>
      </c>
      <c r="DH228" s="7">
        <v>0</v>
      </c>
      <c r="DI228" s="7">
        <v>0</v>
      </c>
      <c r="DJ228" s="7">
        <v>0</v>
      </c>
      <c r="DK228" s="7">
        <v>0</v>
      </c>
      <c r="DL228" s="7">
        <v>0</v>
      </c>
      <c r="DM228" s="7">
        <v>0</v>
      </c>
      <c r="DN228" s="7">
        <v>0</v>
      </c>
      <c r="DO228" s="7">
        <v>0</v>
      </c>
      <c r="DP228" s="7">
        <v>0</v>
      </c>
      <c r="DQ228" s="7">
        <v>0</v>
      </c>
      <c r="DR228" s="7">
        <v>0</v>
      </c>
      <c r="DV228" s="7">
        <v>0</v>
      </c>
      <c r="DW228" s="7">
        <v>0</v>
      </c>
      <c r="DX228" s="7" t="s">
        <v>514</v>
      </c>
    </row>
    <row r="229" spans="1:128" x14ac:dyDescent="0.2">
      <c r="A229" s="8" t="s">
        <v>515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  <c r="BY229" s="7">
        <v>0</v>
      </c>
      <c r="BZ229" s="7">
        <v>0</v>
      </c>
      <c r="CA229" s="7">
        <v>0</v>
      </c>
      <c r="CB229" s="7">
        <v>0</v>
      </c>
      <c r="CC229" s="7">
        <v>0</v>
      </c>
      <c r="CD229" s="7">
        <v>0</v>
      </c>
      <c r="CE229" s="7">
        <v>0</v>
      </c>
      <c r="CF229" s="7">
        <v>0</v>
      </c>
      <c r="CG229" s="7">
        <v>0</v>
      </c>
      <c r="CH229" s="7">
        <v>0</v>
      </c>
      <c r="CI229" s="7">
        <v>0</v>
      </c>
      <c r="CJ229" s="7">
        <v>0</v>
      </c>
      <c r="CK229" s="7">
        <v>0</v>
      </c>
      <c r="CL229" s="7">
        <v>0</v>
      </c>
      <c r="CM229" s="7">
        <v>0</v>
      </c>
      <c r="CN229" s="7">
        <v>0</v>
      </c>
      <c r="CO229" s="7">
        <v>0</v>
      </c>
      <c r="CP229" s="7">
        <v>0</v>
      </c>
      <c r="CQ229" s="7">
        <v>0</v>
      </c>
      <c r="CR229" s="7">
        <v>0</v>
      </c>
      <c r="CS229" s="7">
        <v>0</v>
      </c>
      <c r="CT229" s="7">
        <v>0</v>
      </c>
      <c r="CU229" s="7">
        <v>0</v>
      </c>
      <c r="CW229" s="7">
        <v>0</v>
      </c>
      <c r="CX229" s="7">
        <v>0</v>
      </c>
      <c r="CY229" s="7">
        <v>0</v>
      </c>
      <c r="CZ229" s="7">
        <v>0</v>
      </c>
      <c r="DA229" s="7">
        <v>0</v>
      </c>
      <c r="DB229" s="7">
        <v>0</v>
      </c>
      <c r="DC229" s="7">
        <v>0</v>
      </c>
      <c r="DD229" s="7">
        <v>0</v>
      </c>
      <c r="DE229" s="7">
        <v>0</v>
      </c>
      <c r="DF229" s="7">
        <v>0</v>
      </c>
      <c r="DG229" s="7">
        <v>0</v>
      </c>
      <c r="DH229" s="7">
        <v>0</v>
      </c>
      <c r="DI229" s="7">
        <v>0</v>
      </c>
      <c r="DJ229" s="7">
        <v>0</v>
      </c>
      <c r="DK229" s="7">
        <v>0</v>
      </c>
      <c r="DL229" s="7">
        <v>0</v>
      </c>
      <c r="DM229" s="7">
        <v>0</v>
      </c>
      <c r="DN229" s="7">
        <v>0</v>
      </c>
      <c r="DO229" s="7">
        <v>0</v>
      </c>
      <c r="DP229" s="7">
        <v>0</v>
      </c>
      <c r="DQ229" s="7">
        <v>0</v>
      </c>
      <c r="DR229" s="7">
        <v>0</v>
      </c>
      <c r="DV229" s="7">
        <v>0</v>
      </c>
      <c r="DW229" s="7">
        <v>0</v>
      </c>
      <c r="DX229" s="7" t="s">
        <v>515</v>
      </c>
    </row>
    <row r="230" spans="1:128" x14ac:dyDescent="0.2">
      <c r="A230" s="8"/>
    </row>
    <row r="231" spans="1:128" x14ac:dyDescent="0.2">
      <c r="A231" s="8" t="s">
        <v>516</v>
      </c>
    </row>
    <row r="232" spans="1:128" x14ac:dyDescent="0.2">
      <c r="A232" s="8" t="s">
        <v>517</v>
      </c>
      <c r="B232" s="7">
        <v>3419.9859999999999</v>
      </c>
      <c r="C232" s="7">
        <v>184.364</v>
      </c>
      <c r="D232" s="7">
        <v>1352.3320000000001</v>
      </c>
      <c r="E232" s="7">
        <v>444.37</v>
      </c>
      <c r="F232" s="7">
        <v>1891.44</v>
      </c>
      <c r="G232" s="7">
        <v>174</v>
      </c>
      <c r="H232" s="7">
        <v>0</v>
      </c>
      <c r="I232" s="7">
        <v>668.99800000000005</v>
      </c>
      <c r="J232" s="7">
        <v>1537.76</v>
      </c>
      <c r="K232" s="7">
        <v>703.12</v>
      </c>
      <c r="L232" s="7">
        <v>880.11</v>
      </c>
      <c r="M232" s="7">
        <v>0</v>
      </c>
      <c r="N232" s="7">
        <v>679.32</v>
      </c>
      <c r="O232" s="7">
        <v>251.6</v>
      </c>
      <c r="P232" s="7">
        <v>624.55999999999995</v>
      </c>
      <c r="Q232" s="7">
        <v>362.88</v>
      </c>
      <c r="R232" s="7">
        <v>408</v>
      </c>
      <c r="S232" s="7">
        <v>19175.52</v>
      </c>
      <c r="T232" s="7">
        <v>521</v>
      </c>
      <c r="U232" s="7">
        <v>1659.6</v>
      </c>
      <c r="V232" s="7">
        <v>847.2</v>
      </c>
      <c r="W232" s="7">
        <v>0</v>
      </c>
      <c r="X232" s="7">
        <v>0</v>
      </c>
      <c r="Y232" s="7">
        <v>3093.57</v>
      </c>
      <c r="Z232" s="7">
        <v>195.36</v>
      </c>
      <c r="AA232" s="7">
        <v>2693.76</v>
      </c>
      <c r="AB232" s="7">
        <v>910.8</v>
      </c>
      <c r="AC232" s="7">
        <v>51.6</v>
      </c>
      <c r="AD232" s="7">
        <v>1560</v>
      </c>
      <c r="AE232" s="7">
        <v>0</v>
      </c>
      <c r="AF232" s="7">
        <v>0</v>
      </c>
      <c r="AG232" s="7">
        <v>1579.2</v>
      </c>
      <c r="AH232" s="7">
        <v>104.16</v>
      </c>
      <c r="AI232" s="7">
        <v>4809.6000000000004</v>
      </c>
      <c r="AJ232" s="7">
        <v>0</v>
      </c>
      <c r="AK232" s="7">
        <v>6624</v>
      </c>
      <c r="AL232" s="7">
        <v>805.46</v>
      </c>
      <c r="AM232" s="7">
        <v>17223</v>
      </c>
      <c r="AN232" s="7">
        <v>108</v>
      </c>
      <c r="AO232" s="7">
        <v>1470</v>
      </c>
      <c r="AP232" s="7">
        <v>45.6</v>
      </c>
      <c r="AQ232" s="7">
        <v>920</v>
      </c>
      <c r="AR232" s="7">
        <v>239.2</v>
      </c>
      <c r="AS232" s="7">
        <v>102.675</v>
      </c>
      <c r="AT232" s="7">
        <v>75.16</v>
      </c>
      <c r="AU232" s="7">
        <v>34.545000000000002</v>
      </c>
      <c r="AV232" s="7">
        <v>0</v>
      </c>
      <c r="AW232" s="7">
        <v>0</v>
      </c>
      <c r="AX232" s="7">
        <v>0</v>
      </c>
      <c r="AY232" s="7">
        <v>2005.5</v>
      </c>
      <c r="AZ232" s="7">
        <v>317.625</v>
      </c>
      <c r="BA232" s="7">
        <v>542</v>
      </c>
      <c r="BB232" s="7">
        <v>2219.1999999999998</v>
      </c>
      <c r="BC232" s="7">
        <v>238.8</v>
      </c>
      <c r="BD232" s="7">
        <v>657</v>
      </c>
      <c r="BE232" s="7">
        <v>162</v>
      </c>
      <c r="BF232" s="7">
        <v>0</v>
      </c>
      <c r="BG232" s="7">
        <v>0</v>
      </c>
      <c r="BH232" s="7">
        <v>0</v>
      </c>
      <c r="BI232" s="7">
        <v>0</v>
      </c>
      <c r="BJ232" s="7">
        <v>822</v>
      </c>
      <c r="BK232" s="7">
        <v>72.5</v>
      </c>
      <c r="BL232" s="7">
        <v>199.2</v>
      </c>
      <c r="BM232" s="7">
        <v>9141.3799999999992</v>
      </c>
      <c r="BN232" s="7">
        <v>59.625</v>
      </c>
      <c r="BO232" s="7">
        <v>5755.8</v>
      </c>
      <c r="BP232" s="7">
        <v>0</v>
      </c>
      <c r="BQ232" s="7">
        <v>162</v>
      </c>
      <c r="BR232" s="7">
        <v>0</v>
      </c>
      <c r="BS232" s="7">
        <v>0</v>
      </c>
      <c r="BT232" s="7">
        <v>480</v>
      </c>
      <c r="BU232" s="7">
        <v>518.4</v>
      </c>
      <c r="BV232" s="7">
        <v>858</v>
      </c>
      <c r="BW232" s="7">
        <v>2158.5</v>
      </c>
      <c r="BX232" s="7">
        <v>246</v>
      </c>
      <c r="BY232" s="7">
        <v>0</v>
      </c>
      <c r="BZ232" s="7">
        <v>363.42</v>
      </c>
      <c r="CA232" s="7">
        <v>18047.400000000001</v>
      </c>
      <c r="CB232" s="7">
        <v>167.4</v>
      </c>
      <c r="CC232" s="7">
        <v>0</v>
      </c>
      <c r="CD232" s="7">
        <v>33957</v>
      </c>
      <c r="CE232" s="7">
        <v>10283.4</v>
      </c>
      <c r="CF232" s="7">
        <v>192</v>
      </c>
      <c r="CG232" s="7">
        <v>2334.96</v>
      </c>
      <c r="CH232" s="7">
        <v>633</v>
      </c>
      <c r="CI232" s="7">
        <v>0</v>
      </c>
      <c r="CJ232" s="7">
        <v>0</v>
      </c>
      <c r="CK232" s="7">
        <v>288</v>
      </c>
      <c r="CL232" s="7">
        <v>225</v>
      </c>
      <c r="CM232" s="7">
        <v>160.19999999999999</v>
      </c>
      <c r="CN232" s="7">
        <v>382.2</v>
      </c>
      <c r="CO232" s="7">
        <v>190.5</v>
      </c>
      <c r="CP232" s="7">
        <v>585</v>
      </c>
      <c r="CQ232" s="7">
        <v>0</v>
      </c>
      <c r="CR232" s="7">
        <v>441</v>
      </c>
      <c r="CS232" s="7">
        <v>0</v>
      </c>
      <c r="CT232" s="7">
        <v>418.2</v>
      </c>
      <c r="CU232" s="7">
        <v>1746.36</v>
      </c>
      <c r="CV232" s="7">
        <v>0</v>
      </c>
      <c r="CW232" s="7">
        <v>983.34</v>
      </c>
      <c r="CX232" s="7">
        <v>86.4</v>
      </c>
      <c r="CY232" s="7">
        <v>477</v>
      </c>
      <c r="CZ232" s="7">
        <v>271.08</v>
      </c>
      <c r="DA232" s="7">
        <v>1332.75</v>
      </c>
      <c r="DB232" s="7">
        <v>11889.75</v>
      </c>
      <c r="DC232" s="7">
        <v>5166</v>
      </c>
      <c r="DD232" s="7">
        <v>810</v>
      </c>
      <c r="DE232" s="7">
        <v>0</v>
      </c>
      <c r="DF232" s="7">
        <v>1177.5</v>
      </c>
      <c r="DG232" s="7">
        <v>66</v>
      </c>
      <c r="DH232" s="7">
        <v>345</v>
      </c>
      <c r="DI232" s="7">
        <v>205.2</v>
      </c>
      <c r="DJ232" s="7">
        <v>580.5</v>
      </c>
      <c r="DK232" s="7">
        <v>1098</v>
      </c>
      <c r="DL232" s="7">
        <v>42</v>
      </c>
      <c r="DM232" s="7">
        <v>57</v>
      </c>
      <c r="DN232" s="7">
        <v>51</v>
      </c>
      <c r="DO232" s="7">
        <v>360</v>
      </c>
      <c r="DP232" s="7">
        <v>1464</v>
      </c>
      <c r="DW232" s="7">
        <v>134164.329</v>
      </c>
      <c r="DX232" s="7" t="s">
        <v>517</v>
      </c>
    </row>
    <row r="233" spans="1:128" x14ac:dyDescent="0.2">
      <c r="A233" s="8" t="s">
        <v>518</v>
      </c>
      <c r="B233" s="7">
        <v>2432.6680000000001</v>
      </c>
      <c r="C233" s="7">
        <v>112.09399999999999</v>
      </c>
      <c r="D233" s="7">
        <v>2749.2840000000001</v>
      </c>
      <c r="E233" s="7">
        <v>391.39400000000001</v>
      </c>
      <c r="F233" s="7">
        <v>1820.4</v>
      </c>
      <c r="G233" s="7">
        <v>144</v>
      </c>
      <c r="H233" s="7">
        <v>0</v>
      </c>
      <c r="I233" s="7">
        <v>2111.076</v>
      </c>
      <c r="J233" s="7">
        <v>1492.96</v>
      </c>
      <c r="K233" s="7">
        <v>540.654</v>
      </c>
      <c r="L233" s="7">
        <v>806.4</v>
      </c>
      <c r="M233" s="7">
        <v>0</v>
      </c>
      <c r="N233" s="7">
        <v>686.72</v>
      </c>
      <c r="O233" s="7">
        <v>372.96</v>
      </c>
      <c r="P233" s="7">
        <v>512.08000000000004</v>
      </c>
      <c r="Q233" s="7">
        <v>719.04</v>
      </c>
      <c r="R233" s="7">
        <v>1004</v>
      </c>
      <c r="S233" s="7">
        <v>30254.560000000001</v>
      </c>
      <c r="T233" s="7">
        <v>742.4</v>
      </c>
      <c r="U233" s="7">
        <v>2458.8000000000002</v>
      </c>
      <c r="V233" s="7">
        <v>902.4</v>
      </c>
      <c r="W233" s="7">
        <v>0</v>
      </c>
      <c r="X233" s="7">
        <v>0</v>
      </c>
      <c r="Y233" s="7">
        <v>3523.14</v>
      </c>
      <c r="Z233" s="7">
        <v>144.30000000000001</v>
      </c>
      <c r="AA233" s="7">
        <v>2697.44</v>
      </c>
      <c r="AB233" s="7">
        <v>3006.12</v>
      </c>
      <c r="AC233" s="7">
        <v>116.4</v>
      </c>
      <c r="AD233" s="7">
        <v>2628</v>
      </c>
      <c r="AE233" s="7">
        <v>0</v>
      </c>
      <c r="AF233" s="7">
        <v>0</v>
      </c>
      <c r="AG233" s="7">
        <v>2986.2</v>
      </c>
      <c r="AH233" s="7">
        <v>152.32</v>
      </c>
      <c r="AI233" s="7">
        <v>6732</v>
      </c>
      <c r="AJ233" s="7">
        <v>0</v>
      </c>
      <c r="AK233" s="7">
        <v>364.8</v>
      </c>
      <c r="AL233" s="7">
        <v>2360.7199999999998</v>
      </c>
      <c r="AM233" s="7">
        <v>9738</v>
      </c>
      <c r="AN233" s="7">
        <v>108</v>
      </c>
      <c r="AO233" s="7">
        <v>1710</v>
      </c>
      <c r="AP233" s="7">
        <v>38.4</v>
      </c>
      <c r="AQ233" s="7">
        <v>975.2</v>
      </c>
      <c r="AR233" s="7">
        <v>277.16000000000003</v>
      </c>
      <c r="AS233" s="7">
        <v>88.655000000000001</v>
      </c>
      <c r="AT233" s="7">
        <v>124.595</v>
      </c>
      <c r="AU233" s="7">
        <v>33.11</v>
      </c>
      <c r="AV233" s="7">
        <v>0</v>
      </c>
      <c r="AW233" s="7">
        <v>0</v>
      </c>
      <c r="AX233" s="7">
        <v>0</v>
      </c>
      <c r="AY233" s="7">
        <v>1863.25</v>
      </c>
      <c r="AZ233" s="7">
        <v>324</v>
      </c>
      <c r="BA233" s="7">
        <v>952</v>
      </c>
      <c r="BB233" s="7">
        <v>2166.8000000000002</v>
      </c>
      <c r="BC233" s="7">
        <v>244.8</v>
      </c>
      <c r="BD233" s="7">
        <v>772.5</v>
      </c>
      <c r="BE233" s="7">
        <v>135</v>
      </c>
      <c r="BF233" s="7">
        <v>0</v>
      </c>
      <c r="BG233" s="7">
        <v>0</v>
      </c>
      <c r="BH233" s="7">
        <v>0</v>
      </c>
      <c r="BI233" s="7">
        <v>0</v>
      </c>
      <c r="BJ233" s="7">
        <v>890</v>
      </c>
      <c r="BK233" s="7">
        <v>77.5</v>
      </c>
      <c r="BL233" s="7">
        <v>114.4</v>
      </c>
      <c r="BM233" s="7">
        <v>3001</v>
      </c>
      <c r="BN233" s="7">
        <v>104</v>
      </c>
      <c r="BO233" s="7">
        <v>6212.6</v>
      </c>
      <c r="BP233" s="7">
        <v>0</v>
      </c>
      <c r="BQ233" s="7">
        <v>123</v>
      </c>
      <c r="BR233" s="7">
        <v>0</v>
      </c>
      <c r="BS233" s="7">
        <v>0</v>
      </c>
      <c r="BT233" s="7">
        <v>613.6</v>
      </c>
      <c r="BU233" s="7">
        <v>423.6</v>
      </c>
      <c r="BV233" s="7">
        <v>910.5</v>
      </c>
      <c r="BW233" s="7">
        <v>2044.75</v>
      </c>
      <c r="BX233" s="7">
        <v>534</v>
      </c>
      <c r="BY233" s="7">
        <v>0</v>
      </c>
      <c r="BZ233" s="7">
        <v>462.42</v>
      </c>
      <c r="CA233" s="7">
        <v>3995.04</v>
      </c>
      <c r="CB233" s="7">
        <v>151.19999999999999</v>
      </c>
      <c r="CC233" s="7">
        <v>0</v>
      </c>
      <c r="CD233" s="7">
        <v>16488</v>
      </c>
      <c r="CE233" s="7">
        <v>22080</v>
      </c>
      <c r="CF233" s="7">
        <v>228</v>
      </c>
      <c r="CG233" s="7">
        <v>2337.12</v>
      </c>
      <c r="CH233" s="7">
        <v>720</v>
      </c>
      <c r="CI233" s="7">
        <v>0</v>
      </c>
      <c r="CJ233" s="7">
        <v>0</v>
      </c>
      <c r="CK233" s="7">
        <v>480</v>
      </c>
      <c r="CL233" s="7">
        <v>308.8</v>
      </c>
      <c r="CM233" s="7">
        <v>351.6</v>
      </c>
      <c r="CN233" s="7">
        <v>254.4</v>
      </c>
      <c r="CO233" s="7">
        <v>76.5</v>
      </c>
      <c r="CP233" s="7">
        <v>339</v>
      </c>
      <c r="CQ233" s="7">
        <v>0</v>
      </c>
      <c r="CR233" s="7">
        <v>978</v>
      </c>
      <c r="CS233" s="7">
        <v>0</v>
      </c>
      <c r="CT233" s="7">
        <v>489</v>
      </c>
      <c r="CU233" s="7">
        <v>1937.52</v>
      </c>
      <c r="CV233" s="7">
        <v>72</v>
      </c>
      <c r="CW233" s="7">
        <v>1773.9</v>
      </c>
      <c r="CX233" s="7">
        <v>86.4</v>
      </c>
      <c r="CY233" s="7">
        <v>594</v>
      </c>
      <c r="CZ233" s="7">
        <v>304.74</v>
      </c>
      <c r="DA233" s="7">
        <v>1714</v>
      </c>
      <c r="DB233" s="7">
        <v>4833</v>
      </c>
      <c r="DC233" s="7">
        <v>5826</v>
      </c>
      <c r="DD233" s="7">
        <v>942</v>
      </c>
      <c r="DE233" s="7">
        <v>0</v>
      </c>
      <c r="DF233" s="7">
        <v>1387.5</v>
      </c>
      <c r="DG233" s="7">
        <v>76.5</v>
      </c>
      <c r="DH233" s="7">
        <v>405</v>
      </c>
      <c r="DI233" s="7">
        <v>340.8</v>
      </c>
      <c r="DJ233" s="7">
        <v>1051</v>
      </c>
      <c r="DK233" s="7">
        <v>1984</v>
      </c>
      <c r="DL233" s="7">
        <v>90</v>
      </c>
      <c r="DM233" s="7">
        <v>110</v>
      </c>
      <c r="DN233" s="7">
        <v>16.5</v>
      </c>
      <c r="DO233" s="7">
        <v>456</v>
      </c>
      <c r="DP233" s="7">
        <v>1788</v>
      </c>
      <c r="DW233" s="7">
        <v>157553.57800000001</v>
      </c>
      <c r="DX233" s="7" t="s">
        <v>519</v>
      </c>
    </row>
    <row r="234" spans="1:128" x14ac:dyDescent="0.2">
      <c r="A234" s="8" t="s">
        <v>520</v>
      </c>
      <c r="B234" s="7">
        <v>3785.23</v>
      </c>
      <c r="C234" s="7">
        <v>175.744</v>
      </c>
      <c r="D234" s="7">
        <v>1843.6579999999999</v>
      </c>
      <c r="E234" s="7">
        <v>196.916</v>
      </c>
      <c r="F234" s="7">
        <v>2020.2</v>
      </c>
      <c r="G234" s="7">
        <v>18</v>
      </c>
      <c r="H234" s="7">
        <v>0</v>
      </c>
      <c r="I234" s="7">
        <v>427.80200000000002</v>
      </c>
      <c r="J234" s="7">
        <v>1435.84</v>
      </c>
      <c r="K234" s="7">
        <v>29.882000000000001</v>
      </c>
      <c r="L234" s="7">
        <v>0</v>
      </c>
      <c r="M234" s="7">
        <v>0</v>
      </c>
      <c r="N234" s="7">
        <v>845.08</v>
      </c>
      <c r="O234" s="7">
        <v>328.56</v>
      </c>
      <c r="P234" s="7">
        <v>651.20000000000005</v>
      </c>
      <c r="Q234" s="7">
        <v>752.64</v>
      </c>
      <c r="R234" s="7">
        <v>1208</v>
      </c>
      <c r="S234" s="7">
        <v>16403.52</v>
      </c>
      <c r="T234" s="7">
        <v>322.2</v>
      </c>
      <c r="U234" s="7">
        <v>2420.4</v>
      </c>
      <c r="V234" s="7">
        <v>1155</v>
      </c>
      <c r="W234" s="7">
        <v>0</v>
      </c>
      <c r="X234" s="7">
        <v>0</v>
      </c>
      <c r="Y234" s="7">
        <v>2793.5</v>
      </c>
      <c r="Z234" s="7">
        <v>177.6</v>
      </c>
      <c r="AA234" s="7">
        <v>4254.08</v>
      </c>
      <c r="AB234" s="7">
        <v>1319.04</v>
      </c>
      <c r="AC234" s="7">
        <v>97.57</v>
      </c>
      <c r="AD234" s="7">
        <v>1596</v>
      </c>
      <c r="AE234" s="7">
        <v>0</v>
      </c>
      <c r="AF234" s="7">
        <v>0</v>
      </c>
      <c r="AG234" s="7">
        <v>2247.84</v>
      </c>
      <c r="AH234" s="7">
        <v>64.400000000000006</v>
      </c>
      <c r="AI234" s="7">
        <v>4676.3999999999996</v>
      </c>
      <c r="AJ234" s="7">
        <v>0</v>
      </c>
      <c r="AK234" s="7">
        <v>2448</v>
      </c>
      <c r="AL234" s="7">
        <v>1021.2</v>
      </c>
      <c r="AM234" s="7">
        <v>6756</v>
      </c>
      <c r="AN234" s="7">
        <v>194.4</v>
      </c>
      <c r="AO234" s="7">
        <v>2082</v>
      </c>
      <c r="AP234" s="7">
        <v>52.8</v>
      </c>
      <c r="AQ234" s="7">
        <v>1066.8</v>
      </c>
      <c r="AR234" s="7">
        <v>263.12</v>
      </c>
      <c r="AS234" s="7">
        <v>125.13</v>
      </c>
      <c r="AT234" s="7">
        <v>17</v>
      </c>
      <c r="AU234" s="7">
        <v>1.74</v>
      </c>
      <c r="AV234" s="7">
        <v>0</v>
      </c>
      <c r="AW234" s="7">
        <v>0</v>
      </c>
      <c r="AX234" s="7">
        <v>0</v>
      </c>
      <c r="AY234" s="7">
        <v>2259</v>
      </c>
      <c r="AZ234" s="7">
        <v>567.5</v>
      </c>
      <c r="BA234" s="7">
        <v>307</v>
      </c>
      <c r="BB234" s="7">
        <v>1399.2</v>
      </c>
      <c r="BC234" s="7">
        <v>267.60000000000002</v>
      </c>
      <c r="BD234" s="7">
        <v>1110</v>
      </c>
      <c r="BE234" s="7">
        <v>111</v>
      </c>
      <c r="BF234" s="7">
        <v>0.8</v>
      </c>
      <c r="BG234" s="7">
        <v>619.20000000000005</v>
      </c>
      <c r="BH234" s="7">
        <v>0</v>
      </c>
      <c r="BI234" s="7">
        <v>0</v>
      </c>
      <c r="BJ234" s="7">
        <v>818</v>
      </c>
      <c r="BK234" s="7">
        <v>65.5</v>
      </c>
      <c r="BL234" s="7">
        <v>99.2</v>
      </c>
      <c r="BM234" s="7">
        <v>2208</v>
      </c>
      <c r="BN234" s="7">
        <v>154</v>
      </c>
      <c r="BO234" s="7">
        <v>4170.5</v>
      </c>
      <c r="BP234" s="7">
        <v>0.8</v>
      </c>
      <c r="BQ234" s="7">
        <v>93</v>
      </c>
      <c r="BR234" s="7">
        <v>0</v>
      </c>
      <c r="BS234" s="7">
        <v>0</v>
      </c>
      <c r="BT234" s="7">
        <v>308.8</v>
      </c>
      <c r="BU234" s="7">
        <v>378</v>
      </c>
      <c r="BV234" s="7">
        <v>942</v>
      </c>
      <c r="BW234" s="7">
        <v>2526.5</v>
      </c>
      <c r="BX234" s="7">
        <v>226</v>
      </c>
      <c r="BY234" s="7">
        <v>0</v>
      </c>
      <c r="BZ234" s="7">
        <v>387</v>
      </c>
      <c r="CA234" s="7">
        <v>4908.96</v>
      </c>
      <c r="CB234" s="7">
        <v>118.2</v>
      </c>
      <c r="CC234" s="7">
        <v>0</v>
      </c>
      <c r="CD234" s="7">
        <v>49350</v>
      </c>
      <c r="CE234" s="7">
        <v>12304.2</v>
      </c>
      <c r="CF234" s="7">
        <v>420</v>
      </c>
      <c r="CG234" s="7">
        <v>2373.84</v>
      </c>
      <c r="CH234" s="7">
        <v>825</v>
      </c>
      <c r="CI234" s="7">
        <v>0</v>
      </c>
      <c r="CJ234" s="7">
        <v>0</v>
      </c>
      <c r="CK234" s="7">
        <v>276</v>
      </c>
      <c r="CL234" s="7">
        <v>630.4</v>
      </c>
      <c r="CM234" s="7">
        <v>598.6</v>
      </c>
      <c r="CN234" s="7">
        <v>1260</v>
      </c>
      <c r="CO234" s="7">
        <v>4.5</v>
      </c>
      <c r="CP234" s="7">
        <v>377</v>
      </c>
      <c r="CQ234" s="7">
        <v>0</v>
      </c>
      <c r="CR234" s="7">
        <v>867</v>
      </c>
      <c r="CS234" s="7">
        <v>0</v>
      </c>
      <c r="CT234" s="7">
        <v>487.2</v>
      </c>
      <c r="CU234" s="7">
        <v>1871.64</v>
      </c>
      <c r="CV234" s="7">
        <v>192</v>
      </c>
      <c r="CW234" s="7">
        <v>1897.56</v>
      </c>
      <c r="CX234" s="7">
        <v>97.2</v>
      </c>
      <c r="CY234" s="7">
        <v>563.76</v>
      </c>
      <c r="CZ234" s="7">
        <v>489.24</v>
      </c>
      <c r="DA234" s="7">
        <v>1750.5</v>
      </c>
      <c r="DB234" s="7">
        <v>5259</v>
      </c>
      <c r="DC234" s="7">
        <v>5619</v>
      </c>
      <c r="DD234" s="7">
        <v>933</v>
      </c>
      <c r="DE234" s="7">
        <v>0</v>
      </c>
      <c r="DF234" s="7">
        <v>1410</v>
      </c>
      <c r="DG234" s="7">
        <v>13.5</v>
      </c>
      <c r="DH234" s="7">
        <v>495</v>
      </c>
      <c r="DI234" s="7">
        <v>642.79999999999995</v>
      </c>
      <c r="DJ234" s="7">
        <v>1311</v>
      </c>
      <c r="DK234" s="7">
        <v>1386</v>
      </c>
      <c r="DL234" s="7">
        <v>244.5</v>
      </c>
      <c r="DM234" s="7">
        <v>231.5</v>
      </c>
      <c r="DN234" s="7">
        <v>33.5</v>
      </c>
      <c r="DO234" s="7">
        <v>280</v>
      </c>
      <c r="DP234" s="7">
        <v>870</v>
      </c>
      <c r="DW234" s="7">
        <v>185876.26300000001</v>
      </c>
      <c r="DX234" s="7" t="s">
        <v>521</v>
      </c>
    </row>
    <row r="235" spans="1:128" x14ac:dyDescent="0.2">
      <c r="A235" s="8" t="s">
        <v>522</v>
      </c>
      <c r="B235" s="7">
        <v>2435.86</v>
      </c>
      <c r="C235" s="7">
        <v>227.75</v>
      </c>
      <c r="D235" s="7">
        <v>2372.0639999999999</v>
      </c>
      <c r="E235" s="7">
        <v>230.298</v>
      </c>
      <c r="F235" s="7">
        <v>2113.44</v>
      </c>
      <c r="G235" s="7">
        <v>36</v>
      </c>
      <c r="H235" s="7">
        <v>0</v>
      </c>
      <c r="I235" s="7">
        <v>571.18399999999997</v>
      </c>
      <c r="J235" s="7">
        <v>1877.12</v>
      </c>
      <c r="K235" s="7">
        <v>621.202</v>
      </c>
      <c r="L235" s="7">
        <v>0</v>
      </c>
      <c r="M235" s="7">
        <v>0</v>
      </c>
      <c r="N235" s="7">
        <v>781.44</v>
      </c>
      <c r="O235" s="7">
        <v>301.92</v>
      </c>
      <c r="P235" s="7">
        <v>479.52</v>
      </c>
      <c r="Q235" s="7">
        <v>1079.68</v>
      </c>
      <c r="R235" s="7">
        <v>1812.6271999999999</v>
      </c>
      <c r="S235" s="7">
        <v>17008.88</v>
      </c>
      <c r="T235" s="7">
        <v>498.6</v>
      </c>
      <c r="U235" s="7">
        <v>1954.8</v>
      </c>
      <c r="V235" s="7">
        <v>1060.92</v>
      </c>
      <c r="W235" s="7">
        <v>0</v>
      </c>
      <c r="X235" s="7">
        <v>0</v>
      </c>
      <c r="Y235" s="7">
        <v>2091.2399999999998</v>
      </c>
      <c r="Z235" s="7">
        <v>222</v>
      </c>
      <c r="AA235" s="7">
        <v>4003.84</v>
      </c>
      <c r="AB235" s="7">
        <v>475.32</v>
      </c>
      <c r="AC235" s="7">
        <v>241.8</v>
      </c>
      <c r="AD235" s="7">
        <v>1638</v>
      </c>
      <c r="AE235" s="7">
        <v>0</v>
      </c>
      <c r="AF235" s="7">
        <v>0</v>
      </c>
      <c r="AG235" s="7">
        <v>1713.88</v>
      </c>
      <c r="AH235" s="7">
        <v>280</v>
      </c>
      <c r="AI235" s="7">
        <v>7257.6</v>
      </c>
      <c r="AJ235" s="7">
        <v>0</v>
      </c>
      <c r="AK235" s="7">
        <v>2524.8000000000002</v>
      </c>
      <c r="AL235" s="7">
        <v>460</v>
      </c>
      <c r="AM235" s="7">
        <v>9417.6</v>
      </c>
      <c r="AN235" s="7">
        <v>151.19999999999999</v>
      </c>
      <c r="AO235" s="7">
        <v>3582</v>
      </c>
      <c r="AP235" s="7">
        <v>60</v>
      </c>
      <c r="AQ235" s="7">
        <v>1306.57</v>
      </c>
      <c r="AR235" s="7">
        <v>426.4</v>
      </c>
      <c r="AS235" s="7">
        <v>305.33499999999998</v>
      </c>
      <c r="AT235" s="7">
        <v>223.80500000000001</v>
      </c>
      <c r="AU235" s="7">
        <v>30.79</v>
      </c>
      <c r="AV235" s="7">
        <v>0</v>
      </c>
      <c r="AW235" s="7">
        <v>0</v>
      </c>
      <c r="AX235" s="7">
        <v>0</v>
      </c>
      <c r="AY235" s="7">
        <v>3429.75</v>
      </c>
      <c r="AZ235" s="7">
        <v>602</v>
      </c>
      <c r="BA235" s="7">
        <v>453</v>
      </c>
      <c r="BB235" s="7">
        <v>1192.8</v>
      </c>
      <c r="BC235" s="7">
        <v>248.4</v>
      </c>
      <c r="BD235" s="7">
        <v>844.5</v>
      </c>
      <c r="BE235" s="7">
        <v>189</v>
      </c>
      <c r="BF235" s="7">
        <v>153.6</v>
      </c>
      <c r="BG235" s="7">
        <v>124.8</v>
      </c>
      <c r="BH235" s="7">
        <v>0</v>
      </c>
      <c r="BI235" s="7">
        <v>0</v>
      </c>
      <c r="BJ235" s="7">
        <v>735</v>
      </c>
      <c r="BK235" s="7">
        <v>47</v>
      </c>
      <c r="BL235" s="7">
        <v>108.8</v>
      </c>
      <c r="BM235" s="7">
        <v>10750</v>
      </c>
      <c r="BN235" s="7">
        <v>210</v>
      </c>
      <c r="BO235" s="7">
        <v>3371.3</v>
      </c>
      <c r="BP235" s="7">
        <v>153.6</v>
      </c>
      <c r="BQ235" s="7">
        <v>132</v>
      </c>
      <c r="BR235" s="7">
        <v>0</v>
      </c>
      <c r="BS235" s="7">
        <v>0</v>
      </c>
      <c r="BT235" s="7">
        <v>345.6</v>
      </c>
      <c r="BU235" s="7">
        <v>481.2</v>
      </c>
      <c r="BV235" s="7">
        <v>1513.5</v>
      </c>
      <c r="BW235" s="7">
        <v>3664.25</v>
      </c>
      <c r="BX235" s="7">
        <v>378</v>
      </c>
      <c r="BY235" s="7">
        <v>0</v>
      </c>
      <c r="BZ235" s="7">
        <v>263.7</v>
      </c>
      <c r="CA235" s="7">
        <v>208.32</v>
      </c>
      <c r="CB235" s="7">
        <v>93.6</v>
      </c>
      <c r="CC235" s="7">
        <v>0</v>
      </c>
      <c r="CD235" s="7">
        <v>31899</v>
      </c>
      <c r="CE235" s="7">
        <v>20288.400000000001</v>
      </c>
      <c r="CF235" s="7">
        <v>72</v>
      </c>
      <c r="CG235" s="7">
        <v>2370.6</v>
      </c>
      <c r="CH235" s="7">
        <v>765</v>
      </c>
      <c r="CI235" s="7">
        <v>0</v>
      </c>
      <c r="CJ235" s="7">
        <v>0</v>
      </c>
      <c r="CK235" s="7">
        <v>0</v>
      </c>
      <c r="CL235" s="7">
        <v>450.8</v>
      </c>
      <c r="CM235" s="7">
        <v>974.2</v>
      </c>
      <c r="CN235" s="7">
        <v>1199.4000000000001</v>
      </c>
      <c r="CO235" s="7">
        <v>25.5</v>
      </c>
      <c r="CP235" s="7">
        <v>471</v>
      </c>
      <c r="CQ235" s="7">
        <v>0</v>
      </c>
      <c r="CR235" s="7">
        <v>342</v>
      </c>
      <c r="CS235" s="7">
        <v>0</v>
      </c>
      <c r="CT235" s="7">
        <v>678</v>
      </c>
      <c r="CU235" s="7">
        <v>1755</v>
      </c>
      <c r="CV235" s="7">
        <v>168</v>
      </c>
      <c r="CW235" s="7">
        <v>1480.68</v>
      </c>
      <c r="CX235" s="7">
        <v>151.19999999999999</v>
      </c>
      <c r="CY235" s="7">
        <v>798.12</v>
      </c>
      <c r="CZ235" s="7">
        <v>687.78</v>
      </c>
      <c r="DA235" s="7">
        <v>24506.75</v>
      </c>
      <c r="DB235" s="7">
        <v>4145.5</v>
      </c>
      <c r="DC235" s="7">
        <v>3900.5</v>
      </c>
      <c r="DD235" s="7">
        <v>808.5</v>
      </c>
      <c r="DE235" s="7">
        <v>0</v>
      </c>
      <c r="DF235" s="7">
        <v>1267.5</v>
      </c>
      <c r="DG235" s="7">
        <v>1.5</v>
      </c>
      <c r="DH235" s="7">
        <v>1050</v>
      </c>
      <c r="DI235" s="7">
        <v>709.6</v>
      </c>
      <c r="DJ235" s="7">
        <v>1113.5</v>
      </c>
      <c r="DK235" s="7">
        <v>1356</v>
      </c>
      <c r="DL235" s="7">
        <v>241</v>
      </c>
      <c r="DM235" s="7">
        <v>198.5</v>
      </c>
      <c r="DN235" s="7">
        <v>35</v>
      </c>
      <c r="DO235" s="7">
        <v>312</v>
      </c>
      <c r="DP235" s="7">
        <v>576</v>
      </c>
      <c r="DW235" s="7">
        <v>206367.7352</v>
      </c>
      <c r="DX235" s="7" t="s">
        <v>523</v>
      </c>
    </row>
    <row r="236" spans="1:128" x14ac:dyDescent="0.2">
      <c r="A236" s="8" t="s">
        <v>524</v>
      </c>
      <c r="B236" s="7">
        <v>2971.8960000000002</v>
      </c>
      <c r="C236" s="7">
        <v>212.654</v>
      </c>
      <c r="D236" s="7">
        <v>1722.26</v>
      </c>
      <c r="E236" s="7">
        <v>344.04399999999998</v>
      </c>
      <c r="F236" s="7">
        <v>2145.63</v>
      </c>
      <c r="G236" s="7">
        <v>102</v>
      </c>
      <c r="H236" s="7">
        <v>0</v>
      </c>
      <c r="I236" s="7">
        <v>413.64400000000001</v>
      </c>
      <c r="J236" s="7">
        <v>1149.68</v>
      </c>
      <c r="K236" s="7">
        <v>81.915999999999997</v>
      </c>
      <c r="L236" s="7">
        <v>0</v>
      </c>
      <c r="M236" s="7">
        <v>0</v>
      </c>
      <c r="N236" s="7">
        <v>852.48</v>
      </c>
      <c r="O236" s="7">
        <v>817.7</v>
      </c>
      <c r="P236" s="7">
        <v>701.52</v>
      </c>
      <c r="Q236" s="7">
        <v>922.88</v>
      </c>
      <c r="R236" s="7">
        <v>1114.24</v>
      </c>
      <c r="S236" s="7">
        <v>26354.720000000001</v>
      </c>
      <c r="T236" s="7">
        <v>435.6</v>
      </c>
      <c r="U236" s="7">
        <v>1346.4</v>
      </c>
      <c r="V236" s="7">
        <v>1208.4000000000001</v>
      </c>
      <c r="W236" s="7">
        <v>0</v>
      </c>
      <c r="X236" s="7">
        <v>0</v>
      </c>
      <c r="Y236" s="7">
        <v>1882.56</v>
      </c>
      <c r="Z236" s="7">
        <v>213.12</v>
      </c>
      <c r="AA236" s="7">
        <v>4861.28</v>
      </c>
      <c r="AB236" s="7">
        <v>536.4</v>
      </c>
      <c r="AC236" s="7">
        <v>345.6</v>
      </c>
      <c r="AD236" s="7">
        <v>1134</v>
      </c>
      <c r="AE236" s="7">
        <v>0</v>
      </c>
      <c r="AF236" s="7">
        <v>0</v>
      </c>
      <c r="AG236" s="7">
        <v>2442.16</v>
      </c>
      <c r="AH236" s="7">
        <v>333.76</v>
      </c>
      <c r="AI236" s="7">
        <v>4598.3999999999996</v>
      </c>
      <c r="AJ236" s="7">
        <v>0</v>
      </c>
      <c r="AK236" s="7">
        <v>1075.2</v>
      </c>
      <c r="AL236" s="7">
        <v>689.08</v>
      </c>
      <c r="AM236" s="7">
        <v>3081.6</v>
      </c>
      <c r="AN236" s="7">
        <v>172.8</v>
      </c>
      <c r="AO236" s="7">
        <v>1254</v>
      </c>
      <c r="AP236" s="7">
        <v>52.8</v>
      </c>
      <c r="AQ236" s="7">
        <v>1316.11</v>
      </c>
      <c r="AR236" s="7">
        <v>386.88</v>
      </c>
      <c r="AS236" s="7">
        <v>81.92</v>
      </c>
      <c r="AT236" s="7">
        <v>173.435</v>
      </c>
      <c r="AU236" s="7">
        <v>30.524999999999999</v>
      </c>
      <c r="AV236" s="7">
        <v>0</v>
      </c>
      <c r="AW236" s="7">
        <v>0</v>
      </c>
      <c r="AX236" s="7">
        <v>0</v>
      </c>
      <c r="AY236" s="7">
        <v>5220.25</v>
      </c>
      <c r="AZ236" s="7">
        <v>1376</v>
      </c>
      <c r="BA236" s="7">
        <v>508</v>
      </c>
      <c r="BB236" s="7">
        <v>1164.8</v>
      </c>
      <c r="BC236" s="7">
        <v>319.2</v>
      </c>
      <c r="BD236" s="7">
        <v>838.5</v>
      </c>
      <c r="BE236" s="7">
        <v>268.5</v>
      </c>
      <c r="BF236" s="7">
        <v>339.2</v>
      </c>
      <c r="BG236" s="7">
        <v>386.4</v>
      </c>
      <c r="BH236" s="7">
        <v>0</v>
      </c>
      <c r="BI236" s="7">
        <v>0</v>
      </c>
      <c r="BJ236" s="7">
        <v>660</v>
      </c>
      <c r="BK236" s="7">
        <v>94</v>
      </c>
      <c r="BL236" s="7">
        <v>153.6</v>
      </c>
      <c r="BM236" s="7">
        <v>16033.75</v>
      </c>
      <c r="BN236" s="7">
        <v>172</v>
      </c>
      <c r="BO236" s="7">
        <v>4573</v>
      </c>
      <c r="BP236" s="7">
        <v>319.2</v>
      </c>
      <c r="BQ236" s="7">
        <v>201</v>
      </c>
      <c r="BR236" s="7">
        <v>0</v>
      </c>
      <c r="BS236" s="7">
        <v>0</v>
      </c>
      <c r="BT236" s="7">
        <v>470.4</v>
      </c>
      <c r="BU236" s="7">
        <v>688.8</v>
      </c>
      <c r="BV236" s="7">
        <v>667.5</v>
      </c>
      <c r="BW236" s="7">
        <v>2512</v>
      </c>
      <c r="BX236" s="7">
        <v>591</v>
      </c>
      <c r="BY236" s="7">
        <v>579.6</v>
      </c>
      <c r="BZ236" s="7">
        <v>259.56</v>
      </c>
      <c r="CA236" s="7">
        <v>101.64</v>
      </c>
      <c r="CB236" s="7">
        <v>198</v>
      </c>
      <c r="CC236" s="7">
        <v>0</v>
      </c>
      <c r="CD236" s="7">
        <v>43620</v>
      </c>
      <c r="CE236" s="7">
        <v>8974.7999999999993</v>
      </c>
      <c r="CF236" s="7">
        <v>576</v>
      </c>
      <c r="CG236" s="7">
        <v>2073.6</v>
      </c>
      <c r="CH236" s="7">
        <v>931.5</v>
      </c>
      <c r="CI236" s="7">
        <v>0</v>
      </c>
      <c r="CJ236" s="7">
        <v>0</v>
      </c>
      <c r="CK236" s="7">
        <v>36</v>
      </c>
      <c r="CL236" s="7">
        <v>762.8</v>
      </c>
      <c r="CM236" s="7">
        <v>947.8</v>
      </c>
      <c r="CN236" s="7">
        <v>638.6</v>
      </c>
      <c r="CO236" s="7">
        <v>36</v>
      </c>
      <c r="CP236" s="7">
        <v>389</v>
      </c>
      <c r="CQ236" s="7">
        <v>0</v>
      </c>
      <c r="CR236" s="7">
        <v>342.5</v>
      </c>
      <c r="CS236" s="7">
        <v>0</v>
      </c>
      <c r="CT236" s="7">
        <v>458.4</v>
      </c>
      <c r="CU236" s="7">
        <v>2041.2</v>
      </c>
      <c r="CV236" s="7">
        <v>0</v>
      </c>
      <c r="CW236" s="7">
        <v>2181.6</v>
      </c>
      <c r="CX236" s="7">
        <v>0</v>
      </c>
      <c r="CY236" s="7">
        <v>748.26</v>
      </c>
      <c r="CZ236" s="7">
        <v>364.68</v>
      </c>
      <c r="DA236" s="7">
        <v>26738.5</v>
      </c>
      <c r="DB236" s="7">
        <v>2697</v>
      </c>
      <c r="DC236" s="7">
        <v>4536.5</v>
      </c>
      <c r="DD236" s="7">
        <v>1084.5</v>
      </c>
      <c r="DE236" s="7">
        <v>0</v>
      </c>
      <c r="DF236" s="7">
        <v>945</v>
      </c>
      <c r="DG236" s="7">
        <v>18</v>
      </c>
      <c r="DH236" s="7">
        <v>1140</v>
      </c>
      <c r="DI236" s="7">
        <v>1095.2</v>
      </c>
      <c r="DJ236" s="7">
        <v>1272</v>
      </c>
      <c r="DK236" s="7">
        <v>1326</v>
      </c>
      <c r="DL236" s="7">
        <v>273</v>
      </c>
      <c r="DM236" s="7">
        <v>143.5</v>
      </c>
      <c r="DN236" s="7">
        <v>48</v>
      </c>
      <c r="DO236" s="7">
        <v>486</v>
      </c>
      <c r="DP236" s="7">
        <v>1056</v>
      </c>
      <c r="DW236" s="7">
        <v>214237.13399999999</v>
      </c>
      <c r="DX236" s="7" t="s">
        <v>523</v>
      </c>
    </row>
    <row r="237" spans="1:128" x14ac:dyDescent="0.2">
      <c r="A237" s="8" t="s">
        <v>525</v>
      </c>
      <c r="B237" s="7">
        <v>1277.886</v>
      </c>
      <c r="C237" s="7">
        <v>244.24</v>
      </c>
      <c r="D237" s="7">
        <v>2404.0279999999998</v>
      </c>
      <c r="E237" s="7">
        <v>332.536</v>
      </c>
      <c r="F237" s="7">
        <v>2910.79</v>
      </c>
      <c r="G237" s="7">
        <v>270</v>
      </c>
      <c r="H237" s="7">
        <v>0</v>
      </c>
      <c r="I237" s="7">
        <v>667.55</v>
      </c>
      <c r="J237" s="7">
        <v>2202.48</v>
      </c>
      <c r="K237" s="7">
        <v>63.49</v>
      </c>
      <c r="L237" s="7">
        <v>93.914000000000001</v>
      </c>
      <c r="M237" s="7">
        <v>0</v>
      </c>
      <c r="N237" s="7">
        <v>1092.24</v>
      </c>
      <c r="O237" s="7">
        <v>1408.96</v>
      </c>
      <c r="P237" s="7">
        <v>704.48</v>
      </c>
      <c r="Q237" s="7">
        <v>990.08</v>
      </c>
      <c r="R237" s="7">
        <v>1620</v>
      </c>
      <c r="S237" s="7">
        <v>15571.08</v>
      </c>
      <c r="T237" s="7">
        <v>453.6</v>
      </c>
      <c r="U237" s="7">
        <v>1297.92</v>
      </c>
      <c r="V237" s="7">
        <v>1417.2</v>
      </c>
      <c r="W237" s="7">
        <v>1.2</v>
      </c>
      <c r="X237" s="7">
        <v>1707.6</v>
      </c>
      <c r="Y237" s="7">
        <v>3454.32</v>
      </c>
      <c r="Z237" s="7">
        <v>215.34</v>
      </c>
      <c r="AA237" s="7">
        <v>6557.76</v>
      </c>
      <c r="AB237" s="7">
        <v>536.28</v>
      </c>
      <c r="AC237" s="7">
        <v>189.84</v>
      </c>
      <c r="AD237" s="7">
        <v>2163.6</v>
      </c>
      <c r="AE237" s="7">
        <v>1.2</v>
      </c>
      <c r="AF237" s="7">
        <v>2.2400000000000002</v>
      </c>
      <c r="AG237" s="7">
        <v>2165.2399999999998</v>
      </c>
      <c r="AH237" s="7">
        <v>225.12</v>
      </c>
      <c r="AI237" s="7">
        <v>4060.8</v>
      </c>
      <c r="AJ237" s="7">
        <v>0</v>
      </c>
      <c r="AK237" s="7">
        <v>1921</v>
      </c>
      <c r="AL237" s="7">
        <v>931.04</v>
      </c>
      <c r="AM237" s="7">
        <v>4195.8</v>
      </c>
      <c r="AN237" s="7">
        <v>172.8</v>
      </c>
      <c r="AO237" s="7">
        <v>2694</v>
      </c>
      <c r="AP237" s="7">
        <v>54</v>
      </c>
      <c r="AQ237" s="7">
        <v>1545.6</v>
      </c>
      <c r="AR237" s="7">
        <v>473.46</v>
      </c>
      <c r="AS237" s="7">
        <v>173.73625000000001</v>
      </c>
      <c r="AT237" s="7">
        <v>135.96</v>
      </c>
      <c r="AU237" s="7">
        <v>64.91</v>
      </c>
      <c r="AV237" s="7">
        <v>0</v>
      </c>
      <c r="AW237" s="7">
        <v>0</v>
      </c>
      <c r="AX237" s="7">
        <v>0</v>
      </c>
      <c r="AY237" s="7">
        <v>4541.875</v>
      </c>
      <c r="AZ237" s="7">
        <v>1123.625</v>
      </c>
      <c r="BA237" s="7">
        <v>849.25</v>
      </c>
      <c r="BB237" s="7">
        <v>1445.6</v>
      </c>
      <c r="BC237" s="7">
        <v>878.4</v>
      </c>
      <c r="BD237" s="7">
        <v>1591.5</v>
      </c>
      <c r="BE237" s="7">
        <v>337.5</v>
      </c>
      <c r="BF237" s="7">
        <v>1444</v>
      </c>
      <c r="BG237" s="7">
        <v>620.79999999999995</v>
      </c>
      <c r="BH237" s="7">
        <v>250.8</v>
      </c>
      <c r="BI237" s="7">
        <v>261</v>
      </c>
      <c r="BJ237" s="7">
        <v>1075</v>
      </c>
      <c r="BK237" s="7">
        <v>125</v>
      </c>
      <c r="BL237" s="7">
        <v>180</v>
      </c>
      <c r="BM237" s="7">
        <v>16095</v>
      </c>
      <c r="BN237" s="7">
        <v>259.375</v>
      </c>
      <c r="BO237" s="7">
        <v>4845.1000000000004</v>
      </c>
      <c r="BP237" s="7">
        <v>31.2</v>
      </c>
      <c r="BQ237" s="7">
        <v>261</v>
      </c>
      <c r="BR237" s="7">
        <v>250.8</v>
      </c>
      <c r="BS237" s="7">
        <v>261</v>
      </c>
      <c r="BT237" s="7">
        <v>1028</v>
      </c>
      <c r="BU237" s="7">
        <v>1575.6</v>
      </c>
      <c r="BV237" s="7">
        <v>1803</v>
      </c>
      <c r="BW237" s="7">
        <v>2758.75</v>
      </c>
      <c r="BX237" s="7">
        <v>747</v>
      </c>
      <c r="BY237" s="7">
        <v>0</v>
      </c>
      <c r="BZ237" s="7">
        <v>295.92</v>
      </c>
      <c r="CA237" s="7">
        <v>130.19999999999999</v>
      </c>
      <c r="CB237" s="7">
        <v>222</v>
      </c>
      <c r="CC237" s="7">
        <v>0</v>
      </c>
      <c r="CD237" s="7">
        <v>20187</v>
      </c>
      <c r="CE237" s="7">
        <v>18706.8</v>
      </c>
      <c r="CF237" s="7">
        <v>0</v>
      </c>
      <c r="CG237" s="7">
        <v>3094.2</v>
      </c>
      <c r="CH237" s="7">
        <v>1636.5</v>
      </c>
      <c r="CI237" s="7">
        <v>1.2</v>
      </c>
      <c r="CJ237" s="7">
        <v>1.2</v>
      </c>
      <c r="CK237" s="7">
        <v>240</v>
      </c>
      <c r="CL237" s="7">
        <v>764.8</v>
      </c>
      <c r="CM237" s="7">
        <v>910.4</v>
      </c>
      <c r="CN237" s="7">
        <v>477.6</v>
      </c>
      <c r="CO237" s="7">
        <v>105</v>
      </c>
      <c r="CP237" s="7">
        <v>619.5</v>
      </c>
      <c r="CQ237" s="7">
        <v>1.5</v>
      </c>
      <c r="CR237" s="7">
        <v>582</v>
      </c>
      <c r="CS237" s="7">
        <v>1.2</v>
      </c>
      <c r="CT237" s="7">
        <v>421.6</v>
      </c>
      <c r="CU237" s="7">
        <v>2343.6</v>
      </c>
      <c r="CV237" s="7">
        <v>96</v>
      </c>
      <c r="CW237" s="7">
        <v>1879.56</v>
      </c>
      <c r="CX237" s="7">
        <v>118.8</v>
      </c>
      <c r="CY237" s="7">
        <v>1016.46</v>
      </c>
      <c r="CZ237" s="7">
        <v>370.26</v>
      </c>
      <c r="DA237" s="7">
        <v>17758</v>
      </c>
      <c r="DB237" s="7">
        <v>2133</v>
      </c>
      <c r="DC237" s="7">
        <v>7011</v>
      </c>
      <c r="DD237" s="7">
        <v>2307</v>
      </c>
      <c r="DE237" s="7">
        <v>1.2</v>
      </c>
      <c r="DF237" s="7">
        <v>1743</v>
      </c>
      <c r="DG237" s="7">
        <v>120</v>
      </c>
      <c r="DH237" s="7">
        <v>1467</v>
      </c>
      <c r="DI237" s="7">
        <v>849.6</v>
      </c>
      <c r="DJ237" s="7">
        <v>1380.5</v>
      </c>
      <c r="DK237" s="7">
        <v>1460</v>
      </c>
      <c r="DL237" s="7">
        <v>234</v>
      </c>
      <c r="DM237" s="7">
        <v>175</v>
      </c>
      <c r="DN237" s="7">
        <v>29</v>
      </c>
      <c r="DO237" s="7">
        <v>420</v>
      </c>
      <c r="DP237" s="7">
        <v>1488</v>
      </c>
      <c r="DW237" s="7">
        <v>206105.09525000001</v>
      </c>
      <c r="DX237" s="7" t="s">
        <v>523</v>
      </c>
    </row>
    <row r="238" spans="1:128" x14ac:dyDescent="0.2">
      <c r="A238" s="8"/>
    </row>
    <row r="239" spans="1:128" x14ac:dyDescent="0.2">
      <c r="A239" s="8"/>
    </row>
    <row r="240" spans="1:128" x14ac:dyDescent="0.2">
      <c r="A240" s="8"/>
    </row>
    <row r="241" spans="1:130" x14ac:dyDescent="0.2">
      <c r="A241" s="8" t="s">
        <v>526</v>
      </c>
      <c r="B241" s="7">
        <v>1606.3440000000001</v>
      </c>
      <c r="C241" s="7">
        <v>255.01</v>
      </c>
      <c r="D241" s="7">
        <v>2933.152</v>
      </c>
      <c r="E241" s="7">
        <v>331.30799999999999</v>
      </c>
      <c r="F241" s="7">
        <v>2772.78</v>
      </c>
      <c r="G241" s="7">
        <v>162</v>
      </c>
      <c r="I241" s="7">
        <v>1028.3230000000001</v>
      </c>
      <c r="J241" s="7">
        <v>3386.88</v>
      </c>
      <c r="K241" s="7">
        <v>310.18599999999998</v>
      </c>
      <c r="L241" s="7">
        <v>0</v>
      </c>
      <c r="M241" s="7">
        <v>3947.68</v>
      </c>
      <c r="N241" s="7">
        <v>1989.12</v>
      </c>
      <c r="O241" s="7">
        <v>6674.8</v>
      </c>
      <c r="P241" s="7">
        <v>631.59</v>
      </c>
      <c r="Q241" s="7">
        <v>3727.36</v>
      </c>
      <c r="S241" s="7">
        <v>11181.52</v>
      </c>
      <c r="T241" s="7">
        <v>208.8</v>
      </c>
      <c r="U241" s="7">
        <v>3318</v>
      </c>
      <c r="V241" s="7">
        <v>416.4</v>
      </c>
      <c r="Y241" s="7">
        <v>2999.96</v>
      </c>
      <c r="Z241" s="7">
        <v>0</v>
      </c>
      <c r="AA241" s="7">
        <v>3334.08</v>
      </c>
      <c r="AB241" s="7">
        <v>439.08</v>
      </c>
      <c r="AD241" s="7">
        <v>1317.6</v>
      </c>
      <c r="AG241" s="7">
        <v>1955.24</v>
      </c>
      <c r="AL241" s="7">
        <v>1151.8399999999999</v>
      </c>
      <c r="AM241" s="7">
        <v>11571</v>
      </c>
      <c r="AO241" s="7">
        <v>534</v>
      </c>
      <c r="AP241" s="7">
        <v>135.6</v>
      </c>
      <c r="AQ241" s="7">
        <v>809.6</v>
      </c>
      <c r="AR241" s="7">
        <v>173.94</v>
      </c>
      <c r="AS241" s="7">
        <v>34.450000000000003</v>
      </c>
      <c r="AU241" s="7">
        <v>24.707999999999998</v>
      </c>
      <c r="AV241" s="7">
        <v>11.382</v>
      </c>
      <c r="AW241" s="7">
        <v>0</v>
      </c>
      <c r="AX241" s="7">
        <v>0</v>
      </c>
      <c r="AY241" s="7">
        <v>1740</v>
      </c>
      <c r="AZ241" s="7">
        <v>334</v>
      </c>
      <c r="BA241" s="7">
        <v>297</v>
      </c>
      <c r="BB241" s="7">
        <v>1488.2</v>
      </c>
      <c r="BC241" s="7">
        <v>423.6</v>
      </c>
      <c r="BD241" s="7">
        <v>930</v>
      </c>
      <c r="BE241" s="7">
        <v>190.5</v>
      </c>
      <c r="BK241" s="7">
        <v>139</v>
      </c>
      <c r="BL241" s="7">
        <v>4.2</v>
      </c>
      <c r="BM241" s="7">
        <v>1419</v>
      </c>
      <c r="BO241" s="7">
        <v>1857.2</v>
      </c>
      <c r="BQ241" s="7">
        <v>157.5</v>
      </c>
      <c r="BU241" s="7">
        <v>618</v>
      </c>
      <c r="BV241" s="7">
        <v>864</v>
      </c>
      <c r="BW241" s="7">
        <v>3481.75</v>
      </c>
      <c r="BX241" s="7">
        <v>42</v>
      </c>
      <c r="BZ241" s="7">
        <v>1553.22</v>
      </c>
      <c r="CA241" s="7">
        <v>0</v>
      </c>
      <c r="CD241" s="7">
        <v>26034</v>
      </c>
      <c r="CE241" s="7">
        <v>16494</v>
      </c>
      <c r="CG241" s="7">
        <v>3153.6</v>
      </c>
      <c r="CK241" s="7">
        <v>240</v>
      </c>
      <c r="CO241" s="7">
        <v>61.5</v>
      </c>
      <c r="CP241" s="7">
        <v>425</v>
      </c>
      <c r="CR241" s="7">
        <v>204</v>
      </c>
      <c r="CT241" s="7">
        <v>385.2</v>
      </c>
      <c r="CU241" s="7">
        <v>2035.8</v>
      </c>
      <c r="CW241" s="7">
        <v>1184.76</v>
      </c>
      <c r="CY241" s="7">
        <v>636.66</v>
      </c>
      <c r="CZ241" s="7">
        <v>421.56</v>
      </c>
      <c r="DA241" s="7">
        <v>2380.75</v>
      </c>
      <c r="DB241" s="7">
        <v>7995</v>
      </c>
      <c r="DC241" s="7">
        <v>3060</v>
      </c>
      <c r="DF241" s="7">
        <v>1852.5</v>
      </c>
      <c r="DG241" s="7">
        <v>25.5</v>
      </c>
      <c r="DH241" s="7">
        <v>924</v>
      </c>
      <c r="DJ241" s="7">
        <v>1225</v>
      </c>
      <c r="DK241" s="7">
        <v>604</v>
      </c>
      <c r="DO241" s="7">
        <v>144</v>
      </c>
      <c r="DP241" s="7">
        <v>438</v>
      </c>
      <c r="DW241" s="7">
        <v>185876.26300000001</v>
      </c>
      <c r="DX241" s="7" t="s">
        <v>526</v>
      </c>
    </row>
    <row r="242" spans="1:130" x14ac:dyDescent="0.2">
      <c r="A242" s="8" t="s">
        <v>527</v>
      </c>
    </row>
    <row r="243" spans="1:130" x14ac:dyDescent="0.2">
      <c r="A243" s="8"/>
      <c r="B243" s="7" t="s">
        <v>148</v>
      </c>
      <c r="E243" s="7" t="s">
        <v>528</v>
      </c>
      <c r="F243" s="7" t="s">
        <v>185</v>
      </c>
      <c r="G243" s="7" t="s">
        <v>183</v>
      </c>
      <c r="J243" s="7" t="s">
        <v>181</v>
      </c>
      <c r="L243" s="7" t="s">
        <v>180</v>
      </c>
      <c r="M243" s="7" t="s">
        <v>529</v>
      </c>
      <c r="N243" s="7" t="s">
        <v>187</v>
      </c>
      <c r="O243" s="7" t="s">
        <v>226</v>
      </c>
      <c r="P243" s="7" t="s">
        <v>222</v>
      </c>
      <c r="Q243" s="7" t="s">
        <v>223</v>
      </c>
      <c r="S243" s="7" t="s">
        <v>530</v>
      </c>
      <c r="T243" s="7" t="s">
        <v>193</v>
      </c>
      <c r="U243" s="7" t="s">
        <v>276</v>
      </c>
      <c r="V243" s="7" t="s">
        <v>279</v>
      </c>
      <c r="Y243" s="7" t="s">
        <v>531</v>
      </c>
      <c r="Z243" s="7" t="s">
        <v>285</v>
      </c>
      <c r="AA243" s="7" t="s">
        <v>283</v>
      </c>
      <c r="AB243" s="7" t="s">
        <v>532</v>
      </c>
      <c r="AD243" s="7" t="s">
        <v>288</v>
      </c>
      <c r="AG243" s="7" t="s">
        <v>289</v>
      </c>
      <c r="AL243" s="7" t="s">
        <v>533</v>
      </c>
      <c r="AM243" s="7" t="s">
        <v>297</v>
      </c>
      <c r="AO243" s="7" t="s">
        <v>534</v>
      </c>
      <c r="AP243" s="7" t="s">
        <v>298</v>
      </c>
      <c r="AQ243" s="7" t="s">
        <v>293</v>
      </c>
      <c r="AR243" s="7" t="s">
        <v>535</v>
      </c>
      <c r="AS243" s="7" t="s">
        <v>217</v>
      </c>
      <c r="AT243" s="7" t="s">
        <v>536</v>
      </c>
      <c r="AU243" s="7" t="s">
        <v>536</v>
      </c>
      <c r="AV243" s="7" t="s">
        <v>537</v>
      </c>
      <c r="AW243" s="7" t="s">
        <v>538</v>
      </c>
      <c r="AX243" s="7" t="s">
        <v>220</v>
      </c>
      <c r="AY243" s="7" t="s">
        <v>219</v>
      </c>
      <c r="AZ243" s="7" t="s">
        <v>539</v>
      </c>
      <c r="BA243" s="7" t="s">
        <v>540</v>
      </c>
      <c r="BB243" s="7" t="s">
        <v>541</v>
      </c>
      <c r="BC243" s="7" t="s">
        <v>542</v>
      </c>
      <c r="BD243" s="7" t="s">
        <v>543</v>
      </c>
      <c r="BE243" s="7" t="s">
        <v>544</v>
      </c>
      <c r="BK243" s="7" t="s">
        <v>545</v>
      </c>
      <c r="BL243" s="7" t="s">
        <v>211</v>
      </c>
      <c r="BM243" s="7" t="s">
        <v>206</v>
      </c>
      <c r="BO243" s="7" t="s">
        <v>208</v>
      </c>
      <c r="BQ243" s="7" t="s">
        <v>546</v>
      </c>
      <c r="BU243" s="7" t="s">
        <v>547</v>
      </c>
      <c r="BV243" s="7" t="s">
        <v>548</v>
      </c>
      <c r="BW243" s="7" t="s">
        <v>549</v>
      </c>
      <c r="BX243" s="7" t="s">
        <v>550</v>
      </c>
      <c r="BZ243" s="7" t="s">
        <v>551</v>
      </c>
      <c r="CA243" s="7" t="s">
        <v>552</v>
      </c>
      <c r="CD243" s="7" t="s">
        <v>553</v>
      </c>
      <c r="CE243" s="7" t="s">
        <v>554</v>
      </c>
      <c r="CG243" s="7" t="s">
        <v>555</v>
      </c>
      <c r="CH243" s="7" t="s">
        <v>556</v>
      </c>
      <c r="CK243" s="7" t="s">
        <v>557</v>
      </c>
      <c r="CO243" s="7" t="s">
        <v>558</v>
      </c>
      <c r="CP243" s="7" t="s">
        <v>221</v>
      </c>
      <c r="CR243" s="7" t="s">
        <v>559</v>
      </c>
      <c r="CT243" s="7" t="s">
        <v>194</v>
      </c>
      <c r="CU243" s="7" t="s">
        <v>560</v>
      </c>
      <c r="CW243" s="7" t="s">
        <v>261</v>
      </c>
      <c r="CY243" s="7" t="s">
        <v>260</v>
      </c>
      <c r="CZ243" s="7" t="s">
        <v>561</v>
      </c>
      <c r="DA243" s="7" t="s">
        <v>253</v>
      </c>
      <c r="DB243" s="7" t="s">
        <v>254</v>
      </c>
      <c r="DC243" s="7" t="s">
        <v>271</v>
      </c>
      <c r="DD243" s="7" t="s">
        <v>562</v>
      </c>
      <c r="DF243" s="7" t="s">
        <v>563</v>
      </c>
      <c r="DG243" s="7" t="s">
        <v>257</v>
      </c>
      <c r="DH243" s="7" t="s">
        <v>256</v>
      </c>
      <c r="DJ243" s="7" t="s">
        <v>282</v>
      </c>
      <c r="DK243" s="7" t="s">
        <v>564</v>
      </c>
      <c r="DO243" s="7" t="s">
        <v>272</v>
      </c>
      <c r="DP243" s="7" t="s">
        <v>200</v>
      </c>
      <c r="DQ243" s="7" t="s">
        <v>198</v>
      </c>
      <c r="DR243" s="7" t="s">
        <v>565</v>
      </c>
      <c r="DS243" s="7" t="s">
        <v>197</v>
      </c>
      <c r="DT243" s="7" t="s">
        <v>566</v>
      </c>
      <c r="DU243" s="7" t="s">
        <v>567</v>
      </c>
      <c r="DV243" s="7" t="s">
        <v>199</v>
      </c>
      <c r="DW243" s="7" t="s">
        <v>190</v>
      </c>
      <c r="DX243" s="7" t="s">
        <v>188</v>
      </c>
      <c r="DY243" s="7" t="s">
        <v>189</v>
      </c>
      <c r="DZ243" s="7" t="s">
        <v>281</v>
      </c>
    </row>
    <row r="244" spans="1:130" x14ac:dyDescent="0.2">
      <c r="A244" s="8"/>
      <c r="E244" s="7">
        <v>1594</v>
      </c>
      <c r="F244" s="7" t="s">
        <v>308</v>
      </c>
      <c r="G244" s="7" t="s">
        <v>306</v>
      </c>
      <c r="J244" s="7" t="s">
        <v>304</v>
      </c>
      <c r="L244" s="7" t="s">
        <v>303</v>
      </c>
      <c r="M244" s="7" t="s">
        <v>305</v>
      </c>
      <c r="N244" s="7" t="s">
        <v>310</v>
      </c>
      <c r="O244" s="7" t="s">
        <v>348</v>
      </c>
      <c r="P244" s="7" t="s">
        <v>344</v>
      </c>
      <c r="Q244" s="7" t="s">
        <v>345</v>
      </c>
      <c r="S244" s="7" t="s">
        <v>568</v>
      </c>
      <c r="T244" s="7" t="s">
        <v>316</v>
      </c>
      <c r="U244" s="7" t="s">
        <v>395</v>
      </c>
      <c r="V244" s="7" t="s">
        <v>398</v>
      </c>
      <c r="Y244" s="7" t="s">
        <v>393</v>
      </c>
      <c r="Z244" s="7" t="s">
        <v>404</v>
      </c>
      <c r="AA244" s="7" t="s">
        <v>402</v>
      </c>
      <c r="AB244" s="7" t="s">
        <v>408</v>
      </c>
      <c r="AD244" s="7" t="s">
        <v>407</v>
      </c>
      <c r="AG244" s="7">
        <v>326636013</v>
      </c>
      <c r="AL244" s="7" t="s">
        <v>569</v>
      </c>
      <c r="AM244" s="7" t="s">
        <v>415</v>
      </c>
      <c r="AO244" s="7" t="s">
        <v>570</v>
      </c>
      <c r="AP244" s="7" t="s">
        <v>416</v>
      </c>
      <c r="AQ244" s="7" t="s">
        <v>411</v>
      </c>
      <c r="AR244" s="7" t="s">
        <v>571</v>
      </c>
      <c r="AS244" s="7" t="s">
        <v>339</v>
      </c>
      <c r="AT244" s="7" t="s">
        <v>572</v>
      </c>
      <c r="AU244" s="7" t="s">
        <v>572</v>
      </c>
      <c r="AV244" s="7" t="s">
        <v>573</v>
      </c>
      <c r="AW244" s="7" t="s">
        <v>574</v>
      </c>
      <c r="AX244" s="7" t="s">
        <v>342</v>
      </c>
      <c r="AY244" s="7" t="s">
        <v>341</v>
      </c>
      <c r="AZ244" s="7" t="s">
        <v>575</v>
      </c>
      <c r="BA244" s="7" t="s">
        <v>352</v>
      </c>
      <c r="BB244" s="7" t="s">
        <v>363</v>
      </c>
      <c r="BC244" s="7" t="s">
        <v>576</v>
      </c>
      <c r="BD244" s="7" t="s">
        <v>338</v>
      </c>
      <c r="BE244" s="7" t="s">
        <v>577</v>
      </c>
      <c r="BK244" s="7" t="s">
        <v>578</v>
      </c>
      <c r="BL244" s="7" t="s">
        <v>333</v>
      </c>
      <c r="BM244" s="7" t="s">
        <v>328</v>
      </c>
      <c r="BO244" s="7" t="s">
        <v>330</v>
      </c>
      <c r="BQ244" s="7" t="s">
        <v>362</v>
      </c>
      <c r="BU244" s="7" t="s">
        <v>356</v>
      </c>
      <c r="BV244" s="7" t="s">
        <v>354</v>
      </c>
      <c r="BW244" s="7" t="s">
        <v>579</v>
      </c>
      <c r="BX244" s="7" t="s">
        <v>580</v>
      </c>
      <c r="BZ244" s="7" t="s">
        <v>351</v>
      </c>
      <c r="CA244" s="7" t="s">
        <v>581</v>
      </c>
      <c r="CD244" s="7" t="s">
        <v>355</v>
      </c>
      <c r="CE244" s="7" t="s">
        <v>368</v>
      </c>
      <c r="CG244" s="7" t="s">
        <v>366</v>
      </c>
      <c r="CH244" s="7" t="s">
        <v>582</v>
      </c>
      <c r="CK244" s="7" t="s">
        <v>583</v>
      </c>
      <c r="CO244" s="7">
        <v>327192013</v>
      </c>
      <c r="CP244" s="7" t="s">
        <v>343</v>
      </c>
      <c r="CR244" s="7" t="s">
        <v>584</v>
      </c>
      <c r="CT244" s="7" t="s">
        <v>317</v>
      </c>
      <c r="CU244" s="7" t="s">
        <v>585</v>
      </c>
      <c r="CW244" s="7" t="s">
        <v>381</v>
      </c>
      <c r="CY244" s="7" t="s">
        <v>380</v>
      </c>
      <c r="CZ244" s="7" t="s">
        <v>586</v>
      </c>
      <c r="DA244" s="7" t="s">
        <v>373</v>
      </c>
      <c r="DB244" s="7" t="s">
        <v>374</v>
      </c>
      <c r="DC244" s="7">
        <v>326635016</v>
      </c>
      <c r="DD244" s="7" t="s">
        <v>383</v>
      </c>
      <c r="DF244" s="7" t="s">
        <v>587</v>
      </c>
      <c r="DG244" s="7" t="s">
        <v>377</v>
      </c>
      <c r="DH244" s="7" t="s">
        <v>376</v>
      </c>
      <c r="DJ244" s="7" t="s">
        <v>401</v>
      </c>
      <c r="DK244" s="7" t="s">
        <v>588</v>
      </c>
      <c r="DO244" s="7" t="s">
        <v>391</v>
      </c>
      <c r="DP244" s="7" t="s">
        <v>322</v>
      </c>
      <c r="DQ244" s="7" t="s">
        <v>320</v>
      </c>
      <c r="DR244" s="7" t="s">
        <v>589</v>
      </c>
      <c r="DS244" s="7" t="s">
        <v>319</v>
      </c>
      <c r="DT244" s="7" t="s">
        <v>590</v>
      </c>
      <c r="DU244" s="7" t="s">
        <v>591</v>
      </c>
      <c r="DV244" s="7" t="s">
        <v>321</v>
      </c>
      <c r="DW244" s="7" t="s">
        <v>313</v>
      </c>
      <c r="DX244" s="7" t="s">
        <v>311</v>
      </c>
      <c r="DY244" s="7" t="s">
        <v>312</v>
      </c>
      <c r="DZ244" s="7" t="s">
        <v>400</v>
      </c>
    </row>
    <row r="245" spans="1:130" x14ac:dyDescent="0.2">
      <c r="A245" s="8" t="s">
        <v>148</v>
      </c>
      <c r="B245" s="7">
        <v>157659.82810000001</v>
      </c>
      <c r="F245" s="7">
        <v>222</v>
      </c>
      <c r="G245" s="7">
        <v>260.35599999999999</v>
      </c>
      <c r="J245" s="7">
        <v>817.36599999999999</v>
      </c>
      <c r="L245" s="7">
        <v>2805.27</v>
      </c>
      <c r="M245" s="7">
        <v>2481.8580000000002</v>
      </c>
      <c r="N245" s="7">
        <v>193.202</v>
      </c>
      <c r="O245" s="7">
        <v>12.757999999999999</v>
      </c>
      <c r="P245" s="7">
        <v>276.64</v>
      </c>
      <c r="Q245" s="7">
        <v>28.113099999999999</v>
      </c>
      <c r="S245" s="7">
        <v>18.2</v>
      </c>
      <c r="T245" s="7">
        <v>5526.32</v>
      </c>
      <c r="U245" s="7">
        <v>421.2</v>
      </c>
      <c r="V245" s="7">
        <v>1280.8800000000001</v>
      </c>
      <c r="Y245" s="7">
        <v>243</v>
      </c>
      <c r="Z245" s="7">
        <v>4023</v>
      </c>
      <c r="AA245" s="7">
        <v>2164.75</v>
      </c>
      <c r="AB245" s="7">
        <v>240</v>
      </c>
      <c r="AD245" s="7">
        <v>1381.5</v>
      </c>
      <c r="AG245" s="7">
        <v>49.5</v>
      </c>
      <c r="AL245" s="7">
        <v>543</v>
      </c>
      <c r="AM245" s="7">
        <v>50</v>
      </c>
      <c r="AO245" s="7">
        <v>219</v>
      </c>
      <c r="AP245" s="7">
        <v>564</v>
      </c>
      <c r="AQ245" s="7">
        <v>600</v>
      </c>
      <c r="AR245" s="7">
        <v>162</v>
      </c>
      <c r="AS245" s="7">
        <v>5559.8</v>
      </c>
      <c r="AT245" s="7">
        <v>184</v>
      </c>
      <c r="AU245" s="7">
        <v>184</v>
      </c>
      <c r="AV245" s="7">
        <v>4140</v>
      </c>
      <c r="AX245" s="7">
        <v>110.4</v>
      </c>
      <c r="AY245" s="7">
        <v>942</v>
      </c>
      <c r="BA245" s="7">
        <v>631.125</v>
      </c>
      <c r="BB245" s="7">
        <v>1.6</v>
      </c>
      <c r="BC245" s="7">
        <v>173.9</v>
      </c>
      <c r="BD245" s="7">
        <v>1078.24</v>
      </c>
      <c r="BE245" s="7">
        <v>8.2799999999999994</v>
      </c>
      <c r="BL245" s="7">
        <v>1536.92</v>
      </c>
      <c r="BM245" s="7">
        <v>462.24</v>
      </c>
      <c r="BO245" s="7">
        <v>1198.8</v>
      </c>
      <c r="BQ245" s="7">
        <v>209</v>
      </c>
      <c r="BU245" s="7">
        <v>169.5</v>
      </c>
      <c r="BV245" s="7">
        <v>1839.3</v>
      </c>
      <c r="BW245" s="7">
        <v>12.6</v>
      </c>
      <c r="BZ245" s="7">
        <v>3175.5</v>
      </c>
      <c r="CA245" s="7">
        <v>9</v>
      </c>
      <c r="CD245" s="7">
        <v>963</v>
      </c>
      <c r="CE245" s="7">
        <v>120</v>
      </c>
      <c r="CG245" s="7">
        <v>4170.2</v>
      </c>
      <c r="CH245" s="7">
        <v>259</v>
      </c>
      <c r="CK245" s="7">
        <v>33.75</v>
      </c>
      <c r="CO245" s="7">
        <v>842.4</v>
      </c>
      <c r="CP245" s="7">
        <v>1352.4</v>
      </c>
      <c r="CR245" s="7">
        <v>48</v>
      </c>
      <c r="CT245" s="7">
        <v>713.36</v>
      </c>
      <c r="CU245" s="7">
        <v>60</v>
      </c>
      <c r="CW245" s="7">
        <v>8436.4</v>
      </c>
      <c r="CY245" s="7">
        <v>27823</v>
      </c>
      <c r="CZ245" s="7">
        <v>309</v>
      </c>
      <c r="DA245" s="7">
        <v>2090.75</v>
      </c>
      <c r="DB245" s="7">
        <v>84</v>
      </c>
      <c r="DC245" s="7">
        <v>91.5</v>
      </c>
      <c r="DD245" s="7">
        <v>2949.48</v>
      </c>
      <c r="DF245" s="7">
        <v>381</v>
      </c>
      <c r="DG245" s="7">
        <v>9.24</v>
      </c>
      <c r="DH245" s="7">
        <v>1200.78</v>
      </c>
      <c r="DJ245" s="7">
        <v>451.62</v>
      </c>
      <c r="DK245" s="7">
        <v>444</v>
      </c>
      <c r="DO245" s="7">
        <v>484</v>
      </c>
      <c r="DP245" s="7">
        <v>348</v>
      </c>
      <c r="DQ245" s="7">
        <v>313.2</v>
      </c>
      <c r="DR245" s="7">
        <v>470.96</v>
      </c>
      <c r="DS245" s="7">
        <v>19722.64</v>
      </c>
      <c r="DT245" s="7">
        <v>3.7</v>
      </c>
      <c r="DU245" s="7">
        <v>606.96</v>
      </c>
      <c r="DV245" s="7">
        <v>2421.7199999999998</v>
      </c>
      <c r="DW245" s="7">
        <v>41.83</v>
      </c>
      <c r="DX245" s="7">
        <v>1639.68</v>
      </c>
      <c r="DY245" s="7">
        <v>207.88399999999999</v>
      </c>
      <c r="DZ245" s="7">
        <v>814.5</v>
      </c>
    </row>
    <row r="246" spans="1:130" x14ac:dyDescent="0.2">
      <c r="A246" s="8"/>
    </row>
    <row r="247" spans="1:130" x14ac:dyDescent="0.2">
      <c r="A247" s="8"/>
      <c r="F247" s="7" t="s">
        <v>308</v>
      </c>
      <c r="G247" s="7" t="s">
        <v>306</v>
      </c>
      <c r="J247" s="7" t="s">
        <v>304</v>
      </c>
      <c r="L247" s="7" t="s">
        <v>303</v>
      </c>
      <c r="M247" s="7" t="s">
        <v>305</v>
      </c>
      <c r="N247" s="7" t="s">
        <v>310</v>
      </c>
      <c r="O247" s="7" t="s">
        <v>348</v>
      </c>
      <c r="P247" s="7" t="s">
        <v>344</v>
      </c>
      <c r="Q247" s="7" t="s">
        <v>345</v>
      </c>
      <c r="T247" s="7" t="s">
        <v>316</v>
      </c>
      <c r="U247" s="7" t="s">
        <v>395</v>
      </c>
      <c r="V247" s="7" t="s">
        <v>398</v>
      </c>
      <c r="Y247" s="7" t="s">
        <v>393</v>
      </c>
      <c r="Z247" s="7" t="s">
        <v>404</v>
      </c>
      <c r="AA247" s="7" t="s">
        <v>402</v>
      </c>
      <c r="AB247" s="7" t="s">
        <v>408</v>
      </c>
      <c r="AD247" s="7" t="s">
        <v>407</v>
      </c>
      <c r="AG247" s="7">
        <v>326636013</v>
      </c>
      <c r="AM247" s="7" t="s">
        <v>415</v>
      </c>
      <c r="AP247" s="7" t="s">
        <v>416</v>
      </c>
      <c r="AQ247" s="7" t="s">
        <v>411</v>
      </c>
      <c r="AS247" s="7" t="s">
        <v>339</v>
      </c>
      <c r="AX247" s="7" t="s">
        <v>342</v>
      </c>
      <c r="AY247" s="7" t="s">
        <v>341</v>
      </c>
      <c r="BA247" s="7" t="s">
        <v>352</v>
      </c>
      <c r="BB247" s="7" t="s">
        <v>363</v>
      </c>
      <c r="BD247" s="7" t="s">
        <v>338</v>
      </c>
      <c r="BL247" s="7" t="s">
        <v>333</v>
      </c>
      <c r="BM247" s="7" t="s">
        <v>328</v>
      </c>
      <c r="BO247" s="7" t="s">
        <v>330</v>
      </c>
      <c r="BQ247" s="7" t="s">
        <v>362</v>
      </c>
      <c r="BU247" s="7" t="s">
        <v>356</v>
      </c>
      <c r="BV247" s="7" t="s">
        <v>354</v>
      </c>
      <c r="BZ247" s="7" t="s">
        <v>351</v>
      </c>
      <c r="CD247" s="7" t="s">
        <v>355</v>
      </c>
      <c r="CE247" s="7" t="s">
        <v>368</v>
      </c>
      <c r="CG247" s="7" t="s">
        <v>366</v>
      </c>
      <c r="CO247" s="7">
        <v>327192013</v>
      </c>
      <c r="CP247" s="7" t="s">
        <v>343</v>
      </c>
      <c r="CT247" s="7" t="s">
        <v>317</v>
      </c>
      <c r="CW247" s="7" t="s">
        <v>381</v>
      </c>
      <c r="CY247" s="7" t="s">
        <v>380</v>
      </c>
      <c r="DA247" s="7" t="s">
        <v>373</v>
      </c>
      <c r="DB247" s="7" t="s">
        <v>374</v>
      </c>
      <c r="DC247" s="7">
        <v>326635016</v>
      </c>
      <c r="DD247" s="7" t="s">
        <v>383</v>
      </c>
      <c r="DG247" s="7" t="s">
        <v>377</v>
      </c>
      <c r="DH247" s="7" t="s">
        <v>376</v>
      </c>
      <c r="DJ247" s="7" t="s">
        <v>401</v>
      </c>
      <c r="DO247" s="7" t="s">
        <v>391</v>
      </c>
      <c r="DP247" s="7" t="s">
        <v>322</v>
      </c>
      <c r="DQ247" s="7" t="s">
        <v>320</v>
      </c>
      <c r="DS247" s="7" t="s">
        <v>319</v>
      </c>
      <c r="DV247" s="7" t="s">
        <v>321</v>
      </c>
      <c r="DW247" s="7" t="s">
        <v>313</v>
      </c>
      <c r="DX247" s="7" t="s">
        <v>311</v>
      </c>
    </row>
    <row r="248" spans="1:130" x14ac:dyDescent="0.2">
      <c r="A248" s="8"/>
    </row>
    <row r="249" spans="1:130" x14ac:dyDescent="0.2">
      <c r="A249" s="8"/>
    </row>
    <row r="250" spans="1:130" x14ac:dyDescent="0.2">
      <c r="A250" s="8"/>
    </row>
    <row r="251" spans="1:130" x14ac:dyDescent="0.2">
      <c r="A251" s="8"/>
    </row>
    <row r="252" spans="1:130" x14ac:dyDescent="0.2">
      <c r="A252" s="8"/>
    </row>
    <row r="253" spans="1:130" x14ac:dyDescent="0.2">
      <c r="A253" s="8"/>
    </row>
    <row r="254" spans="1:130" x14ac:dyDescent="0.2">
      <c r="A254" s="8"/>
    </row>
    <row r="255" spans="1:130" x14ac:dyDescent="0.2">
      <c r="A255" s="8"/>
    </row>
    <row r="256" spans="1:130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28" x14ac:dyDescent="0.2">
      <c r="A273" s="8"/>
    </row>
    <row r="274" spans="1:128" x14ac:dyDescent="0.2">
      <c r="A274" s="8"/>
    </row>
    <row r="275" spans="1:128" x14ac:dyDescent="0.2">
      <c r="A275" s="8"/>
    </row>
    <row r="276" spans="1:128" x14ac:dyDescent="0.2">
      <c r="A276" s="8"/>
    </row>
    <row r="277" spans="1:128" x14ac:dyDescent="0.2">
      <c r="A277" s="8"/>
    </row>
    <row r="278" spans="1:128" x14ac:dyDescent="0.2">
      <c r="A278" s="8"/>
    </row>
    <row r="279" spans="1:128" x14ac:dyDescent="0.2">
      <c r="A279" s="8"/>
    </row>
    <row r="280" spans="1:128" x14ac:dyDescent="0.2">
      <c r="A280" s="8"/>
      <c r="B280" s="7" t="s">
        <v>181</v>
      </c>
      <c r="C280" s="7" t="s">
        <v>180</v>
      </c>
      <c r="D280" s="7" t="s">
        <v>592</v>
      </c>
      <c r="E280" s="7" t="s">
        <v>593</v>
      </c>
      <c r="F280" s="7" t="s">
        <v>184</v>
      </c>
      <c r="I280" s="7" t="s">
        <v>530</v>
      </c>
      <c r="N280" s="7" t="s">
        <v>276</v>
      </c>
      <c r="P280" s="7" t="s">
        <v>594</v>
      </c>
      <c r="Q280" s="7" t="s">
        <v>532</v>
      </c>
      <c r="Y280" s="7" t="s">
        <v>289</v>
      </c>
      <c r="Z280" s="7" t="s">
        <v>595</v>
      </c>
      <c r="AA280" s="7" t="s">
        <v>596</v>
      </c>
      <c r="AL280" s="7" t="s">
        <v>298</v>
      </c>
      <c r="AQ280" s="7" t="s">
        <v>597</v>
      </c>
      <c r="AR280" s="7" t="s">
        <v>598</v>
      </c>
      <c r="AX280" s="7" t="s">
        <v>599</v>
      </c>
      <c r="AY280" s="7" t="s">
        <v>542</v>
      </c>
      <c r="BA280" s="7" t="s">
        <v>600</v>
      </c>
      <c r="BB280" s="7" t="s">
        <v>601</v>
      </c>
      <c r="BC280" s="7" t="s">
        <v>602</v>
      </c>
      <c r="BE280" s="7" t="s">
        <v>547</v>
      </c>
      <c r="BL280" s="7" t="s">
        <v>603</v>
      </c>
      <c r="BM280" s="7" t="s">
        <v>603</v>
      </c>
      <c r="BO280" s="7" t="s">
        <v>554</v>
      </c>
      <c r="BQ280" s="7" t="s">
        <v>604</v>
      </c>
      <c r="BU280" s="7" t="s">
        <v>605</v>
      </c>
      <c r="BZ280" s="7" t="s">
        <v>606</v>
      </c>
      <c r="CA280" s="7" t="s">
        <v>606</v>
      </c>
      <c r="CD280" s="7" t="s">
        <v>607</v>
      </c>
      <c r="CE280" s="7" t="s">
        <v>608</v>
      </c>
      <c r="CO280" s="7" t="s">
        <v>194</v>
      </c>
      <c r="CR280" s="7" t="s">
        <v>609</v>
      </c>
      <c r="CT280" s="7" t="s">
        <v>610</v>
      </c>
      <c r="CW280" s="7" t="s">
        <v>611</v>
      </c>
      <c r="CY280" s="7" t="s">
        <v>561</v>
      </c>
      <c r="CZ280" s="7" t="s">
        <v>612</v>
      </c>
      <c r="DA280" s="7" t="s">
        <v>271</v>
      </c>
      <c r="DB280" s="7" t="s">
        <v>613</v>
      </c>
      <c r="DC280" s="7" t="s">
        <v>614</v>
      </c>
      <c r="DG280" s="7" t="s">
        <v>282</v>
      </c>
      <c r="DH280" s="7" t="s">
        <v>615</v>
      </c>
      <c r="DJ280" s="7" t="s">
        <v>616</v>
      </c>
      <c r="DK280" s="7" t="s">
        <v>195</v>
      </c>
      <c r="DP280" s="7" t="s">
        <v>617</v>
      </c>
      <c r="DQ280" s="7" t="s">
        <v>192</v>
      </c>
      <c r="DR280" s="7" t="s">
        <v>618</v>
      </c>
      <c r="DV280" s="7" t="s">
        <v>619</v>
      </c>
      <c r="DW280" s="7" t="s">
        <v>620</v>
      </c>
    </row>
    <row r="281" spans="1:128" x14ac:dyDescent="0.2">
      <c r="A281" s="8" t="s">
        <v>621</v>
      </c>
      <c r="B281" s="7">
        <v>6</v>
      </c>
      <c r="C281" s="7">
        <v>70.7</v>
      </c>
      <c r="D281" s="7">
        <v>7.7679999999999998</v>
      </c>
      <c r="E281" s="7">
        <v>82.016999999999996</v>
      </c>
      <c r="F281" s="7">
        <v>344.1</v>
      </c>
      <c r="I281" s="7">
        <v>849.68</v>
      </c>
      <c r="N281" s="7">
        <v>130.4</v>
      </c>
      <c r="P281" s="7">
        <v>571.85</v>
      </c>
      <c r="Q281" s="7">
        <v>551</v>
      </c>
      <c r="Y281" s="7">
        <v>12</v>
      </c>
      <c r="Z281" s="7">
        <v>1013.66</v>
      </c>
      <c r="AA281" s="7">
        <v>319.5</v>
      </c>
      <c r="AL281" s="7">
        <v>392</v>
      </c>
      <c r="AQ281" s="7">
        <v>12</v>
      </c>
      <c r="AR281" s="7">
        <v>40</v>
      </c>
      <c r="AX281" s="7">
        <v>2</v>
      </c>
      <c r="AY281" s="7">
        <v>25.9</v>
      </c>
      <c r="BA281" s="7">
        <v>83.72</v>
      </c>
      <c r="BB281" s="7">
        <v>929.2</v>
      </c>
      <c r="BC281" s="7">
        <v>432.4</v>
      </c>
      <c r="BL281" s="7">
        <v>42</v>
      </c>
      <c r="BM281" s="7">
        <v>42</v>
      </c>
      <c r="BO281" s="7">
        <v>-1.5</v>
      </c>
      <c r="BQ281" s="7">
        <v>2.1</v>
      </c>
      <c r="BU281" s="7">
        <v>3</v>
      </c>
      <c r="BZ281" s="7">
        <v>241.5</v>
      </c>
      <c r="CA281" s="7">
        <v>241.5</v>
      </c>
      <c r="CD281" s="7">
        <v>-45</v>
      </c>
      <c r="CE281" s="7">
        <v>168</v>
      </c>
      <c r="CO281" s="7">
        <v>-4.07</v>
      </c>
      <c r="CR281" s="7">
        <v>2776</v>
      </c>
      <c r="CT281" s="7">
        <v>157.25</v>
      </c>
      <c r="CW281" s="7">
        <v>660.298</v>
      </c>
      <c r="CY281" s="7">
        <v>429</v>
      </c>
      <c r="CZ281" s="7">
        <v>5152</v>
      </c>
      <c r="DA281" s="7">
        <v>7.5</v>
      </c>
      <c r="DB281" s="7">
        <v>954.5</v>
      </c>
      <c r="DC281" s="7">
        <v>16.84</v>
      </c>
      <c r="DG281" s="7">
        <v>439.02</v>
      </c>
      <c r="DH281" s="7">
        <v>-4.25</v>
      </c>
      <c r="DJ281" s="7">
        <v>409.28</v>
      </c>
      <c r="DK281" s="7">
        <v>120.96</v>
      </c>
      <c r="DP281" s="7">
        <v>70.400000000000006</v>
      </c>
      <c r="DQ281" s="7">
        <v>136.6</v>
      </c>
      <c r="DR281" s="7">
        <v>121.41</v>
      </c>
      <c r="DV281" s="7">
        <v>429.40499999999997</v>
      </c>
      <c r="DW281" s="7">
        <v>46756.084999999999</v>
      </c>
      <c r="DX281" s="7">
        <v>-9692.6740000000009</v>
      </c>
    </row>
    <row r="282" spans="1:128" x14ac:dyDescent="0.2">
      <c r="A282" s="8" t="s">
        <v>622</v>
      </c>
      <c r="B282" s="7">
        <v>6</v>
      </c>
      <c r="D282" s="7">
        <v>1.946</v>
      </c>
      <c r="E282" s="7">
        <v>2E-3</v>
      </c>
      <c r="F282" s="7">
        <v>11.84</v>
      </c>
      <c r="I282" s="7">
        <v>5.2</v>
      </c>
      <c r="P282" s="7">
        <v>1.08</v>
      </c>
      <c r="Z282" s="7">
        <v>4.32</v>
      </c>
      <c r="AA282" s="7">
        <v>3</v>
      </c>
      <c r="AQ282" s="7">
        <v>4</v>
      </c>
      <c r="AX282" s="7">
        <v>0.75</v>
      </c>
      <c r="AY282" s="7">
        <v>3.7</v>
      </c>
      <c r="BA282" s="7">
        <v>5.52</v>
      </c>
      <c r="BE282" s="7">
        <v>1.5</v>
      </c>
      <c r="BO282" s="7">
        <v>3</v>
      </c>
      <c r="BU282" s="7">
        <v>1.5</v>
      </c>
      <c r="BZ282" s="7">
        <v>111</v>
      </c>
      <c r="CA282" s="7">
        <v>111</v>
      </c>
      <c r="CO282" s="7">
        <v>2.96</v>
      </c>
      <c r="CR282" s="7">
        <v>1.2</v>
      </c>
      <c r="CW282" s="7">
        <v>3</v>
      </c>
      <c r="CY282" s="7">
        <v>6</v>
      </c>
      <c r="CZ282" s="7">
        <v>3</v>
      </c>
      <c r="DB282" s="7">
        <v>132</v>
      </c>
      <c r="DG282" s="7">
        <v>3.06</v>
      </c>
      <c r="DJ282" s="7">
        <v>110.88</v>
      </c>
      <c r="DR282" s="7">
        <v>2.2799999999999998</v>
      </c>
      <c r="DV282" s="7">
        <v>2.2200000000000002</v>
      </c>
      <c r="DW282" s="7">
        <v>1521.7840000000001</v>
      </c>
      <c r="DX282" s="7">
        <v>17771.349999999999</v>
      </c>
    </row>
    <row r="283" spans="1:128" x14ac:dyDescent="0.2">
      <c r="A283" s="8"/>
      <c r="B283" s="7" t="s">
        <v>181</v>
      </c>
      <c r="C283" s="7" t="s">
        <v>180</v>
      </c>
      <c r="F283" s="7" t="s">
        <v>184</v>
      </c>
      <c r="N283" s="7" t="s">
        <v>276</v>
      </c>
      <c r="Y283" s="7" t="s">
        <v>289</v>
      </c>
      <c r="AL283" s="7" t="s">
        <v>298</v>
      </c>
      <c r="CO283" s="7" t="s">
        <v>194</v>
      </c>
      <c r="DA283" s="7" t="s">
        <v>271</v>
      </c>
      <c r="DG283" s="7" t="s">
        <v>282</v>
      </c>
      <c r="DK283" s="7" t="s">
        <v>195</v>
      </c>
      <c r="DQ283" s="7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7" customWidth="1"/>
    <col min="2" max="1025" width="8.5" style="7" customWidth="1"/>
  </cols>
  <sheetData>
    <row r="1" spans="1:2" x14ac:dyDescent="0.2">
      <c r="A1" s="41" t="s">
        <v>677</v>
      </c>
      <c r="B1" s="41" t="s">
        <v>677</v>
      </c>
    </row>
    <row r="2" spans="1:2" x14ac:dyDescent="0.2">
      <c r="A2" s="41" t="s">
        <v>226</v>
      </c>
      <c r="B2" s="41" t="s">
        <v>651</v>
      </c>
    </row>
    <row r="3" spans="1:2" x14ac:dyDescent="0.2">
      <c r="A3" s="41" t="s">
        <v>225</v>
      </c>
      <c r="B3" s="41" t="s">
        <v>651</v>
      </c>
    </row>
    <row r="4" spans="1:2" x14ac:dyDescent="0.2">
      <c r="A4" s="41" t="s">
        <v>222</v>
      </c>
      <c r="B4" s="41" t="s">
        <v>651</v>
      </c>
    </row>
    <row r="5" spans="1:2" x14ac:dyDescent="0.2">
      <c r="A5" s="41" t="s">
        <v>223</v>
      </c>
      <c r="B5" s="41" t="s">
        <v>651</v>
      </c>
    </row>
    <row r="6" spans="1:2" x14ac:dyDescent="0.2">
      <c r="A6" s="41" t="s">
        <v>224</v>
      </c>
      <c r="B6" s="41" t="s">
        <v>651</v>
      </c>
    </row>
    <row r="7" spans="1:2" x14ac:dyDescent="0.2">
      <c r="A7" s="41" t="s">
        <v>217</v>
      </c>
      <c r="B7" s="41" t="s">
        <v>641</v>
      </c>
    </row>
    <row r="8" spans="1:2" x14ac:dyDescent="0.2">
      <c r="A8" s="41" t="s">
        <v>213</v>
      </c>
      <c r="B8" s="41" t="s">
        <v>641</v>
      </c>
    </row>
    <row r="9" spans="1:2" x14ac:dyDescent="0.2">
      <c r="A9" s="41" t="s">
        <v>220</v>
      </c>
      <c r="B9" s="41" t="s">
        <v>644</v>
      </c>
    </row>
    <row r="10" spans="1:2" x14ac:dyDescent="0.2">
      <c r="A10" s="41" t="s">
        <v>215</v>
      </c>
      <c r="B10" s="41" t="s">
        <v>641</v>
      </c>
    </row>
    <row r="11" spans="1:2" x14ac:dyDescent="0.2">
      <c r="A11" s="41" t="s">
        <v>219</v>
      </c>
      <c r="B11" s="41" t="s">
        <v>644</v>
      </c>
    </row>
    <row r="12" spans="1:2" x14ac:dyDescent="0.2">
      <c r="A12" s="41" t="s">
        <v>228</v>
      </c>
      <c r="B12" s="41" t="s">
        <v>644</v>
      </c>
    </row>
    <row r="13" spans="1:2" x14ac:dyDescent="0.2">
      <c r="A13" s="41" t="s">
        <v>212</v>
      </c>
      <c r="B13" s="41" t="s">
        <v>634</v>
      </c>
    </row>
    <row r="14" spans="1:2" x14ac:dyDescent="0.2">
      <c r="A14" s="41" t="s">
        <v>214</v>
      </c>
      <c r="B14" s="41" t="s">
        <v>641</v>
      </c>
    </row>
    <row r="15" spans="1:2" x14ac:dyDescent="0.2">
      <c r="A15" s="41" t="s">
        <v>543</v>
      </c>
      <c r="B15" s="41" t="s">
        <v>641</v>
      </c>
    </row>
    <row r="16" spans="1:2" x14ac:dyDescent="0.2">
      <c r="A16" s="41" t="s">
        <v>216</v>
      </c>
      <c r="B16" s="41" t="s">
        <v>641</v>
      </c>
    </row>
    <row r="17" spans="1:2" x14ac:dyDescent="0.2">
      <c r="A17" s="41" t="s">
        <v>205</v>
      </c>
      <c r="B17" s="41" t="s">
        <v>644</v>
      </c>
    </row>
    <row r="18" spans="1:2" x14ac:dyDescent="0.2">
      <c r="A18" s="41" t="s">
        <v>210</v>
      </c>
      <c r="B18" s="41" t="s">
        <v>641</v>
      </c>
    </row>
    <row r="19" spans="1:2" x14ac:dyDescent="0.2">
      <c r="A19" s="41" t="s">
        <v>218</v>
      </c>
      <c r="B19" s="41" t="s">
        <v>641</v>
      </c>
    </row>
    <row r="20" spans="1:2" x14ac:dyDescent="0.2">
      <c r="A20" s="41" t="s">
        <v>204</v>
      </c>
      <c r="B20" s="41" t="s">
        <v>641</v>
      </c>
    </row>
    <row r="21" spans="1:2" x14ac:dyDescent="0.2">
      <c r="A21" s="41" t="s">
        <v>211</v>
      </c>
      <c r="B21" s="41" t="s">
        <v>644</v>
      </c>
    </row>
    <row r="22" spans="1:2" x14ac:dyDescent="0.2">
      <c r="A22" s="41" t="s">
        <v>206</v>
      </c>
      <c r="B22" s="41" t="s">
        <v>644</v>
      </c>
    </row>
    <row r="23" spans="1:2" x14ac:dyDescent="0.2">
      <c r="A23" s="41" t="s">
        <v>207</v>
      </c>
      <c r="B23" s="41" t="s">
        <v>644</v>
      </c>
    </row>
    <row r="24" spans="1:2" x14ac:dyDescent="0.2">
      <c r="A24" s="41" t="s">
        <v>208</v>
      </c>
      <c r="B24" s="41" t="s">
        <v>644</v>
      </c>
    </row>
    <row r="25" spans="1:2" x14ac:dyDescent="0.2">
      <c r="A25" s="41" t="s">
        <v>209</v>
      </c>
      <c r="B25" s="41" t="s">
        <v>644</v>
      </c>
    </row>
    <row r="26" spans="1:2" x14ac:dyDescent="0.2">
      <c r="A26" s="41" t="s">
        <v>227</v>
      </c>
      <c r="B26" s="41" t="s">
        <v>644</v>
      </c>
    </row>
    <row r="27" spans="1:2" x14ac:dyDescent="0.2">
      <c r="A27" s="41" t="s">
        <v>221</v>
      </c>
      <c r="B27" s="41" t="s">
        <v>641</v>
      </c>
    </row>
    <row r="28" spans="1:2" x14ac:dyDescent="0.2">
      <c r="A28" s="41" t="s">
        <v>203</v>
      </c>
      <c r="B28" s="41" t="s">
        <v>644</v>
      </c>
    </row>
    <row r="29" spans="1:2" x14ac:dyDescent="0.2">
      <c r="A29" s="41" t="s">
        <v>196</v>
      </c>
      <c r="B29" s="41" t="s">
        <v>644</v>
      </c>
    </row>
    <row r="30" spans="1:2" x14ac:dyDescent="0.2">
      <c r="A30" s="41" t="s">
        <v>195</v>
      </c>
      <c r="B30" s="41" t="s">
        <v>641</v>
      </c>
    </row>
    <row r="31" spans="1:2" x14ac:dyDescent="0.2">
      <c r="A31" s="41" t="s">
        <v>200</v>
      </c>
      <c r="B31" s="41" t="s">
        <v>644</v>
      </c>
    </row>
    <row r="32" spans="1:2" x14ac:dyDescent="0.2">
      <c r="A32" s="41" t="s">
        <v>198</v>
      </c>
      <c r="B32" s="41" t="s">
        <v>644</v>
      </c>
    </row>
    <row r="33" spans="1:2" x14ac:dyDescent="0.2">
      <c r="A33" s="41" t="s">
        <v>197</v>
      </c>
      <c r="B33" s="41" t="s">
        <v>644</v>
      </c>
    </row>
    <row r="34" spans="1:2" x14ac:dyDescent="0.2">
      <c r="A34" s="41" t="s">
        <v>202</v>
      </c>
      <c r="B34" s="41" t="s">
        <v>634</v>
      </c>
    </row>
    <row r="35" spans="1:2" x14ac:dyDescent="0.2">
      <c r="A35" s="41" t="s">
        <v>567</v>
      </c>
      <c r="B35" s="41" t="s">
        <v>644</v>
      </c>
    </row>
    <row r="36" spans="1:2" x14ac:dyDescent="0.2">
      <c r="A36" s="41" t="s">
        <v>201</v>
      </c>
      <c r="B36" s="41" t="s">
        <v>644</v>
      </c>
    </row>
    <row r="37" spans="1:2" x14ac:dyDescent="0.2">
      <c r="A37" s="41" t="s">
        <v>199</v>
      </c>
      <c r="B37" s="41" t="s">
        <v>644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7" customWidth="1"/>
    <col min="2" max="1025" width="8.5" style="7" customWidth="1"/>
  </cols>
  <sheetData>
    <row r="1" spans="1:1" x14ac:dyDescent="0.2">
      <c r="A1" s="51" t="s">
        <v>677</v>
      </c>
    </row>
    <row r="2" spans="1:1" x14ac:dyDescent="0.2">
      <c r="A2" s="41" t="s">
        <v>641</v>
      </c>
    </row>
    <row r="3" spans="1:1" x14ac:dyDescent="0.2">
      <c r="A3" s="41" t="s">
        <v>634</v>
      </c>
    </row>
    <row r="4" spans="1:1" x14ac:dyDescent="0.2">
      <c r="A4" s="41" t="s">
        <v>647</v>
      </c>
    </row>
    <row r="5" spans="1:1" x14ac:dyDescent="0.2">
      <c r="A5" s="41" t="s">
        <v>638</v>
      </c>
    </row>
    <row r="6" spans="1:1" x14ac:dyDescent="0.2">
      <c r="A6" s="41" t="s">
        <v>649</v>
      </c>
    </row>
    <row r="7" spans="1:1" x14ac:dyDescent="0.2">
      <c r="A7" s="41" t="s">
        <v>644</v>
      </c>
    </row>
    <row r="8" spans="1:1" x14ac:dyDescent="0.2">
      <c r="A8" s="41" t="s">
        <v>651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7" customWidth="1"/>
    <col min="2" max="2" width="11.33203125" style="7" customWidth="1"/>
    <col min="3" max="3" width="9.1640625" style="7" customWidth="1"/>
    <col min="4" max="4" width="62.1640625" style="7" customWidth="1"/>
    <col min="5" max="5" width="10.33203125" style="7" customWidth="1"/>
    <col min="6" max="7" width="10.33203125" style="11" customWidth="1"/>
    <col min="8" max="8" width="10.33203125" style="7" customWidth="1"/>
    <col min="9" max="9" width="18.1640625" style="7" customWidth="1"/>
    <col min="10" max="10" width="9.1640625" style="7" customWidth="1"/>
    <col min="11" max="11" width="9.1640625" style="11" customWidth="1"/>
    <col min="12" max="12" width="9.1640625" style="12" customWidth="1"/>
    <col min="13" max="16" width="9.1640625" style="7" customWidth="1"/>
    <col min="17" max="22" width="9.1640625" style="7" hidden="1" customWidth="1"/>
    <col min="23" max="1025" width="9.1640625" style="7" customWidth="1"/>
  </cols>
  <sheetData>
    <row r="1" spans="1:19" s="16" customFormat="1" ht="30" customHeight="1" x14ac:dyDescent="0.2">
      <c r="A1" s="13" t="s">
        <v>623</v>
      </c>
      <c r="B1" s="13" t="s">
        <v>624</v>
      </c>
      <c r="C1" s="13" t="s">
        <v>160</v>
      </c>
      <c r="D1" s="13" t="s">
        <v>625</v>
      </c>
      <c r="E1" s="13" t="s">
        <v>626</v>
      </c>
      <c r="F1" s="14" t="s">
        <v>627</v>
      </c>
      <c r="G1" s="14" t="s">
        <v>628</v>
      </c>
      <c r="H1" s="13" t="s">
        <v>629</v>
      </c>
      <c r="I1" s="13"/>
      <c r="J1" s="13" t="s">
        <v>630</v>
      </c>
      <c r="K1" s="14" t="s">
        <v>631</v>
      </c>
      <c r="L1" s="15" t="s">
        <v>632</v>
      </c>
      <c r="M1" s="13" t="s">
        <v>633</v>
      </c>
      <c r="O1" s="17" t="s">
        <v>447</v>
      </c>
    </row>
    <row r="2" spans="1:19" ht="14.5" customHeight="1" x14ac:dyDescent="0.2">
      <c r="A2" s="6" t="s">
        <v>634</v>
      </c>
      <c r="B2" s="19" t="s">
        <v>635</v>
      </c>
      <c r="C2" s="20" t="s">
        <v>161</v>
      </c>
      <c r="D2" s="20" t="s">
        <v>202</v>
      </c>
      <c r="E2" s="20">
        <f>IFERROR(INDEX('файл остатки'!$A$5:$DK$265,MATCH($O$1,'файл остатки'!$A$5:$A$228,0),MATCH(D2,'файл остатки'!$A$5:$DK$5,0)), 0)</f>
        <v>0</v>
      </c>
      <c r="F2" s="20">
        <f>IFERROR(INDEX('файл остатки'!$A$5:$DK$265,MATCH($O$2,'файл остатки'!$A$5:$A$228,0),MATCH(D2,'файл остатки'!$A$5:$DK$5,0)), 0)</f>
        <v>0</v>
      </c>
      <c r="G2" s="20">
        <f t="shared" ref="G2:G8" si="0">MIN(E2, 0)</f>
        <v>0</v>
      </c>
      <c r="H2" s="20">
        <v>0</v>
      </c>
      <c r="J2" s="21">
        <v>850</v>
      </c>
      <c r="K2" s="21">
        <f>-(G2 + G3) / J2</f>
        <v>0</v>
      </c>
      <c r="L2" s="21">
        <f>ROUND(K2, 0)</f>
        <v>0</v>
      </c>
      <c r="O2" s="22" t="s">
        <v>440</v>
      </c>
      <c r="R2" s="21" t="s">
        <v>636</v>
      </c>
      <c r="S2" s="21">
        <v>3</v>
      </c>
    </row>
    <row r="3" spans="1:19" x14ac:dyDescent="0.2">
      <c r="A3" s="6"/>
      <c r="B3" s="23" t="s">
        <v>637</v>
      </c>
      <c r="C3" s="24" t="s">
        <v>164</v>
      </c>
      <c r="D3" s="24" t="s">
        <v>212</v>
      </c>
      <c r="E3" s="24">
        <f>IFERROR(INDEX('файл остатки'!$A$5:$DK$265,MATCH($O$1,'файл остатки'!$A$5:$A$228,0),MATCH(D3,'файл остатки'!$A$5:$DK$5,0)), 0)</f>
        <v>110.88</v>
      </c>
      <c r="F3" s="24">
        <f>IFERROR(INDEX('файл остатки'!$A$5:$DK$265,MATCH($O$2,'файл остатки'!$A$5:$A$228,0),MATCH(D3,'файл остатки'!$A$5:$DK$5,0)), 0)</f>
        <v>110.45333333333301</v>
      </c>
      <c r="G3" s="24">
        <f t="shared" si="0"/>
        <v>0</v>
      </c>
      <c r="H3" s="24">
        <v>0</v>
      </c>
    </row>
    <row r="4" spans="1:19" ht="14.5" customHeight="1" x14ac:dyDescent="0.2">
      <c r="A4" s="6" t="s">
        <v>638</v>
      </c>
      <c r="B4" s="5" t="s">
        <v>639</v>
      </c>
      <c r="C4" s="26" t="s">
        <v>164</v>
      </c>
      <c r="D4" s="26" t="s">
        <v>230</v>
      </c>
      <c r="E4" s="26">
        <f>IFERROR(INDEX('файл остатки'!$A$5:$DK$265,MATCH($O$1,'файл остатки'!$A$5:$A$228,0),MATCH(D4,'файл остатки'!$A$5:$DK$5,0)), 0)</f>
        <v>-126.125</v>
      </c>
      <c r="F4" s="26">
        <f>IFERROR(INDEX('файл остатки'!$A$5:$DK$265,MATCH($O$2,'файл остатки'!$A$5:$A$228,0),MATCH(D4,'файл остатки'!$A$5:$DK$5,0)), 0)</f>
        <v>0</v>
      </c>
      <c r="G4" s="26">
        <f t="shared" si="0"/>
        <v>-126.125</v>
      </c>
      <c r="H4" s="26">
        <v>0</v>
      </c>
      <c r="J4" s="21">
        <v>1000</v>
      </c>
      <c r="K4" s="21">
        <f>-(G4 + G5 + G6 + G7 + G8) / J4</f>
        <v>0.81625000000000003</v>
      </c>
      <c r="L4" s="21">
        <f>ROUND(K4, 0)</f>
        <v>1</v>
      </c>
      <c r="R4" s="21" t="s">
        <v>640</v>
      </c>
      <c r="S4" s="21">
        <v>5</v>
      </c>
    </row>
    <row r="5" spans="1:19" x14ac:dyDescent="0.2">
      <c r="A5" s="6"/>
      <c r="B5" s="6"/>
      <c r="C5" s="26" t="s">
        <v>163</v>
      </c>
      <c r="D5" s="26" t="s">
        <v>239</v>
      </c>
      <c r="E5" s="26">
        <f>IFERROR(INDEX('файл остатки'!$A$5:$DK$265,MATCH($O$1,'файл остатки'!$A$5:$A$228,0),MATCH(D5,'файл остатки'!$A$5:$DK$5,0)), 0)</f>
        <v>-70</v>
      </c>
      <c r="F5" s="26">
        <f>IFERROR(INDEX('файл остатки'!$A$5:$DK$265,MATCH($O$2,'файл остатки'!$A$5:$A$228,0),MATCH(D5,'файл остатки'!$A$5:$DK$5,0)), 0)</f>
        <v>0</v>
      </c>
      <c r="G5" s="26">
        <f t="shared" si="0"/>
        <v>-70</v>
      </c>
      <c r="H5" s="26">
        <v>0</v>
      </c>
    </row>
    <row r="6" spans="1:19" x14ac:dyDescent="0.2">
      <c r="A6" s="6"/>
      <c r="B6" s="5"/>
      <c r="C6" s="26" t="s">
        <v>166</v>
      </c>
      <c r="D6" s="26" t="s">
        <v>240</v>
      </c>
      <c r="E6" s="26">
        <f>IFERROR(INDEX('файл остатки'!$A$5:$DK$265,MATCH($O$1,'файл остатки'!$A$5:$A$228,0),MATCH(D6,'файл остатки'!$A$5:$DK$5,0)), 0)</f>
        <v>-280</v>
      </c>
      <c r="F6" s="26">
        <f>IFERROR(INDEX('файл остатки'!$A$5:$DK$265,MATCH($O$2,'файл остатки'!$A$5:$A$228,0),MATCH(D6,'файл остатки'!$A$5:$DK$5,0)), 0)</f>
        <v>0</v>
      </c>
      <c r="G6" s="26">
        <f t="shared" si="0"/>
        <v>-280</v>
      </c>
      <c r="H6" s="26">
        <v>0</v>
      </c>
    </row>
    <row r="7" spans="1:19" ht="14.5" customHeight="1" x14ac:dyDescent="0.2">
      <c r="A7" s="6"/>
      <c r="B7" s="4" t="s">
        <v>157</v>
      </c>
      <c r="C7" s="28" t="s">
        <v>164</v>
      </c>
      <c r="D7" s="28" t="s">
        <v>244</v>
      </c>
      <c r="E7" s="28">
        <f>IFERROR(INDEX('файл остатки'!$A$5:$DK$265,MATCH($O$1,'файл остатки'!$A$5:$A$228,0),MATCH(D7,'файл остатки'!$A$5:$DK$5,0)), 0)</f>
        <v>-270.125</v>
      </c>
      <c r="F7" s="28">
        <f>IFERROR(INDEX('файл остатки'!$A$5:$DK$265,MATCH($O$2,'файл остатки'!$A$5:$A$228,0),MATCH(D7,'файл остатки'!$A$5:$DK$5,0)), 0)</f>
        <v>0</v>
      </c>
      <c r="G7" s="28">
        <f t="shared" si="0"/>
        <v>-270.125</v>
      </c>
      <c r="H7" s="28">
        <v>0</v>
      </c>
    </row>
    <row r="8" spans="1:19" x14ac:dyDescent="0.2">
      <c r="A8" s="6"/>
      <c r="B8" s="6"/>
      <c r="C8" s="28" t="s">
        <v>163</v>
      </c>
      <c r="D8" s="28" t="s">
        <v>249</v>
      </c>
      <c r="E8" s="28">
        <f>IFERROR(INDEX('файл остатки'!$A$5:$DK$265,MATCH($O$1,'файл остатки'!$A$5:$A$228,0),MATCH(D8,'файл остатки'!$A$5:$DK$5,0)), 0)</f>
        <v>-70</v>
      </c>
      <c r="F8" s="28">
        <f>IFERROR(INDEX('файл остатки'!$A$5:$DK$265,MATCH($O$2,'файл остатки'!$A$5:$A$228,0),MATCH(D8,'файл остатки'!$A$5:$DK$5,0)), 0)</f>
        <v>0</v>
      </c>
      <c r="G8" s="28">
        <f t="shared" si="0"/>
        <v>-70</v>
      </c>
      <c r="H8" s="28">
        <v>0</v>
      </c>
    </row>
    <row r="11" spans="1:19" ht="14.5" customHeight="1" x14ac:dyDescent="0.2">
      <c r="A11" s="6" t="s">
        <v>641</v>
      </c>
      <c r="B11" s="19" t="s">
        <v>635</v>
      </c>
      <c r="C11" s="20" t="s">
        <v>642</v>
      </c>
      <c r="D11" s="20" t="s">
        <v>195</v>
      </c>
      <c r="E11" s="20">
        <f>IFERROR(INDEX('файл остатки'!$A$5:$DK$265,MATCH($O$1,'файл остатки'!$A$5:$A$228,0),MATCH(D11,'файл остатки'!$A$5:$DK$5,0)), 0)</f>
        <v>508.48</v>
      </c>
      <c r="F11" s="20">
        <f>IFERROR(INDEX('файл остатки'!$A$5:$DK$265,MATCH($O$2,'файл остатки'!$A$5:$A$228,0),MATCH(D11,'файл остатки'!$A$5:$DK$5,0)), 0)</f>
        <v>459.73333333333301</v>
      </c>
      <c r="G11" s="20">
        <f t="shared" ref="G11:G20" si="1">MIN(E11, 0)</f>
        <v>0</v>
      </c>
      <c r="H11" s="20">
        <v>0</v>
      </c>
      <c r="J11" s="21">
        <v>850</v>
      </c>
      <c r="K11" s="21">
        <f>-(G11 + G12 + G13 + G14 + G15 + G16 + G17 + G18 + G19 + G20) / J11</f>
        <v>3.3580941176470591</v>
      </c>
      <c r="L11" s="21">
        <f>ROUND(K11, 0)</f>
        <v>3</v>
      </c>
      <c r="R11" s="21" t="s">
        <v>643</v>
      </c>
      <c r="S11" s="21">
        <v>1</v>
      </c>
    </row>
    <row r="12" spans="1:19" ht="14.5" customHeight="1" x14ac:dyDescent="0.2">
      <c r="A12" s="6"/>
      <c r="B12" s="3" t="s">
        <v>637</v>
      </c>
      <c r="C12" s="24" t="s">
        <v>164</v>
      </c>
      <c r="D12" s="24" t="s">
        <v>214</v>
      </c>
      <c r="E12" s="24">
        <f>IFERROR(INDEX('файл остатки'!$A$5:$DK$265,MATCH($O$1,'файл остатки'!$A$5:$A$228,0),MATCH(D12,'файл остатки'!$A$5:$DK$5,0)), 0)</f>
        <v>-46.8</v>
      </c>
      <c r="F12" s="24">
        <f>IFERROR(INDEX('файл остатки'!$A$5:$DK$265,MATCH($O$2,'файл остатки'!$A$5:$A$228,0),MATCH(D12,'файл остатки'!$A$5:$DK$5,0)), 0)</f>
        <v>0</v>
      </c>
      <c r="G12" s="24">
        <f t="shared" si="1"/>
        <v>-46.8</v>
      </c>
      <c r="H12" s="24">
        <v>0</v>
      </c>
    </row>
    <row r="13" spans="1:19" x14ac:dyDescent="0.2">
      <c r="A13" s="6"/>
      <c r="B13" s="6"/>
      <c r="C13" s="24" t="s">
        <v>165</v>
      </c>
      <c r="D13" s="24" t="s">
        <v>217</v>
      </c>
      <c r="E13" s="24">
        <f>IFERROR(INDEX('файл остатки'!$A$5:$DK$265,MATCH($O$1,'файл остатки'!$A$5:$A$228,0),MATCH(D13,'файл остатки'!$A$5:$DK$5,0)), 0)</f>
        <v>-315.2</v>
      </c>
      <c r="F13" s="24">
        <f>IFERROR(INDEX('файл остатки'!$A$5:$DK$265,MATCH($O$2,'файл остатки'!$A$5:$A$228,0),MATCH(D13,'файл остатки'!$A$5:$DK$5,0)), 0)</f>
        <v>4801.1428571428596</v>
      </c>
      <c r="G13" s="24">
        <f t="shared" si="1"/>
        <v>-315.2</v>
      </c>
      <c r="H13" s="24">
        <v>0</v>
      </c>
    </row>
    <row r="14" spans="1:19" x14ac:dyDescent="0.2">
      <c r="A14" s="6"/>
      <c r="B14" s="6"/>
      <c r="C14" s="24" t="s">
        <v>170</v>
      </c>
      <c r="D14" s="24" t="s">
        <v>218</v>
      </c>
      <c r="E14" s="24">
        <f>IFERROR(INDEX('файл остатки'!$A$5:$DK$265,MATCH($O$1,'файл остатки'!$A$5:$A$228,0),MATCH(D14,'файл остатки'!$A$5:$DK$5,0)), 0)</f>
        <v>18</v>
      </c>
      <c r="F14" s="24">
        <f>IFERROR(INDEX('файл остатки'!$A$5:$DK$265,MATCH($O$2,'файл остатки'!$A$5:$A$228,0),MATCH(D14,'файл остатки'!$A$5:$DK$5,0)), 0)</f>
        <v>86.4</v>
      </c>
      <c r="G14" s="24">
        <f t="shared" si="1"/>
        <v>0</v>
      </c>
      <c r="H14" s="24">
        <v>0</v>
      </c>
    </row>
    <row r="15" spans="1:19" x14ac:dyDescent="0.2">
      <c r="A15" s="6"/>
      <c r="B15" s="6"/>
      <c r="C15" s="24" t="s">
        <v>163</v>
      </c>
      <c r="D15" s="24" t="s">
        <v>210</v>
      </c>
      <c r="E15" s="24">
        <f>IFERROR(INDEX('файл остатки'!$A$5:$DK$265,MATCH($O$1,'файл остатки'!$A$5:$A$228,0),MATCH(D15,'файл остатки'!$A$5:$DK$5,0)), 0)</f>
        <v>-76.16</v>
      </c>
      <c r="F15" s="24">
        <f>IFERROR(INDEX('файл остатки'!$A$5:$DK$265,MATCH($O$2,'файл остатки'!$A$5:$A$228,0),MATCH(D15,'файл остатки'!$A$5:$DK$5,0)), 0)</f>
        <v>0.21333333333333299</v>
      </c>
      <c r="G15" s="24">
        <f t="shared" si="1"/>
        <v>-76.16</v>
      </c>
      <c r="H15" s="24">
        <v>0</v>
      </c>
    </row>
    <row r="16" spans="1:19" x14ac:dyDescent="0.2">
      <c r="A16" s="6"/>
      <c r="B16" s="6"/>
      <c r="C16" s="24" t="s">
        <v>167</v>
      </c>
      <c r="D16" s="24" t="s">
        <v>204</v>
      </c>
      <c r="E16" s="24">
        <f>IFERROR(INDEX('файл остатки'!$A$5:$DK$265,MATCH($O$1,'файл остатки'!$A$5:$A$228,0),MATCH(D16,'файл остатки'!$A$5:$DK$5,0)), 0)</f>
        <v>0</v>
      </c>
      <c r="F16" s="24">
        <f>IFERROR(INDEX('файл остатки'!$A$5:$DK$265,MATCH($O$2,'файл остатки'!$A$5:$A$228,0),MATCH(D16,'файл остатки'!$A$5:$DK$5,0)), 0)</f>
        <v>111.211428571429</v>
      </c>
      <c r="G16" s="24">
        <f t="shared" si="1"/>
        <v>0</v>
      </c>
      <c r="H16" s="24">
        <v>0</v>
      </c>
    </row>
    <row r="17" spans="1:19" x14ac:dyDescent="0.2">
      <c r="A17" s="6"/>
      <c r="B17" s="6"/>
      <c r="C17" s="24" t="s">
        <v>165</v>
      </c>
      <c r="D17" s="24" t="s">
        <v>216</v>
      </c>
      <c r="E17" s="24">
        <f>IFERROR(INDEX('файл остатки'!$A$5:$DK$265,MATCH($O$1,'файл остатки'!$A$5:$A$228,0),MATCH(D17,'файл остатки'!$A$5:$DK$5,0)), 0)</f>
        <v>-173.42</v>
      </c>
      <c r="F17" s="24">
        <f>IFERROR(INDEX('файл остатки'!$A$5:$DK$265,MATCH($O$2,'файл остатки'!$A$5:$A$228,0),MATCH(D17,'файл остатки'!$A$5:$DK$5,0)), 0)</f>
        <v>596.90476190476204</v>
      </c>
      <c r="G17" s="24">
        <f t="shared" si="1"/>
        <v>-173.42</v>
      </c>
      <c r="H17" s="24">
        <v>0</v>
      </c>
    </row>
    <row r="18" spans="1:19" x14ac:dyDescent="0.2">
      <c r="A18" s="6"/>
      <c r="B18" s="6"/>
      <c r="C18" s="24" t="s">
        <v>171</v>
      </c>
      <c r="D18" s="24" t="s">
        <v>221</v>
      </c>
      <c r="E18" s="24">
        <f>IFERROR(INDEX('файл остатки'!$A$5:$DK$265,MATCH($O$1,'файл остатки'!$A$5:$A$228,0),MATCH(D18,'файл остатки'!$A$5:$DK$5,0)), 0)</f>
        <v>156.4</v>
      </c>
      <c r="F18" s="24">
        <f>IFERROR(INDEX('файл остатки'!$A$5:$DK$265,MATCH($O$2,'файл остатки'!$A$5:$A$228,0),MATCH(D18,'файл остатки'!$A$5:$DK$5,0)), 0)</f>
        <v>679.07428571428602</v>
      </c>
      <c r="G18" s="24">
        <f t="shared" si="1"/>
        <v>0</v>
      </c>
      <c r="H18" s="24">
        <v>0</v>
      </c>
    </row>
    <row r="19" spans="1:19" x14ac:dyDescent="0.2">
      <c r="A19" s="6"/>
      <c r="B19" s="6"/>
      <c r="C19" s="24" t="s">
        <v>165</v>
      </c>
      <c r="D19" s="24" t="s">
        <v>213</v>
      </c>
      <c r="E19" s="24">
        <f>IFERROR(INDEX('файл остатки'!$A$5:$DK$265,MATCH($O$1,'файл остатки'!$A$5:$A$228,0),MATCH(D19,'файл остатки'!$A$5:$DK$5,0)), 0)</f>
        <v>-1388.4</v>
      </c>
      <c r="F19" s="24">
        <f>IFERROR(INDEX('файл остатки'!$A$5:$DK$265,MATCH($O$2,'файл остатки'!$A$5:$A$228,0),MATCH(D19,'файл остатки'!$A$5:$DK$5,0)), 0)</f>
        <v>3060.4571428571398</v>
      </c>
      <c r="G19" s="24">
        <f t="shared" si="1"/>
        <v>-1388.4</v>
      </c>
      <c r="H19" s="24">
        <v>0</v>
      </c>
    </row>
    <row r="20" spans="1:19" x14ac:dyDescent="0.2">
      <c r="A20" s="6"/>
      <c r="B20" s="6"/>
      <c r="C20" s="24" t="s">
        <v>164</v>
      </c>
      <c r="D20" s="24" t="s">
        <v>215</v>
      </c>
      <c r="E20" s="24">
        <f>IFERROR(INDEX('файл остатки'!$A$5:$DK$265,MATCH($O$1,'файл остатки'!$A$5:$A$228,0),MATCH(D20,'файл остатки'!$A$5:$DK$5,0)), 0)</f>
        <v>-854.4</v>
      </c>
      <c r="F20" s="24">
        <f>IFERROR(INDEX('файл остатки'!$A$5:$DK$265,MATCH($O$2,'файл остатки'!$A$5:$A$228,0),MATCH(D20,'файл остатки'!$A$5:$DK$5,0)), 0)</f>
        <v>1424.55238095238</v>
      </c>
      <c r="G20" s="24">
        <f t="shared" si="1"/>
        <v>-854.4</v>
      </c>
      <c r="H20" s="24">
        <v>0</v>
      </c>
    </row>
    <row r="23" spans="1:19" ht="14.5" customHeight="1" x14ac:dyDescent="0.2">
      <c r="A23" s="6" t="s">
        <v>644</v>
      </c>
      <c r="B23" s="2" t="s">
        <v>645</v>
      </c>
      <c r="C23" s="29" t="s">
        <v>164</v>
      </c>
      <c r="D23" s="29" t="s">
        <v>219</v>
      </c>
      <c r="E23" s="29">
        <f>IFERROR(INDEX('файл остатки'!$A$5:$DK$265,MATCH($O$1,'файл остатки'!$A$5:$A$228,0),MATCH(D23,'файл остатки'!$A$5:$DK$5,0)), 0)</f>
        <v>-270</v>
      </c>
      <c r="F23" s="29">
        <f>IFERROR(INDEX('файл остатки'!$A$5:$DK$265,MATCH($O$2,'файл остатки'!$A$5:$A$228,0),MATCH(D23,'файл остатки'!$A$5:$DK$5,0)), 0)</f>
        <v>609.142857142857</v>
      </c>
      <c r="G23" s="29">
        <f t="shared" ref="G23:G39" si="2">MIN(E23, 0)</f>
        <v>-270</v>
      </c>
      <c r="H23" s="29">
        <v>0</v>
      </c>
      <c r="J23" s="21">
        <v>850</v>
      </c>
      <c r="K23" s="21">
        <f>-(G23 + G24 + G25 + G26 + G27 + G28 + G29 + G30 + G31 + G32 + G33 + G34 + G35 + G36 + G37 + G38 + G39) / J23</f>
        <v>5.7447764705882358</v>
      </c>
      <c r="L23" s="21">
        <f>ROUND(K23, 0)</f>
        <v>6</v>
      </c>
      <c r="R23" s="21" t="s">
        <v>646</v>
      </c>
      <c r="S23" s="21">
        <v>2</v>
      </c>
    </row>
    <row r="24" spans="1:19" x14ac:dyDescent="0.2">
      <c r="A24" s="6"/>
      <c r="B24" s="6"/>
      <c r="C24" s="29" t="s">
        <v>164</v>
      </c>
      <c r="D24" s="29" t="s">
        <v>220</v>
      </c>
      <c r="E24" s="29">
        <f>IFERROR(INDEX('файл остатки'!$A$5:$DK$265,MATCH($O$1,'файл остатки'!$A$5:$A$228,0),MATCH(D24,'файл остатки'!$A$5:$DK$5,0)), 0)</f>
        <v>-13.32</v>
      </c>
      <c r="F24" s="29">
        <f>IFERROR(INDEX('файл остатки'!$A$5:$DK$265,MATCH($O$2,'файл остатки'!$A$5:$A$228,0),MATCH(D24,'файл остатки'!$A$5:$DK$5,0)), 0)</f>
        <v>14.4571428571429</v>
      </c>
      <c r="G24" s="29">
        <f t="shared" si="2"/>
        <v>-13.32</v>
      </c>
      <c r="H24" s="29">
        <v>0</v>
      </c>
    </row>
    <row r="25" spans="1:19" x14ac:dyDescent="0.2">
      <c r="A25" s="6"/>
      <c r="B25" s="6"/>
      <c r="C25" s="30" t="s">
        <v>172</v>
      </c>
      <c r="D25" s="30" t="s">
        <v>227</v>
      </c>
      <c r="E25" s="30">
        <f>IFERROR(INDEX('файл остатки'!$A$5:$DK$265,MATCH($O$1,'файл остатки'!$A$5:$A$228,0),MATCH(D25,'файл остатки'!$A$5:$DK$5,0)), 0)</f>
        <v>0</v>
      </c>
      <c r="F25" s="30">
        <f>IFERROR(INDEX('файл остатки'!$A$5:$DK$265,MATCH($O$2,'файл остатки'!$A$5:$A$228,0),MATCH(D25,'файл остатки'!$A$5:$DK$5,0)), 0)</f>
        <v>0</v>
      </c>
      <c r="G25" s="30">
        <f t="shared" si="2"/>
        <v>0</v>
      </c>
      <c r="H25" s="30">
        <v>0</v>
      </c>
    </row>
    <row r="26" spans="1:19" x14ac:dyDescent="0.2">
      <c r="A26" s="6"/>
      <c r="B26" s="2"/>
      <c r="C26" s="30" t="s">
        <v>172</v>
      </c>
      <c r="D26" s="30" t="s">
        <v>228</v>
      </c>
      <c r="E26" s="30">
        <f>IFERROR(INDEX('файл остатки'!$A$5:$DK$265,MATCH($O$1,'файл остатки'!$A$5:$A$228,0),MATCH(D26,'файл остатки'!$A$5:$DK$5,0)), 0)</f>
        <v>0</v>
      </c>
      <c r="F26" s="30">
        <f>IFERROR(INDEX('файл остатки'!$A$5:$DK$265,MATCH($O$2,'файл остатки'!$A$5:$A$228,0),MATCH(D26,'файл остатки'!$A$5:$DK$5,0)), 0)</f>
        <v>0</v>
      </c>
      <c r="G26" s="30">
        <f t="shared" si="2"/>
        <v>0</v>
      </c>
      <c r="H26" s="30">
        <v>0</v>
      </c>
    </row>
    <row r="27" spans="1:19" ht="14.5" customHeight="1" x14ac:dyDescent="0.2">
      <c r="A27" s="6"/>
      <c r="B27" s="1" t="s">
        <v>635</v>
      </c>
      <c r="C27" s="29" t="s">
        <v>161</v>
      </c>
      <c r="D27" s="29" t="s">
        <v>200</v>
      </c>
      <c r="E27" s="29">
        <f>IFERROR(INDEX('файл остатки'!$A$5:$DK$265,MATCH($O$1,'файл остатки'!$A$5:$A$228,0),MATCH(D27,'файл остатки'!$A$5:$DK$5,0)), 0)</f>
        <v>-1713.6</v>
      </c>
      <c r="F27" s="29">
        <f>IFERROR(INDEX('файл остатки'!$A$5:$DK$265,MATCH($O$2,'файл остатки'!$A$5:$A$228,0),MATCH(D27,'файл остатки'!$A$5:$DK$5,0)), 0)</f>
        <v>313.86285714285702</v>
      </c>
      <c r="G27" s="29">
        <f t="shared" si="2"/>
        <v>-1713.6</v>
      </c>
      <c r="H27" s="29">
        <v>0</v>
      </c>
    </row>
    <row r="28" spans="1:19" x14ac:dyDescent="0.2">
      <c r="A28" s="6"/>
      <c r="B28" s="6"/>
      <c r="C28" s="20" t="s">
        <v>161</v>
      </c>
      <c r="D28" s="20" t="s">
        <v>199</v>
      </c>
      <c r="E28" s="20">
        <f>IFERROR(INDEX('файл остатки'!$A$5:$DK$265,MATCH($O$1,'файл остатки'!$A$5:$A$228,0),MATCH(D28,'файл остатки'!$A$5:$DK$5,0)), 0)</f>
        <v>-662.88</v>
      </c>
      <c r="F28" s="20">
        <f>IFERROR(INDEX('файл остатки'!$A$5:$DK$265,MATCH($O$2,'файл остатки'!$A$5:$A$228,0),MATCH(D28,'файл остатки'!$A$5:$DK$5,0)), 0)</f>
        <v>530.37714285714299</v>
      </c>
      <c r="G28" s="20">
        <f t="shared" si="2"/>
        <v>-662.88</v>
      </c>
      <c r="H28" s="20">
        <v>0</v>
      </c>
    </row>
    <row r="29" spans="1:19" x14ac:dyDescent="0.2">
      <c r="A29" s="6"/>
      <c r="B29" s="6"/>
      <c r="C29" s="20" t="s">
        <v>163</v>
      </c>
      <c r="D29" s="20" t="s">
        <v>201</v>
      </c>
      <c r="E29" s="20">
        <f>IFERROR(INDEX('файл остатки'!$A$5:$DK$265,MATCH($O$1,'файл остатки'!$A$5:$A$228,0),MATCH(D29,'файл остатки'!$A$5:$DK$5,0)), 0)</f>
        <v>-58.8</v>
      </c>
      <c r="F29" s="20">
        <f>IFERROR(INDEX('файл остатки'!$A$5:$DK$265,MATCH($O$2,'файл остатки'!$A$5:$A$228,0),MATCH(D29,'файл остатки'!$A$5:$DK$5,0)), 0)</f>
        <v>5.7142857142857099E-2</v>
      </c>
      <c r="G29" s="20">
        <f t="shared" si="2"/>
        <v>-58.8</v>
      </c>
      <c r="H29" s="20">
        <v>0</v>
      </c>
    </row>
    <row r="30" spans="1:19" x14ac:dyDescent="0.2">
      <c r="A30" s="6"/>
      <c r="B30" s="6"/>
      <c r="C30" s="20" t="s">
        <v>161</v>
      </c>
      <c r="D30" s="20" t="s">
        <v>198</v>
      </c>
      <c r="E30" s="20">
        <f>IFERROR(INDEX('файл остатки'!$A$5:$DK$265,MATCH($O$1,'файл остатки'!$A$5:$A$228,0),MATCH(D30,'файл остатки'!$A$5:$DK$5,0)), 0)</f>
        <v>99</v>
      </c>
      <c r="F30" s="20">
        <f>IFERROR(INDEX('файл остатки'!$A$5:$DK$265,MATCH($O$2,'файл остатки'!$A$5:$A$228,0),MATCH(D30,'файл остатки'!$A$5:$DK$5,0)), 0)</f>
        <v>141.59047619047601</v>
      </c>
      <c r="G30" s="20">
        <f t="shared" si="2"/>
        <v>0</v>
      </c>
      <c r="H30" s="20">
        <v>0</v>
      </c>
    </row>
    <row r="31" spans="1:19" x14ac:dyDescent="0.2">
      <c r="A31" s="6"/>
      <c r="B31" s="6"/>
      <c r="C31" s="20" t="s">
        <v>166</v>
      </c>
      <c r="D31" s="20" t="s">
        <v>196</v>
      </c>
      <c r="E31" s="20">
        <f>IFERROR(INDEX('файл остатки'!$A$5:$DK$265,MATCH($O$1,'файл остатки'!$A$5:$A$228,0),MATCH(D31,'файл остатки'!$A$5:$DK$5,0)), 0)</f>
        <v>-204</v>
      </c>
      <c r="F31" s="20">
        <f>IFERROR(INDEX('файл остатки'!$A$5:$DK$265,MATCH($O$2,'файл остатки'!$A$5:$A$228,0),MATCH(D31,'файл остатки'!$A$5:$DK$5,0)), 0)</f>
        <v>341.27939047618997</v>
      </c>
      <c r="G31" s="20">
        <f t="shared" si="2"/>
        <v>-204</v>
      </c>
      <c r="H31" s="20">
        <v>0</v>
      </c>
    </row>
    <row r="32" spans="1:19" x14ac:dyDescent="0.2">
      <c r="A32" s="6"/>
      <c r="B32" s="6"/>
      <c r="C32" s="20" t="s">
        <v>161</v>
      </c>
      <c r="D32" s="20" t="s">
        <v>197</v>
      </c>
      <c r="E32" s="20">
        <f>IFERROR(INDEX('файл остатки'!$A$5:$DK$265,MATCH($O$1,'файл остатки'!$A$5:$A$228,0),MATCH(D32,'файл остатки'!$A$5:$DK$5,0)), 0)</f>
        <v>4719.68</v>
      </c>
      <c r="F32" s="20">
        <f>IFERROR(INDEX('файл остатки'!$A$5:$DK$265,MATCH($O$2,'файл остатки'!$A$5:$A$228,0),MATCH(D32,'файл остатки'!$A$5:$DK$5,0)), 0)</f>
        <v>5941.34666666667</v>
      </c>
      <c r="G32" s="20">
        <f t="shared" si="2"/>
        <v>0</v>
      </c>
      <c r="H32" s="20">
        <v>0</v>
      </c>
    </row>
    <row r="33" spans="1:19" x14ac:dyDescent="0.2">
      <c r="A33" s="6"/>
      <c r="B33" s="1"/>
      <c r="C33" s="20" t="s">
        <v>161</v>
      </c>
      <c r="D33" s="20" t="s">
        <v>203</v>
      </c>
      <c r="E33" s="20">
        <f>IFERROR(INDEX('файл остатки'!$A$5:$DK$265,MATCH($O$1,'файл остатки'!$A$5:$A$228,0),MATCH(D33,'файл остатки'!$A$5:$DK$5,0)), 0)</f>
        <v>1005.66</v>
      </c>
      <c r="F33" s="20">
        <f>IFERROR(INDEX('файл остатки'!$A$5:$DK$265,MATCH($O$2,'файл остатки'!$A$5:$A$228,0),MATCH(D33,'файл остатки'!$A$5:$DK$5,0)), 0)</f>
        <v>801.82523809523798</v>
      </c>
      <c r="G33" s="20">
        <f t="shared" si="2"/>
        <v>0</v>
      </c>
      <c r="H33" s="20">
        <v>0</v>
      </c>
    </row>
    <row r="34" spans="1:19" ht="14.5" customHeight="1" x14ac:dyDescent="0.2">
      <c r="A34" s="6"/>
      <c r="B34" s="3" t="s">
        <v>637</v>
      </c>
      <c r="C34" s="24" t="s">
        <v>164</v>
      </c>
      <c r="D34" s="24" t="s">
        <v>206</v>
      </c>
      <c r="E34" s="24">
        <f>IFERROR(INDEX('файл остатки'!$A$5:$DK$265,MATCH($O$1,'файл остатки'!$A$5:$A$228,0),MATCH(D34,'файл остатки'!$A$5:$DK$5,0)), 0)</f>
        <v>-41.4</v>
      </c>
      <c r="F34" s="24">
        <f>IFERROR(INDEX('файл остатки'!$A$5:$DK$265,MATCH($O$2,'файл остатки'!$A$5:$A$228,0),MATCH(D34,'файл остатки'!$A$5:$DK$5,0)), 0)</f>
        <v>646.09142857142899</v>
      </c>
      <c r="G34" s="24">
        <f t="shared" si="2"/>
        <v>-41.4</v>
      </c>
      <c r="H34" s="24">
        <v>0</v>
      </c>
    </row>
    <row r="35" spans="1:19" x14ac:dyDescent="0.2">
      <c r="A35" s="6"/>
      <c r="B35" s="6"/>
      <c r="C35" s="24" t="s">
        <v>168</v>
      </c>
      <c r="D35" s="24" t="s">
        <v>207</v>
      </c>
      <c r="E35" s="24">
        <f>IFERROR(INDEX('файл остатки'!$A$5:$DK$265,MATCH($O$1,'файл остатки'!$A$5:$A$228,0),MATCH(D35,'файл остатки'!$A$5:$DK$5,0)), 0)</f>
        <v>-158.88</v>
      </c>
      <c r="F35" s="24">
        <f>IFERROR(INDEX('файл остатки'!$A$5:$DK$265,MATCH($O$2,'файл остатки'!$A$5:$A$228,0),MATCH(D35,'файл остатки'!$A$5:$DK$5,0)), 0)</f>
        <v>99.315238095238101</v>
      </c>
      <c r="G35" s="24">
        <f t="shared" si="2"/>
        <v>-158.88</v>
      </c>
      <c r="H35" s="24">
        <v>0</v>
      </c>
    </row>
    <row r="36" spans="1:19" x14ac:dyDescent="0.2">
      <c r="A36" s="6"/>
      <c r="B36" s="6"/>
      <c r="C36" s="24" t="s">
        <v>166</v>
      </c>
      <c r="D36" s="24" t="s">
        <v>208</v>
      </c>
      <c r="E36" s="24">
        <f>IFERROR(INDEX('файл остатки'!$A$5:$DK$265,MATCH($O$1,'файл остатки'!$A$5:$A$228,0),MATCH(D36,'файл остатки'!$A$5:$DK$5,0)), 0)</f>
        <v>-853.2</v>
      </c>
      <c r="F36" s="24">
        <f>IFERROR(INDEX('файл остатки'!$A$5:$DK$265,MATCH($O$2,'файл остатки'!$A$5:$A$228,0),MATCH(D36,'файл остатки'!$A$5:$DK$5,0)), 0)</f>
        <v>510.45714285714303</v>
      </c>
      <c r="G36" s="24">
        <f t="shared" si="2"/>
        <v>-853.2</v>
      </c>
      <c r="H36" s="24">
        <v>0</v>
      </c>
    </row>
    <row r="37" spans="1:19" x14ac:dyDescent="0.2">
      <c r="A37" s="6"/>
      <c r="B37" s="6"/>
      <c r="C37" s="24" t="s">
        <v>163</v>
      </c>
      <c r="D37" s="24" t="s">
        <v>209</v>
      </c>
      <c r="E37" s="24">
        <f>IFERROR(INDEX('файл остатки'!$A$5:$DK$265,MATCH($O$1,'файл остатки'!$A$5:$A$228,0),MATCH(D37,'файл остатки'!$A$5:$DK$5,0)), 0)</f>
        <v>-24</v>
      </c>
      <c r="F37" s="24">
        <f>IFERROR(INDEX('файл остатки'!$A$5:$DK$265,MATCH($O$2,'файл остатки'!$A$5:$A$228,0),MATCH(D37,'файл остатки'!$A$5:$DK$5,0)), 0)</f>
        <v>0.114285714285714</v>
      </c>
      <c r="G37" s="24">
        <f t="shared" si="2"/>
        <v>-24</v>
      </c>
      <c r="H37" s="24">
        <v>0</v>
      </c>
    </row>
    <row r="38" spans="1:19" x14ac:dyDescent="0.2">
      <c r="A38" s="6"/>
      <c r="B38" s="6"/>
      <c r="C38" s="24" t="s">
        <v>164</v>
      </c>
      <c r="D38" s="24" t="s">
        <v>211</v>
      </c>
      <c r="E38" s="24">
        <f>IFERROR(INDEX('файл остатки'!$A$5:$DK$265,MATCH($O$1,'файл остатки'!$A$5:$A$228,0),MATCH(D38,'файл остатки'!$A$5:$DK$5,0)), 0)</f>
        <v>-499.8</v>
      </c>
      <c r="F38" s="24">
        <f>IFERROR(INDEX('файл остатки'!$A$5:$DK$265,MATCH($O$2,'файл остатки'!$A$5:$A$228,0),MATCH(D38,'файл остатки'!$A$5:$DK$5,0)), 0)</f>
        <v>1250.9066666666699</v>
      </c>
      <c r="G38" s="24">
        <f t="shared" si="2"/>
        <v>-499.8</v>
      </c>
      <c r="H38" s="24">
        <v>0</v>
      </c>
    </row>
    <row r="39" spans="1:19" x14ac:dyDescent="0.2">
      <c r="A39" s="6"/>
      <c r="B39" s="6"/>
      <c r="C39" s="24" t="s">
        <v>164</v>
      </c>
      <c r="D39" s="24" t="s">
        <v>205</v>
      </c>
      <c r="E39" s="24">
        <f>IFERROR(INDEX('файл остатки'!$A$5:$DK$265,MATCH($O$1,'файл остатки'!$A$5:$A$228,0),MATCH(D39,'файл остатки'!$A$5:$DK$5,0)), 0)</f>
        <v>-383.18</v>
      </c>
      <c r="F39" s="24">
        <f>IFERROR(INDEX('файл остатки'!$A$5:$DK$265,MATCH($O$2,'файл остатки'!$A$5:$A$228,0),MATCH(D39,'файл остатки'!$A$5:$DK$5,0)), 0)</f>
        <v>2387.4438095238102</v>
      </c>
      <c r="G39" s="24">
        <f t="shared" si="2"/>
        <v>-383.18</v>
      </c>
      <c r="H39" s="24">
        <v>0</v>
      </c>
    </row>
    <row r="42" spans="1:19" ht="14.5" customHeight="1" x14ac:dyDescent="0.2">
      <c r="A42" s="6" t="s">
        <v>647</v>
      </c>
      <c r="B42" s="5" t="s">
        <v>639</v>
      </c>
      <c r="C42" s="26" t="s">
        <v>165</v>
      </c>
      <c r="D42" s="26" t="s">
        <v>232</v>
      </c>
      <c r="E42" s="26">
        <f>IFERROR(INDEX('файл остатки'!$A$5:$DK$265,MATCH($O$1,'файл остатки'!$A$5:$A$228,0),MATCH(D42,'файл остатки'!$A$5:$DK$5,0)), 0)</f>
        <v>-296.89999999999998</v>
      </c>
      <c r="F42" s="26">
        <f>IFERROR(INDEX('файл остатки'!$A$5:$DK$265,MATCH($O$2,'файл остатки'!$A$5:$A$228,0),MATCH(D42,'файл остатки'!$A$5:$DK$5,0)), 0)</f>
        <v>0</v>
      </c>
      <c r="G42" s="26">
        <f t="shared" ref="G42:G56" si="3">MIN(E42, 0)</f>
        <v>-296.89999999999998</v>
      </c>
      <c r="H42" s="26">
        <v>0</v>
      </c>
      <c r="J42" s="21">
        <v>1000</v>
      </c>
      <c r="K42" s="21">
        <f>-(G42 + G43 + G44 + G45 + G46 + G47 + G48 + G49 + G50 + G51 + G52 + G53 + G54 + G55 + G56) / J42</f>
        <v>2.7987250000000001</v>
      </c>
      <c r="L42" s="21">
        <f>ROUND(K42, 0)</f>
        <v>3</v>
      </c>
      <c r="R42" s="21" t="s">
        <v>648</v>
      </c>
      <c r="S42" s="21">
        <v>4</v>
      </c>
    </row>
    <row r="43" spans="1:19" x14ac:dyDescent="0.2">
      <c r="A43" s="6"/>
      <c r="B43" s="6"/>
      <c r="C43" s="26" t="s">
        <v>173</v>
      </c>
      <c r="D43" s="26" t="s">
        <v>233</v>
      </c>
      <c r="E43" s="26">
        <f>IFERROR(INDEX('файл остатки'!$A$5:$DK$265,MATCH($O$1,'файл остатки'!$A$5:$A$228,0),MATCH(D43,'файл остатки'!$A$5:$DK$5,0)), 0)</f>
        <v>-147.6</v>
      </c>
      <c r="F43" s="26">
        <f>IFERROR(INDEX('файл остатки'!$A$5:$DK$265,MATCH($O$2,'файл остатки'!$A$5:$A$228,0),MATCH(D43,'файл остатки'!$A$5:$DK$5,0)), 0)</f>
        <v>0</v>
      </c>
      <c r="G43" s="26">
        <f t="shared" si="3"/>
        <v>-147.6</v>
      </c>
      <c r="H43" s="26">
        <v>0</v>
      </c>
    </row>
    <row r="44" spans="1:19" x14ac:dyDescent="0.2">
      <c r="A44" s="6"/>
      <c r="B44" s="6"/>
      <c r="C44" s="26" t="s">
        <v>169</v>
      </c>
      <c r="D44" s="26" t="s">
        <v>236</v>
      </c>
      <c r="E44" s="26">
        <f>IFERROR(INDEX('файл остатки'!$A$5:$DK$265,MATCH($O$1,'файл остатки'!$A$5:$A$228,0),MATCH(D44,'файл остатки'!$A$5:$DK$5,0)), 0)</f>
        <v>-88</v>
      </c>
      <c r="F44" s="26">
        <f>IFERROR(INDEX('файл остатки'!$A$5:$DK$265,MATCH($O$2,'файл остатки'!$A$5:$A$228,0),MATCH(D44,'файл остатки'!$A$5:$DK$5,0)), 0)</f>
        <v>0</v>
      </c>
      <c r="G44" s="26">
        <f t="shared" si="3"/>
        <v>-88</v>
      </c>
      <c r="H44" s="26">
        <v>0</v>
      </c>
    </row>
    <row r="45" spans="1:19" x14ac:dyDescent="0.2">
      <c r="A45" s="6"/>
      <c r="B45" s="6"/>
      <c r="C45" s="26" t="s">
        <v>174</v>
      </c>
      <c r="D45" s="26" t="s">
        <v>237</v>
      </c>
      <c r="E45" s="26">
        <f>IFERROR(INDEX('файл остатки'!$A$5:$DK$265,MATCH($O$1,'файл остатки'!$A$5:$A$228,0),MATCH(D45,'файл остатки'!$A$5:$DK$5,0)), 0)</f>
        <v>1.6</v>
      </c>
      <c r="F45" s="26">
        <f>IFERROR(INDEX('файл остатки'!$A$5:$DK$265,MATCH($O$2,'файл остатки'!$A$5:$A$228,0),MATCH(D45,'файл остатки'!$A$5:$DK$5,0)), 0)</f>
        <v>0</v>
      </c>
      <c r="G45" s="26">
        <f t="shared" si="3"/>
        <v>0</v>
      </c>
      <c r="H45" s="26">
        <v>0</v>
      </c>
    </row>
    <row r="46" spans="1:19" x14ac:dyDescent="0.2">
      <c r="A46" s="6"/>
      <c r="B46" s="6"/>
      <c r="C46" s="26" t="s">
        <v>175</v>
      </c>
      <c r="D46" s="26" t="s">
        <v>238</v>
      </c>
      <c r="E46" s="26">
        <f>IFERROR(INDEX('файл остатки'!$A$5:$DK$265,MATCH($O$1,'файл остатки'!$A$5:$A$228,0),MATCH(D46,'файл остатки'!$A$5:$DK$5,0)), 0)</f>
        <v>-148.80000000000001</v>
      </c>
      <c r="F46" s="26">
        <f>IFERROR(INDEX('файл остатки'!$A$5:$DK$265,MATCH($O$2,'файл остатки'!$A$5:$A$228,0),MATCH(D46,'файл остатки'!$A$5:$DK$5,0)), 0)</f>
        <v>0</v>
      </c>
      <c r="G46" s="26">
        <f t="shared" si="3"/>
        <v>-148.80000000000001</v>
      </c>
      <c r="H46" s="26">
        <v>0</v>
      </c>
    </row>
    <row r="47" spans="1:19" x14ac:dyDescent="0.2">
      <c r="A47" s="6"/>
      <c r="B47" s="6"/>
      <c r="C47" s="26" t="s">
        <v>165</v>
      </c>
      <c r="D47" s="26" t="s">
        <v>231</v>
      </c>
      <c r="E47" s="26">
        <f>IFERROR(INDEX('файл остатки'!$A$5:$DK$265,MATCH($O$1,'файл остатки'!$A$5:$A$228,0),MATCH(D47,'файл остатки'!$A$5:$DK$5,0)), 0)</f>
        <v>-112.125</v>
      </c>
      <c r="F47" s="26">
        <f>IFERROR(INDEX('файл остатки'!$A$5:$DK$265,MATCH($O$2,'файл остатки'!$A$5:$A$228,0),MATCH(D47,'файл остатки'!$A$5:$DK$5,0)), 0)</f>
        <v>0</v>
      </c>
      <c r="G47" s="26">
        <f t="shared" si="3"/>
        <v>-112.125</v>
      </c>
      <c r="H47" s="26">
        <v>0</v>
      </c>
    </row>
    <row r="48" spans="1:19" x14ac:dyDescent="0.2">
      <c r="A48" s="6"/>
      <c r="B48" s="6"/>
      <c r="C48" s="26" t="s">
        <v>163</v>
      </c>
      <c r="D48" s="26" t="s">
        <v>234</v>
      </c>
      <c r="E48" s="26">
        <f>IFERROR(INDEX('файл остатки'!$A$5:$DK$265,MATCH($O$1,'файл остатки'!$A$5:$A$228,0),MATCH(D48,'файл остатки'!$A$5:$DK$5,0)), 0)</f>
        <v>-526.5</v>
      </c>
      <c r="F48" s="26">
        <f>IFERROR(INDEX('файл остатки'!$A$5:$DK$265,MATCH($O$2,'файл остатки'!$A$5:$A$228,0),MATCH(D48,'файл остатки'!$A$5:$DK$5,0)), 0)</f>
        <v>0</v>
      </c>
      <c r="G48" s="26">
        <f t="shared" si="3"/>
        <v>-526.5</v>
      </c>
      <c r="H48" s="26">
        <v>0</v>
      </c>
    </row>
    <row r="49" spans="1:19" x14ac:dyDescent="0.2">
      <c r="A49" s="6"/>
      <c r="B49" s="5"/>
      <c r="C49" s="26" t="s">
        <v>167</v>
      </c>
      <c r="D49" s="26" t="s">
        <v>235</v>
      </c>
      <c r="E49" s="26">
        <f>IFERROR(INDEX('файл остатки'!$A$5:$DK$265,MATCH($O$1,'файл остатки'!$A$5:$A$228,0),MATCH(D49,'файл остатки'!$A$5:$DK$5,0)), 0)</f>
        <v>-37.5</v>
      </c>
      <c r="F49" s="26">
        <f>IFERROR(INDEX('файл остатки'!$A$5:$DK$265,MATCH($O$2,'файл остатки'!$A$5:$A$228,0),MATCH(D49,'файл остатки'!$A$5:$DK$5,0)), 0)</f>
        <v>0</v>
      </c>
      <c r="G49" s="26">
        <f t="shared" si="3"/>
        <v>-37.5</v>
      </c>
      <c r="H49" s="26">
        <v>0</v>
      </c>
    </row>
    <row r="50" spans="1:19" ht="14.5" customHeight="1" x14ac:dyDescent="0.2">
      <c r="A50" s="6"/>
      <c r="B50" s="4" t="s">
        <v>157</v>
      </c>
      <c r="C50" s="28" t="s">
        <v>165</v>
      </c>
      <c r="D50" s="28" t="s">
        <v>245</v>
      </c>
      <c r="E50" s="28">
        <f>IFERROR(INDEX('файл остатки'!$A$5:$DK$265,MATCH($O$1,'файл остатки'!$A$5:$A$228,0),MATCH(D50,'файл остатки'!$A$5:$DK$5,0)), 0)</f>
        <v>-608.1</v>
      </c>
      <c r="F50" s="28">
        <f>IFERROR(INDEX('файл остатки'!$A$5:$DK$265,MATCH($O$2,'файл остатки'!$A$5:$A$228,0),MATCH(D50,'файл остатки'!$A$5:$DK$5,0)), 0)</f>
        <v>0</v>
      </c>
      <c r="G50" s="28">
        <f t="shared" si="3"/>
        <v>-608.1</v>
      </c>
      <c r="H50" s="28">
        <v>0</v>
      </c>
    </row>
    <row r="51" spans="1:19" x14ac:dyDescent="0.2">
      <c r="A51" s="6"/>
      <c r="B51" s="6"/>
      <c r="C51" s="28" t="s">
        <v>169</v>
      </c>
      <c r="D51" s="28" t="s">
        <v>246</v>
      </c>
      <c r="E51" s="28">
        <f>IFERROR(INDEX('файл остатки'!$A$5:$DK$265,MATCH($O$1,'файл остатки'!$A$5:$A$228,0),MATCH(D51,'файл остатки'!$A$5:$DK$5,0)), 0)</f>
        <v>-85.6</v>
      </c>
      <c r="F51" s="28">
        <f>IFERROR(INDEX('файл остатки'!$A$5:$DK$265,MATCH($O$2,'файл остатки'!$A$5:$A$228,0),MATCH(D51,'файл остатки'!$A$5:$DK$5,0)), 0)</f>
        <v>0</v>
      </c>
      <c r="G51" s="28">
        <f t="shared" si="3"/>
        <v>-85.6</v>
      </c>
      <c r="H51" s="28">
        <v>0</v>
      </c>
    </row>
    <row r="52" spans="1:19" x14ac:dyDescent="0.2">
      <c r="A52" s="6"/>
      <c r="B52" s="6"/>
      <c r="C52" s="28" t="s">
        <v>167</v>
      </c>
      <c r="D52" s="28" t="s">
        <v>247</v>
      </c>
      <c r="E52" s="28">
        <f>IFERROR(INDEX('файл остатки'!$A$5:$DK$265,MATCH($O$1,'файл остатки'!$A$5:$A$228,0),MATCH(D52,'файл остатки'!$A$5:$DK$5,0)), 0)</f>
        <v>-24</v>
      </c>
      <c r="F52" s="28">
        <f>IFERROR(INDEX('файл остатки'!$A$5:$DK$265,MATCH($O$2,'файл остатки'!$A$5:$A$228,0),MATCH(D52,'файл остатки'!$A$5:$DK$5,0)), 0)</f>
        <v>0</v>
      </c>
      <c r="G52" s="28">
        <f t="shared" si="3"/>
        <v>-24</v>
      </c>
      <c r="H52" s="28">
        <v>0</v>
      </c>
    </row>
    <row r="53" spans="1:19" x14ac:dyDescent="0.2">
      <c r="A53" s="6"/>
      <c r="B53" s="6"/>
      <c r="C53" s="28" t="s">
        <v>175</v>
      </c>
      <c r="D53" s="28" t="s">
        <v>248</v>
      </c>
      <c r="E53" s="28">
        <f>IFERROR(INDEX('файл остатки'!$A$5:$DK$265,MATCH($O$1,'файл остатки'!$A$5:$A$228,0),MATCH(D53,'файл остатки'!$A$5:$DK$5,0)), 0)</f>
        <v>-205.2</v>
      </c>
      <c r="F53" s="28">
        <f>IFERROR(INDEX('файл остатки'!$A$5:$DK$265,MATCH($O$2,'файл остатки'!$A$5:$A$228,0),MATCH(D53,'файл остатки'!$A$5:$DK$5,0)), 0)</f>
        <v>0</v>
      </c>
      <c r="G53" s="28">
        <f t="shared" si="3"/>
        <v>-205.2</v>
      </c>
      <c r="H53" s="28">
        <v>0</v>
      </c>
    </row>
    <row r="54" spans="1:19" x14ac:dyDescent="0.2">
      <c r="A54" s="6"/>
      <c r="B54" s="6"/>
      <c r="C54" s="28" t="s">
        <v>174</v>
      </c>
      <c r="D54" s="28" t="s">
        <v>250</v>
      </c>
      <c r="E54" s="28">
        <f>IFERROR(INDEX('файл остатки'!$A$5:$DK$265,MATCH($O$1,'файл остатки'!$A$5:$A$228,0),MATCH(D54,'файл остатки'!$A$5:$DK$5,0)), 0)</f>
        <v>0</v>
      </c>
      <c r="F54" s="28">
        <f>IFERROR(INDEX('файл остатки'!$A$5:$DK$265,MATCH($O$2,'файл остатки'!$A$5:$A$228,0),MATCH(D54,'файл остатки'!$A$5:$DK$5,0)), 0)</f>
        <v>0</v>
      </c>
      <c r="G54" s="28">
        <f t="shared" si="3"/>
        <v>0</v>
      </c>
      <c r="H54" s="28">
        <v>0</v>
      </c>
    </row>
    <row r="55" spans="1:19" x14ac:dyDescent="0.2">
      <c r="A55" s="6"/>
      <c r="B55" s="6"/>
      <c r="C55" s="28" t="s">
        <v>173</v>
      </c>
      <c r="D55" s="28" t="s">
        <v>251</v>
      </c>
      <c r="E55" s="28">
        <f>IFERROR(INDEX('файл остатки'!$A$5:$DK$265,MATCH($O$1,'файл остатки'!$A$5:$A$228,0),MATCH(D55,'файл остатки'!$A$5:$DK$5,0)), 0)</f>
        <v>-260.39999999999998</v>
      </c>
      <c r="F55" s="28">
        <f>IFERROR(INDEX('файл остатки'!$A$5:$DK$265,MATCH($O$2,'файл остатки'!$A$5:$A$228,0),MATCH(D55,'файл остатки'!$A$5:$DK$5,0)), 0)</f>
        <v>0</v>
      </c>
      <c r="G55" s="28">
        <f t="shared" si="3"/>
        <v>-260.39999999999998</v>
      </c>
      <c r="H55" s="28">
        <v>0</v>
      </c>
    </row>
    <row r="56" spans="1:19" x14ac:dyDescent="0.2">
      <c r="A56" s="6"/>
      <c r="B56" s="6"/>
      <c r="C56" s="28" t="s">
        <v>163</v>
      </c>
      <c r="D56" s="28" t="s">
        <v>252</v>
      </c>
      <c r="E56" s="28">
        <f>IFERROR(INDEX('файл остатки'!$A$5:$DK$265,MATCH($O$1,'файл остатки'!$A$5:$A$228,0),MATCH(D56,'файл остатки'!$A$5:$DK$5,0)), 0)</f>
        <v>-258</v>
      </c>
      <c r="F56" s="28">
        <f>IFERROR(INDEX('файл остатки'!$A$5:$DK$265,MATCH($O$2,'файл остатки'!$A$5:$A$228,0),MATCH(D56,'файл остатки'!$A$5:$DK$5,0)), 0)</f>
        <v>0</v>
      </c>
      <c r="G56" s="28">
        <f t="shared" si="3"/>
        <v>-258</v>
      </c>
      <c r="H56" s="28">
        <v>0</v>
      </c>
    </row>
    <row r="59" spans="1:19" x14ac:dyDescent="0.2">
      <c r="A59" s="18" t="s">
        <v>649</v>
      </c>
      <c r="B59" s="25" t="s">
        <v>639</v>
      </c>
      <c r="C59" s="26" t="s">
        <v>164</v>
      </c>
      <c r="D59" s="26" t="s">
        <v>241</v>
      </c>
      <c r="E59" s="26">
        <f>IFERROR(INDEX('файл остатки'!$A$5:$DK$265,MATCH($O$1,'файл остатки'!$A$5:$A$228,0),MATCH(D59,'файл остатки'!$A$5:$DK$5,0)), 0)</f>
        <v>-34</v>
      </c>
      <c r="F59" s="26">
        <f>IFERROR(INDEX('файл остатки'!$A$5:$DK$265,MATCH($O$2,'файл остатки'!$A$5:$A$228,0),MATCH(D59,'файл остатки'!$A$5:$DK$5,0)), 0)</f>
        <v>0</v>
      </c>
      <c r="G59" s="26">
        <f>MIN(E59, 0)</f>
        <v>-34</v>
      </c>
      <c r="H59" s="26">
        <v>0</v>
      </c>
      <c r="J59" s="21">
        <v>1000</v>
      </c>
      <c r="K59" s="21">
        <f>-(G59) / J59</f>
        <v>3.4000000000000002E-2</v>
      </c>
      <c r="L59" s="21">
        <f>ROUND(K59, 0)</f>
        <v>0</v>
      </c>
      <c r="R59" s="21" t="s">
        <v>650</v>
      </c>
      <c r="S59" s="21">
        <v>7</v>
      </c>
    </row>
    <row r="62" spans="1:19" ht="14.5" customHeight="1" x14ac:dyDescent="0.2">
      <c r="A62" s="6" t="s">
        <v>651</v>
      </c>
      <c r="B62" s="5" t="s">
        <v>639</v>
      </c>
      <c r="C62" s="26" t="s">
        <v>164</v>
      </c>
      <c r="D62" s="26" t="s">
        <v>229</v>
      </c>
      <c r="E62" s="26">
        <f>IFERROR(INDEX('файл остатки'!$A$5:$DK$265,MATCH($O$1,'файл остатки'!$A$5:$A$228,0),MATCH(D62,'файл остатки'!$A$5:$DK$5,0)), 0)</f>
        <v>-1048.125</v>
      </c>
      <c r="F62" s="26">
        <f>IFERROR(INDEX('файл остатки'!$A$5:$DK$265,MATCH($O$2,'файл остатки'!$A$5:$A$228,0),MATCH(D62,'файл остатки'!$A$5:$DK$5,0)), 0)</f>
        <v>0</v>
      </c>
      <c r="G62" s="26">
        <f>MIN(E62, 0)</f>
        <v>-1048.125</v>
      </c>
      <c r="H62" s="26">
        <v>0</v>
      </c>
      <c r="J62" s="21">
        <v>1000</v>
      </c>
      <c r="K62" s="21">
        <f>-(G62 + G63 + G64) / J62</f>
        <v>1.8926500000000002</v>
      </c>
      <c r="L62" s="21">
        <f>ROUND(K62, 0)</f>
        <v>2</v>
      </c>
      <c r="R62" s="21" t="s">
        <v>652</v>
      </c>
      <c r="S62" s="21">
        <v>6</v>
      </c>
    </row>
    <row r="63" spans="1:19" x14ac:dyDescent="0.2">
      <c r="A63" s="6"/>
      <c r="B63" s="5"/>
      <c r="C63" s="26" t="s">
        <v>164</v>
      </c>
      <c r="D63" s="26" t="s">
        <v>242</v>
      </c>
      <c r="E63" s="26">
        <f>IFERROR(INDEX('файл остатки'!$A$5:$DK$265,MATCH($O$1,'файл остатки'!$A$5:$A$228,0),MATCH(D63,'файл остатки'!$A$5:$DK$5,0)), 0)</f>
        <v>-51.4</v>
      </c>
      <c r="F63" s="26">
        <f>IFERROR(INDEX('файл остатки'!$A$5:$DK$265,MATCH($O$2,'файл остатки'!$A$5:$A$228,0),MATCH(D63,'файл остатки'!$A$5:$DK$5,0)), 0)</f>
        <v>0</v>
      </c>
      <c r="G63" s="26">
        <f>MIN(E63, 0)</f>
        <v>-51.4</v>
      </c>
      <c r="H63" s="26">
        <v>0</v>
      </c>
    </row>
    <row r="64" spans="1:19" x14ac:dyDescent="0.2">
      <c r="A64" s="6"/>
      <c r="B64" s="27" t="s">
        <v>157</v>
      </c>
      <c r="C64" s="28" t="s">
        <v>164</v>
      </c>
      <c r="D64" s="28" t="s">
        <v>243</v>
      </c>
      <c r="E64" s="28">
        <f>IFERROR(INDEX('файл остатки'!$A$5:$DK$265,MATCH($O$1,'файл остатки'!$A$5:$A$228,0),MATCH(D64,'файл остатки'!$A$5:$DK$5,0)), 0)</f>
        <v>-793.125</v>
      </c>
      <c r="F64" s="28">
        <f>IFERROR(INDEX('файл остатки'!$A$5:$DK$265,MATCH($O$2,'файл остатки'!$A$5:$A$228,0),MATCH(D64,'файл остатки'!$A$5:$DK$5,0)), 0)</f>
        <v>0</v>
      </c>
      <c r="G64" s="28">
        <f>MIN(E64, 0)</f>
        <v>-793.125</v>
      </c>
      <c r="H64" s="28">
        <v>0</v>
      </c>
    </row>
    <row r="67" spans="1:19" ht="14.5" customHeight="1" x14ac:dyDescent="0.2">
      <c r="A67" s="6" t="s">
        <v>651</v>
      </c>
      <c r="B67" s="1" t="s">
        <v>155</v>
      </c>
      <c r="C67" s="20" t="s">
        <v>164</v>
      </c>
      <c r="D67" s="20" t="s">
        <v>222</v>
      </c>
      <c r="E67" s="20">
        <f>IFERROR(INDEX('файл остатки'!$A$5:$DK$265,MATCH($O$1,'файл остатки'!$A$5:$A$228,0),MATCH(D67,'файл остатки'!$A$5:$DK$5,0)), 0)</f>
        <v>241.02</v>
      </c>
      <c r="F67" s="20">
        <f>IFERROR(INDEX('файл остатки'!$A$5:$DK$265,MATCH($O$2,'файл остатки'!$A$5:$A$228,0),MATCH(D67,'файл остатки'!$A$5:$DK$5,0)), 0)</f>
        <v>295.17428571428599</v>
      </c>
      <c r="G67" s="20">
        <v>0</v>
      </c>
      <c r="H67" s="20">
        <v>0</v>
      </c>
      <c r="J67" s="21">
        <v>850</v>
      </c>
      <c r="K67" s="21">
        <f>-(G67 + G68 + G69 + G70 + G71) / J67</f>
        <v>0</v>
      </c>
      <c r="L67" s="21">
        <f>ROUND(K67, 0)</f>
        <v>0</v>
      </c>
      <c r="R67" s="21" t="s">
        <v>653</v>
      </c>
      <c r="S67" s="21">
        <v>8</v>
      </c>
    </row>
    <row r="68" spans="1:19" x14ac:dyDescent="0.2">
      <c r="A68" s="6"/>
      <c r="B68" s="6"/>
      <c r="C68" s="20" t="s">
        <v>164</v>
      </c>
      <c r="D68" s="20" t="s">
        <v>223</v>
      </c>
      <c r="E68" s="20">
        <f>IFERROR(INDEX('файл остатки'!$A$5:$DK$265,MATCH($O$1,'файл остатки'!$A$5:$A$228,0),MATCH(D68,'файл остатки'!$A$5:$DK$5,0)), 0)</f>
        <v>-14.5</v>
      </c>
      <c r="F68" s="20">
        <f>IFERROR(INDEX('файл остатки'!$A$5:$DK$265,MATCH($O$2,'файл остатки'!$A$5:$A$228,0),MATCH(D68,'файл остатки'!$A$5:$DK$5,0)), 0)</f>
        <v>125.350178571429</v>
      </c>
      <c r="G68" s="20">
        <v>0</v>
      </c>
      <c r="H68" s="20">
        <f>MIN(E68, 0)</f>
        <v>-14.5</v>
      </c>
    </row>
    <row r="69" spans="1:19" x14ac:dyDescent="0.2">
      <c r="A69" s="6"/>
      <c r="B69" s="6"/>
      <c r="C69" s="20" t="s">
        <v>654</v>
      </c>
      <c r="D69" s="20" t="s">
        <v>224</v>
      </c>
      <c r="E69" s="20">
        <f>IFERROR(INDEX('файл остатки'!$A$5:$DK$265,MATCH($O$1,'файл остатки'!$A$5:$A$228,0),MATCH(D69,'файл остатки'!$A$5:$DK$5,0)), 0)</f>
        <v>-9.9999999999999895E-2</v>
      </c>
      <c r="F69" s="20">
        <f>IFERROR(INDEX('файл остатки'!$A$5:$DK$265,MATCH($O$2,'файл остатки'!$A$5:$A$228,0),MATCH(D69,'файл остатки'!$A$5:$DK$5,0)), 0)</f>
        <v>107.13642857142899</v>
      </c>
      <c r="G69" s="20">
        <v>0</v>
      </c>
      <c r="H69" s="20">
        <f>MIN(E69, 0)</f>
        <v>-9.9999999999999895E-2</v>
      </c>
    </row>
    <row r="70" spans="1:19" x14ac:dyDescent="0.2">
      <c r="A70" s="6"/>
      <c r="B70" s="6"/>
      <c r="C70" s="20" t="s">
        <v>164</v>
      </c>
      <c r="D70" s="20" t="s">
        <v>225</v>
      </c>
      <c r="E70" s="20">
        <f>IFERROR(INDEX('файл остатки'!$A$5:$DK$265,MATCH($O$1,'файл остатки'!$A$5:$A$228,0),MATCH(D70,'файл остатки'!$A$5:$DK$5,0)), 0)</f>
        <v>-7.9</v>
      </c>
      <c r="F70" s="20">
        <f>IFERROR(INDEX('файл остатки'!$A$5:$DK$265,MATCH($O$2,'файл остатки'!$A$5:$A$228,0),MATCH(D70,'файл остатки'!$A$5:$DK$5,0)), 0)</f>
        <v>27.945714285714299</v>
      </c>
      <c r="G70" s="20">
        <v>0</v>
      </c>
      <c r="H70" s="20">
        <f>MIN(E70, 0)</f>
        <v>-7.9</v>
      </c>
    </row>
    <row r="71" spans="1:19" x14ac:dyDescent="0.2">
      <c r="A71" s="6"/>
      <c r="B71" s="6"/>
      <c r="C71" s="20" t="s">
        <v>654</v>
      </c>
      <c r="D71" s="20" t="s">
        <v>226</v>
      </c>
      <c r="E71" s="20">
        <f>IFERROR(INDEX('файл остатки'!$A$5:$DK$265,MATCH($O$1,'файл остатки'!$A$5:$A$228,0),MATCH(D71,'файл остатки'!$A$5:$DK$5,0)), 0)</f>
        <v>0</v>
      </c>
      <c r="F71" s="20">
        <f>IFERROR(INDEX('файл остатки'!$A$5:$DK$265,MATCH($O$2,'файл остатки'!$A$5:$A$228,0),MATCH(D71,'файл остатки'!$A$5:$DK$5,0)), 0)</f>
        <v>0</v>
      </c>
      <c r="G71" s="20">
        <v>0</v>
      </c>
      <c r="H71" s="20">
        <f>MIN(E71, 0)</f>
        <v>0</v>
      </c>
    </row>
  </sheetData>
  <mergeCells count="17">
    <mergeCell ref="A62:A64"/>
    <mergeCell ref="B62:B63"/>
    <mergeCell ref="A67:A71"/>
    <mergeCell ref="B67:B71"/>
    <mergeCell ref="A23:A39"/>
    <mergeCell ref="B23:B26"/>
    <mergeCell ref="B27:B33"/>
    <mergeCell ref="B34:B39"/>
    <mergeCell ref="A42:A56"/>
    <mergeCell ref="B42:B49"/>
    <mergeCell ref="B50:B56"/>
    <mergeCell ref="A2:A3"/>
    <mergeCell ref="A4:A8"/>
    <mergeCell ref="B4:B6"/>
    <mergeCell ref="B7:B8"/>
    <mergeCell ref="A11:A20"/>
    <mergeCell ref="B12:B2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18"/>
  <sheetViews>
    <sheetView zoomScale="119" zoomScaleNormal="90" workbookViewId="0">
      <pane xSplit="16" ySplit="1" topLeftCell="Q5" activePane="bottomRight" state="frozen"/>
      <selection pane="topRight" activeCell="Q1" sqref="Q1"/>
      <selection pane="bottomLeft" activeCell="A5" sqref="A5"/>
      <selection pane="bottomRight" activeCell="H40" sqref="H40"/>
    </sheetView>
  </sheetViews>
  <sheetFormatPr baseColWidth="10" defaultColWidth="8.83203125" defaultRowHeight="15" x14ac:dyDescent="0.2"/>
  <cols>
    <col min="1" max="1" width="8.5" style="7" customWidth="1"/>
    <col min="2" max="2" width="15" style="7" customWidth="1"/>
    <col min="3" max="7" width="10.33203125" style="7" customWidth="1"/>
    <col min="8" max="8" width="43.1640625" style="7" customWidth="1"/>
    <col min="9" max="9" width="10.33203125" style="7" customWidth="1"/>
    <col min="10" max="11" width="8.6640625" style="7" customWidth="1"/>
    <col min="12" max="12" width="8.6640625" style="31" customWidth="1"/>
    <col min="13" max="13" width="8.6640625" style="32" customWidth="1"/>
    <col min="14" max="14" width="8.6640625" style="33" customWidth="1"/>
    <col min="15" max="15" width="1.83203125" style="7" hidden="1" customWidth="1"/>
    <col min="16" max="17" width="5.5" style="7" hidden="1" customWidth="1"/>
    <col min="18" max="18" width="5" style="7" hidden="1" customWidth="1"/>
    <col min="19" max="19" width="7.5" style="7" hidden="1" customWidth="1"/>
    <col min="20" max="20" width="3.1640625" style="7" hidden="1" customWidth="1"/>
    <col min="21" max="21" width="4.5" style="7" hidden="1" customWidth="1"/>
    <col min="22" max="22" width="6.6640625" style="7" hidden="1" customWidth="1"/>
    <col min="23" max="23" width="8.83203125" style="7" hidden="1" customWidth="1"/>
    <col min="24" max="24" width="8.5" style="7" hidden="1" customWidth="1"/>
    <col min="25" max="1025" width="8.5" style="7" customWidth="1"/>
  </cols>
  <sheetData>
    <row r="1" spans="1:24" ht="34.5" customHeight="1" x14ac:dyDescent="0.2">
      <c r="A1" s="34" t="s">
        <v>655</v>
      </c>
      <c r="B1" s="35" t="s">
        <v>623</v>
      </c>
      <c r="C1" s="35" t="s">
        <v>630</v>
      </c>
      <c r="D1" s="35" t="s">
        <v>129</v>
      </c>
      <c r="E1" s="35" t="s">
        <v>624</v>
      </c>
      <c r="F1" s="35" t="s">
        <v>656</v>
      </c>
      <c r="G1" s="35" t="s">
        <v>657</v>
      </c>
      <c r="H1" s="35" t="s">
        <v>658</v>
      </c>
      <c r="I1" s="35" t="s">
        <v>659</v>
      </c>
      <c r="J1" s="35" t="s">
        <v>660</v>
      </c>
      <c r="K1" s="35" t="s">
        <v>661</v>
      </c>
      <c r="L1" s="35" t="s">
        <v>662</v>
      </c>
      <c r="M1" s="36" t="s">
        <v>663</v>
      </c>
      <c r="N1" s="36" t="s">
        <v>664</v>
      </c>
      <c r="O1" s="35" t="s">
        <v>665</v>
      </c>
      <c r="Q1" s="35" t="s">
        <v>666</v>
      </c>
      <c r="R1" s="35" t="s">
        <v>667</v>
      </c>
      <c r="S1" s="35">
        <v>0</v>
      </c>
      <c r="T1" s="34" t="s">
        <v>668</v>
      </c>
      <c r="U1" s="34" t="s">
        <v>669</v>
      </c>
      <c r="V1" s="34" t="s">
        <v>670</v>
      </c>
      <c r="W1" s="34" t="s">
        <v>671</v>
      </c>
      <c r="X1" s="37" t="s">
        <v>672</v>
      </c>
    </row>
    <row r="2" spans="1:24" ht="13.75" customHeight="1" x14ac:dyDescent="0.2">
      <c r="A2" s="38">
        <f t="shared" ref="A2:A33" ca="1" si="0">IF(O2="-", "", 1 + SUM(INDIRECT(ADDRESS(2,COLUMN(R2)) &amp; ":" &amp; ADDRESS(ROW(),COLUMN(R2)))))</f>
        <v>1</v>
      </c>
      <c r="B2" s="39" t="s">
        <v>638</v>
      </c>
      <c r="C2" s="40">
        <v>1000</v>
      </c>
      <c r="D2" s="40" t="s">
        <v>639</v>
      </c>
      <c r="E2" s="40" t="s">
        <v>673</v>
      </c>
      <c r="F2" s="40" t="s">
        <v>673</v>
      </c>
      <c r="G2" s="40" t="s">
        <v>674</v>
      </c>
      <c r="H2" s="40" t="s">
        <v>241</v>
      </c>
      <c r="I2" s="40">
        <v>34</v>
      </c>
      <c r="J2" s="31" t="str">
        <f t="shared" ref="J2:J33" ca="1" si="1">IF(M2="", IF(O2="","",X2+(INDIRECT("S" &amp; ROW() - 1) - S2)),IF(O2="", "", INDIRECT("S" &amp; ROW() - 1) - S2))</f>
        <v/>
      </c>
      <c r="K2" s="41">
        <v>1</v>
      </c>
      <c r="M2" s="42"/>
      <c r="N2" s="42" t="str">
        <f t="shared" ref="N2:N33" ca="1" si="2">IF(M2="", IF(X2=0, "", X2), IF(V2 = "", "", IF(V2/U2 = 0, "", V2/U2)))</f>
        <v/>
      </c>
      <c r="P2" s="7">
        <f t="shared" ref="P2:P33" si="3">IF(O2 = "-", -W2,I2)</f>
        <v>34</v>
      </c>
      <c r="Q2" s="7">
        <f t="shared" ref="Q2:Q33" ca="1" si="4">IF(O2 = "-", SUM(INDIRECT(ADDRESS(2,COLUMN(P2)) &amp; ":" &amp; ADDRESS(ROW(),COLUMN(P2)))), 0)</f>
        <v>0</v>
      </c>
      <c r="R2" s="7">
        <f t="shared" ref="R2:R33" si="5">IF(O2="-",1,0)</f>
        <v>0</v>
      </c>
      <c r="S2" s="7">
        <f t="shared" ref="S2:S33" ca="1" si="6">IF(Q2 = 0, INDIRECT("S" &amp; ROW() - 1), Q2)</f>
        <v>0</v>
      </c>
      <c r="T2" s="7" t="str">
        <f>IF(H2="","",VLOOKUP(H2,'Вода SKU'!$A$1:$B$150,2,0))</f>
        <v>3.3, Альче</v>
      </c>
      <c r="U2" s="7">
        <f t="shared" ref="U2:U33" si="7">8000/1000</f>
        <v>8</v>
      </c>
      <c r="V2" s="7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7">
        <f t="shared" ref="W2:W33" si="9">IF(V2 = "", "", V2/U2)</f>
        <v>0</v>
      </c>
      <c r="X2" s="7" t="str">
        <f t="shared" ref="X2:X33" ca="1" si="10">IF(O2="", "", MAX(ROUND(-(INDIRECT("S" &amp; ROW() - 1) - S2)/1000, 0), 1) * 1000)</f>
        <v/>
      </c>
    </row>
    <row r="3" spans="1:24" ht="13.75" customHeight="1" x14ac:dyDescent="0.2">
      <c r="A3" s="38">
        <f t="shared" ca="1" si="0"/>
        <v>1</v>
      </c>
      <c r="B3" s="39" t="s">
        <v>638</v>
      </c>
      <c r="C3" s="40">
        <v>1000</v>
      </c>
      <c r="D3" s="40" t="s">
        <v>639</v>
      </c>
      <c r="E3" s="40" t="s">
        <v>675</v>
      </c>
      <c r="F3" s="40" t="s">
        <v>675</v>
      </c>
      <c r="G3" s="40" t="s">
        <v>674</v>
      </c>
      <c r="H3" s="40" t="s">
        <v>230</v>
      </c>
      <c r="I3" s="40">
        <v>126</v>
      </c>
      <c r="J3" s="31" t="str">
        <f t="shared" ca="1" si="1"/>
        <v/>
      </c>
      <c r="K3" s="41">
        <v>1</v>
      </c>
      <c r="N3" s="42" t="str">
        <f t="shared" ca="1" si="2"/>
        <v/>
      </c>
      <c r="P3" s="7">
        <f t="shared" si="3"/>
        <v>126</v>
      </c>
      <c r="Q3" s="7">
        <f t="shared" ca="1" si="4"/>
        <v>0</v>
      </c>
      <c r="R3" s="7">
        <f t="shared" si="5"/>
        <v>0</v>
      </c>
      <c r="S3" s="7">
        <f t="shared" ca="1" si="6"/>
        <v>0</v>
      </c>
      <c r="T3" s="7" t="str">
        <f>IF(H3="","",VLOOKUP(H3,'Вода SKU'!$A$1:$B$150,2,0))</f>
        <v>3.3, Альче, без лактозы</v>
      </c>
      <c r="U3" s="7">
        <f t="shared" si="7"/>
        <v>8</v>
      </c>
      <c r="V3" s="7">
        <f t="shared" si="8"/>
        <v>0</v>
      </c>
      <c r="W3" s="7">
        <f t="shared" si="9"/>
        <v>0</v>
      </c>
      <c r="X3" s="7" t="str">
        <f t="shared" ca="1" si="10"/>
        <v/>
      </c>
    </row>
    <row r="4" spans="1:24" ht="13.75" customHeight="1" x14ac:dyDescent="0.2">
      <c r="A4" s="38">
        <f t="shared" ca="1" si="0"/>
        <v>1</v>
      </c>
      <c r="B4" s="39" t="s">
        <v>638</v>
      </c>
      <c r="C4" s="40">
        <v>1000</v>
      </c>
      <c r="D4" s="40" t="s">
        <v>639</v>
      </c>
      <c r="E4" s="40" t="s">
        <v>675</v>
      </c>
      <c r="F4" s="40" t="s">
        <v>675</v>
      </c>
      <c r="G4" s="40" t="s">
        <v>674</v>
      </c>
      <c r="H4" s="40" t="s">
        <v>239</v>
      </c>
      <c r="I4" s="40">
        <v>70</v>
      </c>
      <c r="J4" s="31" t="str">
        <f t="shared" ca="1" si="1"/>
        <v/>
      </c>
      <c r="K4" s="41">
        <v>1</v>
      </c>
      <c r="N4" s="42" t="str">
        <f t="shared" ca="1" si="2"/>
        <v/>
      </c>
      <c r="P4" s="7">
        <f t="shared" si="3"/>
        <v>70</v>
      </c>
      <c r="Q4" s="7">
        <f t="shared" ca="1" si="4"/>
        <v>0</v>
      </c>
      <c r="R4" s="7">
        <f t="shared" si="5"/>
        <v>0</v>
      </c>
      <c r="S4" s="7">
        <f t="shared" ca="1" si="6"/>
        <v>0</v>
      </c>
      <c r="T4" s="7" t="str">
        <f>IF(H4="","",VLOOKUP(H4,'Вода SKU'!$A$1:$B$150,2,0))</f>
        <v>3.3, Альче, без лактозы</v>
      </c>
      <c r="U4" s="7">
        <f t="shared" si="7"/>
        <v>8</v>
      </c>
      <c r="V4" s="7">
        <f t="shared" si="8"/>
        <v>0</v>
      </c>
      <c r="W4" s="7">
        <f t="shared" si="9"/>
        <v>0</v>
      </c>
      <c r="X4" s="7" t="str">
        <f t="shared" ca="1" si="10"/>
        <v/>
      </c>
    </row>
    <row r="5" spans="1:24" ht="13.75" customHeight="1" x14ac:dyDescent="0.2">
      <c r="A5" s="38">
        <f t="shared" ca="1" si="0"/>
        <v>1</v>
      </c>
      <c r="B5" s="39" t="s">
        <v>638</v>
      </c>
      <c r="C5" s="40">
        <v>1000</v>
      </c>
      <c r="D5" s="40" t="s">
        <v>639</v>
      </c>
      <c r="E5" s="40" t="s">
        <v>675</v>
      </c>
      <c r="F5" s="40" t="s">
        <v>675</v>
      </c>
      <c r="G5" s="40" t="s">
        <v>674</v>
      </c>
      <c r="H5" s="40" t="s">
        <v>240</v>
      </c>
      <c r="I5" s="40">
        <v>280</v>
      </c>
      <c r="J5" s="31" t="str">
        <f t="shared" ca="1" si="1"/>
        <v/>
      </c>
      <c r="K5" s="41">
        <v>1</v>
      </c>
      <c r="N5" s="42" t="str">
        <f t="shared" ca="1" si="2"/>
        <v/>
      </c>
      <c r="P5" s="7">
        <f t="shared" si="3"/>
        <v>280</v>
      </c>
      <c r="Q5" s="7">
        <f t="shared" ca="1" si="4"/>
        <v>0</v>
      </c>
      <c r="R5" s="7">
        <f t="shared" si="5"/>
        <v>0</v>
      </c>
      <c r="S5" s="7">
        <f t="shared" ca="1" si="6"/>
        <v>0</v>
      </c>
      <c r="T5" s="7" t="str">
        <f>IF(H5="","",VLOOKUP(H5,'Вода SKU'!$A$1:$B$150,2,0))</f>
        <v>3.3, Альче, без лактозы</v>
      </c>
      <c r="U5" s="7">
        <f t="shared" si="7"/>
        <v>8</v>
      </c>
      <c r="V5" s="7">
        <f t="shared" si="8"/>
        <v>0</v>
      </c>
      <c r="W5" s="7">
        <f t="shared" si="9"/>
        <v>0</v>
      </c>
      <c r="X5" s="7" t="str">
        <f t="shared" ca="1" si="10"/>
        <v/>
      </c>
    </row>
    <row r="6" spans="1:24" ht="13.75" customHeight="1" x14ac:dyDescent="0.2">
      <c r="A6" s="39">
        <f t="shared" ca="1" si="0"/>
        <v>1</v>
      </c>
      <c r="B6" s="39" t="s">
        <v>638</v>
      </c>
      <c r="C6" s="43">
        <v>1000</v>
      </c>
      <c r="D6" s="43" t="s">
        <v>157</v>
      </c>
      <c r="E6" s="43" t="s">
        <v>676</v>
      </c>
      <c r="F6" s="43" t="s">
        <v>676</v>
      </c>
      <c r="G6" s="43" t="s">
        <v>674</v>
      </c>
      <c r="H6" s="43" t="s">
        <v>244</v>
      </c>
      <c r="I6" s="43">
        <v>270</v>
      </c>
      <c r="J6" s="31" t="str">
        <f t="shared" ca="1" si="1"/>
        <v/>
      </c>
      <c r="K6" s="41">
        <v>1</v>
      </c>
      <c r="N6" s="42" t="str">
        <f t="shared" ca="1" si="2"/>
        <v/>
      </c>
      <c r="P6" s="7">
        <f t="shared" si="3"/>
        <v>270</v>
      </c>
      <c r="Q6" s="7">
        <f t="shared" ca="1" si="4"/>
        <v>0</v>
      </c>
      <c r="R6" s="7">
        <f t="shared" si="5"/>
        <v>0</v>
      </c>
      <c r="S6" s="7">
        <f t="shared" ca="1" si="6"/>
        <v>0</v>
      </c>
      <c r="T6" s="7" t="str">
        <f>IF(H6="","",VLOOKUP(H6,'Вода SKU'!$A$1:$B$150,2,0))</f>
        <v>3.3, Альче, без лактозы</v>
      </c>
      <c r="U6" s="7">
        <f t="shared" si="7"/>
        <v>8</v>
      </c>
      <c r="V6" s="7">
        <f t="shared" si="8"/>
        <v>0</v>
      </c>
      <c r="W6" s="7">
        <f t="shared" si="9"/>
        <v>0</v>
      </c>
      <c r="X6" s="7" t="str">
        <f t="shared" ca="1" si="10"/>
        <v/>
      </c>
    </row>
    <row r="7" spans="1:24" ht="13.75" customHeight="1" x14ac:dyDescent="0.2">
      <c r="A7" s="39">
        <f t="shared" ca="1" si="0"/>
        <v>1</v>
      </c>
      <c r="B7" s="39" t="s">
        <v>638</v>
      </c>
      <c r="C7" s="43">
        <v>1000</v>
      </c>
      <c r="D7" s="43" t="s">
        <v>157</v>
      </c>
      <c r="E7" s="43" t="s">
        <v>676</v>
      </c>
      <c r="F7" s="43" t="s">
        <v>676</v>
      </c>
      <c r="G7" s="43" t="s">
        <v>674</v>
      </c>
      <c r="H7" s="43" t="s">
        <v>249</v>
      </c>
      <c r="I7" s="43">
        <v>70</v>
      </c>
      <c r="J7" s="31" t="str">
        <f t="shared" ca="1" si="1"/>
        <v/>
      </c>
      <c r="K7" s="41">
        <v>1</v>
      </c>
      <c r="N7" s="42" t="str">
        <f t="shared" ca="1" si="2"/>
        <v/>
      </c>
      <c r="P7" s="7">
        <f t="shared" si="3"/>
        <v>70</v>
      </c>
      <c r="Q7" s="7">
        <f t="shared" ca="1" si="4"/>
        <v>0</v>
      </c>
      <c r="R7" s="7">
        <f t="shared" si="5"/>
        <v>0</v>
      </c>
      <c r="S7" s="7">
        <f t="shared" ca="1" si="6"/>
        <v>0</v>
      </c>
      <c r="T7" s="7" t="str">
        <f>IF(H7="","",VLOOKUP(H7,'Вода SKU'!$A$1:$B$150,2,0))</f>
        <v>3.3, Альче, без лактозы</v>
      </c>
      <c r="U7" s="7">
        <f t="shared" si="7"/>
        <v>8</v>
      </c>
      <c r="V7" s="7">
        <f t="shared" si="8"/>
        <v>0</v>
      </c>
      <c r="W7" s="7">
        <f t="shared" si="9"/>
        <v>0</v>
      </c>
      <c r="X7" s="7" t="str">
        <f t="shared" ca="1" si="10"/>
        <v/>
      </c>
    </row>
    <row r="8" spans="1:24" ht="13.75" customHeight="1" x14ac:dyDescent="0.2">
      <c r="A8" s="39">
        <f t="shared" ca="1" si="0"/>
        <v>1</v>
      </c>
      <c r="B8" s="39" t="s">
        <v>638</v>
      </c>
      <c r="C8" s="40">
        <v>1000</v>
      </c>
      <c r="D8" s="40" t="s">
        <v>639</v>
      </c>
      <c r="E8" s="40" t="s">
        <v>675</v>
      </c>
      <c r="F8" s="40" t="s">
        <v>675</v>
      </c>
      <c r="G8" s="40" t="s">
        <v>674</v>
      </c>
      <c r="H8" s="40" t="s">
        <v>231</v>
      </c>
      <c r="I8" s="40">
        <v>112</v>
      </c>
      <c r="J8" s="31" t="str">
        <f t="shared" ca="1" si="1"/>
        <v/>
      </c>
      <c r="K8" s="41">
        <v>1</v>
      </c>
      <c r="N8" s="42" t="str">
        <f t="shared" ca="1" si="2"/>
        <v/>
      </c>
      <c r="P8" s="7">
        <f t="shared" si="3"/>
        <v>112</v>
      </c>
      <c r="Q8" s="7">
        <f t="shared" ca="1" si="4"/>
        <v>0</v>
      </c>
      <c r="R8" s="7">
        <f t="shared" si="5"/>
        <v>0</v>
      </c>
      <c r="S8" s="7">
        <f t="shared" ca="1" si="6"/>
        <v>0</v>
      </c>
      <c r="T8" s="7" t="str">
        <f>IF(H8="","",VLOOKUP(H8,'Вода SKU'!$A$1:$B$150,2,0))</f>
        <v>3.3, Сакко</v>
      </c>
      <c r="U8" s="7">
        <f t="shared" si="7"/>
        <v>8</v>
      </c>
      <c r="V8" s="7">
        <f t="shared" si="8"/>
        <v>0</v>
      </c>
      <c r="W8" s="7">
        <f t="shared" si="9"/>
        <v>0</v>
      </c>
      <c r="X8" s="7" t="str">
        <f t="shared" ca="1" si="10"/>
        <v/>
      </c>
    </row>
    <row r="9" spans="1:24" ht="13.75" customHeight="1" x14ac:dyDescent="0.2">
      <c r="A9" s="39">
        <f t="shared" ca="1" si="0"/>
        <v>1</v>
      </c>
      <c r="B9" s="39" t="s">
        <v>638</v>
      </c>
      <c r="C9" s="40">
        <v>1000</v>
      </c>
      <c r="D9" s="40" t="s">
        <v>639</v>
      </c>
      <c r="E9" s="40" t="s">
        <v>675</v>
      </c>
      <c r="F9" s="40" t="s">
        <v>675</v>
      </c>
      <c r="G9" s="40" t="s">
        <v>674</v>
      </c>
      <c r="H9" s="40" t="s">
        <v>235</v>
      </c>
      <c r="I9" s="40">
        <v>38</v>
      </c>
      <c r="J9" s="31" t="str">
        <f t="shared" ca="1" si="1"/>
        <v/>
      </c>
      <c r="K9" s="41">
        <v>1</v>
      </c>
      <c r="N9" s="42" t="str">
        <f t="shared" ca="1" si="2"/>
        <v/>
      </c>
      <c r="P9" s="7">
        <f t="shared" si="3"/>
        <v>38</v>
      </c>
      <c r="Q9" s="7">
        <f t="shared" ca="1" si="4"/>
        <v>0</v>
      </c>
      <c r="R9" s="7">
        <f t="shared" si="5"/>
        <v>0</v>
      </c>
      <c r="S9" s="7">
        <f t="shared" ca="1" si="6"/>
        <v>0</v>
      </c>
      <c r="T9" s="7" t="str">
        <f>IF(H9="","",VLOOKUP(H9,'Вода SKU'!$A$1:$B$150,2,0))</f>
        <v>3.3, Сакко</v>
      </c>
      <c r="U9" s="7">
        <f t="shared" si="7"/>
        <v>8</v>
      </c>
      <c r="V9" s="7">
        <f t="shared" si="8"/>
        <v>0</v>
      </c>
      <c r="W9" s="7">
        <f t="shared" si="9"/>
        <v>0</v>
      </c>
      <c r="X9" s="7" t="str">
        <f t="shared" ca="1" si="10"/>
        <v/>
      </c>
    </row>
    <row r="10" spans="1:24" ht="13.75" customHeight="1" x14ac:dyDescent="0.2">
      <c r="A10" s="39">
        <f t="shared" ca="1" si="0"/>
        <v>1</v>
      </c>
      <c r="B10" s="39" t="s">
        <v>638</v>
      </c>
      <c r="C10" s="40">
        <v>1000</v>
      </c>
      <c r="D10" s="40" t="s">
        <v>639</v>
      </c>
      <c r="E10" s="40" t="s">
        <v>675</v>
      </c>
      <c r="F10" s="40" t="s">
        <v>675</v>
      </c>
      <c r="G10" s="40" t="s">
        <v>674</v>
      </c>
      <c r="H10" s="40" t="s">
        <v>235</v>
      </c>
      <c r="I10" s="40">
        <v>29</v>
      </c>
      <c r="J10" s="31" t="str">
        <f t="shared" ca="1" si="1"/>
        <v/>
      </c>
      <c r="K10" s="41">
        <v>1</v>
      </c>
      <c r="N10" s="42" t="str">
        <f t="shared" ca="1" si="2"/>
        <v/>
      </c>
      <c r="P10" s="7">
        <f t="shared" si="3"/>
        <v>29</v>
      </c>
      <c r="Q10" s="7">
        <f t="shared" ca="1" si="4"/>
        <v>0</v>
      </c>
      <c r="R10" s="7">
        <f t="shared" si="5"/>
        <v>0</v>
      </c>
      <c r="S10" s="7">
        <f t="shared" ca="1" si="6"/>
        <v>0</v>
      </c>
      <c r="T10" s="7" t="str">
        <f>IF(H10="","",VLOOKUP(H10,'Вода SKU'!$A$1:$B$150,2,0))</f>
        <v>3.3, Сакко</v>
      </c>
      <c r="U10" s="7">
        <f t="shared" si="7"/>
        <v>8</v>
      </c>
      <c r="V10" s="7">
        <f t="shared" si="8"/>
        <v>0</v>
      </c>
      <c r="W10" s="7">
        <f t="shared" si="9"/>
        <v>0</v>
      </c>
      <c r="X10" s="7" t="str">
        <f t="shared" ca="1" si="10"/>
        <v/>
      </c>
    </row>
    <row r="11" spans="1:24" ht="13.75" customHeight="1" x14ac:dyDescent="0.2">
      <c r="A11" s="41" t="str">
        <f t="shared" ca="1" si="0"/>
        <v/>
      </c>
      <c r="B11" s="41" t="s">
        <v>677</v>
      </c>
      <c r="C11" s="41" t="s">
        <v>677</v>
      </c>
      <c r="D11" s="41" t="s">
        <v>677</v>
      </c>
      <c r="E11" s="41" t="s">
        <v>677</v>
      </c>
      <c r="F11" s="41" t="s">
        <v>677</v>
      </c>
      <c r="G11" s="41" t="s">
        <v>677</v>
      </c>
      <c r="H11" s="41" t="s">
        <v>677</v>
      </c>
      <c r="J11" s="31">
        <f t="shared" ca="1" si="1"/>
        <v>-29</v>
      </c>
      <c r="K11" s="41"/>
      <c r="N11" s="42">
        <f t="shared" ca="1" si="2"/>
        <v>1000</v>
      </c>
      <c r="O11" s="41" t="s">
        <v>677</v>
      </c>
      <c r="P11" s="7">
        <f t="shared" si="3"/>
        <v>0</v>
      </c>
      <c r="Q11" s="7">
        <f t="shared" ca="1" si="4"/>
        <v>1029</v>
      </c>
      <c r="R11" s="7">
        <f t="shared" si="5"/>
        <v>1</v>
      </c>
      <c r="S11" s="7">
        <f t="shared" ca="1" si="6"/>
        <v>1029</v>
      </c>
      <c r="T11" s="7" t="str">
        <f>IF(H11="","",VLOOKUP(H11,'Вода SKU'!$A$1:$B$150,2,0))</f>
        <v>-</v>
      </c>
      <c r="U11" s="7">
        <f t="shared" si="7"/>
        <v>8</v>
      </c>
      <c r="V11" s="7">
        <f t="shared" si="8"/>
        <v>0</v>
      </c>
      <c r="W11" s="7">
        <f t="shared" si="9"/>
        <v>0</v>
      </c>
      <c r="X11" s="7">
        <f t="shared" ca="1" si="10"/>
        <v>1000</v>
      </c>
    </row>
    <row r="12" spans="1:24" ht="13.75" customHeight="1" x14ac:dyDescent="0.2">
      <c r="A12" s="38">
        <f t="shared" ca="1" si="0"/>
        <v>2</v>
      </c>
      <c r="B12" s="39" t="s">
        <v>647</v>
      </c>
      <c r="C12" s="40">
        <v>1000</v>
      </c>
      <c r="D12" s="40" t="s">
        <v>639</v>
      </c>
      <c r="E12" s="40" t="s">
        <v>675</v>
      </c>
      <c r="F12" s="40" t="s">
        <v>675</v>
      </c>
      <c r="G12" s="40" t="s">
        <v>674</v>
      </c>
      <c r="H12" s="40" t="s">
        <v>234</v>
      </c>
      <c r="I12" s="40">
        <v>526</v>
      </c>
      <c r="J12" s="31" t="str">
        <f t="shared" ca="1" si="1"/>
        <v/>
      </c>
      <c r="K12" s="41">
        <v>1</v>
      </c>
      <c r="N12" s="42" t="str">
        <f t="shared" ca="1" si="2"/>
        <v/>
      </c>
      <c r="P12" s="7">
        <f t="shared" si="3"/>
        <v>526</v>
      </c>
      <c r="Q12" s="7">
        <f t="shared" ca="1" si="4"/>
        <v>0</v>
      </c>
      <c r="R12" s="7">
        <f t="shared" si="5"/>
        <v>0</v>
      </c>
      <c r="S12" s="7">
        <f t="shared" ca="1" si="6"/>
        <v>1029</v>
      </c>
      <c r="T12" s="7" t="str">
        <f>IF(H12="","",VLOOKUP(H12,'Вода SKU'!$A$1:$B$150,2,0))</f>
        <v>3.3, Сакко</v>
      </c>
      <c r="U12" s="7">
        <f t="shared" si="7"/>
        <v>8</v>
      </c>
      <c r="V12" s="7">
        <f t="shared" si="8"/>
        <v>0</v>
      </c>
      <c r="W12" s="7">
        <f t="shared" si="9"/>
        <v>0</v>
      </c>
      <c r="X12" s="7" t="str">
        <f t="shared" ca="1" si="10"/>
        <v/>
      </c>
    </row>
    <row r="13" spans="1:24" ht="13.75" customHeight="1" x14ac:dyDescent="0.2">
      <c r="A13" s="38">
        <f t="shared" ca="1" si="0"/>
        <v>2</v>
      </c>
      <c r="B13" s="39" t="s">
        <v>647</v>
      </c>
      <c r="C13" s="40">
        <v>1000</v>
      </c>
      <c r="D13" s="40" t="s">
        <v>639</v>
      </c>
      <c r="E13" s="40" t="s">
        <v>678</v>
      </c>
      <c r="F13" s="40" t="s">
        <v>678</v>
      </c>
      <c r="G13" s="40" t="s">
        <v>674</v>
      </c>
      <c r="H13" s="40" t="s">
        <v>233</v>
      </c>
      <c r="I13" s="40">
        <v>148</v>
      </c>
      <c r="J13" s="31" t="str">
        <f t="shared" ca="1" si="1"/>
        <v/>
      </c>
      <c r="K13" s="41">
        <v>1</v>
      </c>
      <c r="N13" s="42" t="str">
        <f t="shared" ca="1" si="2"/>
        <v/>
      </c>
      <c r="P13" s="7">
        <f t="shared" si="3"/>
        <v>148</v>
      </c>
      <c r="Q13" s="7">
        <f t="shared" ca="1" si="4"/>
        <v>0</v>
      </c>
      <c r="R13" s="7">
        <f t="shared" si="5"/>
        <v>0</v>
      </c>
      <c r="S13" s="7">
        <f t="shared" ca="1" si="6"/>
        <v>1029</v>
      </c>
      <c r="T13" s="7" t="str">
        <f>IF(H13="","",VLOOKUP(H13,'Вода SKU'!$A$1:$B$150,2,0))</f>
        <v>3.3, Сакко</v>
      </c>
      <c r="U13" s="7">
        <f t="shared" si="7"/>
        <v>8</v>
      </c>
      <c r="V13" s="7">
        <f t="shared" si="8"/>
        <v>0</v>
      </c>
      <c r="W13" s="7">
        <f t="shared" si="9"/>
        <v>0</v>
      </c>
      <c r="X13" s="7" t="str">
        <f t="shared" ca="1" si="10"/>
        <v/>
      </c>
    </row>
    <row r="14" spans="1:24" ht="13.75" customHeight="1" x14ac:dyDescent="0.2">
      <c r="A14" s="38">
        <f t="shared" ca="1" si="0"/>
        <v>2</v>
      </c>
      <c r="B14" s="39" t="s">
        <v>647</v>
      </c>
      <c r="C14" s="40">
        <v>1000</v>
      </c>
      <c r="D14" s="40" t="s">
        <v>639</v>
      </c>
      <c r="E14" s="40" t="s">
        <v>678</v>
      </c>
      <c r="F14" s="40" t="s">
        <v>678</v>
      </c>
      <c r="G14" s="40" t="s">
        <v>674</v>
      </c>
      <c r="H14" s="40" t="s">
        <v>236</v>
      </c>
      <c r="I14" s="40">
        <v>88</v>
      </c>
      <c r="J14" s="31" t="str">
        <f t="shared" ca="1" si="1"/>
        <v/>
      </c>
      <c r="K14" s="41">
        <v>1</v>
      </c>
      <c r="N14" s="42" t="str">
        <f t="shared" ca="1" si="2"/>
        <v/>
      </c>
      <c r="P14" s="7">
        <f t="shared" si="3"/>
        <v>88</v>
      </c>
      <c r="Q14" s="7">
        <f t="shared" ca="1" si="4"/>
        <v>0</v>
      </c>
      <c r="R14" s="7">
        <f t="shared" si="5"/>
        <v>0</v>
      </c>
      <c r="S14" s="7">
        <f t="shared" ca="1" si="6"/>
        <v>1029</v>
      </c>
      <c r="T14" s="7" t="str">
        <f>IF(H14="","",VLOOKUP(H14,'Вода SKU'!$A$1:$B$150,2,0))</f>
        <v>3.3, Сакко</v>
      </c>
      <c r="U14" s="7">
        <f t="shared" si="7"/>
        <v>8</v>
      </c>
      <c r="V14" s="7">
        <f t="shared" si="8"/>
        <v>0</v>
      </c>
      <c r="W14" s="7">
        <f t="shared" si="9"/>
        <v>0</v>
      </c>
      <c r="X14" s="7" t="str">
        <f t="shared" ca="1" si="10"/>
        <v/>
      </c>
    </row>
    <row r="15" spans="1:24" ht="13.75" customHeight="1" x14ac:dyDescent="0.2">
      <c r="A15" s="38">
        <f t="shared" ca="1" si="0"/>
        <v>2</v>
      </c>
      <c r="B15" s="39" t="s">
        <v>647</v>
      </c>
      <c r="C15" s="40">
        <v>1000</v>
      </c>
      <c r="D15" s="40" t="s">
        <v>639</v>
      </c>
      <c r="E15" s="40" t="s">
        <v>678</v>
      </c>
      <c r="F15" s="40" t="s">
        <v>678</v>
      </c>
      <c r="G15" s="40" t="s">
        <v>674</v>
      </c>
      <c r="H15" s="40" t="s">
        <v>238</v>
      </c>
      <c r="I15" s="40">
        <v>149</v>
      </c>
      <c r="J15" s="31" t="str">
        <f t="shared" ca="1" si="1"/>
        <v/>
      </c>
      <c r="K15" s="41">
        <v>1</v>
      </c>
      <c r="N15" s="42" t="str">
        <f t="shared" ca="1" si="2"/>
        <v/>
      </c>
      <c r="P15" s="7">
        <f t="shared" si="3"/>
        <v>149</v>
      </c>
      <c r="Q15" s="7">
        <f t="shared" ca="1" si="4"/>
        <v>0</v>
      </c>
      <c r="R15" s="7">
        <f t="shared" si="5"/>
        <v>0</v>
      </c>
      <c r="S15" s="7">
        <f t="shared" ca="1" si="6"/>
        <v>1029</v>
      </c>
      <c r="T15" s="7" t="str">
        <f>IF(H15="","",VLOOKUP(H15,'Вода SKU'!$A$1:$B$150,2,0))</f>
        <v>3.3, Сакко</v>
      </c>
      <c r="U15" s="7">
        <f t="shared" si="7"/>
        <v>8</v>
      </c>
      <c r="V15" s="7">
        <f t="shared" si="8"/>
        <v>0</v>
      </c>
      <c r="W15" s="7">
        <f t="shared" si="9"/>
        <v>0</v>
      </c>
      <c r="X15" s="7" t="str">
        <f t="shared" ca="1" si="10"/>
        <v/>
      </c>
    </row>
    <row r="16" spans="1:24" ht="13.75" customHeight="1" x14ac:dyDescent="0.2">
      <c r="A16" s="38">
        <f t="shared" ca="1" si="0"/>
        <v>2</v>
      </c>
      <c r="B16" s="39" t="s">
        <v>647</v>
      </c>
      <c r="C16" s="40">
        <v>1000</v>
      </c>
      <c r="D16" s="40" t="s">
        <v>639</v>
      </c>
      <c r="E16" s="40" t="s">
        <v>678</v>
      </c>
      <c r="F16" s="40" t="s">
        <v>678</v>
      </c>
      <c r="G16" s="40" t="s">
        <v>674</v>
      </c>
      <c r="H16" s="40" t="s">
        <v>232</v>
      </c>
      <c r="I16" s="40">
        <v>89</v>
      </c>
      <c r="J16" s="31" t="str">
        <f t="shared" ca="1" si="1"/>
        <v/>
      </c>
      <c r="K16" s="41">
        <v>1</v>
      </c>
      <c r="N16" s="42" t="str">
        <f t="shared" ca="1" si="2"/>
        <v/>
      </c>
      <c r="P16" s="7">
        <f t="shared" si="3"/>
        <v>89</v>
      </c>
      <c r="Q16" s="7">
        <f t="shared" ca="1" si="4"/>
        <v>0</v>
      </c>
      <c r="R16" s="7">
        <f t="shared" si="5"/>
        <v>0</v>
      </c>
      <c r="S16" s="7">
        <f t="shared" ca="1" si="6"/>
        <v>1029</v>
      </c>
      <c r="T16" s="7" t="str">
        <f>IF(H16="","",VLOOKUP(H16,'Вода SKU'!$A$1:$B$150,2,0))</f>
        <v>3.3, Сакко</v>
      </c>
      <c r="U16" s="7">
        <f t="shared" si="7"/>
        <v>8</v>
      </c>
      <c r="V16" s="7">
        <f t="shared" si="8"/>
        <v>0</v>
      </c>
      <c r="W16" s="7">
        <f t="shared" si="9"/>
        <v>0</v>
      </c>
      <c r="X16" s="7" t="str">
        <f t="shared" ca="1" si="10"/>
        <v/>
      </c>
    </row>
    <row r="17" spans="1:24" ht="13.75" customHeight="1" x14ac:dyDescent="0.2">
      <c r="A17" s="41" t="str">
        <f t="shared" ca="1" si="0"/>
        <v/>
      </c>
      <c r="B17" s="41" t="s">
        <v>677</v>
      </c>
      <c r="C17" s="41" t="s">
        <v>677</v>
      </c>
      <c r="D17" s="41" t="s">
        <v>677</v>
      </c>
      <c r="E17" s="41" t="s">
        <v>677</v>
      </c>
      <c r="F17" s="41" t="s">
        <v>677</v>
      </c>
      <c r="G17" s="41" t="s">
        <v>677</v>
      </c>
      <c r="H17" s="41" t="s">
        <v>677</v>
      </c>
      <c r="J17" s="31">
        <f t="shared" ca="1" si="1"/>
        <v>0</v>
      </c>
      <c r="K17" s="41"/>
      <c r="N17" s="42">
        <f t="shared" ca="1" si="2"/>
        <v>1000</v>
      </c>
      <c r="O17" s="41" t="s">
        <v>677</v>
      </c>
      <c r="P17" s="7">
        <f t="shared" si="3"/>
        <v>0</v>
      </c>
      <c r="Q17" s="7">
        <f t="shared" ca="1" si="4"/>
        <v>2029</v>
      </c>
      <c r="R17" s="7">
        <f t="shared" si="5"/>
        <v>1</v>
      </c>
      <c r="S17" s="7">
        <f t="shared" ca="1" si="6"/>
        <v>2029</v>
      </c>
      <c r="T17" s="7" t="str">
        <f>IF(H17="","",VLOOKUP(H17,'Вода SKU'!$A$1:$B$150,2,0))</f>
        <v>-</v>
      </c>
      <c r="U17" s="7">
        <f t="shared" si="7"/>
        <v>8</v>
      </c>
      <c r="V17" s="7">
        <f t="shared" si="8"/>
        <v>0</v>
      </c>
      <c r="W17" s="7">
        <f t="shared" si="9"/>
        <v>0</v>
      </c>
      <c r="X17" s="7">
        <f t="shared" ca="1" si="10"/>
        <v>1000</v>
      </c>
    </row>
    <row r="18" spans="1:24" ht="13.75" customHeight="1" x14ac:dyDescent="0.2">
      <c r="A18" s="38">
        <f t="shared" ca="1" si="0"/>
        <v>3</v>
      </c>
      <c r="B18" s="39" t="s">
        <v>651</v>
      </c>
      <c r="C18" s="40">
        <v>1000</v>
      </c>
      <c r="D18" s="40" t="s">
        <v>639</v>
      </c>
      <c r="E18" s="40" t="s">
        <v>679</v>
      </c>
      <c r="F18" s="40" t="s">
        <v>679</v>
      </c>
      <c r="G18" s="40" t="s">
        <v>680</v>
      </c>
      <c r="H18" s="40" t="s">
        <v>242</v>
      </c>
      <c r="I18" s="40">
        <v>51</v>
      </c>
      <c r="J18" s="31" t="str">
        <f t="shared" ca="1" si="1"/>
        <v/>
      </c>
      <c r="K18" s="41">
        <v>1</v>
      </c>
      <c r="N18" s="42" t="str">
        <f t="shared" ca="1" si="2"/>
        <v/>
      </c>
      <c r="P18" s="7">
        <f t="shared" si="3"/>
        <v>51</v>
      </c>
      <c r="Q18" s="7">
        <f t="shared" ca="1" si="4"/>
        <v>0</v>
      </c>
      <c r="R18" s="7">
        <f t="shared" si="5"/>
        <v>0</v>
      </c>
      <c r="S18" s="7">
        <f t="shared" ca="1" si="6"/>
        <v>2029</v>
      </c>
      <c r="T18" s="7" t="str">
        <f>IF(H18="","",VLOOKUP(H18,'Вода SKU'!$A$1:$B$150,2,0))</f>
        <v>3.6, Альче</v>
      </c>
      <c r="U18" s="7">
        <f t="shared" si="7"/>
        <v>8</v>
      </c>
      <c r="V18" s="7">
        <f t="shared" si="8"/>
        <v>0</v>
      </c>
      <c r="W18" s="7">
        <f t="shared" si="9"/>
        <v>0</v>
      </c>
      <c r="X18" s="7" t="str">
        <f t="shared" ca="1" si="10"/>
        <v/>
      </c>
    </row>
    <row r="19" spans="1:24" ht="13.75" customHeight="1" x14ac:dyDescent="0.2">
      <c r="A19" s="38">
        <f t="shared" ca="1" si="0"/>
        <v>3</v>
      </c>
      <c r="B19" s="39" t="s">
        <v>651</v>
      </c>
      <c r="C19" s="40">
        <v>1000</v>
      </c>
      <c r="D19" s="40" t="s">
        <v>639</v>
      </c>
      <c r="E19" s="40" t="s">
        <v>675</v>
      </c>
      <c r="F19" s="40" t="s">
        <v>675</v>
      </c>
      <c r="G19" s="40" t="s">
        <v>674</v>
      </c>
      <c r="H19" s="40" t="s">
        <v>229</v>
      </c>
      <c r="I19" s="40">
        <v>949</v>
      </c>
      <c r="J19" s="31" t="str">
        <f t="shared" ca="1" si="1"/>
        <v/>
      </c>
      <c r="K19" s="41">
        <v>1</v>
      </c>
      <c r="N19" s="42" t="str">
        <f t="shared" ca="1" si="2"/>
        <v/>
      </c>
      <c r="P19" s="7">
        <f t="shared" si="3"/>
        <v>949</v>
      </c>
      <c r="Q19" s="7">
        <f t="shared" ca="1" si="4"/>
        <v>0</v>
      </c>
      <c r="R19" s="7">
        <f t="shared" si="5"/>
        <v>0</v>
      </c>
      <c r="S19" s="7">
        <f t="shared" ca="1" si="6"/>
        <v>2029</v>
      </c>
      <c r="T19" s="7" t="str">
        <f>IF(H19="","",VLOOKUP(H19,'Вода SKU'!$A$1:$B$150,2,0))</f>
        <v>3.6, Альче</v>
      </c>
      <c r="U19" s="7">
        <f t="shared" si="7"/>
        <v>8</v>
      </c>
      <c r="V19" s="7">
        <f t="shared" si="8"/>
        <v>0</v>
      </c>
      <c r="W19" s="7">
        <f t="shared" si="9"/>
        <v>0</v>
      </c>
      <c r="X19" s="7" t="str">
        <f t="shared" ca="1" si="10"/>
        <v/>
      </c>
    </row>
    <row r="20" spans="1:24" ht="13.75" customHeight="1" x14ac:dyDescent="0.2">
      <c r="A20" s="41" t="str">
        <f t="shared" ca="1" si="0"/>
        <v/>
      </c>
      <c r="B20" s="41" t="s">
        <v>677</v>
      </c>
      <c r="C20" s="41" t="s">
        <v>677</v>
      </c>
      <c r="D20" s="41" t="s">
        <v>677</v>
      </c>
      <c r="E20" s="41" t="s">
        <v>677</v>
      </c>
      <c r="F20" s="41" t="s">
        <v>677</v>
      </c>
      <c r="G20" s="41" t="s">
        <v>677</v>
      </c>
      <c r="H20" s="41" t="s">
        <v>677</v>
      </c>
      <c r="J20" s="31">
        <f t="shared" ca="1" si="1"/>
        <v>0</v>
      </c>
      <c r="K20" s="41"/>
      <c r="N20" s="42">
        <f t="shared" ca="1" si="2"/>
        <v>1000</v>
      </c>
      <c r="O20" s="41" t="s">
        <v>677</v>
      </c>
      <c r="P20" s="7">
        <f t="shared" si="3"/>
        <v>0</v>
      </c>
      <c r="Q20" s="7">
        <f t="shared" ca="1" si="4"/>
        <v>3029</v>
      </c>
      <c r="R20" s="7">
        <f t="shared" si="5"/>
        <v>1</v>
      </c>
      <c r="S20" s="7">
        <f t="shared" ca="1" si="6"/>
        <v>3029</v>
      </c>
      <c r="T20" s="7" t="str">
        <f>IF(H20="","",VLOOKUP(H20,'Вода SKU'!$A$1:$B$150,2,0))</f>
        <v>-</v>
      </c>
      <c r="U20" s="7">
        <f t="shared" si="7"/>
        <v>8</v>
      </c>
      <c r="V20" s="7">
        <f t="shared" si="8"/>
        <v>0</v>
      </c>
      <c r="W20" s="7">
        <f t="shared" si="9"/>
        <v>0</v>
      </c>
      <c r="X20" s="7">
        <f t="shared" ca="1" si="10"/>
        <v>1000</v>
      </c>
    </row>
    <row r="21" spans="1:24" ht="13.75" customHeight="1" x14ac:dyDescent="0.2">
      <c r="A21" s="39">
        <f t="shared" ca="1" si="0"/>
        <v>4</v>
      </c>
      <c r="B21" s="39" t="s">
        <v>651</v>
      </c>
      <c r="C21" s="43">
        <v>1000</v>
      </c>
      <c r="D21" s="43" t="s">
        <v>157</v>
      </c>
      <c r="E21" s="43" t="s">
        <v>676</v>
      </c>
      <c r="F21" s="43" t="s">
        <v>676</v>
      </c>
      <c r="G21" s="43" t="s">
        <v>674</v>
      </c>
      <c r="H21" s="43" t="s">
        <v>243</v>
      </c>
      <c r="I21" s="43">
        <v>1000</v>
      </c>
      <c r="J21" s="31" t="str">
        <f t="shared" ca="1" si="1"/>
        <v/>
      </c>
      <c r="K21" s="41">
        <v>1</v>
      </c>
      <c r="N21" s="42" t="str">
        <f t="shared" ca="1" si="2"/>
        <v/>
      </c>
      <c r="P21" s="7">
        <f t="shared" si="3"/>
        <v>1000</v>
      </c>
      <c r="Q21" s="7">
        <f t="shared" ca="1" si="4"/>
        <v>0</v>
      </c>
      <c r="R21" s="7">
        <f t="shared" si="5"/>
        <v>0</v>
      </c>
      <c r="S21" s="7">
        <f t="shared" ca="1" si="6"/>
        <v>3029</v>
      </c>
      <c r="T21" s="7" t="str">
        <f>IF(H21="","",VLOOKUP(H21,'Вода SKU'!$A$1:$B$150,2,0))</f>
        <v>3.6, Альче</v>
      </c>
      <c r="U21" s="7">
        <f t="shared" si="7"/>
        <v>8</v>
      </c>
      <c r="V21" s="7">
        <f t="shared" si="8"/>
        <v>0</v>
      </c>
      <c r="W21" s="7">
        <f t="shared" si="9"/>
        <v>0</v>
      </c>
      <c r="X21" s="7" t="str">
        <f t="shared" ca="1" si="10"/>
        <v/>
      </c>
    </row>
    <row r="22" spans="1:24" ht="13.75" customHeight="1" x14ac:dyDescent="0.2">
      <c r="A22" s="41" t="str">
        <f t="shared" ca="1" si="0"/>
        <v/>
      </c>
      <c r="B22" s="41" t="s">
        <v>677</v>
      </c>
      <c r="C22" s="41" t="s">
        <v>677</v>
      </c>
      <c r="D22" s="41" t="s">
        <v>677</v>
      </c>
      <c r="E22" s="41" t="s">
        <v>677</v>
      </c>
      <c r="F22" s="41" t="s">
        <v>677</v>
      </c>
      <c r="G22" s="41" t="s">
        <v>677</v>
      </c>
      <c r="H22" s="41" t="s">
        <v>677</v>
      </c>
      <c r="J22" s="31">
        <f t="shared" ca="1" si="1"/>
        <v>0</v>
      </c>
      <c r="K22" s="41"/>
      <c r="N22" s="42">
        <f t="shared" ca="1" si="2"/>
        <v>1000</v>
      </c>
      <c r="O22" s="41" t="s">
        <v>677</v>
      </c>
      <c r="P22" s="7">
        <f t="shared" si="3"/>
        <v>0</v>
      </c>
      <c r="Q22" s="7">
        <f t="shared" ca="1" si="4"/>
        <v>4029</v>
      </c>
      <c r="R22" s="7">
        <f t="shared" si="5"/>
        <v>1</v>
      </c>
      <c r="S22" s="7">
        <f t="shared" ca="1" si="6"/>
        <v>4029</v>
      </c>
      <c r="T22" s="7" t="str">
        <f>IF(H22="","",VLOOKUP(H22,'Вода SKU'!$A$1:$B$150,2,0))</f>
        <v>-</v>
      </c>
      <c r="U22" s="7">
        <f t="shared" si="7"/>
        <v>8</v>
      </c>
      <c r="V22" s="7">
        <f t="shared" si="8"/>
        <v>0</v>
      </c>
      <c r="W22" s="7">
        <f t="shared" si="9"/>
        <v>0</v>
      </c>
      <c r="X22" s="7">
        <f t="shared" ca="1" si="10"/>
        <v>1000</v>
      </c>
    </row>
    <row r="23" spans="1:24" ht="13.75" customHeight="1" x14ac:dyDescent="0.2">
      <c r="A23" s="39">
        <f t="shared" ca="1" si="0"/>
        <v>5</v>
      </c>
      <c r="B23" s="39" t="s">
        <v>647</v>
      </c>
      <c r="C23" s="40">
        <v>1000</v>
      </c>
      <c r="D23" s="40" t="s">
        <v>639</v>
      </c>
      <c r="E23" s="40" t="s">
        <v>678</v>
      </c>
      <c r="F23" s="40" t="s">
        <v>678</v>
      </c>
      <c r="G23" s="40" t="s">
        <v>674</v>
      </c>
      <c r="H23" s="40" t="s">
        <v>232</v>
      </c>
      <c r="I23" s="40">
        <v>208</v>
      </c>
      <c r="J23" s="31" t="str">
        <f t="shared" ca="1" si="1"/>
        <v/>
      </c>
      <c r="K23" s="41">
        <v>1</v>
      </c>
      <c r="N23" s="42" t="str">
        <f t="shared" ca="1" si="2"/>
        <v/>
      </c>
      <c r="P23" s="7">
        <f t="shared" si="3"/>
        <v>208</v>
      </c>
      <c r="Q23" s="7">
        <f t="shared" ca="1" si="4"/>
        <v>0</v>
      </c>
      <c r="R23" s="7">
        <f t="shared" si="5"/>
        <v>0</v>
      </c>
      <c r="S23" s="7">
        <f t="shared" ca="1" si="6"/>
        <v>4029</v>
      </c>
      <c r="T23" s="7" t="str">
        <f>IF(H23="","",VLOOKUP(H23,'Вода SKU'!$A$1:$B$150,2,0))</f>
        <v>3.3, Сакко</v>
      </c>
      <c r="U23" s="7">
        <f t="shared" si="7"/>
        <v>8</v>
      </c>
      <c r="V23" s="7">
        <f t="shared" si="8"/>
        <v>0</v>
      </c>
      <c r="W23" s="7">
        <f t="shared" si="9"/>
        <v>0</v>
      </c>
      <c r="X23" s="7" t="str">
        <f t="shared" ca="1" si="10"/>
        <v/>
      </c>
    </row>
    <row r="24" spans="1:24" ht="13.75" customHeight="1" x14ac:dyDescent="0.2">
      <c r="A24" s="39">
        <f t="shared" ca="1" si="0"/>
        <v>5</v>
      </c>
      <c r="B24" s="39" t="s">
        <v>647</v>
      </c>
      <c r="C24" s="43">
        <v>1000</v>
      </c>
      <c r="D24" s="43" t="s">
        <v>157</v>
      </c>
      <c r="E24" s="43" t="s">
        <v>676</v>
      </c>
      <c r="F24" s="43" t="s">
        <v>676</v>
      </c>
      <c r="G24" s="43" t="s">
        <v>674</v>
      </c>
      <c r="H24" s="43" t="s">
        <v>247</v>
      </c>
      <c r="I24" s="43">
        <v>24</v>
      </c>
      <c r="J24" s="31" t="str">
        <f t="shared" ca="1" si="1"/>
        <v/>
      </c>
      <c r="K24" s="41">
        <v>1</v>
      </c>
      <c r="N24" s="42" t="str">
        <f t="shared" ca="1" si="2"/>
        <v/>
      </c>
      <c r="P24" s="7">
        <f t="shared" si="3"/>
        <v>24</v>
      </c>
      <c r="Q24" s="7">
        <f t="shared" ca="1" si="4"/>
        <v>0</v>
      </c>
      <c r="R24" s="7">
        <f t="shared" si="5"/>
        <v>0</v>
      </c>
      <c r="S24" s="7">
        <f t="shared" ca="1" si="6"/>
        <v>4029</v>
      </c>
      <c r="T24" s="7" t="str">
        <f>IF(H24="","",VLOOKUP(H24,'Вода SKU'!$A$1:$B$150,2,0))</f>
        <v>3.3, Сакко</v>
      </c>
      <c r="U24" s="7">
        <f t="shared" si="7"/>
        <v>8</v>
      </c>
      <c r="V24" s="7">
        <f t="shared" si="8"/>
        <v>0</v>
      </c>
      <c r="W24" s="7">
        <f t="shared" si="9"/>
        <v>0</v>
      </c>
      <c r="X24" s="7" t="str">
        <f t="shared" ca="1" si="10"/>
        <v/>
      </c>
    </row>
    <row r="25" spans="1:24" ht="13.75" customHeight="1" x14ac:dyDescent="0.2">
      <c r="A25" s="39">
        <f t="shared" ca="1" si="0"/>
        <v>5</v>
      </c>
      <c r="B25" s="39" t="s">
        <v>647</v>
      </c>
      <c r="C25" s="43">
        <v>1000</v>
      </c>
      <c r="D25" s="43" t="s">
        <v>157</v>
      </c>
      <c r="E25" s="43" t="s">
        <v>676</v>
      </c>
      <c r="F25" s="43" t="s">
        <v>676</v>
      </c>
      <c r="G25" s="43" t="s">
        <v>674</v>
      </c>
      <c r="H25" s="43" t="s">
        <v>252</v>
      </c>
      <c r="I25" s="43">
        <v>258</v>
      </c>
      <c r="J25" s="31" t="str">
        <f t="shared" ca="1" si="1"/>
        <v/>
      </c>
      <c r="K25" s="41">
        <v>1</v>
      </c>
      <c r="N25" s="42" t="str">
        <f t="shared" ca="1" si="2"/>
        <v/>
      </c>
      <c r="P25" s="7">
        <f t="shared" si="3"/>
        <v>258</v>
      </c>
      <c r="Q25" s="7">
        <f t="shared" ca="1" si="4"/>
        <v>0</v>
      </c>
      <c r="R25" s="7">
        <f t="shared" si="5"/>
        <v>0</v>
      </c>
      <c r="S25" s="7">
        <f t="shared" ca="1" si="6"/>
        <v>4029</v>
      </c>
      <c r="T25" s="7" t="str">
        <f>IF(H25="","",VLOOKUP(H25,'Вода SKU'!$A$1:$B$150,2,0))</f>
        <v>3.3, Сакко</v>
      </c>
      <c r="U25" s="7">
        <f t="shared" si="7"/>
        <v>8</v>
      </c>
      <c r="V25" s="7">
        <f t="shared" si="8"/>
        <v>0</v>
      </c>
      <c r="W25" s="7">
        <f t="shared" si="9"/>
        <v>0</v>
      </c>
      <c r="X25" s="7" t="str">
        <f t="shared" ca="1" si="10"/>
        <v/>
      </c>
    </row>
    <row r="26" spans="1:24" ht="13.75" customHeight="1" x14ac:dyDescent="0.2">
      <c r="A26" s="39">
        <f t="shared" ca="1" si="0"/>
        <v>5</v>
      </c>
      <c r="B26" s="39" t="s">
        <v>647</v>
      </c>
      <c r="C26" s="43">
        <v>1000</v>
      </c>
      <c r="D26" s="43" t="s">
        <v>157</v>
      </c>
      <c r="E26" s="43" t="s">
        <v>676</v>
      </c>
      <c r="F26" s="43" t="s">
        <v>676</v>
      </c>
      <c r="G26" s="43" t="s">
        <v>674</v>
      </c>
      <c r="H26" s="43" t="s">
        <v>246</v>
      </c>
      <c r="I26" s="43">
        <v>86</v>
      </c>
      <c r="J26" s="31" t="str">
        <f t="shared" ca="1" si="1"/>
        <v/>
      </c>
      <c r="K26" s="41">
        <v>1</v>
      </c>
      <c r="N26" s="42" t="str">
        <f t="shared" ca="1" si="2"/>
        <v/>
      </c>
      <c r="P26" s="7">
        <f t="shared" si="3"/>
        <v>86</v>
      </c>
      <c r="Q26" s="7">
        <f t="shared" ca="1" si="4"/>
        <v>0</v>
      </c>
      <c r="R26" s="7">
        <f t="shared" si="5"/>
        <v>0</v>
      </c>
      <c r="S26" s="7">
        <f t="shared" ca="1" si="6"/>
        <v>4029</v>
      </c>
      <c r="T26" s="7" t="str">
        <f>IF(H26="","",VLOOKUP(H26,'Вода SKU'!$A$1:$B$150,2,0))</f>
        <v>3.3, Сакко</v>
      </c>
      <c r="U26" s="7">
        <f t="shared" si="7"/>
        <v>8</v>
      </c>
      <c r="V26" s="7">
        <f t="shared" si="8"/>
        <v>0</v>
      </c>
      <c r="W26" s="7">
        <f t="shared" si="9"/>
        <v>0</v>
      </c>
      <c r="X26" s="7" t="str">
        <f t="shared" ca="1" si="10"/>
        <v/>
      </c>
    </row>
    <row r="27" spans="1:24" ht="13.75" customHeight="1" x14ac:dyDescent="0.2">
      <c r="A27" s="39">
        <f t="shared" ca="1" si="0"/>
        <v>5</v>
      </c>
      <c r="B27" s="39" t="s">
        <v>647</v>
      </c>
      <c r="C27" s="43">
        <v>1000</v>
      </c>
      <c r="D27" s="43" t="s">
        <v>157</v>
      </c>
      <c r="E27" s="43" t="s">
        <v>676</v>
      </c>
      <c r="F27" s="43" t="s">
        <v>676</v>
      </c>
      <c r="G27" s="43" t="s">
        <v>674</v>
      </c>
      <c r="H27" s="43" t="s">
        <v>248</v>
      </c>
      <c r="I27" s="43">
        <v>24</v>
      </c>
      <c r="J27" s="31" t="str">
        <f t="shared" ca="1" si="1"/>
        <v/>
      </c>
      <c r="K27" s="41">
        <v>1</v>
      </c>
      <c r="N27" s="42" t="str">
        <f t="shared" ca="1" si="2"/>
        <v/>
      </c>
      <c r="P27" s="7">
        <f t="shared" si="3"/>
        <v>24</v>
      </c>
      <c r="Q27" s="7">
        <f t="shared" ca="1" si="4"/>
        <v>0</v>
      </c>
      <c r="R27" s="7">
        <f t="shared" si="5"/>
        <v>0</v>
      </c>
      <c r="S27" s="7">
        <f t="shared" ca="1" si="6"/>
        <v>4029</v>
      </c>
      <c r="T27" s="7" t="str">
        <f>IF(H27="","",VLOOKUP(H27,'Вода SKU'!$A$1:$B$150,2,0))</f>
        <v>3.3, Сакко</v>
      </c>
      <c r="U27" s="7">
        <f t="shared" si="7"/>
        <v>8</v>
      </c>
      <c r="V27" s="7">
        <f t="shared" si="8"/>
        <v>0</v>
      </c>
      <c r="W27" s="7">
        <f t="shared" si="9"/>
        <v>0</v>
      </c>
      <c r="X27" s="7" t="str">
        <f t="shared" ca="1" si="10"/>
        <v/>
      </c>
    </row>
    <row r="28" spans="1:24" ht="13.75" customHeight="1" x14ac:dyDescent="0.2">
      <c r="A28" s="39">
        <f t="shared" ca="1" si="0"/>
        <v>5</v>
      </c>
      <c r="B28" s="39" t="s">
        <v>647</v>
      </c>
      <c r="C28" s="43">
        <v>1000</v>
      </c>
      <c r="D28" s="43" t="s">
        <v>157</v>
      </c>
      <c r="E28" s="43" t="s">
        <v>676</v>
      </c>
      <c r="F28" s="43" t="s">
        <v>676</v>
      </c>
      <c r="G28" s="43" t="s">
        <v>674</v>
      </c>
      <c r="H28" s="43" t="s">
        <v>248</v>
      </c>
      <c r="I28" s="43">
        <v>181</v>
      </c>
      <c r="J28" s="31" t="str">
        <f t="shared" ca="1" si="1"/>
        <v/>
      </c>
      <c r="K28" s="41">
        <v>1</v>
      </c>
      <c r="N28" s="42" t="str">
        <f t="shared" ca="1" si="2"/>
        <v/>
      </c>
      <c r="P28" s="7">
        <f t="shared" si="3"/>
        <v>181</v>
      </c>
      <c r="Q28" s="7">
        <f t="shared" ca="1" si="4"/>
        <v>0</v>
      </c>
      <c r="R28" s="7">
        <f t="shared" si="5"/>
        <v>0</v>
      </c>
      <c r="S28" s="7">
        <f t="shared" ca="1" si="6"/>
        <v>4029</v>
      </c>
      <c r="T28" s="7" t="str">
        <f>IF(H28="","",VLOOKUP(H28,'Вода SKU'!$A$1:$B$150,2,0))</f>
        <v>3.3, Сакко</v>
      </c>
      <c r="U28" s="7">
        <f t="shared" si="7"/>
        <v>8</v>
      </c>
      <c r="V28" s="7">
        <f t="shared" si="8"/>
        <v>0</v>
      </c>
      <c r="W28" s="7">
        <f t="shared" si="9"/>
        <v>0</v>
      </c>
      <c r="X28" s="7" t="str">
        <f t="shared" ca="1" si="10"/>
        <v/>
      </c>
    </row>
    <row r="29" spans="1:24" ht="13.75" customHeight="1" x14ac:dyDescent="0.2">
      <c r="A29" s="39">
        <f t="shared" ca="1" si="0"/>
        <v>5</v>
      </c>
      <c r="B29" s="39" t="s">
        <v>647</v>
      </c>
      <c r="C29" s="43">
        <v>1000</v>
      </c>
      <c r="D29" s="43" t="s">
        <v>157</v>
      </c>
      <c r="E29" s="43" t="s">
        <v>676</v>
      </c>
      <c r="F29" s="43" t="s">
        <v>676</v>
      </c>
      <c r="G29" s="43" t="s">
        <v>674</v>
      </c>
      <c r="H29" s="43" t="s">
        <v>251</v>
      </c>
      <c r="I29" s="43">
        <v>219</v>
      </c>
      <c r="J29" s="31" t="str">
        <f t="shared" ca="1" si="1"/>
        <v/>
      </c>
      <c r="K29" s="41">
        <v>1</v>
      </c>
      <c r="N29" s="42" t="str">
        <f t="shared" ca="1" si="2"/>
        <v/>
      </c>
      <c r="P29" s="7">
        <f t="shared" si="3"/>
        <v>219</v>
      </c>
      <c r="Q29" s="7">
        <f t="shared" ca="1" si="4"/>
        <v>0</v>
      </c>
      <c r="R29" s="7">
        <f t="shared" si="5"/>
        <v>0</v>
      </c>
      <c r="S29" s="7">
        <f t="shared" ca="1" si="6"/>
        <v>4029</v>
      </c>
      <c r="T29" s="7" t="str">
        <f>IF(H29="","",VLOOKUP(H29,'Вода SKU'!$A$1:$B$150,2,0))</f>
        <v>3.3, Сакко</v>
      </c>
      <c r="U29" s="7">
        <f t="shared" si="7"/>
        <v>8</v>
      </c>
      <c r="V29" s="7">
        <f t="shared" si="8"/>
        <v>0</v>
      </c>
      <c r="W29" s="7">
        <f t="shared" si="9"/>
        <v>0</v>
      </c>
      <c r="X29" s="7" t="str">
        <f t="shared" ca="1" si="10"/>
        <v/>
      </c>
    </row>
    <row r="30" spans="1:24" ht="13.75" customHeight="1" x14ac:dyDescent="0.2">
      <c r="A30" s="41" t="str">
        <f t="shared" ca="1" si="0"/>
        <v/>
      </c>
      <c r="B30" s="41" t="s">
        <v>677</v>
      </c>
      <c r="C30" s="41" t="s">
        <v>677</v>
      </c>
      <c r="D30" s="41" t="s">
        <v>677</v>
      </c>
      <c r="E30" s="41" t="s">
        <v>677</v>
      </c>
      <c r="F30" s="41" t="s">
        <v>677</v>
      </c>
      <c r="G30" s="41" t="s">
        <v>677</v>
      </c>
      <c r="H30" s="41" t="s">
        <v>677</v>
      </c>
      <c r="J30" s="31">
        <f t="shared" ca="1" si="1"/>
        <v>0</v>
      </c>
      <c r="K30" s="41"/>
      <c r="N30" s="42">
        <f t="shared" ca="1" si="2"/>
        <v>1000</v>
      </c>
      <c r="O30" s="41" t="s">
        <v>677</v>
      </c>
      <c r="P30" s="7">
        <f t="shared" si="3"/>
        <v>0</v>
      </c>
      <c r="Q30" s="7">
        <f t="shared" ca="1" si="4"/>
        <v>5029</v>
      </c>
      <c r="R30" s="7">
        <f t="shared" si="5"/>
        <v>1</v>
      </c>
      <c r="S30" s="7">
        <f t="shared" ca="1" si="6"/>
        <v>5029</v>
      </c>
      <c r="T30" s="7" t="str">
        <f>IF(H30="","",VLOOKUP(H30,'Вода SKU'!$A$1:$B$150,2,0))</f>
        <v>-</v>
      </c>
      <c r="U30" s="7">
        <f t="shared" si="7"/>
        <v>8</v>
      </c>
      <c r="V30" s="7">
        <f t="shared" si="8"/>
        <v>0</v>
      </c>
      <c r="W30" s="7">
        <f t="shared" si="9"/>
        <v>0</v>
      </c>
      <c r="X30" s="7">
        <f t="shared" ca="1" si="10"/>
        <v>1000</v>
      </c>
    </row>
    <row r="31" spans="1:24" ht="13.75" customHeight="1" x14ac:dyDescent="0.2">
      <c r="A31" s="39">
        <f t="shared" ca="1" si="0"/>
        <v>6</v>
      </c>
      <c r="B31" s="39" t="s">
        <v>647</v>
      </c>
      <c r="C31" s="43">
        <v>1000</v>
      </c>
      <c r="D31" s="43" t="s">
        <v>157</v>
      </c>
      <c r="E31" s="43" t="s">
        <v>676</v>
      </c>
      <c r="F31" s="43" t="s">
        <v>676</v>
      </c>
      <c r="G31" s="43" t="s">
        <v>674</v>
      </c>
      <c r="H31" s="43" t="s">
        <v>251</v>
      </c>
      <c r="I31" s="43">
        <v>41</v>
      </c>
      <c r="J31" s="31" t="str">
        <f t="shared" ca="1" si="1"/>
        <v/>
      </c>
      <c r="K31" s="41">
        <v>1</v>
      </c>
      <c r="N31" s="42" t="str">
        <f t="shared" ca="1" si="2"/>
        <v/>
      </c>
      <c r="P31" s="7">
        <f t="shared" si="3"/>
        <v>41</v>
      </c>
      <c r="Q31" s="7">
        <f t="shared" ca="1" si="4"/>
        <v>0</v>
      </c>
      <c r="R31" s="7">
        <f t="shared" si="5"/>
        <v>0</v>
      </c>
      <c r="S31" s="7">
        <f t="shared" ca="1" si="6"/>
        <v>5029</v>
      </c>
      <c r="T31" s="7" t="str">
        <f>IF(H31="","",VLOOKUP(H31,'Вода SKU'!$A$1:$B$150,2,0))</f>
        <v>3.3, Сакко</v>
      </c>
      <c r="U31" s="7">
        <f t="shared" si="7"/>
        <v>8</v>
      </c>
      <c r="V31" s="7">
        <f t="shared" si="8"/>
        <v>0</v>
      </c>
      <c r="W31" s="7">
        <f t="shared" si="9"/>
        <v>0</v>
      </c>
      <c r="X31" s="7" t="str">
        <f t="shared" ca="1" si="10"/>
        <v/>
      </c>
    </row>
    <row r="32" spans="1:24" ht="13.75" customHeight="1" x14ac:dyDescent="0.2">
      <c r="A32" s="39">
        <f t="shared" ca="1" si="0"/>
        <v>6</v>
      </c>
      <c r="B32" s="39" t="s">
        <v>647</v>
      </c>
      <c r="C32" s="43">
        <v>1000</v>
      </c>
      <c r="D32" s="43" t="s">
        <v>157</v>
      </c>
      <c r="E32" s="43" t="s">
        <v>676</v>
      </c>
      <c r="F32" s="43" t="s">
        <v>676</v>
      </c>
      <c r="G32" s="43" t="s">
        <v>674</v>
      </c>
      <c r="H32" s="43" t="s">
        <v>245</v>
      </c>
      <c r="I32" s="43">
        <v>959</v>
      </c>
      <c r="J32" s="31" t="str">
        <f t="shared" ca="1" si="1"/>
        <v/>
      </c>
      <c r="K32" s="41">
        <v>1</v>
      </c>
      <c r="N32" s="42" t="str">
        <f t="shared" ca="1" si="2"/>
        <v/>
      </c>
      <c r="P32" s="7">
        <f t="shared" si="3"/>
        <v>959</v>
      </c>
      <c r="Q32" s="7">
        <f t="shared" ca="1" si="4"/>
        <v>0</v>
      </c>
      <c r="R32" s="7">
        <f t="shared" si="5"/>
        <v>0</v>
      </c>
      <c r="S32" s="7">
        <f t="shared" ca="1" si="6"/>
        <v>5029</v>
      </c>
      <c r="T32" s="7" t="str">
        <f>IF(H32="","",VLOOKUP(H32,'Вода SKU'!$A$1:$B$150,2,0))</f>
        <v>3.3, Сакко</v>
      </c>
      <c r="U32" s="7">
        <f t="shared" si="7"/>
        <v>8</v>
      </c>
      <c r="V32" s="7">
        <f t="shared" si="8"/>
        <v>0</v>
      </c>
      <c r="W32" s="7">
        <f t="shared" si="9"/>
        <v>0</v>
      </c>
      <c r="X32" s="7" t="str">
        <f t="shared" ca="1" si="10"/>
        <v/>
      </c>
    </row>
    <row r="33" spans="1:24" ht="13.75" customHeight="1" x14ac:dyDescent="0.2">
      <c r="A33" s="41" t="str">
        <f t="shared" ca="1" si="0"/>
        <v/>
      </c>
      <c r="B33" s="41" t="s">
        <v>677</v>
      </c>
      <c r="C33" s="41" t="s">
        <v>677</v>
      </c>
      <c r="D33" s="41" t="s">
        <v>677</v>
      </c>
      <c r="E33" s="41" t="s">
        <v>677</v>
      </c>
      <c r="F33" s="41" t="s">
        <v>677</v>
      </c>
      <c r="G33" s="41" t="s">
        <v>677</v>
      </c>
      <c r="H33" s="41" t="s">
        <v>677</v>
      </c>
      <c r="J33" s="31">
        <f t="shared" ca="1" si="1"/>
        <v>0</v>
      </c>
      <c r="K33" s="41"/>
      <c r="N33" s="42">
        <f t="shared" ca="1" si="2"/>
        <v>1000</v>
      </c>
      <c r="O33" s="41" t="s">
        <v>677</v>
      </c>
      <c r="P33" s="7">
        <f t="shared" si="3"/>
        <v>0</v>
      </c>
      <c r="Q33" s="7">
        <f t="shared" ca="1" si="4"/>
        <v>6029</v>
      </c>
      <c r="R33" s="7">
        <f t="shared" si="5"/>
        <v>1</v>
      </c>
      <c r="S33" s="7">
        <f t="shared" ca="1" si="6"/>
        <v>6029</v>
      </c>
      <c r="T33" s="7" t="str">
        <f>IF(H33="","",VLOOKUP(H33,'Вода SKU'!$A$1:$B$150,2,0))</f>
        <v>-</v>
      </c>
      <c r="U33" s="7">
        <f t="shared" si="7"/>
        <v>8</v>
      </c>
      <c r="V33" s="7">
        <f t="shared" si="8"/>
        <v>0</v>
      </c>
      <c r="W33" s="7">
        <f t="shared" si="9"/>
        <v>0</v>
      </c>
      <c r="X33" s="7">
        <f t="shared" ca="1" si="10"/>
        <v>1000</v>
      </c>
    </row>
    <row r="34" spans="1:24" ht="13.75" customHeight="1" x14ac:dyDescent="0.2">
      <c r="J34" s="31" t="str">
        <f t="shared" ref="J34:J65" ca="1" si="11">IF(M34="", IF(O34="","",X34+(INDIRECT("S" &amp; ROW() - 1) - S34)),IF(O34="", "", INDIRECT("S" &amp; ROW() - 1) - S34))</f>
        <v/>
      </c>
      <c r="N34" s="42" t="str">
        <f t="shared" ref="N34:N65" ca="1" si="12">IF(M34="", IF(X34=0, "", X34), IF(V34 = "", "", IF(V34/U34 = 0, "", V34/U34)))</f>
        <v/>
      </c>
      <c r="P34" s="7">
        <f t="shared" ref="P34:P65" si="13">IF(O34 = "-", -W34,I34)</f>
        <v>0</v>
      </c>
      <c r="Q34" s="7">
        <f t="shared" ref="Q34:Q65" ca="1" si="14">IF(O34 = "-", SUM(INDIRECT(ADDRESS(2,COLUMN(P34)) &amp; ":" &amp; ADDRESS(ROW(),COLUMN(P34)))), 0)</f>
        <v>0</v>
      </c>
      <c r="R34" s="7">
        <f t="shared" ref="R34:R65" si="15">IF(O34="-",1,0)</f>
        <v>0</v>
      </c>
      <c r="S34" s="7">
        <f t="shared" ref="S34:S65" ca="1" si="16">IF(Q34 = 0, INDIRECT("S" &amp; ROW() - 1), Q34)</f>
        <v>6029</v>
      </c>
      <c r="T34" s="7" t="str">
        <f>IF(H34="","",VLOOKUP(H34,'Вода SKU'!$A$1:$B$150,2,0))</f>
        <v/>
      </c>
      <c r="U34" s="7">
        <f t="shared" ref="U34:U65" si="17">8000/1000</f>
        <v>8</v>
      </c>
      <c r="V34" s="7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7">
        <f t="shared" ref="W34:W65" si="19">IF(V34 = "", "", V34/U34)</f>
        <v>0</v>
      </c>
      <c r="X34" s="7" t="str">
        <f t="shared" ref="X34:X65" ca="1" si="20">IF(O34="", "", MAX(ROUND(-(INDIRECT("S" &amp; ROW() - 1) - S34)/1000, 0), 1) * 1000)</f>
        <v/>
      </c>
    </row>
    <row r="35" spans="1:24" ht="13.75" customHeight="1" x14ac:dyDescent="0.2">
      <c r="J35" s="31" t="str">
        <f t="shared" ca="1" si="11"/>
        <v/>
      </c>
      <c r="N35" s="42" t="str">
        <f t="shared" ca="1" si="12"/>
        <v/>
      </c>
      <c r="P35" s="7">
        <f t="shared" si="13"/>
        <v>0</v>
      </c>
      <c r="Q35" s="7">
        <f t="shared" ca="1" si="14"/>
        <v>0</v>
      </c>
      <c r="R35" s="7">
        <f t="shared" si="15"/>
        <v>0</v>
      </c>
      <c r="S35" s="7">
        <f t="shared" ca="1" si="16"/>
        <v>6029</v>
      </c>
      <c r="T35" s="7" t="str">
        <f>IF(H35="","",VLOOKUP(H35,'Вода SKU'!$A$1:$B$150,2,0))</f>
        <v/>
      </c>
      <c r="U35" s="7">
        <f t="shared" si="17"/>
        <v>8</v>
      </c>
      <c r="V35" s="7">
        <f t="shared" si="18"/>
        <v>0</v>
      </c>
      <c r="W35" s="7">
        <f t="shared" si="19"/>
        <v>0</v>
      </c>
      <c r="X35" s="7" t="str">
        <f t="shared" ca="1" si="20"/>
        <v/>
      </c>
    </row>
    <row r="36" spans="1:24" ht="13.75" customHeight="1" x14ac:dyDescent="0.2">
      <c r="J36" s="31" t="str">
        <f t="shared" ca="1" si="11"/>
        <v/>
      </c>
      <c r="N36" s="42" t="str">
        <f t="shared" ca="1" si="12"/>
        <v/>
      </c>
      <c r="P36" s="7">
        <f t="shared" si="13"/>
        <v>0</v>
      </c>
      <c r="Q36" s="7">
        <f t="shared" ca="1" si="14"/>
        <v>0</v>
      </c>
      <c r="R36" s="7">
        <f t="shared" si="15"/>
        <v>0</v>
      </c>
      <c r="S36" s="7">
        <f t="shared" ca="1" si="16"/>
        <v>6029</v>
      </c>
      <c r="T36" s="7" t="str">
        <f>IF(H36="","",VLOOKUP(H36,'Вода SKU'!$A$1:$B$150,2,0))</f>
        <v/>
      </c>
      <c r="U36" s="7">
        <f t="shared" si="17"/>
        <v>8</v>
      </c>
      <c r="V36" s="7">
        <f t="shared" si="18"/>
        <v>0</v>
      </c>
      <c r="W36" s="7">
        <f t="shared" si="19"/>
        <v>0</v>
      </c>
      <c r="X36" s="7" t="str">
        <f t="shared" ca="1" si="20"/>
        <v/>
      </c>
    </row>
    <row r="37" spans="1:24" ht="13.75" customHeight="1" x14ac:dyDescent="0.2">
      <c r="J37" s="31" t="str">
        <f t="shared" ca="1" si="11"/>
        <v/>
      </c>
      <c r="N37" s="42" t="str">
        <f t="shared" ca="1" si="12"/>
        <v/>
      </c>
      <c r="P37" s="7">
        <f t="shared" si="13"/>
        <v>0</v>
      </c>
      <c r="Q37" s="7">
        <f t="shared" ca="1" si="14"/>
        <v>0</v>
      </c>
      <c r="R37" s="7">
        <f t="shared" si="15"/>
        <v>0</v>
      </c>
      <c r="S37" s="7">
        <f t="shared" ca="1" si="16"/>
        <v>6029</v>
      </c>
      <c r="T37" s="7" t="str">
        <f>IF(H37="","",VLOOKUP(H37,'Вода SKU'!$A$1:$B$150,2,0))</f>
        <v/>
      </c>
      <c r="U37" s="7">
        <f t="shared" si="17"/>
        <v>8</v>
      </c>
      <c r="V37" s="7">
        <f t="shared" si="18"/>
        <v>0</v>
      </c>
      <c r="W37" s="7">
        <f t="shared" si="19"/>
        <v>0</v>
      </c>
      <c r="X37" s="7" t="str">
        <f t="shared" ca="1" si="20"/>
        <v/>
      </c>
    </row>
    <row r="38" spans="1:24" ht="13.75" customHeight="1" x14ac:dyDescent="0.2">
      <c r="J38" s="31" t="str">
        <f t="shared" ca="1" si="11"/>
        <v/>
      </c>
      <c r="N38" s="42" t="str">
        <f t="shared" ca="1" si="12"/>
        <v/>
      </c>
      <c r="P38" s="7">
        <f t="shared" si="13"/>
        <v>0</v>
      </c>
      <c r="Q38" s="7">
        <f t="shared" ca="1" si="14"/>
        <v>0</v>
      </c>
      <c r="R38" s="7">
        <f t="shared" si="15"/>
        <v>0</v>
      </c>
      <c r="S38" s="7">
        <f t="shared" ca="1" si="16"/>
        <v>6029</v>
      </c>
      <c r="T38" s="7" t="str">
        <f>IF(H38="","",VLOOKUP(H38,'Вода SKU'!$A$1:$B$150,2,0))</f>
        <v/>
      </c>
      <c r="U38" s="7">
        <f t="shared" si="17"/>
        <v>8</v>
      </c>
      <c r="V38" s="7">
        <f t="shared" si="18"/>
        <v>0</v>
      </c>
      <c r="W38" s="7">
        <f t="shared" si="19"/>
        <v>0</v>
      </c>
      <c r="X38" s="7" t="str">
        <f t="shared" ca="1" si="20"/>
        <v/>
      </c>
    </row>
    <row r="39" spans="1:24" ht="13.75" customHeight="1" x14ac:dyDescent="0.2">
      <c r="J39" s="31" t="str">
        <f t="shared" ca="1" si="11"/>
        <v/>
      </c>
      <c r="N39" s="42" t="str">
        <f t="shared" ca="1" si="12"/>
        <v/>
      </c>
      <c r="P39" s="7">
        <f t="shared" si="13"/>
        <v>0</v>
      </c>
      <c r="Q39" s="7">
        <f t="shared" ca="1" si="14"/>
        <v>0</v>
      </c>
      <c r="R39" s="7">
        <f t="shared" si="15"/>
        <v>0</v>
      </c>
      <c r="S39" s="7">
        <f t="shared" ca="1" si="16"/>
        <v>6029</v>
      </c>
      <c r="T39" s="7" t="str">
        <f>IF(H39="","",VLOOKUP(H39,'Вода SKU'!$A$1:$B$150,2,0))</f>
        <v/>
      </c>
      <c r="U39" s="7">
        <f t="shared" si="17"/>
        <v>8</v>
      </c>
      <c r="V39" s="7">
        <f t="shared" si="18"/>
        <v>0</v>
      </c>
      <c r="W39" s="7">
        <f t="shared" si="19"/>
        <v>0</v>
      </c>
      <c r="X39" s="7" t="str">
        <f t="shared" ca="1" si="20"/>
        <v/>
      </c>
    </row>
    <row r="40" spans="1:24" ht="13.75" customHeight="1" x14ac:dyDescent="0.2">
      <c r="J40" s="31" t="str">
        <f t="shared" ca="1" si="11"/>
        <v/>
      </c>
      <c r="N40" s="42" t="str">
        <f t="shared" ca="1" si="12"/>
        <v/>
      </c>
      <c r="P40" s="7">
        <f t="shared" si="13"/>
        <v>0</v>
      </c>
      <c r="Q40" s="7">
        <f t="shared" ca="1" si="14"/>
        <v>0</v>
      </c>
      <c r="R40" s="7">
        <f t="shared" si="15"/>
        <v>0</v>
      </c>
      <c r="S40" s="7">
        <f t="shared" ca="1" si="16"/>
        <v>6029</v>
      </c>
      <c r="T40" s="7" t="str">
        <f>IF(H40="","",VLOOKUP(H40,'Вода SKU'!$A$1:$B$150,2,0))</f>
        <v/>
      </c>
      <c r="U40" s="7">
        <f t="shared" si="17"/>
        <v>8</v>
      </c>
      <c r="V40" s="7">
        <f t="shared" si="18"/>
        <v>0</v>
      </c>
      <c r="W40" s="7">
        <f t="shared" si="19"/>
        <v>0</v>
      </c>
      <c r="X40" s="7" t="str">
        <f t="shared" ca="1" si="20"/>
        <v/>
      </c>
    </row>
    <row r="41" spans="1:24" ht="13.75" customHeight="1" x14ac:dyDescent="0.2">
      <c r="J41" s="31" t="str">
        <f t="shared" ca="1" si="11"/>
        <v/>
      </c>
      <c r="N41" s="42" t="str">
        <f t="shared" ca="1" si="12"/>
        <v/>
      </c>
      <c r="P41" s="7">
        <f t="shared" si="13"/>
        <v>0</v>
      </c>
      <c r="Q41" s="7">
        <f t="shared" ca="1" si="14"/>
        <v>0</v>
      </c>
      <c r="R41" s="7">
        <f t="shared" si="15"/>
        <v>0</v>
      </c>
      <c r="S41" s="7">
        <f t="shared" ca="1" si="16"/>
        <v>6029</v>
      </c>
      <c r="T41" s="7" t="str">
        <f>IF(H41="","",VLOOKUP(H41,'Вода SKU'!$A$1:$B$150,2,0))</f>
        <v/>
      </c>
      <c r="U41" s="7">
        <f t="shared" si="17"/>
        <v>8</v>
      </c>
      <c r="V41" s="7">
        <f t="shared" si="18"/>
        <v>0</v>
      </c>
      <c r="W41" s="7">
        <f t="shared" si="19"/>
        <v>0</v>
      </c>
      <c r="X41" s="7" t="str">
        <f t="shared" ca="1" si="20"/>
        <v/>
      </c>
    </row>
    <row r="42" spans="1:24" ht="13.75" customHeight="1" x14ac:dyDescent="0.2">
      <c r="J42" s="31" t="str">
        <f t="shared" ca="1" si="11"/>
        <v/>
      </c>
      <c r="N42" s="42" t="str">
        <f t="shared" ca="1" si="12"/>
        <v/>
      </c>
      <c r="P42" s="7">
        <f t="shared" si="13"/>
        <v>0</v>
      </c>
      <c r="Q42" s="7">
        <f t="shared" ca="1" si="14"/>
        <v>0</v>
      </c>
      <c r="R42" s="7">
        <f t="shared" si="15"/>
        <v>0</v>
      </c>
      <c r="S42" s="7">
        <f t="shared" ca="1" si="16"/>
        <v>6029</v>
      </c>
      <c r="T42" s="7" t="str">
        <f>IF(H42="","",VLOOKUP(H42,'Вода SKU'!$A$1:$B$150,2,0))</f>
        <v/>
      </c>
      <c r="U42" s="7">
        <f t="shared" si="17"/>
        <v>8</v>
      </c>
      <c r="V42" s="7">
        <f t="shared" si="18"/>
        <v>0</v>
      </c>
      <c r="W42" s="7">
        <f t="shared" si="19"/>
        <v>0</v>
      </c>
      <c r="X42" s="7" t="str">
        <f t="shared" ca="1" si="20"/>
        <v/>
      </c>
    </row>
    <row r="43" spans="1:24" ht="13.75" customHeight="1" x14ac:dyDescent="0.2">
      <c r="J43" s="31" t="str">
        <f t="shared" ca="1" si="11"/>
        <v/>
      </c>
      <c r="N43" s="42" t="str">
        <f t="shared" ca="1" si="12"/>
        <v/>
      </c>
      <c r="P43" s="7">
        <f t="shared" si="13"/>
        <v>0</v>
      </c>
      <c r="Q43" s="7">
        <f t="shared" ca="1" si="14"/>
        <v>0</v>
      </c>
      <c r="R43" s="7">
        <f t="shared" si="15"/>
        <v>0</v>
      </c>
      <c r="S43" s="7">
        <f t="shared" ca="1" si="16"/>
        <v>6029</v>
      </c>
      <c r="T43" s="7" t="str">
        <f>IF(H43="","",VLOOKUP(H43,'Вода SKU'!$A$1:$B$150,2,0))</f>
        <v/>
      </c>
      <c r="U43" s="7">
        <f t="shared" si="17"/>
        <v>8</v>
      </c>
      <c r="V43" s="7">
        <f t="shared" si="18"/>
        <v>0</v>
      </c>
      <c r="W43" s="7">
        <f t="shared" si="19"/>
        <v>0</v>
      </c>
      <c r="X43" s="7" t="str">
        <f t="shared" ca="1" si="20"/>
        <v/>
      </c>
    </row>
    <row r="44" spans="1:24" ht="13.75" customHeight="1" x14ac:dyDescent="0.2">
      <c r="J44" s="31" t="str">
        <f t="shared" ca="1" si="11"/>
        <v/>
      </c>
      <c r="N44" s="42" t="str">
        <f t="shared" ca="1" si="12"/>
        <v/>
      </c>
      <c r="P44" s="7">
        <f t="shared" si="13"/>
        <v>0</v>
      </c>
      <c r="Q44" s="7">
        <f t="shared" ca="1" si="14"/>
        <v>0</v>
      </c>
      <c r="R44" s="7">
        <f t="shared" si="15"/>
        <v>0</v>
      </c>
      <c r="S44" s="7">
        <f t="shared" ca="1" si="16"/>
        <v>6029</v>
      </c>
      <c r="T44" s="7" t="str">
        <f>IF(H44="","",VLOOKUP(H44,'Вода SKU'!$A$1:$B$150,2,0))</f>
        <v/>
      </c>
      <c r="U44" s="7">
        <f t="shared" si="17"/>
        <v>8</v>
      </c>
      <c r="V44" s="7">
        <f t="shared" si="18"/>
        <v>0</v>
      </c>
      <c r="W44" s="7">
        <f t="shared" si="19"/>
        <v>0</v>
      </c>
      <c r="X44" s="7" t="str">
        <f t="shared" ca="1" si="20"/>
        <v/>
      </c>
    </row>
    <row r="45" spans="1:24" ht="13.75" customHeight="1" x14ac:dyDescent="0.2">
      <c r="J45" s="31" t="str">
        <f t="shared" ca="1" si="11"/>
        <v/>
      </c>
      <c r="N45" s="42" t="str">
        <f t="shared" ca="1" si="12"/>
        <v/>
      </c>
      <c r="P45" s="7">
        <f t="shared" si="13"/>
        <v>0</v>
      </c>
      <c r="Q45" s="7">
        <f t="shared" ca="1" si="14"/>
        <v>0</v>
      </c>
      <c r="R45" s="7">
        <f t="shared" si="15"/>
        <v>0</v>
      </c>
      <c r="S45" s="7">
        <f t="shared" ca="1" si="16"/>
        <v>6029</v>
      </c>
      <c r="T45" s="7" t="str">
        <f>IF(H45="","",VLOOKUP(H45,'Вода SKU'!$A$1:$B$150,2,0))</f>
        <v/>
      </c>
      <c r="U45" s="7">
        <f t="shared" si="17"/>
        <v>8</v>
      </c>
      <c r="V45" s="7">
        <f t="shared" si="18"/>
        <v>0</v>
      </c>
      <c r="W45" s="7">
        <f t="shared" si="19"/>
        <v>0</v>
      </c>
      <c r="X45" s="7" t="str">
        <f t="shared" ca="1" si="20"/>
        <v/>
      </c>
    </row>
    <row r="46" spans="1:24" ht="13.75" customHeight="1" x14ac:dyDescent="0.2">
      <c r="J46" s="31" t="str">
        <f t="shared" ca="1" si="11"/>
        <v/>
      </c>
      <c r="N46" s="42" t="str">
        <f t="shared" ca="1" si="12"/>
        <v/>
      </c>
      <c r="P46" s="7">
        <f t="shared" si="13"/>
        <v>0</v>
      </c>
      <c r="Q46" s="7">
        <f t="shared" ca="1" si="14"/>
        <v>0</v>
      </c>
      <c r="R46" s="7">
        <f t="shared" si="15"/>
        <v>0</v>
      </c>
      <c r="S46" s="7">
        <f t="shared" ca="1" si="16"/>
        <v>6029</v>
      </c>
      <c r="T46" s="7" t="str">
        <f>IF(H46="","",VLOOKUP(H46,'Вода SKU'!$A$1:$B$150,2,0))</f>
        <v/>
      </c>
      <c r="U46" s="7">
        <f t="shared" si="17"/>
        <v>8</v>
      </c>
      <c r="V46" s="7">
        <f t="shared" si="18"/>
        <v>0</v>
      </c>
      <c r="W46" s="7">
        <f t="shared" si="19"/>
        <v>0</v>
      </c>
      <c r="X46" s="7" t="str">
        <f t="shared" ca="1" si="20"/>
        <v/>
      </c>
    </row>
    <row r="47" spans="1:24" ht="13.75" customHeight="1" x14ac:dyDescent="0.2">
      <c r="J47" s="31" t="str">
        <f t="shared" ca="1" si="11"/>
        <v/>
      </c>
      <c r="N47" s="42" t="str">
        <f t="shared" ca="1" si="12"/>
        <v/>
      </c>
      <c r="P47" s="7">
        <f t="shared" si="13"/>
        <v>0</v>
      </c>
      <c r="Q47" s="7">
        <f t="shared" ca="1" si="14"/>
        <v>0</v>
      </c>
      <c r="R47" s="7">
        <f t="shared" si="15"/>
        <v>0</v>
      </c>
      <c r="S47" s="7">
        <f t="shared" ca="1" si="16"/>
        <v>6029</v>
      </c>
      <c r="T47" s="7" t="str">
        <f>IF(H47="","",VLOOKUP(H47,'Вода SKU'!$A$1:$B$150,2,0))</f>
        <v/>
      </c>
      <c r="U47" s="7">
        <f t="shared" si="17"/>
        <v>8</v>
      </c>
      <c r="V47" s="7">
        <f t="shared" si="18"/>
        <v>0</v>
      </c>
      <c r="W47" s="7">
        <f t="shared" si="19"/>
        <v>0</v>
      </c>
      <c r="X47" s="7" t="str">
        <f t="shared" ca="1" si="20"/>
        <v/>
      </c>
    </row>
    <row r="48" spans="1:24" ht="13.75" customHeight="1" x14ac:dyDescent="0.2">
      <c r="J48" s="31" t="str">
        <f t="shared" ca="1" si="11"/>
        <v/>
      </c>
      <c r="N48" s="42" t="str">
        <f t="shared" ca="1" si="12"/>
        <v/>
      </c>
      <c r="P48" s="7">
        <f t="shared" si="13"/>
        <v>0</v>
      </c>
      <c r="Q48" s="7">
        <f t="shared" ca="1" si="14"/>
        <v>0</v>
      </c>
      <c r="R48" s="7">
        <f t="shared" si="15"/>
        <v>0</v>
      </c>
      <c r="S48" s="7">
        <f t="shared" ca="1" si="16"/>
        <v>6029</v>
      </c>
      <c r="T48" s="7" t="str">
        <f>IF(H48="","",VLOOKUP(H48,'Вода SKU'!$A$1:$B$150,2,0))</f>
        <v/>
      </c>
      <c r="U48" s="7">
        <f t="shared" si="17"/>
        <v>8</v>
      </c>
      <c r="V48" s="7">
        <f t="shared" si="18"/>
        <v>0</v>
      </c>
      <c r="W48" s="7">
        <f t="shared" si="19"/>
        <v>0</v>
      </c>
      <c r="X48" s="7" t="str">
        <f t="shared" ca="1" si="20"/>
        <v/>
      </c>
    </row>
    <row r="49" spans="10:24" ht="13.75" customHeight="1" x14ac:dyDescent="0.2">
      <c r="J49" s="31" t="str">
        <f t="shared" ca="1" si="11"/>
        <v/>
      </c>
      <c r="N49" s="42" t="str">
        <f t="shared" ca="1" si="12"/>
        <v/>
      </c>
      <c r="P49" s="7">
        <f t="shared" si="13"/>
        <v>0</v>
      </c>
      <c r="Q49" s="7">
        <f t="shared" ca="1" si="14"/>
        <v>0</v>
      </c>
      <c r="R49" s="7">
        <f t="shared" si="15"/>
        <v>0</v>
      </c>
      <c r="S49" s="7">
        <f t="shared" ca="1" si="16"/>
        <v>6029</v>
      </c>
      <c r="T49" s="7" t="str">
        <f>IF(H49="","",VLOOKUP(H49,'Вода SKU'!$A$1:$B$150,2,0))</f>
        <v/>
      </c>
      <c r="U49" s="7">
        <f t="shared" si="17"/>
        <v>8</v>
      </c>
      <c r="V49" s="7">
        <f t="shared" si="18"/>
        <v>0</v>
      </c>
      <c r="W49" s="7">
        <f t="shared" si="19"/>
        <v>0</v>
      </c>
      <c r="X49" s="7" t="str">
        <f t="shared" ca="1" si="20"/>
        <v/>
      </c>
    </row>
    <row r="50" spans="10:24" ht="13.75" customHeight="1" x14ac:dyDescent="0.2">
      <c r="J50" s="31" t="str">
        <f t="shared" ca="1" si="11"/>
        <v/>
      </c>
      <c r="N50" s="42" t="str">
        <f t="shared" ca="1" si="12"/>
        <v/>
      </c>
      <c r="P50" s="7">
        <f t="shared" si="13"/>
        <v>0</v>
      </c>
      <c r="Q50" s="7">
        <f t="shared" ca="1" si="14"/>
        <v>0</v>
      </c>
      <c r="R50" s="7">
        <f t="shared" si="15"/>
        <v>0</v>
      </c>
      <c r="S50" s="7">
        <f t="shared" ca="1" si="16"/>
        <v>6029</v>
      </c>
      <c r="T50" s="7" t="str">
        <f>IF(H50="","",VLOOKUP(H50,'Вода SKU'!$A$1:$B$150,2,0))</f>
        <v/>
      </c>
      <c r="U50" s="7">
        <f t="shared" si="17"/>
        <v>8</v>
      </c>
      <c r="V50" s="7">
        <f t="shared" si="18"/>
        <v>0</v>
      </c>
      <c r="W50" s="7">
        <f t="shared" si="19"/>
        <v>0</v>
      </c>
      <c r="X50" s="7" t="str">
        <f t="shared" ca="1" si="20"/>
        <v/>
      </c>
    </row>
    <row r="51" spans="10:24" ht="13.75" customHeight="1" x14ac:dyDescent="0.2">
      <c r="J51" s="31" t="str">
        <f t="shared" ca="1" si="11"/>
        <v/>
      </c>
      <c r="N51" s="42" t="str">
        <f t="shared" ca="1" si="12"/>
        <v/>
      </c>
      <c r="P51" s="7">
        <f t="shared" si="13"/>
        <v>0</v>
      </c>
      <c r="Q51" s="7">
        <f t="shared" ca="1" si="14"/>
        <v>0</v>
      </c>
      <c r="R51" s="7">
        <f t="shared" si="15"/>
        <v>0</v>
      </c>
      <c r="S51" s="7">
        <f t="shared" ca="1" si="16"/>
        <v>6029</v>
      </c>
      <c r="T51" s="7" t="str">
        <f>IF(H51="","",VLOOKUP(H51,'Вода SKU'!$A$1:$B$150,2,0))</f>
        <v/>
      </c>
      <c r="U51" s="7">
        <f t="shared" si="17"/>
        <v>8</v>
      </c>
      <c r="V51" s="7">
        <f t="shared" si="18"/>
        <v>0</v>
      </c>
      <c r="W51" s="7">
        <f t="shared" si="19"/>
        <v>0</v>
      </c>
      <c r="X51" s="7" t="str">
        <f t="shared" ca="1" si="20"/>
        <v/>
      </c>
    </row>
    <row r="52" spans="10:24" ht="13.75" customHeight="1" x14ac:dyDescent="0.2">
      <c r="J52" s="31" t="str">
        <f t="shared" ca="1" si="11"/>
        <v/>
      </c>
      <c r="N52" s="42" t="str">
        <f t="shared" ca="1" si="12"/>
        <v/>
      </c>
      <c r="P52" s="7">
        <f t="shared" si="13"/>
        <v>0</v>
      </c>
      <c r="Q52" s="7">
        <f t="shared" ca="1" si="14"/>
        <v>0</v>
      </c>
      <c r="R52" s="7">
        <f t="shared" si="15"/>
        <v>0</v>
      </c>
      <c r="S52" s="7">
        <f t="shared" ca="1" si="16"/>
        <v>6029</v>
      </c>
      <c r="T52" s="7" t="str">
        <f>IF(H52="","",VLOOKUP(H52,'Вода SKU'!$A$1:$B$150,2,0))</f>
        <v/>
      </c>
      <c r="U52" s="7">
        <f t="shared" si="17"/>
        <v>8</v>
      </c>
      <c r="V52" s="7">
        <f t="shared" si="18"/>
        <v>0</v>
      </c>
      <c r="W52" s="7">
        <f t="shared" si="19"/>
        <v>0</v>
      </c>
      <c r="X52" s="7" t="str">
        <f t="shared" ca="1" si="20"/>
        <v/>
      </c>
    </row>
    <row r="53" spans="10:24" ht="13.75" customHeight="1" x14ac:dyDescent="0.2">
      <c r="J53" s="31" t="str">
        <f t="shared" ca="1" si="11"/>
        <v/>
      </c>
      <c r="N53" s="42" t="str">
        <f t="shared" ca="1" si="12"/>
        <v/>
      </c>
      <c r="P53" s="7">
        <f t="shared" si="13"/>
        <v>0</v>
      </c>
      <c r="Q53" s="7">
        <f t="shared" ca="1" si="14"/>
        <v>0</v>
      </c>
      <c r="R53" s="7">
        <f t="shared" si="15"/>
        <v>0</v>
      </c>
      <c r="S53" s="7">
        <f t="shared" ca="1" si="16"/>
        <v>6029</v>
      </c>
      <c r="T53" s="7" t="str">
        <f>IF(H53="","",VLOOKUP(H53,'Вода SKU'!$A$1:$B$150,2,0))</f>
        <v/>
      </c>
      <c r="U53" s="7">
        <f t="shared" si="17"/>
        <v>8</v>
      </c>
      <c r="V53" s="7">
        <f t="shared" si="18"/>
        <v>0</v>
      </c>
      <c r="W53" s="7">
        <f t="shared" si="19"/>
        <v>0</v>
      </c>
      <c r="X53" s="7" t="str">
        <f t="shared" ca="1" si="20"/>
        <v/>
      </c>
    </row>
    <row r="54" spans="10:24" ht="13.75" customHeight="1" x14ac:dyDescent="0.2">
      <c r="J54" s="31" t="str">
        <f t="shared" ca="1" si="11"/>
        <v/>
      </c>
      <c r="N54" s="42" t="str">
        <f t="shared" ca="1" si="12"/>
        <v/>
      </c>
      <c r="P54" s="7">
        <f t="shared" si="13"/>
        <v>0</v>
      </c>
      <c r="Q54" s="7">
        <f t="shared" ca="1" si="14"/>
        <v>0</v>
      </c>
      <c r="R54" s="7">
        <f t="shared" si="15"/>
        <v>0</v>
      </c>
      <c r="S54" s="7">
        <f t="shared" ca="1" si="16"/>
        <v>6029</v>
      </c>
      <c r="T54" s="7" t="str">
        <f>IF(H54="","",VLOOKUP(H54,'Вода SKU'!$A$1:$B$150,2,0))</f>
        <v/>
      </c>
      <c r="U54" s="7">
        <f t="shared" si="17"/>
        <v>8</v>
      </c>
      <c r="V54" s="7">
        <f t="shared" si="18"/>
        <v>0</v>
      </c>
      <c r="W54" s="7">
        <f t="shared" si="19"/>
        <v>0</v>
      </c>
      <c r="X54" s="7" t="str">
        <f t="shared" ca="1" si="20"/>
        <v/>
      </c>
    </row>
    <row r="55" spans="10:24" ht="13.75" customHeight="1" x14ac:dyDescent="0.2">
      <c r="J55" s="31" t="str">
        <f t="shared" ca="1" si="11"/>
        <v/>
      </c>
      <c r="M55" s="42"/>
      <c r="N55" s="42" t="str">
        <f t="shared" ca="1" si="12"/>
        <v/>
      </c>
      <c r="P55" s="7">
        <f t="shared" si="13"/>
        <v>0</v>
      </c>
      <c r="Q55" s="7">
        <f t="shared" ca="1" si="14"/>
        <v>0</v>
      </c>
      <c r="R55" s="7">
        <f t="shared" si="15"/>
        <v>0</v>
      </c>
      <c r="S55" s="7">
        <f t="shared" ca="1" si="16"/>
        <v>6029</v>
      </c>
      <c r="T55" s="7" t="str">
        <f>IF(H55="","",VLOOKUP(H55,'Вода SKU'!$A$1:$B$150,2,0))</f>
        <v/>
      </c>
      <c r="U55" s="7">
        <f t="shared" si="17"/>
        <v>8</v>
      </c>
      <c r="V55" s="7">
        <f t="shared" si="18"/>
        <v>0</v>
      </c>
      <c r="W55" s="7">
        <f t="shared" si="19"/>
        <v>0</v>
      </c>
      <c r="X55" s="7" t="str">
        <f t="shared" ca="1" si="20"/>
        <v/>
      </c>
    </row>
    <row r="56" spans="10:24" ht="13.75" customHeight="1" x14ac:dyDescent="0.2">
      <c r="J56" s="31" t="str">
        <f t="shared" ca="1" si="11"/>
        <v/>
      </c>
      <c r="N56" s="42" t="str">
        <f t="shared" ca="1" si="12"/>
        <v/>
      </c>
      <c r="P56" s="7">
        <f t="shared" si="13"/>
        <v>0</v>
      </c>
      <c r="Q56" s="7">
        <f t="shared" ca="1" si="14"/>
        <v>0</v>
      </c>
      <c r="R56" s="7">
        <f t="shared" si="15"/>
        <v>0</v>
      </c>
      <c r="S56" s="7">
        <f t="shared" ca="1" si="16"/>
        <v>6029</v>
      </c>
      <c r="T56" s="7" t="str">
        <f>IF(H56="","",VLOOKUP(H56,'Вода SKU'!$A$1:$B$150,2,0))</f>
        <v/>
      </c>
      <c r="U56" s="7">
        <f t="shared" si="17"/>
        <v>8</v>
      </c>
      <c r="V56" s="7">
        <f t="shared" si="18"/>
        <v>0</v>
      </c>
      <c r="W56" s="7">
        <f t="shared" si="19"/>
        <v>0</v>
      </c>
      <c r="X56" s="7" t="str">
        <f t="shared" ca="1" si="20"/>
        <v/>
      </c>
    </row>
    <row r="57" spans="10:24" ht="13.75" customHeight="1" x14ac:dyDescent="0.2">
      <c r="J57" s="31" t="str">
        <f t="shared" ca="1" si="11"/>
        <v/>
      </c>
      <c r="N57" s="42" t="str">
        <f t="shared" ca="1" si="12"/>
        <v/>
      </c>
      <c r="P57" s="7">
        <f t="shared" si="13"/>
        <v>0</v>
      </c>
      <c r="Q57" s="7">
        <f t="shared" ca="1" si="14"/>
        <v>0</v>
      </c>
      <c r="R57" s="7">
        <f t="shared" si="15"/>
        <v>0</v>
      </c>
      <c r="S57" s="7">
        <f t="shared" ca="1" si="16"/>
        <v>6029</v>
      </c>
      <c r="T57" s="7" t="str">
        <f>IF(H57="","",VLOOKUP(H57,'Вода SKU'!$A$1:$B$150,2,0))</f>
        <v/>
      </c>
      <c r="U57" s="7">
        <f t="shared" si="17"/>
        <v>8</v>
      </c>
      <c r="V57" s="7">
        <f t="shared" si="18"/>
        <v>0</v>
      </c>
      <c r="W57" s="7">
        <f t="shared" si="19"/>
        <v>0</v>
      </c>
      <c r="X57" s="7" t="str">
        <f t="shared" ca="1" si="20"/>
        <v/>
      </c>
    </row>
    <row r="58" spans="10:24" ht="13.75" customHeight="1" x14ac:dyDescent="0.2">
      <c r="J58" s="31" t="str">
        <f t="shared" ca="1" si="11"/>
        <v/>
      </c>
      <c r="N58" s="42" t="str">
        <f t="shared" ca="1" si="12"/>
        <v/>
      </c>
      <c r="P58" s="7">
        <f t="shared" si="13"/>
        <v>0</v>
      </c>
      <c r="Q58" s="7">
        <f t="shared" ca="1" si="14"/>
        <v>0</v>
      </c>
      <c r="R58" s="7">
        <f t="shared" si="15"/>
        <v>0</v>
      </c>
      <c r="S58" s="7">
        <f t="shared" ca="1" si="16"/>
        <v>6029</v>
      </c>
      <c r="T58" s="7" t="str">
        <f>IF(H58="","",VLOOKUP(H58,'Вода SKU'!$A$1:$B$150,2,0))</f>
        <v/>
      </c>
      <c r="U58" s="7">
        <f t="shared" si="17"/>
        <v>8</v>
      </c>
      <c r="V58" s="7">
        <f t="shared" si="18"/>
        <v>0</v>
      </c>
      <c r="W58" s="7">
        <f t="shared" si="19"/>
        <v>0</v>
      </c>
      <c r="X58" s="7" t="str">
        <f t="shared" ca="1" si="20"/>
        <v/>
      </c>
    </row>
    <row r="59" spans="10:24" ht="13.75" customHeight="1" x14ac:dyDescent="0.2">
      <c r="J59" s="31" t="str">
        <f t="shared" ca="1" si="11"/>
        <v/>
      </c>
      <c r="N59" s="42" t="str">
        <f t="shared" ca="1" si="12"/>
        <v/>
      </c>
      <c r="P59" s="7">
        <f t="shared" si="13"/>
        <v>0</v>
      </c>
      <c r="Q59" s="7">
        <f t="shared" ca="1" si="14"/>
        <v>0</v>
      </c>
      <c r="R59" s="7">
        <f t="shared" si="15"/>
        <v>0</v>
      </c>
      <c r="S59" s="7">
        <f t="shared" ca="1" si="16"/>
        <v>6029</v>
      </c>
      <c r="T59" s="7" t="str">
        <f>IF(H59="","",VLOOKUP(H59,'Вода SKU'!$A$1:$B$150,2,0))</f>
        <v/>
      </c>
      <c r="U59" s="7">
        <f t="shared" si="17"/>
        <v>8</v>
      </c>
      <c r="V59" s="7">
        <f t="shared" si="18"/>
        <v>0</v>
      </c>
      <c r="W59" s="7">
        <f t="shared" si="19"/>
        <v>0</v>
      </c>
      <c r="X59" s="7" t="str">
        <f t="shared" ca="1" si="20"/>
        <v/>
      </c>
    </row>
    <row r="60" spans="10:24" ht="13.75" customHeight="1" x14ac:dyDescent="0.2">
      <c r="J60" s="31" t="str">
        <f t="shared" ca="1" si="11"/>
        <v/>
      </c>
      <c r="N60" s="42" t="str">
        <f t="shared" ca="1" si="12"/>
        <v/>
      </c>
      <c r="P60" s="7">
        <f t="shared" si="13"/>
        <v>0</v>
      </c>
      <c r="Q60" s="7">
        <f t="shared" ca="1" si="14"/>
        <v>0</v>
      </c>
      <c r="R60" s="7">
        <f t="shared" si="15"/>
        <v>0</v>
      </c>
      <c r="S60" s="7">
        <f t="shared" ca="1" si="16"/>
        <v>6029</v>
      </c>
      <c r="T60" s="7" t="str">
        <f>IF(H60="","",VLOOKUP(H60,'Вода SKU'!$A$1:$B$150,2,0))</f>
        <v/>
      </c>
      <c r="U60" s="7">
        <f t="shared" si="17"/>
        <v>8</v>
      </c>
      <c r="V60" s="7">
        <f t="shared" si="18"/>
        <v>0</v>
      </c>
      <c r="W60" s="7">
        <f t="shared" si="19"/>
        <v>0</v>
      </c>
      <c r="X60" s="7" t="str">
        <f t="shared" ca="1" si="20"/>
        <v/>
      </c>
    </row>
    <row r="61" spans="10:24" ht="13.75" customHeight="1" x14ac:dyDescent="0.2">
      <c r="J61" s="31" t="str">
        <f t="shared" ca="1" si="11"/>
        <v/>
      </c>
      <c r="N61" s="42" t="str">
        <f t="shared" ca="1" si="12"/>
        <v/>
      </c>
      <c r="P61" s="7">
        <f t="shared" si="13"/>
        <v>0</v>
      </c>
      <c r="Q61" s="7">
        <f t="shared" ca="1" si="14"/>
        <v>0</v>
      </c>
      <c r="R61" s="7">
        <f t="shared" si="15"/>
        <v>0</v>
      </c>
      <c r="S61" s="7">
        <f t="shared" ca="1" si="16"/>
        <v>6029</v>
      </c>
      <c r="T61" s="7" t="str">
        <f>IF(H61="","",VLOOKUP(H61,'Вода SKU'!$A$1:$B$150,2,0))</f>
        <v/>
      </c>
      <c r="U61" s="7">
        <f t="shared" si="17"/>
        <v>8</v>
      </c>
      <c r="V61" s="7">
        <f t="shared" si="18"/>
        <v>0</v>
      </c>
      <c r="W61" s="7">
        <f t="shared" si="19"/>
        <v>0</v>
      </c>
      <c r="X61" s="7" t="str">
        <f t="shared" ca="1" si="20"/>
        <v/>
      </c>
    </row>
    <row r="62" spans="10:24" ht="13.75" customHeight="1" x14ac:dyDescent="0.2">
      <c r="J62" s="31" t="str">
        <f t="shared" ca="1" si="11"/>
        <v/>
      </c>
      <c r="N62" s="42" t="str">
        <f t="shared" ca="1" si="12"/>
        <v/>
      </c>
      <c r="P62" s="7">
        <f t="shared" si="13"/>
        <v>0</v>
      </c>
      <c r="Q62" s="7">
        <f t="shared" ca="1" si="14"/>
        <v>0</v>
      </c>
      <c r="R62" s="7">
        <f t="shared" si="15"/>
        <v>0</v>
      </c>
      <c r="S62" s="7">
        <f t="shared" ca="1" si="16"/>
        <v>6029</v>
      </c>
      <c r="T62" s="7" t="str">
        <f>IF(H62="","",VLOOKUP(H62,'Вода SKU'!$A$1:$B$150,2,0))</f>
        <v/>
      </c>
      <c r="U62" s="7">
        <f t="shared" si="17"/>
        <v>8</v>
      </c>
      <c r="V62" s="7">
        <f t="shared" si="18"/>
        <v>0</v>
      </c>
      <c r="W62" s="7">
        <f t="shared" si="19"/>
        <v>0</v>
      </c>
      <c r="X62" s="7" t="str">
        <f t="shared" ca="1" si="20"/>
        <v/>
      </c>
    </row>
    <row r="63" spans="10:24" ht="13.75" customHeight="1" x14ac:dyDescent="0.2">
      <c r="J63" s="31" t="str">
        <f t="shared" ca="1" si="11"/>
        <v/>
      </c>
      <c r="N63" s="42" t="str">
        <f t="shared" ca="1" si="12"/>
        <v/>
      </c>
      <c r="P63" s="7">
        <f t="shared" si="13"/>
        <v>0</v>
      </c>
      <c r="Q63" s="7">
        <f t="shared" ca="1" si="14"/>
        <v>0</v>
      </c>
      <c r="R63" s="7">
        <f t="shared" si="15"/>
        <v>0</v>
      </c>
      <c r="S63" s="7">
        <f t="shared" ca="1" si="16"/>
        <v>6029</v>
      </c>
      <c r="T63" s="7" t="str">
        <f>IF(H63="","",VLOOKUP(H63,'Вода SKU'!$A$1:$B$150,2,0))</f>
        <v/>
      </c>
      <c r="U63" s="7">
        <f t="shared" si="17"/>
        <v>8</v>
      </c>
      <c r="V63" s="7">
        <f t="shared" si="18"/>
        <v>0</v>
      </c>
      <c r="W63" s="7">
        <f t="shared" si="19"/>
        <v>0</v>
      </c>
      <c r="X63" s="7" t="str">
        <f t="shared" ca="1" si="20"/>
        <v/>
      </c>
    </row>
    <row r="64" spans="10:24" ht="13.75" customHeight="1" x14ac:dyDescent="0.2">
      <c r="J64" s="31" t="str">
        <f t="shared" ca="1" si="11"/>
        <v/>
      </c>
      <c r="N64" s="42" t="str">
        <f t="shared" ca="1" si="12"/>
        <v/>
      </c>
      <c r="P64" s="7">
        <f t="shared" si="13"/>
        <v>0</v>
      </c>
      <c r="Q64" s="7">
        <f t="shared" ca="1" si="14"/>
        <v>0</v>
      </c>
      <c r="R64" s="7">
        <f t="shared" si="15"/>
        <v>0</v>
      </c>
      <c r="S64" s="7">
        <f t="shared" ca="1" si="16"/>
        <v>6029</v>
      </c>
      <c r="T64" s="7" t="str">
        <f>IF(H64="","",VLOOKUP(H64,'Вода SKU'!$A$1:$B$150,2,0))</f>
        <v/>
      </c>
      <c r="U64" s="7">
        <f t="shared" si="17"/>
        <v>8</v>
      </c>
      <c r="V64" s="7">
        <f t="shared" si="18"/>
        <v>0</v>
      </c>
      <c r="W64" s="7">
        <f t="shared" si="19"/>
        <v>0</v>
      </c>
      <c r="X64" s="7" t="str">
        <f t="shared" ca="1" si="20"/>
        <v/>
      </c>
    </row>
    <row r="65" spans="10:24" ht="13.75" customHeight="1" x14ac:dyDescent="0.2">
      <c r="J65" s="31" t="str">
        <f t="shared" ca="1" si="11"/>
        <v/>
      </c>
      <c r="N65" s="42" t="str">
        <f t="shared" ca="1" si="12"/>
        <v/>
      </c>
      <c r="P65" s="7">
        <f t="shared" si="13"/>
        <v>0</v>
      </c>
      <c r="Q65" s="7">
        <f t="shared" ca="1" si="14"/>
        <v>0</v>
      </c>
      <c r="R65" s="7">
        <f t="shared" si="15"/>
        <v>0</v>
      </c>
      <c r="S65" s="7">
        <f t="shared" ca="1" si="16"/>
        <v>6029</v>
      </c>
      <c r="T65" s="7" t="str">
        <f>IF(H65="","",VLOOKUP(H65,'Вода SKU'!$A$1:$B$150,2,0))</f>
        <v/>
      </c>
      <c r="U65" s="7">
        <f t="shared" si="17"/>
        <v>8</v>
      </c>
      <c r="V65" s="7">
        <f t="shared" si="18"/>
        <v>0</v>
      </c>
      <c r="W65" s="7">
        <f t="shared" si="19"/>
        <v>0</v>
      </c>
      <c r="X65" s="7" t="str">
        <f t="shared" ca="1" si="20"/>
        <v/>
      </c>
    </row>
    <row r="66" spans="10:24" ht="13.75" customHeight="1" x14ac:dyDescent="0.2">
      <c r="J66" s="31" t="str">
        <f t="shared" ref="J66:J97" ca="1" si="21">IF(M66="", IF(O66="","",X66+(INDIRECT("S" &amp; ROW() - 1) - S66)),IF(O66="", "", INDIRECT("S" &amp; ROW() - 1) - S66))</f>
        <v/>
      </c>
      <c r="N66" s="42" t="str">
        <f t="shared" ref="N66:N97" ca="1" si="22">IF(M66="", IF(X66=0, "", X66), IF(V66 = "", "", IF(V66/U66 = 0, "", V66/U66)))</f>
        <v/>
      </c>
      <c r="P66" s="7">
        <f t="shared" ref="P66:P97" si="23">IF(O66 = "-", -W66,I66)</f>
        <v>0</v>
      </c>
      <c r="Q66" s="7">
        <f t="shared" ref="Q66:Q97" ca="1" si="24">IF(O66 = "-", SUM(INDIRECT(ADDRESS(2,COLUMN(P66)) &amp; ":" &amp; ADDRESS(ROW(),COLUMN(P66)))), 0)</f>
        <v>0</v>
      </c>
      <c r="R66" s="7">
        <f t="shared" ref="R66:R97" si="25">IF(O66="-",1,0)</f>
        <v>0</v>
      </c>
      <c r="S66" s="7">
        <f t="shared" ref="S66:S97" ca="1" si="26">IF(Q66 = 0, INDIRECT("S" &amp; ROW() - 1), Q66)</f>
        <v>6029</v>
      </c>
      <c r="T66" s="7" t="str">
        <f>IF(H66="","",VLOOKUP(H66,'Вода SKU'!$A$1:$B$150,2,0))</f>
        <v/>
      </c>
      <c r="U66" s="7">
        <f t="shared" ref="U66:U97" si="27">8000/1000</f>
        <v>8</v>
      </c>
      <c r="V66" s="7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7">
        <f t="shared" ref="W66:W97" si="29">IF(V66 = "", "", V66/U66)</f>
        <v>0</v>
      </c>
      <c r="X66" s="7" t="str">
        <f t="shared" ref="X66:X97" ca="1" si="30">IF(O66="", "", MAX(ROUND(-(INDIRECT("S" &amp; ROW() - 1) - S66)/1000, 0), 1) * 1000)</f>
        <v/>
      </c>
    </row>
    <row r="67" spans="10:24" ht="13.75" customHeight="1" x14ac:dyDescent="0.2">
      <c r="J67" s="31" t="str">
        <f t="shared" ca="1" si="21"/>
        <v/>
      </c>
      <c r="N67" s="42" t="str">
        <f t="shared" ca="1" si="22"/>
        <v/>
      </c>
      <c r="P67" s="7">
        <f t="shared" si="23"/>
        <v>0</v>
      </c>
      <c r="Q67" s="7">
        <f t="shared" ca="1" si="24"/>
        <v>0</v>
      </c>
      <c r="R67" s="7">
        <f t="shared" si="25"/>
        <v>0</v>
      </c>
      <c r="S67" s="7">
        <f t="shared" ca="1" si="26"/>
        <v>6029</v>
      </c>
      <c r="T67" s="7" t="str">
        <f>IF(H67="","",VLOOKUP(H67,'Вода SKU'!$A$1:$B$150,2,0))</f>
        <v/>
      </c>
      <c r="U67" s="7">
        <f t="shared" si="27"/>
        <v>8</v>
      </c>
      <c r="V67" s="7">
        <f t="shared" si="28"/>
        <v>0</v>
      </c>
      <c r="W67" s="7">
        <f t="shared" si="29"/>
        <v>0</v>
      </c>
      <c r="X67" s="7" t="str">
        <f t="shared" ca="1" si="30"/>
        <v/>
      </c>
    </row>
    <row r="68" spans="10:24" ht="13.75" customHeight="1" x14ac:dyDescent="0.2">
      <c r="J68" s="31" t="str">
        <f t="shared" ca="1" si="21"/>
        <v/>
      </c>
      <c r="N68" s="42" t="str">
        <f t="shared" ca="1" si="22"/>
        <v/>
      </c>
      <c r="P68" s="7">
        <f t="shared" si="23"/>
        <v>0</v>
      </c>
      <c r="Q68" s="7">
        <f t="shared" ca="1" si="24"/>
        <v>0</v>
      </c>
      <c r="R68" s="7">
        <f t="shared" si="25"/>
        <v>0</v>
      </c>
      <c r="S68" s="7">
        <f t="shared" ca="1" si="26"/>
        <v>6029</v>
      </c>
      <c r="T68" s="7" t="str">
        <f>IF(H68="","",VLOOKUP(H68,'Вода SKU'!$A$1:$B$150,2,0))</f>
        <v/>
      </c>
      <c r="U68" s="7">
        <f t="shared" si="27"/>
        <v>8</v>
      </c>
      <c r="V68" s="7">
        <f t="shared" si="28"/>
        <v>0</v>
      </c>
      <c r="W68" s="7">
        <f t="shared" si="29"/>
        <v>0</v>
      </c>
      <c r="X68" s="7" t="str">
        <f t="shared" ca="1" si="30"/>
        <v/>
      </c>
    </row>
    <row r="69" spans="10:24" ht="13.75" customHeight="1" x14ac:dyDescent="0.2">
      <c r="J69" s="31" t="str">
        <f t="shared" ca="1" si="21"/>
        <v/>
      </c>
      <c r="N69" s="42" t="str">
        <f t="shared" ca="1" si="22"/>
        <v/>
      </c>
      <c r="P69" s="7">
        <f t="shared" si="23"/>
        <v>0</v>
      </c>
      <c r="Q69" s="7">
        <f t="shared" ca="1" si="24"/>
        <v>0</v>
      </c>
      <c r="R69" s="7">
        <f t="shared" si="25"/>
        <v>0</v>
      </c>
      <c r="S69" s="7">
        <f t="shared" ca="1" si="26"/>
        <v>6029</v>
      </c>
      <c r="T69" s="7" t="str">
        <f>IF(H69="","",VLOOKUP(H69,'Вода SKU'!$A$1:$B$150,2,0))</f>
        <v/>
      </c>
      <c r="U69" s="7">
        <f t="shared" si="27"/>
        <v>8</v>
      </c>
      <c r="V69" s="7">
        <f t="shared" si="28"/>
        <v>0</v>
      </c>
      <c r="W69" s="7">
        <f t="shared" si="29"/>
        <v>0</v>
      </c>
      <c r="X69" s="7" t="str">
        <f t="shared" ca="1" si="30"/>
        <v/>
      </c>
    </row>
    <row r="70" spans="10:24" ht="13.75" customHeight="1" x14ac:dyDescent="0.2">
      <c r="J70" s="31" t="str">
        <f t="shared" ca="1" si="21"/>
        <v/>
      </c>
      <c r="N70" s="42" t="str">
        <f t="shared" ca="1" si="22"/>
        <v/>
      </c>
      <c r="P70" s="7">
        <f t="shared" si="23"/>
        <v>0</v>
      </c>
      <c r="Q70" s="7">
        <f t="shared" ref="Q70:Q95" ca="1" si="31">IF(O70="-",SUM(INDIRECT(ADDRESS(2,COLUMN(P70))&amp;":"&amp;ADDRESS(ROW(),COLUMN(P70)))),0)</f>
        <v>0</v>
      </c>
      <c r="R70" s="7">
        <f t="shared" si="25"/>
        <v>0</v>
      </c>
      <c r="S70" s="7">
        <f t="shared" ca="1" si="26"/>
        <v>6029</v>
      </c>
      <c r="T70" s="7" t="str">
        <f>IF(H70="","",VLOOKUP(H70,'Вода SKU'!$A$1:$B$150,2,0))</f>
        <v/>
      </c>
      <c r="U70" s="7">
        <f t="shared" si="27"/>
        <v>8</v>
      </c>
      <c r="V70" s="7">
        <f t="shared" si="28"/>
        <v>0</v>
      </c>
      <c r="W70" s="7">
        <f t="shared" si="29"/>
        <v>0</v>
      </c>
      <c r="X70" s="7" t="str">
        <f t="shared" ca="1" si="30"/>
        <v/>
      </c>
    </row>
    <row r="71" spans="10:24" ht="13.75" customHeight="1" x14ac:dyDescent="0.2">
      <c r="J71" s="31" t="str">
        <f t="shared" ca="1" si="21"/>
        <v/>
      </c>
      <c r="N71" s="42" t="str">
        <f t="shared" ca="1" si="22"/>
        <v/>
      </c>
      <c r="P71" s="7">
        <f t="shared" si="23"/>
        <v>0</v>
      </c>
      <c r="Q71" s="7">
        <f t="shared" ca="1" si="31"/>
        <v>0</v>
      </c>
      <c r="R71" s="7">
        <f t="shared" si="25"/>
        <v>0</v>
      </c>
      <c r="S71" s="7">
        <f t="shared" ca="1" si="26"/>
        <v>6029</v>
      </c>
      <c r="T71" s="7" t="str">
        <f>IF(H71="","",VLOOKUP(H71,'Вода SKU'!$A$1:$B$150,2,0))</f>
        <v/>
      </c>
      <c r="U71" s="7">
        <f t="shared" si="27"/>
        <v>8</v>
      </c>
      <c r="V71" s="7">
        <f t="shared" si="28"/>
        <v>0</v>
      </c>
      <c r="W71" s="7">
        <f t="shared" si="29"/>
        <v>0</v>
      </c>
      <c r="X71" s="7" t="str">
        <f t="shared" ca="1" si="30"/>
        <v/>
      </c>
    </row>
    <row r="72" spans="10:24" ht="13.75" customHeight="1" x14ac:dyDescent="0.2">
      <c r="J72" s="31" t="str">
        <f t="shared" ca="1" si="21"/>
        <v/>
      </c>
      <c r="N72" s="42" t="str">
        <f t="shared" ca="1" si="22"/>
        <v/>
      </c>
      <c r="P72" s="7">
        <f t="shared" si="23"/>
        <v>0</v>
      </c>
      <c r="Q72" s="7">
        <f t="shared" ca="1" si="31"/>
        <v>0</v>
      </c>
      <c r="R72" s="7">
        <f t="shared" si="25"/>
        <v>0</v>
      </c>
      <c r="S72" s="7">
        <f t="shared" ca="1" si="26"/>
        <v>6029</v>
      </c>
      <c r="T72" s="7" t="str">
        <f>IF(H72="","",VLOOKUP(H72,'Вода SKU'!$A$1:$B$150,2,0))</f>
        <v/>
      </c>
      <c r="U72" s="7">
        <f t="shared" si="27"/>
        <v>8</v>
      </c>
      <c r="V72" s="7">
        <f t="shared" si="28"/>
        <v>0</v>
      </c>
      <c r="W72" s="7">
        <f t="shared" si="29"/>
        <v>0</v>
      </c>
      <c r="X72" s="7" t="str">
        <f t="shared" ca="1" si="30"/>
        <v/>
      </c>
    </row>
    <row r="73" spans="10:24" ht="13.75" customHeight="1" x14ac:dyDescent="0.2">
      <c r="J73" s="31" t="str">
        <f t="shared" ca="1" si="21"/>
        <v/>
      </c>
      <c r="N73" s="42" t="str">
        <f t="shared" ca="1" si="22"/>
        <v/>
      </c>
      <c r="P73" s="7">
        <f t="shared" si="23"/>
        <v>0</v>
      </c>
      <c r="Q73" s="7">
        <f t="shared" ca="1" si="31"/>
        <v>0</v>
      </c>
      <c r="R73" s="7">
        <f t="shared" si="25"/>
        <v>0</v>
      </c>
      <c r="S73" s="7">
        <f t="shared" ca="1" si="26"/>
        <v>6029</v>
      </c>
      <c r="T73" s="7" t="str">
        <f>IF(H73="","",VLOOKUP(H73,'Вода SKU'!$A$1:$B$150,2,0))</f>
        <v/>
      </c>
      <c r="U73" s="7">
        <f t="shared" si="27"/>
        <v>8</v>
      </c>
      <c r="V73" s="7">
        <f t="shared" si="28"/>
        <v>0</v>
      </c>
      <c r="W73" s="7">
        <f t="shared" si="29"/>
        <v>0</v>
      </c>
      <c r="X73" s="7" t="str">
        <f t="shared" ca="1" si="30"/>
        <v/>
      </c>
    </row>
    <row r="74" spans="10:24" ht="13.75" customHeight="1" x14ac:dyDescent="0.2">
      <c r="J74" s="31" t="str">
        <f t="shared" ca="1" si="21"/>
        <v/>
      </c>
      <c r="N74" s="42" t="str">
        <f t="shared" ca="1" si="22"/>
        <v/>
      </c>
      <c r="P74" s="7">
        <f t="shared" si="23"/>
        <v>0</v>
      </c>
      <c r="Q74" s="7">
        <f t="shared" ca="1" si="31"/>
        <v>0</v>
      </c>
      <c r="R74" s="7">
        <f t="shared" si="25"/>
        <v>0</v>
      </c>
      <c r="S74" s="7">
        <f t="shared" ca="1" si="26"/>
        <v>6029</v>
      </c>
      <c r="T74" s="7" t="str">
        <f>IF(H74="","",VLOOKUP(H74,'Вода SKU'!$A$1:$B$150,2,0))</f>
        <v/>
      </c>
      <c r="U74" s="7">
        <f t="shared" si="27"/>
        <v>8</v>
      </c>
      <c r="V74" s="7">
        <f t="shared" si="28"/>
        <v>0</v>
      </c>
      <c r="W74" s="7">
        <f t="shared" si="29"/>
        <v>0</v>
      </c>
      <c r="X74" s="7" t="str">
        <f t="shared" ca="1" si="30"/>
        <v/>
      </c>
    </row>
    <row r="75" spans="10:24" ht="13.75" customHeight="1" x14ac:dyDescent="0.2">
      <c r="J75" s="31" t="str">
        <f t="shared" ca="1" si="21"/>
        <v/>
      </c>
      <c r="N75" s="42" t="str">
        <f t="shared" ca="1" si="22"/>
        <v/>
      </c>
      <c r="P75" s="7">
        <f t="shared" si="23"/>
        <v>0</v>
      </c>
      <c r="Q75" s="7">
        <f t="shared" ca="1" si="31"/>
        <v>0</v>
      </c>
      <c r="R75" s="7">
        <f t="shared" si="25"/>
        <v>0</v>
      </c>
      <c r="S75" s="7">
        <f t="shared" ca="1" si="26"/>
        <v>6029</v>
      </c>
      <c r="T75" s="7" t="str">
        <f>IF(H75="","",VLOOKUP(H75,'Вода SKU'!$A$1:$B$150,2,0))</f>
        <v/>
      </c>
      <c r="U75" s="7">
        <f t="shared" si="27"/>
        <v>8</v>
      </c>
      <c r="V75" s="7">
        <f t="shared" si="28"/>
        <v>0</v>
      </c>
      <c r="W75" s="7">
        <f t="shared" si="29"/>
        <v>0</v>
      </c>
      <c r="X75" s="7" t="str">
        <f t="shared" ca="1" si="30"/>
        <v/>
      </c>
    </row>
    <row r="76" spans="10:24" ht="13.75" customHeight="1" x14ac:dyDescent="0.2">
      <c r="J76" s="31" t="str">
        <f t="shared" ca="1" si="21"/>
        <v/>
      </c>
      <c r="N76" s="42" t="str">
        <f t="shared" ca="1" si="22"/>
        <v/>
      </c>
      <c r="P76" s="7">
        <f t="shared" si="23"/>
        <v>0</v>
      </c>
      <c r="Q76" s="7">
        <f t="shared" ca="1" si="31"/>
        <v>0</v>
      </c>
      <c r="R76" s="7">
        <f t="shared" si="25"/>
        <v>0</v>
      </c>
      <c r="S76" s="7">
        <f t="shared" ca="1" si="26"/>
        <v>6029</v>
      </c>
      <c r="T76" s="7" t="str">
        <f>IF(H76="","",VLOOKUP(H76,'Вода SKU'!$A$1:$B$150,2,0))</f>
        <v/>
      </c>
      <c r="U76" s="7">
        <f t="shared" si="27"/>
        <v>8</v>
      </c>
      <c r="V76" s="7">
        <f t="shared" si="28"/>
        <v>0</v>
      </c>
      <c r="W76" s="7">
        <f t="shared" si="29"/>
        <v>0</v>
      </c>
      <c r="X76" s="7" t="str">
        <f t="shared" ca="1" si="30"/>
        <v/>
      </c>
    </row>
    <row r="77" spans="10:24" ht="13.75" customHeight="1" x14ac:dyDescent="0.2">
      <c r="J77" s="31" t="str">
        <f t="shared" ca="1" si="21"/>
        <v/>
      </c>
      <c r="N77" s="42" t="str">
        <f t="shared" ca="1" si="22"/>
        <v/>
      </c>
      <c r="P77" s="7">
        <f t="shared" si="23"/>
        <v>0</v>
      </c>
      <c r="Q77" s="7">
        <f t="shared" ca="1" si="31"/>
        <v>0</v>
      </c>
      <c r="R77" s="7">
        <f t="shared" si="25"/>
        <v>0</v>
      </c>
      <c r="S77" s="7">
        <f t="shared" ca="1" si="26"/>
        <v>6029</v>
      </c>
      <c r="T77" s="7" t="str">
        <f>IF(H77="","",VLOOKUP(H77,'Вода SKU'!$A$1:$B$150,2,0))</f>
        <v/>
      </c>
      <c r="U77" s="7">
        <f t="shared" si="27"/>
        <v>8</v>
      </c>
      <c r="V77" s="7">
        <f t="shared" si="28"/>
        <v>0</v>
      </c>
      <c r="W77" s="7">
        <f t="shared" si="29"/>
        <v>0</v>
      </c>
      <c r="X77" s="7" t="str">
        <f t="shared" ca="1" si="30"/>
        <v/>
      </c>
    </row>
    <row r="78" spans="10:24" ht="13.75" customHeight="1" x14ac:dyDescent="0.2">
      <c r="J78" s="31" t="str">
        <f t="shared" ca="1" si="21"/>
        <v/>
      </c>
      <c r="N78" s="42" t="str">
        <f t="shared" ca="1" si="22"/>
        <v/>
      </c>
      <c r="P78" s="7">
        <f t="shared" si="23"/>
        <v>0</v>
      </c>
      <c r="Q78" s="7">
        <f t="shared" ca="1" si="31"/>
        <v>0</v>
      </c>
      <c r="R78" s="7">
        <f t="shared" si="25"/>
        <v>0</v>
      </c>
      <c r="S78" s="7">
        <f t="shared" ca="1" si="26"/>
        <v>6029</v>
      </c>
      <c r="T78" s="7" t="str">
        <f>IF(H78="","",VLOOKUP(H78,'Вода SKU'!$A$1:$B$150,2,0))</f>
        <v/>
      </c>
      <c r="U78" s="7">
        <f t="shared" si="27"/>
        <v>8</v>
      </c>
      <c r="V78" s="7">
        <f t="shared" si="28"/>
        <v>0</v>
      </c>
      <c r="W78" s="7">
        <f t="shared" si="29"/>
        <v>0</v>
      </c>
      <c r="X78" s="7" t="str">
        <f t="shared" ca="1" si="30"/>
        <v/>
      </c>
    </row>
    <row r="79" spans="10:24" ht="13.75" customHeight="1" x14ac:dyDescent="0.2">
      <c r="J79" s="31" t="str">
        <f t="shared" ca="1" si="21"/>
        <v/>
      </c>
      <c r="N79" s="42" t="str">
        <f t="shared" ca="1" si="22"/>
        <v/>
      </c>
      <c r="P79" s="7">
        <f t="shared" si="23"/>
        <v>0</v>
      </c>
      <c r="Q79" s="7">
        <f t="shared" ca="1" si="31"/>
        <v>0</v>
      </c>
      <c r="R79" s="7">
        <f t="shared" si="25"/>
        <v>0</v>
      </c>
      <c r="S79" s="7">
        <f t="shared" ca="1" si="26"/>
        <v>6029</v>
      </c>
      <c r="T79" s="7" t="str">
        <f>IF(H79="","",VLOOKUP(H79,'Вода SKU'!$A$1:$B$150,2,0))</f>
        <v/>
      </c>
      <c r="U79" s="7">
        <f t="shared" si="27"/>
        <v>8</v>
      </c>
      <c r="V79" s="7">
        <f t="shared" si="28"/>
        <v>0</v>
      </c>
      <c r="W79" s="7">
        <f t="shared" si="29"/>
        <v>0</v>
      </c>
      <c r="X79" s="7" t="str">
        <f t="shared" ca="1" si="30"/>
        <v/>
      </c>
    </row>
    <row r="80" spans="10:24" ht="13.75" customHeight="1" x14ac:dyDescent="0.2">
      <c r="J80" s="31" t="str">
        <f t="shared" ca="1" si="21"/>
        <v/>
      </c>
      <c r="N80" s="42" t="str">
        <f t="shared" ca="1" si="22"/>
        <v/>
      </c>
      <c r="P80" s="7">
        <f t="shared" si="23"/>
        <v>0</v>
      </c>
      <c r="Q80" s="7">
        <f t="shared" ca="1" si="31"/>
        <v>0</v>
      </c>
      <c r="R80" s="7">
        <f t="shared" si="25"/>
        <v>0</v>
      </c>
      <c r="S80" s="7">
        <f t="shared" ca="1" si="26"/>
        <v>6029</v>
      </c>
      <c r="T80" s="7" t="str">
        <f>IF(H80="","",VLOOKUP(H80,'Вода SKU'!$A$1:$B$150,2,0))</f>
        <v/>
      </c>
      <c r="U80" s="7">
        <f t="shared" si="27"/>
        <v>8</v>
      </c>
      <c r="V80" s="7">
        <f t="shared" si="28"/>
        <v>0</v>
      </c>
      <c r="W80" s="7">
        <f t="shared" si="29"/>
        <v>0</v>
      </c>
      <c r="X80" s="7" t="str">
        <f t="shared" ca="1" si="30"/>
        <v/>
      </c>
    </row>
    <row r="81" spans="10:24" ht="13.75" customHeight="1" x14ac:dyDescent="0.2">
      <c r="J81" s="31" t="str">
        <f t="shared" ca="1" si="21"/>
        <v/>
      </c>
      <c r="N81" s="42" t="str">
        <f t="shared" ca="1" si="22"/>
        <v/>
      </c>
      <c r="P81" s="7">
        <f t="shared" si="23"/>
        <v>0</v>
      </c>
      <c r="Q81" s="7">
        <f t="shared" ca="1" si="31"/>
        <v>0</v>
      </c>
      <c r="R81" s="7">
        <f t="shared" si="25"/>
        <v>0</v>
      </c>
      <c r="S81" s="7">
        <f t="shared" ca="1" si="26"/>
        <v>6029</v>
      </c>
      <c r="T81" s="7" t="str">
        <f>IF(H81="","",VLOOKUP(H81,'Вода SKU'!$A$1:$B$150,2,0))</f>
        <v/>
      </c>
      <c r="U81" s="7">
        <f t="shared" si="27"/>
        <v>8</v>
      </c>
      <c r="V81" s="7">
        <f t="shared" si="28"/>
        <v>0</v>
      </c>
      <c r="W81" s="7">
        <f t="shared" si="29"/>
        <v>0</v>
      </c>
      <c r="X81" s="7" t="str">
        <f t="shared" ca="1" si="30"/>
        <v/>
      </c>
    </row>
    <row r="82" spans="10:24" ht="13.75" customHeight="1" x14ac:dyDescent="0.2">
      <c r="J82" s="31" t="str">
        <f t="shared" ca="1" si="21"/>
        <v/>
      </c>
      <c r="N82" s="42" t="str">
        <f t="shared" ca="1" si="22"/>
        <v/>
      </c>
      <c r="P82" s="7">
        <f t="shared" si="23"/>
        <v>0</v>
      </c>
      <c r="Q82" s="7">
        <f t="shared" ca="1" si="31"/>
        <v>0</v>
      </c>
      <c r="R82" s="7">
        <f t="shared" si="25"/>
        <v>0</v>
      </c>
      <c r="S82" s="7">
        <f t="shared" ca="1" si="26"/>
        <v>6029</v>
      </c>
      <c r="T82" s="7" t="str">
        <f>IF(H82="","",VLOOKUP(H82,'Вода SKU'!$A$1:$B$150,2,0))</f>
        <v/>
      </c>
      <c r="U82" s="7">
        <f t="shared" si="27"/>
        <v>8</v>
      </c>
      <c r="V82" s="7">
        <f t="shared" si="28"/>
        <v>0</v>
      </c>
      <c r="W82" s="7">
        <f t="shared" si="29"/>
        <v>0</v>
      </c>
      <c r="X82" s="7" t="str">
        <f t="shared" ca="1" si="30"/>
        <v/>
      </c>
    </row>
    <row r="83" spans="10:24" ht="13.75" customHeight="1" x14ac:dyDescent="0.2">
      <c r="J83" s="31" t="str">
        <f t="shared" ca="1" si="21"/>
        <v/>
      </c>
      <c r="N83" s="42" t="str">
        <f t="shared" ca="1" si="22"/>
        <v/>
      </c>
      <c r="P83" s="7">
        <f t="shared" si="23"/>
        <v>0</v>
      </c>
      <c r="Q83" s="7">
        <f t="shared" ca="1" si="31"/>
        <v>0</v>
      </c>
      <c r="R83" s="7">
        <f t="shared" si="25"/>
        <v>0</v>
      </c>
      <c r="S83" s="7">
        <f t="shared" ca="1" si="26"/>
        <v>6029</v>
      </c>
      <c r="T83" s="7" t="str">
        <f>IF(H83="","",VLOOKUP(H83,'Вода SKU'!$A$1:$B$150,2,0))</f>
        <v/>
      </c>
      <c r="U83" s="7">
        <f t="shared" si="27"/>
        <v>8</v>
      </c>
      <c r="V83" s="7">
        <f t="shared" si="28"/>
        <v>0</v>
      </c>
      <c r="W83" s="7">
        <f t="shared" si="29"/>
        <v>0</v>
      </c>
      <c r="X83" s="7" t="str">
        <f t="shared" ca="1" si="30"/>
        <v/>
      </c>
    </row>
    <row r="84" spans="10:24" ht="13.75" customHeight="1" x14ac:dyDescent="0.2">
      <c r="J84" s="31" t="str">
        <f t="shared" ca="1" si="21"/>
        <v/>
      </c>
      <c r="N84" s="42" t="str">
        <f t="shared" ca="1" si="22"/>
        <v/>
      </c>
      <c r="P84" s="7">
        <f t="shared" si="23"/>
        <v>0</v>
      </c>
      <c r="Q84" s="7">
        <f t="shared" ca="1" si="31"/>
        <v>0</v>
      </c>
      <c r="R84" s="7">
        <f t="shared" si="25"/>
        <v>0</v>
      </c>
      <c r="S84" s="7">
        <f t="shared" ca="1" si="26"/>
        <v>6029</v>
      </c>
      <c r="T84" s="7" t="str">
        <f>IF(H84="","",VLOOKUP(H84,'Вода SKU'!$A$1:$B$150,2,0))</f>
        <v/>
      </c>
      <c r="U84" s="7">
        <f t="shared" si="27"/>
        <v>8</v>
      </c>
      <c r="V84" s="7">
        <f t="shared" si="28"/>
        <v>0</v>
      </c>
      <c r="W84" s="7">
        <f t="shared" si="29"/>
        <v>0</v>
      </c>
      <c r="X84" s="7" t="str">
        <f t="shared" ca="1" si="30"/>
        <v/>
      </c>
    </row>
    <row r="85" spans="10:24" ht="13.75" customHeight="1" x14ac:dyDescent="0.2">
      <c r="J85" s="31" t="str">
        <f t="shared" ca="1" si="21"/>
        <v/>
      </c>
      <c r="N85" s="42" t="str">
        <f t="shared" ca="1" si="22"/>
        <v/>
      </c>
      <c r="P85" s="7">
        <f t="shared" si="23"/>
        <v>0</v>
      </c>
      <c r="Q85" s="7">
        <f t="shared" ca="1" si="31"/>
        <v>0</v>
      </c>
      <c r="R85" s="7">
        <f t="shared" si="25"/>
        <v>0</v>
      </c>
      <c r="S85" s="7">
        <f t="shared" ca="1" si="26"/>
        <v>6029</v>
      </c>
      <c r="T85" s="7" t="str">
        <f>IF(H85="","",VLOOKUP(H85,'Вода SKU'!$A$1:$B$150,2,0))</f>
        <v/>
      </c>
      <c r="U85" s="7">
        <f t="shared" si="27"/>
        <v>8</v>
      </c>
      <c r="V85" s="7">
        <f t="shared" si="28"/>
        <v>0</v>
      </c>
      <c r="W85" s="7">
        <f t="shared" si="29"/>
        <v>0</v>
      </c>
      <c r="X85" s="7" t="str">
        <f t="shared" ca="1" si="30"/>
        <v/>
      </c>
    </row>
    <row r="86" spans="10:24" ht="13.75" customHeight="1" x14ac:dyDescent="0.2">
      <c r="J86" s="31" t="str">
        <f t="shared" ca="1" si="21"/>
        <v/>
      </c>
      <c r="N86" s="42" t="str">
        <f t="shared" ca="1" si="22"/>
        <v/>
      </c>
      <c r="P86" s="7">
        <f t="shared" si="23"/>
        <v>0</v>
      </c>
      <c r="Q86" s="7">
        <f t="shared" ca="1" si="31"/>
        <v>0</v>
      </c>
      <c r="R86" s="7">
        <f t="shared" si="25"/>
        <v>0</v>
      </c>
      <c r="S86" s="7">
        <f t="shared" ca="1" si="26"/>
        <v>6029</v>
      </c>
      <c r="T86" s="7" t="str">
        <f>IF(H86="","",VLOOKUP(H86,'Вода SKU'!$A$1:$B$150,2,0))</f>
        <v/>
      </c>
      <c r="U86" s="7">
        <f t="shared" si="27"/>
        <v>8</v>
      </c>
      <c r="V86" s="7">
        <f t="shared" si="28"/>
        <v>0</v>
      </c>
      <c r="W86" s="7">
        <f t="shared" si="29"/>
        <v>0</v>
      </c>
      <c r="X86" s="7" t="str">
        <f t="shared" ca="1" si="30"/>
        <v/>
      </c>
    </row>
    <row r="87" spans="10:24" ht="13.75" customHeight="1" x14ac:dyDescent="0.2">
      <c r="J87" s="31" t="str">
        <f t="shared" ca="1" si="21"/>
        <v/>
      </c>
      <c r="N87" s="42" t="str">
        <f t="shared" ca="1" si="22"/>
        <v/>
      </c>
      <c r="P87" s="7">
        <f t="shared" si="23"/>
        <v>0</v>
      </c>
      <c r="Q87" s="7">
        <f t="shared" ca="1" si="31"/>
        <v>0</v>
      </c>
      <c r="R87" s="7">
        <f t="shared" si="25"/>
        <v>0</v>
      </c>
      <c r="S87" s="7">
        <f t="shared" ca="1" si="26"/>
        <v>6029</v>
      </c>
      <c r="T87" s="7" t="str">
        <f>IF(H87="","",VLOOKUP(H87,'Вода SKU'!$A$1:$B$150,2,0))</f>
        <v/>
      </c>
      <c r="U87" s="7">
        <f t="shared" si="27"/>
        <v>8</v>
      </c>
      <c r="V87" s="7">
        <f t="shared" si="28"/>
        <v>0</v>
      </c>
      <c r="W87" s="7">
        <f t="shared" si="29"/>
        <v>0</v>
      </c>
      <c r="X87" s="7" t="str">
        <f t="shared" ca="1" si="30"/>
        <v/>
      </c>
    </row>
    <row r="88" spans="10:24" ht="13.75" customHeight="1" x14ac:dyDescent="0.2">
      <c r="J88" s="31" t="str">
        <f t="shared" ca="1" si="21"/>
        <v/>
      </c>
      <c r="N88" s="42" t="str">
        <f t="shared" ca="1" si="22"/>
        <v/>
      </c>
      <c r="P88" s="7">
        <f t="shared" si="23"/>
        <v>0</v>
      </c>
      <c r="Q88" s="7">
        <f t="shared" ca="1" si="31"/>
        <v>0</v>
      </c>
      <c r="R88" s="7">
        <f t="shared" si="25"/>
        <v>0</v>
      </c>
      <c r="S88" s="7">
        <f t="shared" ca="1" si="26"/>
        <v>6029</v>
      </c>
      <c r="T88" s="7" t="str">
        <f>IF(H88="","",VLOOKUP(H88,'Вода SKU'!$A$1:$B$150,2,0))</f>
        <v/>
      </c>
      <c r="U88" s="7">
        <f t="shared" si="27"/>
        <v>8</v>
      </c>
      <c r="V88" s="7">
        <f t="shared" si="28"/>
        <v>0</v>
      </c>
      <c r="W88" s="7">
        <f t="shared" si="29"/>
        <v>0</v>
      </c>
      <c r="X88" s="7" t="str">
        <f t="shared" ca="1" si="30"/>
        <v/>
      </c>
    </row>
    <row r="89" spans="10:24" ht="13.75" customHeight="1" x14ac:dyDescent="0.2">
      <c r="J89" s="31" t="str">
        <f t="shared" ca="1" si="21"/>
        <v/>
      </c>
      <c r="N89" s="42" t="str">
        <f t="shared" ca="1" si="22"/>
        <v/>
      </c>
      <c r="P89" s="7">
        <f t="shared" si="23"/>
        <v>0</v>
      </c>
      <c r="Q89" s="7">
        <f t="shared" ca="1" si="31"/>
        <v>0</v>
      </c>
      <c r="R89" s="7">
        <f t="shared" si="25"/>
        <v>0</v>
      </c>
      <c r="S89" s="7">
        <f t="shared" ca="1" si="26"/>
        <v>6029</v>
      </c>
      <c r="T89" s="7" t="str">
        <f>IF(H89="","",VLOOKUP(H89,'Вода SKU'!$A$1:$B$150,2,0))</f>
        <v/>
      </c>
      <c r="U89" s="7">
        <f t="shared" si="27"/>
        <v>8</v>
      </c>
      <c r="V89" s="7">
        <f t="shared" si="28"/>
        <v>0</v>
      </c>
      <c r="W89" s="7">
        <f t="shared" si="29"/>
        <v>0</v>
      </c>
      <c r="X89" s="7" t="str">
        <f t="shared" ca="1" si="30"/>
        <v/>
      </c>
    </row>
    <row r="90" spans="10:24" ht="13.75" customHeight="1" x14ac:dyDescent="0.2">
      <c r="J90" s="31" t="str">
        <f t="shared" ca="1" si="21"/>
        <v/>
      </c>
      <c r="N90" s="42" t="str">
        <f t="shared" ca="1" si="22"/>
        <v/>
      </c>
      <c r="P90" s="7">
        <f t="shared" si="23"/>
        <v>0</v>
      </c>
      <c r="Q90" s="7">
        <f t="shared" ca="1" si="31"/>
        <v>0</v>
      </c>
      <c r="R90" s="7">
        <f t="shared" si="25"/>
        <v>0</v>
      </c>
      <c r="S90" s="7">
        <f t="shared" ca="1" si="26"/>
        <v>6029</v>
      </c>
      <c r="T90" s="7" t="str">
        <f>IF(H90="","",VLOOKUP(H90,'Вода SKU'!$A$1:$B$150,2,0))</f>
        <v/>
      </c>
      <c r="U90" s="7">
        <f t="shared" si="27"/>
        <v>8</v>
      </c>
      <c r="V90" s="7">
        <f t="shared" si="28"/>
        <v>0</v>
      </c>
      <c r="W90" s="7">
        <f t="shared" si="29"/>
        <v>0</v>
      </c>
      <c r="X90" s="7" t="str">
        <f t="shared" ca="1" si="30"/>
        <v/>
      </c>
    </row>
    <row r="91" spans="10:24" ht="13.75" customHeight="1" x14ac:dyDescent="0.2">
      <c r="J91" s="31" t="str">
        <f t="shared" ca="1" si="21"/>
        <v/>
      </c>
      <c r="N91" s="42" t="str">
        <f t="shared" ca="1" si="22"/>
        <v/>
      </c>
      <c r="P91" s="7">
        <f t="shared" si="23"/>
        <v>0</v>
      </c>
      <c r="Q91" s="7">
        <f t="shared" ca="1" si="31"/>
        <v>0</v>
      </c>
      <c r="R91" s="7">
        <f t="shared" si="25"/>
        <v>0</v>
      </c>
      <c r="S91" s="7">
        <f t="shared" ca="1" si="26"/>
        <v>6029</v>
      </c>
      <c r="T91" s="7" t="str">
        <f>IF(H91="","",VLOOKUP(H91,'Вода SKU'!$A$1:$B$150,2,0))</f>
        <v/>
      </c>
      <c r="U91" s="7">
        <f t="shared" si="27"/>
        <v>8</v>
      </c>
      <c r="V91" s="7">
        <f t="shared" si="28"/>
        <v>0</v>
      </c>
      <c r="W91" s="7">
        <f t="shared" si="29"/>
        <v>0</v>
      </c>
      <c r="X91" s="7" t="str">
        <f t="shared" ca="1" si="30"/>
        <v/>
      </c>
    </row>
    <row r="92" spans="10:24" ht="13.75" customHeight="1" x14ac:dyDescent="0.2">
      <c r="J92" s="31" t="str">
        <f t="shared" ca="1" si="21"/>
        <v/>
      </c>
      <c r="N92" s="42" t="str">
        <f t="shared" ca="1" si="22"/>
        <v/>
      </c>
      <c r="P92" s="7">
        <f t="shared" si="23"/>
        <v>0</v>
      </c>
      <c r="Q92" s="7">
        <f t="shared" ca="1" si="31"/>
        <v>0</v>
      </c>
      <c r="R92" s="7">
        <f t="shared" si="25"/>
        <v>0</v>
      </c>
      <c r="S92" s="7">
        <f t="shared" ca="1" si="26"/>
        <v>6029</v>
      </c>
      <c r="T92" s="7" t="str">
        <f>IF(H92="","",VLOOKUP(H92,'Вода SKU'!$A$1:$B$150,2,0))</f>
        <v/>
      </c>
      <c r="U92" s="7">
        <f t="shared" si="27"/>
        <v>8</v>
      </c>
      <c r="V92" s="7">
        <f t="shared" si="28"/>
        <v>0</v>
      </c>
      <c r="W92" s="7">
        <f t="shared" si="29"/>
        <v>0</v>
      </c>
      <c r="X92" s="7" t="str">
        <f t="shared" ca="1" si="30"/>
        <v/>
      </c>
    </row>
    <row r="93" spans="10:24" ht="13.75" customHeight="1" x14ac:dyDescent="0.2">
      <c r="J93" s="31" t="str">
        <f t="shared" ca="1" si="21"/>
        <v/>
      </c>
      <c r="N93" s="42" t="str">
        <f t="shared" ca="1" si="22"/>
        <v/>
      </c>
      <c r="P93" s="7">
        <f t="shared" si="23"/>
        <v>0</v>
      </c>
      <c r="Q93" s="7">
        <f t="shared" ca="1" si="31"/>
        <v>0</v>
      </c>
      <c r="R93" s="7">
        <f t="shared" si="25"/>
        <v>0</v>
      </c>
      <c r="S93" s="7">
        <f t="shared" ca="1" si="26"/>
        <v>6029</v>
      </c>
      <c r="T93" s="7" t="str">
        <f>IF(H93="","",VLOOKUP(H93,'Вода SKU'!$A$1:$B$150,2,0))</f>
        <v/>
      </c>
      <c r="U93" s="7">
        <f t="shared" si="27"/>
        <v>8</v>
      </c>
      <c r="V93" s="7">
        <f t="shared" si="28"/>
        <v>0</v>
      </c>
      <c r="W93" s="7">
        <f t="shared" si="29"/>
        <v>0</v>
      </c>
      <c r="X93" s="7" t="str">
        <f t="shared" ca="1" si="30"/>
        <v/>
      </c>
    </row>
    <row r="94" spans="10:24" ht="13.75" customHeight="1" x14ac:dyDescent="0.2">
      <c r="J94" s="31" t="str">
        <f t="shared" ca="1" si="21"/>
        <v/>
      </c>
      <c r="N94" s="42" t="str">
        <f t="shared" ca="1" si="22"/>
        <v/>
      </c>
      <c r="P94" s="7">
        <f t="shared" si="23"/>
        <v>0</v>
      </c>
      <c r="Q94" s="7">
        <f t="shared" ca="1" si="31"/>
        <v>0</v>
      </c>
      <c r="R94" s="7">
        <f t="shared" si="25"/>
        <v>0</v>
      </c>
      <c r="S94" s="7">
        <f t="shared" ca="1" si="26"/>
        <v>6029</v>
      </c>
      <c r="T94" s="7" t="str">
        <f>IF(H94="","",VLOOKUP(H94,'Вода SKU'!$A$1:$B$150,2,0))</f>
        <v/>
      </c>
      <c r="U94" s="7">
        <f t="shared" si="27"/>
        <v>8</v>
      </c>
      <c r="V94" s="7">
        <f t="shared" si="28"/>
        <v>0</v>
      </c>
      <c r="W94" s="7">
        <f t="shared" si="29"/>
        <v>0</v>
      </c>
      <c r="X94" s="7" t="str">
        <f t="shared" ca="1" si="30"/>
        <v/>
      </c>
    </row>
    <row r="95" spans="10:24" ht="13.75" customHeight="1" x14ac:dyDescent="0.2">
      <c r="J95" s="31" t="str">
        <f t="shared" ca="1" si="21"/>
        <v/>
      </c>
      <c r="N95" s="42" t="str">
        <f t="shared" ca="1" si="22"/>
        <v/>
      </c>
      <c r="P95" s="7">
        <f t="shared" si="23"/>
        <v>0</v>
      </c>
      <c r="Q95" s="7">
        <f t="shared" ca="1" si="31"/>
        <v>0</v>
      </c>
      <c r="R95" s="7">
        <f t="shared" si="25"/>
        <v>0</v>
      </c>
      <c r="S95" s="7">
        <f t="shared" ca="1" si="26"/>
        <v>6029</v>
      </c>
      <c r="T95" s="7" t="str">
        <f>IF(H95="","",VLOOKUP(H95,'Вода SKU'!$A$1:$B$150,2,0))</f>
        <v/>
      </c>
      <c r="U95" s="7">
        <f t="shared" si="27"/>
        <v>8</v>
      </c>
      <c r="V95" s="7">
        <f t="shared" si="28"/>
        <v>0</v>
      </c>
      <c r="W95" s="7">
        <f t="shared" si="29"/>
        <v>0</v>
      </c>
      <c r="X95" s="7" t="str">
        <f t="shared" ca="1" si="30"/>
        <v/>
      </c>
    </row>
    <row r="96" spans="10:24" ht="13.75" customHeight="1" x14ac:dyDescent="0.2">
      <c r="J96" s="31" t="str">
        <f t="shared" ca="1" si="21"/>
        <v/>
      </c>
      <c r="N96" s="42" t="str">
        <f t="shared" ca="1" si="22"/>
        <v/>
      </c>
      <c r="P96" s="7">
        <f t="shared" si="23"/>
        <v>0</v>
      </c>
      <c r="Q96" s="7">
        <f t="shared" ref="Q96:Q118" ca="1" si="32">IF(O96 = "-", SUM(INDIRECT(ADDRESS(2,COLUMN(P96)) &amp; ":" &amp; ADDRESS(ROW(),COLUMN(P96)))), 0)</f>
        <v>0</v>
      </c>
      <c r="R96" s="7">
        <f t="shared" si="25"/>
        <v>0</v>
      </c>
      <c r="S96" s="7">
        <f t="shared" ca="1" si="26"/>
        <v>6029</v>
      </c>
      <c r="T96" s="7" t="str">
        <f>IF(H96="","",VLOOKUP(H96,'Вода SKU'!$A$1:$B$150,2,0))</f>
        <v/>
      </c>
      <c r="U96" s="7">
        <f t="shared" si="27"/>
        <v>8</v>
      </c>
      <c r="V96" s="7">
        <f t="shared" si="28"/>
        <v>0</v>
      </c>
      <c r="W96" s="7">
        <f t="shared" si="29"/>
        <v>0</v>
      </c>
      <c r="X96" s="7" t="str">
        <f t="shared" ca="1" si="30"/>
        <v/>
      </c>
    </row>
    <row r="97" spans="10:24" ht="13.75" customHeight="1" x14ac:dyDescent="0.2">
      <c r="J97" s="31" t="str">
        <f t="shared" ca="1" si="21"/>
        <v/>
      </c>
      <c r="N97" s="42" t="str">
        <f t="shared" ca="1" si="22"/>
        <v/>
      </c>
      <c r="P97" s="7">
        <f t="shared" si="23"/>
        <v>0</v>
      </c>
      <c r="Q97" s="7">
        <f t="shared" ca="1" si="32"/>
        <v>0</v>
      </c>
      <c r="R97" s="7">
        <f t="shared" si="25"/>
        <v>0</v>
      </c>
      <c r="S97" s="7">
        <f t="shared" ca="1" si="26"/>
        <v>6029</v>
      </c>
      <c r="T97" s="7" t="str">
        <f>IF(H97="","",VLOOKUP(H97,'Вода SKU'!$A$1:$B$150,2,0))</f>
        <v/>
      </c>
      <c r="U97" s="7">
        <f t="shared" si="27"/>
        <v>8</v>
      </c>
      <c r="V97" s="7">
        <f t="shared" si="28"/>
        <v>0</v>
      </c>
      <c r="W97" s="7">
        <f t="shared" si="29"/>
        <v>0</v>
      </c>
      <c r="X97" s="7" t="str">
        <f t="shared" ca="1" si="30"/>
        <v/>
      </c>
    </row>
    <row r="98" spans="10:24" ht="13.75" customHeight="1" x14ac:dyDescent="0.2">
      <c r="J98" s="31" t="str">
        <f t="shared" ref="J98:J118" ca="1" si="33">IF(M98="", IF(O98="","",X98+(INDIRECT("S" &amp; ROW() - 1) - S98)),IF(O98="", "", INDIRECT("S" &amp; ROW() - 1) - S98))</f>
        <v/>
      </c>
      <c r="N98" s="42" t="str">
        <f t="shared" ref="N98:N129" ca="1" si="34">IF(M98="", IF(X98=0, "", X98), IF(V98 = "", "", IF(V98/U98 = 0, "", V98/U98)))</f>
        <v/>
      </c>
      <c r="P98" s="7">
        <f t="shared" ref="P98:P129" si="35">IF(O98 = "-", -W98,I98)</f>
        <v>0</v>
      </c>
      <c r="Q98" s="7">
        <f t="shared" ca="1" si="32"/>
        <v>0</v>
      </c>
      <c r="R98" s="7">
        <f t="shared" ref="R98:R118" si="36">IF(O98="-",1,0)</f>
        <v>0</v>
      </c>
      <c r="S98" s="7">
        <f t="shared" ref="S98:S118" ca="1" si="37">IF(Q98 = 0, INDIRECT("S" &amp; ROW() - 1), Q98)</f>
        <v>6029</v>
      </c>
      <c r="T98" s="7" t="str">
        <f>IF(H98="","",VLOOKUP(H98,'Вода SKU'!$A$1:$B$150,2,0))</f>
        <v/>
      </c>
      <c r="U98" s="7">
        <f t="shared" ref="U98:U118" si="38">8000/1000</f>
        <v>8</v>
      </c>
      <c r="V98" s="7">
        <f t="shared" ref="V98:V118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7">
        <f t="shared" ref="W98:W129" si="40">IF(V98 = "", "", V98/U98)</f>
        <v>0</v>
      </c>
      <c r="X98" s="7" t="str">
        <f t="shared" ref="X98:X118" ca="1" si="41">IF(O98="", "", MAX(ROUND(-(INDIRECT("S" &amp; ROW() - 1) - S98)/1000, 0), 1) * 1000)</f>
        <v/>
      </c>
    </row>
    <row r="99" spans="10:24" ht="13.75" customHeight="1" x14ac:dyDescent="0.2">
      <c r="J99" s="31" t="str">
        <f t="shared" ca="1" si="33"/>
        <v/>
      </c>
      <c r="N99" s="42" t="str">
        <f t="shared" ca="1" si="34"/>
        <v/>
      </c>
      <c r="P99" s="7">
        <f t="shared" si="35"/>
        <v>0</v>
      </c>
      <c r="Q99" s="7">
        <f t="shared" ca="1" si="32"/>
        <v>0</v>
      </c>
      <c r="R99" s="7">
        <f t="shared" si="36"/>
        <v>0</v>
      </c>
      <c r="S99" s="7">
        <f t="shared" ca="1" si="37"/>
        <v>6029</v>
      </c>
      <c r="T99" s="7" t="str">
        <f>IF(H99="","",VLOOKUP(H99,'Вода SKU'!$A$1:$B$150,2,0))</f>
        <v/>
      </c>
      <c r="U99" s="7">
        <f t="shared" si="38"/>
        <v>8</v>
      </c>
      <c r="V99" s="7">
        <f t="shared" si="39"/>
        <v>0</v>
      </c>
      <c r="W99" s="7">
        <f t="shared" si="40"/>
        <v>0</v>
      </c>
      <c r="X99" s="7" t="str">
        <f t="shared" ca="1" si="41"/>
        <v/>
      </c>
    </row>
    <row r="100" spans="10:24" ht="13.75" customHeight="1" x14ac:dyDescent="0.2">
      <c r="J100" s="31" t="str">
        <f t="shared" ca="1" si="33"/>
        <v/>
      </c>
      <c r="N100" s="42" t="str">
        <f t="shared" ca="1" si="34"/>
        <v/>
      </c>
      <c r="P100" s="7">
        <f t="shared" si="35"/>
        <v>0</v>
      </c>
      <c r="Q100" s="7">
        <f t="shared" ca="1" si="32"/>
        <v>0</v>
      </c>
      <c r="R100" s="7">
        <f t="shared" si="36"/>
        <v>0</v>
      </c>
      <c r="S100" s="7">
        <f t="shared" ca="1" si="37"/>
        <v>6029</v>
      </c>
      <c r="T100" s="7" t="str">
        <f>IF(H100="","",VLOOKUP(H100,'Вода SKU'!$A$1:$B$150,2,0))</f>
        <v/>
      </c>
      <c r="U100" s="7">
        <f t="shared" si="38"/>
        <v>8</v>
      </c>
      <c r="V100" s="7">
        <f t="shared" si="39"/>
        <v>0</v>
      </c>
      <c r="W100" s="7">
        <f t="shared" si="40"/>
        <v>0</v>
      </c>
      <c r="X100" s="7" t="str">
        <f t="shared" ca="1" si="41"/>
        <v/>
      </c>
    </row>
    <row r="101" spans="10:24" ht="13.75" customHeight="1" x14ac:dyDescent="0.2">
      <c r="J101" s="31" t="str">
        <f t="shared" ca="1" si="33"/>
        <v/>
      </c>
      <c r="N101" s="42" t="str">
        <f t="shared" ca="1" si="34"/>
        <v/>
      </c>
      <c r="P101" s="7">
        <f t="shared" si="35"/>
        <v>0</v>
      </c>
      <c r="Q101" s="7">
        <f t="shared" ca="1" si="32"/>
        <v>0</v>
      </c>
      <c r="R101" s="7">
        <f t="shared" si="36"/>
        <v>0</v>
      </c>
      <c r="S101" s="7">
        <f t="shared" ca="1" si="37"/>
        <v>6029</v>
      </c>
      <c r="T101" s="7" t="str">
        <f>IF(H101="","",VLOOKUP(H101,'Вода SKU'!$A$1:$B$150,2,0))</f>
        <v/>
      </c>
      <c r="U101" s="7">
        <f t="shared" si="38"/>
        <v>8</v>
      </c>
      <c r="V101" s="7">
        <f t="shared" si="39"/>
        <v>0</v>
      </c>
      <c r="W101" s="7">
        <f t="shared" si="40"/>
        <v>0</v>
      </c>
      <c r="X101" s="7" t="str">
        <f t="shared" ca="1" si="41"/>
        <v/>
      </c>
    </row>
    <row r="102" spans="10:24" ht="13.75" customHeight="1" x14ac:dyDescent="0.2">
      <c r="J102" s="31" t="str">
        <f t="shared" ca="1" si="33"/>
        <v/>
      </c>
      <c r="N102" s="42" t="str">
        <f t="shared" ca="1" si="34"/>
        <v/>
      </c>
      <c r="P102" s="7">
        <f t="shared" si="35"/>
        <v>0</v>
      </c>
      <c r="Q102" s="7">
        <f t="shared" ca="1" si="32"/>
        <v>0</v>
      </c>
      <c r="R102" s="7">
        <f t="shared" si="36"/>
        <v>0</v>
      </c>
      <c r="S102" s="7">
        <f t="shared" ca="1" si="37"/>
        <v>6029</v>
      </c>
      <c r="T102" s="7" t="str">
        <f>IF(H102="","",VLOOKUP(H102,'Вода SKU'!$A$1:$B$150,2,0))</f>
        <v/>
      </c>
      <c r="U102" s="7">
        <f t="shared" si="38"/>
        <v>8</v>
      </c>
      <c r="V102" s="7">
        <f t="shared" si="39"/>
        <v>0</v>
      </c>
      <c r="W102" s="7">
        <f t="shared" si="40"/>
        <v>0</v>
      </c>
      <c r="X102" s="7" t="str">
        <f t="shared" ca="1" si="41"/>
        <v/>
      </c>
    </row>
    <row r="103" spans="10:24" ht="13.75" customHeight="1" x14ac:dyDescent="0.2">
      <c r="J103" s="31" t="str">
        <f t="shared" ca="1" si="33"/>
        <v/>
      </c>
      <c r="N103" s="42" t="str">
        <f t="shared" ca="1" si="34"/>
        <v/>
      </c>
      <c r="P103" s="7">
        <f t="shared" si="35"/>
        <v>0</v>
      </c>
      <c r="Q103" s="7">
        <f t="shared" ca="1" si="32"/>
        <v>0</v>
      </c>
      <c r="R103" s="7">
        <f t="shared" si="36"/>
        <v>0</v>
      </c>
      <c r="S103" s="7">
        <f t="shared" ca="1" si="37"/>
        <v>6029</v>
      </c>
      <c r="T103" s="7" t="str">
        <f>IF(H103="","",VLOOKUP(H103,'Вода SKU'!$A$1:$B$150,2,0))</f>
        <v/>
      </c>
      <c r="U103" s="7">
        <f t="shared" si="38"/>
        <v>8</v>
      </c>
      <c r="V103" s="7">
        <f t="shared" si="39"/>
        <v>0</v>
      </c>
      <c r="W103" s="7">
        <f t="shared" si="40"/>
        <v>0</v>
      </c>
      <c r="X103" s="7" t="str">
        <f t="shared" ca="1" si="41"/>
        <v/>
      </c>
    </row>
    <row r="104" spans="10:24" ht="13.75" customHeight="1" x14ac:dyDescent="0.2">
      <c r="J104" s="31" t="str">
        <f t="shared" ca="1" si="33"/>
        <v/>
      </c>
      <c r="N104" s="42" t="str">
        <f t="shared" ca="1" si="34"/>
        <v/>
      </c>
      <c r="P104" s="7">
        <f t="shared" si="35"/>
        <v>0</v>
      </c>
      <c r="Q104" s="7">
        <f t="shared" ca="1" si="32"/>
        <v>0</v>
      </c>
      <c r="R104" s="7">
        <f t="shared" si="36"/>
        <v>0</v>
      </c>
      <c r="S104" s="7">
        <f t="shared" ca="1" si="37"/>
        <v>6029</v>
      </c>
      <c r="T104" s="7" t="str">
        <f>IF(H104="","",VLOOKUP(H104,'Вода SKU'!$A$1:$B$150,2,0))</f>
        <v/>
      </c>
      <c r="U104" s="7">
        <f t="shared" si="38"/>
        <v>8</v>
      </c>
      <c r="V104" s="7">
        <f t="shared" si="39"/>
        <v>0</v>
      </c>
      <c r="W104" s="7">
        <f t="shared" si="40"/>
        <v>0</v>
      </c>
      <c r="X104" s="7" t="str">
        <f t="shared" ca="1" si="41"/>
        <v/>
      </c>
    </row>
    <row r="105" spans="10:24" ht="13.75" customHeight="1" x14ac:dyDescent="0.2">
      <c r="J105" s="31" t="str">
        <f t="shared" ca="1" si="33"/>
        <v/>
      </c>
      <c r="N105" s="42" t="str">
        <f t="shared" ca="1" si="34"/>
        <v/>
      </c>
      <c r="P105" s="7">
        <f t="shared" si="35"/>
        <v>0</v>
      </c>
      <c r="Q105" s="7">
        <f t="shared" ca="1" si="32"/>
        <v>0</v>
      </c>
      <c r="R105" s="7">
        <f t="shared" si="36"/>
        <v>0</v>
      </c>
      <c r="S105" s="7">
        <f t="shared" ca="1" si="37"/>
        <v>6029</v>
      </c>
      <c r="T105" s="7" t="str">
        <f>IF(H105="","",VLOOKUP(H105,'Вода SKU'!$A$1:$B$150,2,0))</f>
        <v/>
      </c>
      <c r="U105" s="7">
        <f t="shared" si="38"/>
        <v>8</v>
      </c>
      <c r="V105" s="7">
        <f t="shared" si="39"/>
        <v>0</v>
      </c>
      <c r="W105" s="7">
        <f t="shared" si="40"/>
        <v>0</v>
      </c>
      <c r="X105" s="7" t="str">
        <f t="shared" ca="1" si="41"/>
        <v/>
      </c>
    </row>
    <row r="106" spans="10:24" ht="13.75" customHeight="1" x14ac:dyDescent="0.2">
      <c r="J106" s="31" t="str">
        <f t="shared" ca="1" si="33"/>
        <v/>
      </c>
      <c r="N106" s="42" t="str">
        <f t="shared" ca="1" si="34"/>
        <v/>
      </c>
      <c r="P106" s="7">
        <f t="shared" si="35"/>
        <v>0</v>
      </c>
      <c r="Q106" s="7">
        <f t="shared" ca="1" si="32"/>
        <v>0</v>
      </c>
      <c r="R106" s="7">
        <f t="shared" si="36"/>
        <v>0</v>
      </c>
      <c r="S106" s="7">
        <f t="shared" ca="1" si="37"/>
        <v>6029</v>
      </c>
      <c r="T106" s="7" t="str">
        <f>IF(H106="","",VLOOKUP(H106,'Вода SKU'!$A$1:$B$150,2,0))</f>
        <v/>
      </c>
      <c r="U106" s="7">
        <f t="shared" si="38"/>
        <v>8</v>
      </c>
      <c r="V106" s="7">
        <f t="shared" si="39"/>
        <v>0</v>
      </c>
      <c r="W106" s="7">
        <f t="shared" si="40"/>
        <v>0</v>
      </c>
      <c r="X106" s="7" t="str">
        <f t="shared" ca="1" si="41"/>
        <v/>
      </c>
    </row>
    <row r="107" spans="10:24" ht="13.75" customHeight="1" x14ac:dyDescent="0.2">
      <c r="J107" s="31" t="str">
        <f t="shared" ca="1" si="33"/>
        <v/>
      </c>
      <c r="N107" s="42" t="str">
        <f t="shared" ca="1" si="34"/>
        <v/>
      </c>
      <c r="P107" s="7">
        <f t="shared" si="35"/>
        <v>0</v>
      </c>
      <c r="Q107" s="7">
        <f t="shared" ca="1" si="32"/>
        <v>0</v>
      </c>
      <c r="R107" s="7">
        <f t="shared" si="36"/>
        <v>0</v>
      </c>
      <c r="S107" s="7">
        <f t="shared" ca="1" si="37"/>
        <v>6029</v>
      </c>
      <c r="T107" s="7" t="str">
        <f>IF(H107="","",VLOOKUP(H107,'Вода SKU'!$A$1:$B$150,2,0))</f>
        <v/>
      </c>
      <c r="U107" s="7">
        <f t="shared" si="38"/>
        <v>8</v>
      </c>
      <c r="V107" s="7">
        <f t="shared" si="39"/>
        <v>0</v>
      </c>
      <c r="W107" s="7">
        <f t="shared" si="40"/>
        <v>0</v>
      </c>
      <c r="X107" s="7" t="str">
        <f t="shared" ca="1" si="41"/>
        <v/>
      </c>
    </row>
    <row r="108" spans="10:24" ht="13.75" customHeight="1" x14ac:dyDescent="0.2">
      <c r="J108" s="31" t="str">
        <f t="shared" ca="1" si="33"/>
        <v/>
      </c>
      <c r="N108" s="42" t="str">
        <f t="shared" ca="1" si="34"/>
        <v/>
      </c>
      <c r="P108" s="7">
        <f t="shared" si="35"/>
        <v>0</v>
      </c>
      <c r="Q108" s="7">
        <f t="shared" ca="1" si="32"/>
        <v>0</v>
      </c>
      <c r="R108" s="7">
        <f t="shared" si="36"/>
        <v>0</v>
      </c>
      <c r="S108" s="7">
        <f t="shared" ca="1" si="37"/>
        <v>6029</v>
      </c>
      <c r="T108" s="7" t="str">
        <f>IF(H108="","",VLOOKUP(H108,'Вода SKU'!$A$1:$B$150,2,0))</f>
        <v/>
      </c>
      <c r="U108" s="7">
        <f t="shared" si="38"/>
        <v>8</v>
      </c>
      <c r="V108" s="7">
        <f t="shared" si="39"/>
        <v>0</v>
      </c>
      <c r="W108" s="7">
        <f t="shared" si="40"/>
        <v>0</v>
      </c>
      <c r="X108" s="7" t="str">
        <f t="shared" ca="1" si="41"/>
        <v/>
      </c>
    </row>
    <row r="109" spans="10:24" ht="13.75" customHeight="1" x14ac:dyDescent="0.2">
      <c r="J109" s="31" t="str">
        <f t="shared" ca="1" si="33"/>
        <v/>
      </c>
      <c r="N109" s="42" t="str">
        <f t="shared" ca="1" si="34"/>
        <v/>
      </c>
      <c r="P109" s="7">
        <f t="shared" si="35"/>
        <v>0</v>
      </c>
      <c r="Q109" s="7">
        <f t="shared" ca="1" si="32"/>
        <v>0</v>
      </c>
      <c r="R109" s="7">
        <f t="shared" si="36"/>
        <v>0</v>
      </c>
      <c r="S109" s="7">
        <f t="shared" ca="1" si="37"/>
        <v>6029</v>
      </c>
      <c r="T109" s="7" t="str">
        <f>IF(H109="","",VLOOKUP(H109,'Вода SKU'!$A$1:$B$150,2,0))</f>
        <v/>
      </c>
      <c r="U109" s="7">
        <f t="shared" si="38"/>
        <v>8</v>
      </c>
      <c r="V109" s="7">
        <f t="shared" si="39"/>
        <v>0</v>
      </c>
      <c r="W109" s="7">
        <f t="shared" si="40"/>
        <v>0</v>
      </c>
      <c r="X109" s="7" t="str">
        <f t="shared" ca="1" si="41"/>
        <v/>
      </c>
    </row>
    <row r="110" spans="10:24" ht="13.75" customHeight="1" x14ac:dyDescent="0.2">
      <c r="J110" s="31" t="str">
        <f t="shared" ca="1" si="33"/>
        <v/>
      </c>
      <c r="N110" s="42" t="str">
        <f t="shared" ca="1" si="34"/>
        <v/>
      </c>
      <c r="P110" s="7">
        <f t="shared" si="35"/>
        <v>0</v>
      </c>
      <c r="Q110" s="7">
        <f t="shared" ca="1" si="32"/>
        <v>0</v>
      </c>
      <c r="R110" s="7">
        <f t="shared" si="36"/>
        <v>0</v>
      </c>
      <c r="S110" s="7">
        <f t="shared" ca="1" si="37"/>
        <v>6029</v>
      </c>
      <c r="T110" s="7" t="str">
        <f>IF(H110="","",VLOOKUP(H110,'Вода SKU'!$A$1:$B$150,2,0))</f>
        <v/>
      </c>
      <c r="U110" s="7">
        <f t="shared" si="38"/>
        <v>8</v>
      </c>
      <c r="V110" s="7">
        <f t="shared" si="39"/>
        <v>0</v>
      </c>
      <c r="W110" s="7">
        <f t="shared" si="40"/>
        <v>0</v>
      </c>
      <c r="X110" s="7" t="str">
        <f t="shared" ca="1" si="41"/>
        <v/>
      </c>
    </row>
    <row r="111" spans="10:24" ht="13.75" customHeight="1" x14ac:dyDescent="0.2">
      <c r="J111" s="31" t="str">
        <f t="shared" ca="1" si="33"/>
        <v/>
      </c>
      <c r="N111" s="42" t="str">
        <f t="shared" ca="1" si="34"/>
        <v/>
      </c>
      <c r="P111" s="7">
        <f t="shared" si="35"/>
        <v>0</v>
      </c>
      <c r="Q111" s="7">
        <f t="shared" ca="1" si="32"/>
        <v>0</v>
      </c>
      <c r="R111" s="7">
        <f t="shared" si="36"/>
        <v>0</v>
      </c>
      <c r="S111" s="7">
        <f t="shared" ca="1" si="37"/>
        <v>6029</v>
      </c>
      <c r="T111" s="7" t="str">
        <f>IF(H111="","",VLOOKUP(H111,'Вода SKU'!$A$1:$B$150,2,0))</f>
        <v/>
      </c>
      <c r="U111" s="7">
        <f t="shared" si="38"/>
        <v>8</v>
      </c>
      <c r="V111" s="7">
        <f t="shared" si="39"/>
        <v>0</v>
      </c>
      <c r="W111" s="7">
        <f t="shared" si="40"/>
        <v>0</v>
      </c>
      <c r="X111" s="7" t="str">
        <f t="shared" ca="1" si="41"/>
        <v/>
      </c>
    </row>
    <row r="112" spans="10:24" ht="13.75" customHeight="1" x14ac:dyDescent="0.2">
      <c r="J112" s="31" t="str">
        <f t="shared" ca="1" si="33"/>
        <v/>
      </c>
      <c r="N112" s="42" t="str">
        <f t="shared" ca="1" si="34"/>
        <v/>
      </c>
      <c r="P112" s="7">
        <f t="shared" si="35"/>
        <v>0</v>
      </c>
      <c r="Q112" s="7">
        <f t="shared" ca="1" si="32"/>
        <v>0</v>
      </c>
      <c r="R112" s="7">
        <f t="shared" si="36"/>
        <v>0</v>
      </c>
      <c r="S112" s="7">
        <f t="shared" ca="1" si="37"/>
        <v>6029</v>
      </c>
      <c r="T112" s="7" t="str">
        <f>IF(H112="","",VLOOKUP(H112,'Вода SKU'!$A$1:$B$150,2,0))</f>
        <v/>
      </c>
      <c r="U112" s="7">
        <f t="shared" si="38"/>
        <v>8</v>
      </c>
      <c r="V112" s="7">
        <f t="shared" si="39"/>
        <v>0</v>
      </c>
      <c r="W112" s="7">
        <f t="shared" si="40"/>
        <v>0</v>
      </c>
      <c r="X112" s="7" t="str">
        <f t="shared" ca="1" si="41"/>
        <v/>
      </c>
    </row>
    <row r="113" spans="10:24" ht="13.75" customHeight="1" x14ac:dyDescent="0.2">
      <c r="J113" s="31" t="str">
        <f t="shared" ca="1" si="33"/>
        <v/>
      </c>
      <c r="N113" s="42" t="str">
        <f t="shared" ca="1" si="34"/>
        <v/>
      </c>
      <c r="P113" s="7">
        <f t="shared" si="35"/>
        <v>0</v>
      </c>
      <c r="Q113" s="7">
        <f t="shared" ca="1" si="32"/>
        <v>0</v>
      </c>
      <c r="R113" s="7">
        <f t="shared" si="36"/>
        <v>0</v>
      </c>
      <c r="S113" s="7">
        <f t="shared" ca="1" si="37"/>
        <v>6029</v>
      </c>
      <c r="T113" s="7" t="str">
        <f>IF(H113="","",VLOOKUP(H113,'Вода SKU'!$A$1:$B$150,2,0))</f>
        <v/>
      </c>
      <c r="U113" s="7">
        <f t="shared" si="38"/>
        <v>8</v>
      </c>
      <c r="V113" s="7">
        <f t="shared" si="39"/>
        <v>0</v>
      </c>
      <c r="W113" s="7">
        <f t="shared" si="40"/>
        <v>0</v>
      </c>
      <c r="X113" s="7" t="str">
        <f t="shared" ca="1" si="41"/>
        <v/>
      </c>
    </row>
    <row r="114" spans="10:24" ht="13.75" customHeight="1" x14ac:dyDescent="0.2">
      <c r="J114" s="31" t="str">
        <f t="shared" ca="1" si="33"/>
        <v/>
      </c>
      <c r="N114" s="42" t="str">
        <f t="shared" ca="1" si="34"/>
        <v/>
      </c>
      <c r="P114" s="7">
        <f t="shared" si="35"/>
        <v>0</v>
      </c>
      <c r="Q114" s="7">
        <f t="shared" ca="1" si="32"/>
        <v>0</v>
      </c>
      <c r="R114" s="7">
        <f t="shared" si="36"/>
        <v>0</v>
      </c>
      <c r="S114" s="7">
        <f t="shared" ca="1" si="37"/>
        <v>6029</v>
      </c>
      <c r="T114" s="7" t="str">
        <f>IF(H114="","",VLOOKUP(H114,'Вода SKU'!$A$1:$B$150,2,0))</f>
        <v/>
      </c>
      <c r="U114" s="7">
        <f t="shared" si="38"/>
        <v>8</v>
      </c>
      <c r="V114" s="7">
        <f t="shared" si="39"/>
        <v>0</v>
      </c>
      <c r="W114" s="7">
        <f t="shared" si="40"/>
        <v>0</v>
      </c>
      <c r="X114" s="7" t="str">
        <f t="shared" ca="1" si="41"/>
        <v/>
      </c>
    </row>
    <row r="115" spans="10:24" ht="13.75" customHeight="1" x14ac:dyDescent="0.2">
      <c r="J115" s="31" t="str">
        <f t="shared" ca="1" si="33"/>
        <v/>
      </c>
      <c r="N115" s="42" t="str">
        <f t="shared" ca="1" si="34"/>
        <v/>
      </c>
      <c r="P115" s="7">
        <f t="shared" si="35"/>
        <v>0</v>
      </c>
      <c r="Q115" s="7">
        <f t="shared" ca="1" si="32"/>
        <v>0</v>
      </c>
      <c r="R115" s="7">
        <f t="shared" si="36"/>
        <v>0</v>
      </c>
      <c r="S115" s="7">
        <f t="shared" ca="1" si="37"/>
        <v>6029</v>
      </c>
      <c r="T115" s="7" t="str">
        <f>IF(H115="","",VLOOKUP(H115,'Вода SKU'!$A$1:$B$150,2,0))</f>
        <v/>
      </c>
      <c r="U115" s="7">
        <f t="shared" si="38"/>
        <v>8</v>
      </c>
      <c r="V115" s="7">
        <f t="shared" si="39"/>
        <v>0</v>
      </c>
      <c r="W115" s="7">
        <f t="shared" si="40"/>
        <v>0</v>
      </c>
      <c r="X115" s="7" t="str">
        <f t="shared" ca="1" si="41"/>
        <v/>
      </c>
    </row>
    <row r="116" spans="10:24" ht="13.75" customHeight="1" x14ac:dyDescent="0.2">
      <c r="J116" s="31" t="str">
        <f t="shared" ca="1" si="33"/>
        <v/>
      </c>
      <c r="N116" s="42" t="str">
        <f t="shared" ca="1" si="34"/>
        <v/>
      </c>
      <c r="P116" s="7">
        <f t="shared" si="35"/>
        <v>0</v>
      </c>
      <c r="Q116" s="7">
        <f t="shared" ca="1" si="32"/>
        <v>0</v>
      </c>
      <c r="R116" s="7">
        <f t="shared" si="36"/>
        <v>0</v>
      </c>
      <c r="S116" s="7">
        <f t="shared" ca="1" si="37"/>
        <v>6029</v>
      </c>
      <c r="T116" s="7" t="str">
        <f>IF(H116="","",VLOOKUP(H116,'Вода SKU'!$A$1:$B$150,2,0))</f>
        <v/>
      </c>
      <c r="U116" s="7">
        <f t="shared" si="38"/>
        <v>8</v>
      </c>
      <c r="V116" s="7">
        <f t="shared" si="39"/>
        <v>0</v>
      </c>
      <c r="W116" s="7">
        <f t="shared" si="40"/>
        <v>0</v>
      </c>
      <c r="X116" s="7" t="str">
        <f t="shared" ca="1" si="41"/>
        <v/>
      </c>
    </row>
    <row r="117" spans="10:24" ht="13.75" customHeight="1" x14ac:dyDescent="0.2">
      <c r="J117" s="31" t="str">
        <f t="shared" ca="1" si="33"/>
        <v/>
      </c>
      <c r="N117" s="42" t="str">
        <f t="shared" ca="1" si="34"/>
        <v/>
      </c>
      <c r="P117" s="7">
        <f t="shared" si="35"/>
        <v>0</v>
      </c>
      <c r="Q117" s="7">
        <f t="shared" ca="1" si="32"/>
        <v>0</v>
      </c>
      <c r="R117" s="7">
        <f t="shared" si="36"/>
        <v>0</v>
      </c>
      <c r="S117" s="7">
        <f t="shared" ca="1" si="37"/>
        <v>6029</v>
      </c>
      <c r="T117" s="7" t="str">
        <f>IF(H117="","",VLOOKUP(H117,'Вода SKU'!$A$1:$B$150,2,0))</f>
        <v/>
      </c>
      <c r="U117" s="7">
        <f t="shared" si="38"/>
        <v>8</v>
      </c>
      <c r="V117" s="7">
        <f t="shared" si="39"/>
        <v>0</v>
      </c>
      <c r="W117" s="7">
        <f t="shared" si="40"/>
        <v>0</v>
      </c>
      <c r="X117" s="7" t="str">
        <f t="shared" ca="1" si="41"/>
        <v/>
      </c>
    </row>
    <row r="118" spans="10:24" ht="13.75" customHeight="1" x14ac:dyDescent="0.2">
      <c r="J118" s="31" t="str">
        <f t="shared" ca="1" si="33"/>
        <v/>
      </c>
      <c r="N118" s="42" t="str">
        <f t="shared" ca="1" si="34"/>
        <v/>
      </c>
      <c r="P118" s="7">
        <f t="shared" si="35"/>
        <v>0</v>
      </c>
      <c r="Q118" s="7">
        <f t="shared" ca="1" si="32"/>
        <v>0</v>
      </c>
      <c r="R118" s="7">
        <f t="shared" si="36"/>
        <v>0</v>
      </c>
      <c r="S118" s="7">
        <f t="shared" ca="1" si="37"/>
        <v>6029</v>
      </c>
      <c r="T118" s="7" t="str">
        <f>IF(H118="","",VLOOKUP(H118,'Вода SKU'!$A$1:$B$150,2,0))</f>
        <v/>
      </c>
      <c r="U118" s="7">
        <f t="shared" si="38"/>
        <v>8</v>
      </c>
      <c r="V118" s="7">
        <f t="shared" si="39"/>
        <v>0</v>
      </c>
      <c r="W118" s="7">
        <f t="shared" si="40"/>
        <v>0</v>
      </c>
      <c r="X118" s="7" t="str">
        <f t="shared" ca="1" si="41"/>
        <v/>
      </c>
    </row>
  </sheetData>
  <conditionalFormatting sqref="B34:B118 B11 B17 B20:B21 B29:B30">
    <cfRule type="expression" dxfId="45" priority="2">
      <formula>$B11&lt;&gt;$T11</formula>
    </cfRule>
    <cfRule type="expression" dxfId="44" priority="3">
      <formula>$B11&lt;&gt;$T11</formula>
    </cfRule>
  </conditionalFormatting>
  <conditionalFormatting sqref="J34:J1048576 J1 J11:J30">
    <cfRule type="cellIs" dxfId="43" priority="4" operator="between">
      <formula>30</formula>
      <formula>100000</formula>
    </cfRule>
    <cfRule type="cellIs" dxfId="42" priority="5" operator="between">
      <formula>1</formula>
      <formula>29</formula>
    </cfRule>
    <cfRule type="cellIs" dxfId="41" priority="6" operator="between">
      <formula>-29</formula>
      <formula>-1</formula>
    </cfRule>
    <cfRule type="cellIs" dxfId="40" priority="7" operator="between">
      <formula>-1000000</formula>
      <formula>-30</formula>
    </cfRule>
  </conditionalFormatting>
  <conditionalFormatting sqref="J1">
    <cfRule type="expression" dxfId="39" priority="8">
      <formula>SUMIF(J2:J118,"&gt;0")-SUMIF(J2:J118,"&lt;0") &gt; 1</formula>
    </cfRule>
  </conditionalFormatting>
  <conditionalFormatting sqref="J2:J10">
    <cfRule type="cellIs" dxfId="38" priority="9" operator="between">
      <formula>30</formula>
      <formula>100000</formula>
    </cfRule>
    <cfRule type="cellIs" dxfId="37" priority="10" operator="between">
      <formula>1</formula>
      <formula>29</formula>
    </cfRule>
    <cfRule type="cellIs" dxfId="36" priority="11" operator="between">
      <formula>-29</formula>
      <formula>-1</formula>
    </cfRule>
    <cfRule type="cellIs" dxfId="35" priority="12" operator="between">
      <formula>-1000000</formula>
      <formula>-30</formula>
    </cfRule>
  </conditionalFormatting>
  <conditionalFormatting sqref="B13:B14">
    <cfRule type="expression" dxfId="34" priority="13">
      <formula>$B13&lt;&gt;$S13</formula>
    </cfRule>
    <cfRule type="expression" dxfId="33" priority="14">
      <formula>$B13&lt;&gt;$S13</formula>
    </cfRule>
  </conditionalFormatting>
  <conditionalFormatting sqref="B23:B28">
    <cfRule type="expression" dxfId="32" priority="15">
      <formula>$B23&lt;&gt;$T23</formula>
    </cfRule>
    <cfRule type="expression" dxfId="31" priority="16">
      <formula>$B23&lt;&gt;$T23</formula>
    </cfRule>
  </conditionalFormatting>
  <conditionalFormatting sqref="B23 J2:J3 J5:J10">
    <cfRule type="expression" dxfId="30" priority="17">
      <formula>$B23&lt;&gt;$T23</formula>
    </cfRule>
    <cfRule type="expression" dxfId="29" priority="18">
      <formula>$B23&lt;&gt;$T23</formula>
    </cfRule>
  </conditionalFormatting>
  <conditionalFormatting sqref="B22">
    <cfRule type="expression" dxfId="28" priority="19">
      <formula>$B22&lt;&gt;$T22</formula>
    </cfRule>
    <cfRule type="expression" dxfId="27" priority="20">
      <formula>$B22&lt;&gt;$T22</formula>
    </cfRule>
  </conditionalFormatting>
  <conditionalFormatting sqref="B23">
    <cfRule type="expression" dxfId="26" priority="21">
      <formula>$B23&lt;&gt;$T23</formula>
    </cfRule>
    <cfRule type="expression" dxfId="25" priority="22">
      <formula>$B23&lt;&gt;$T23</formula>
    </cfRule>
  </conditionalFormatting>
  <conditionalFormatting sqref="B32:B33">
    <cfRule type="expression" dxfId="24" priority="23">
      <formula>$B32&lt;&gt;$T32</formula>
    </cfRule>
    <cfRule type="expression" dxfId="23" priority="24">
      <formula>$B32&lt;&gt;$T32</formula>
    </cfRule>
  </conditionalFormatting>
  <conditionalFormatting sqref="J31:J33">
    <cfRule type="cellIs" dxfId="22" priority="25" operator="between">
      <formula>30</formula>
      <formula>100000</formula>
    </cfRule>
    <cfRule type="cellIs" dxfId="21" priority="26" operator="between">
      <formula>1</formula>
      <formula>29</formula>
    </cfRule>
    <cfRule type="cellIs" dxfId="20" priority="27" operator="between">
      <formula>-29</formula>
      <formula>-1</formula>
    </cfRule>
    <cfRule type="cellIs" dxfId="19" priority="28" operator="between">
      <formula>-1000000</formula>
      <formula>-30</formula>
    </cfRule>
  </conditionalFormatting>
  <conditionalFormatting sqref="B31">
    <cfRule type="expression" dxfId="18" priority="29">
      <formula>$B31&lt;&gt;$T31</formula>
    </cfRule>
    <cfRule type="expression" dxfId="17" priority="30">
      <formula>$B31&lt;&gt;$T31</formula>
    </cfRule>
  </conditionalFormatting>
  <conditionalFormatting sqref="B2:B10">
    <cfRule type="expression" dxfId="16" priority="31">
      <formula>$B2&lt;&gt;$T2</formula>
    </cfRule>
    <cfRule type="expression" dxfId="15" priority="32">
      <formula>$B2&lt;&gt;$T2</formula>
    </cfRule>
  </conditionalFormatting>
  <conditionalFormatting sqref="B12:B16">
    <cfRule type="expression" dxfId="14" priority="33">
      <formula>$B12&lt;&gt;$T12</formula>
    </cfRule>
    <cfRule type="expression" dxfId="13" priority="34">
      <formula>$B12&lt;&gt;$T12</formula>
    </cfRule>
  </conditionalFormatting>
  <conditionalFormatting sqref="B18:B19">
    <cfRule type="expression" dxfId="12" priority="35">
      <formula>$B18&lt;&gt;$T18</formula>
    </cfRule>
    <cfRule type="expression" dxfId="11" priority="36">
      <formula>$B18&lt;&gt;$T18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B2:B118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E11:F11 E17:F17 E20:F20 E22:F22 E30:F30 E33:F118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L1:L118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H11 H17 H20 H22 H30 H33:H55</xm:sqref>
        </x14:dataValidation>
        <x14:dataValidation type="list" showInputMessage="1" xr:uid="{00000000-0002-0000-0200-000004000000}">
          <x14:formula1>
            <xm:f>Расписание!$A$1:$A$25</xm:f>
          </x14:formula1>
          <x14:formula2>
            <xm:f>0</xm:f>
          </x14:formula2>
          <xm:sqref>E2:F10 E12:F16 E18:F19 E21:F21 E23:F29 E31:F32</xm:sqref>
        </x14:dataValidation>
        <x14:dataValidation type="list" showInputMessage="1" showErrorMessage="1" xr:uid="{00000000-0002-0000-0200-000005000000}">
          <x14:formula1>
            <xm:f>'Форм фактор плавления'!$A$1:$A$137</xm:f>
          </x14:formula1>
          <x14:formula2>
            <xm:f>0</xm:f>
          </x14:formula2>
          <xm:sqref>H2:H10 H12:H16 H18:H19 H21 H23:H29 H31:H32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16"/>
  <sheetViews>
    <sheetView tabSelected="1" zoomScale="90" zoomScaleNormal="90" workbookViewId="0">
      <pane ySplit="1" topLeftCell="A2" activePane="bottomLeft" state="frozen"/>
      <selection pane="bottomLeft" activeCell="H39" sqref="H39"/>
    </sheetView>
  </sheetViews>
  <sheetFormatPr baseColWidth="10" defaultColWidth="8.83203125" defaultRowHeight="15" x14ac:dyDescent="0.2"/>
  <cols>
    <col min="1" max="1" width="8.5" style="7" customWidth="1"/>
    <col min="2" max="2" width="15" style="7" customWidth="1"/>
    <col min="3" max="7" width="10.33203125" style="7" customWidth="1"/>
    <col min="8" max="8" width="43.1640625" style="7" customWidth="1"/>
    <col min="9" max="9" width="10.33203125" style="7" customWidth="1"/>
    <col min="10" max="11" width="8.6640625" style="7" customWidth="1"/>
    <col min="12" max="12" width="8.6640625" style="31" customWidth="1"/>
    <col min="13" max="13" width="8.6640625" style="32" customWidth="1"/>
    <col min="14" max="14" width="8.6640625" style="33" customWidth="1"/>
    <col min="15" max="15" width="1.83203125" style="7" hidden="1" customWidth="1"/>
    <col min="16" max="17" width="5.5" style="7" hidden="1" customWidth="1"/>
    <col min="18" max="18" width="5" style="7" hidden="1" customWidth="1"/>
    <col min="19" max="19" width="7.5" style="7" hidden="1" customWidth="1"/>
    <col min="20" max="20" width="3.1640625" style="7" hidden="1" customWidth="1"/>
    <col min="21" max="21" width="6.6640625" style="7" hidden="1" customWidth="1"/>
    <col min="22" max="22" width="14.5" style="7" hidden="1" customWidth="1"/>
    <col min="23" max="23" width="12" style="7" hidden="1" customWidth="1"/>
    <col min="24" max="24" width="8.5" style="7" hidden="1" customWidth="1"/>
    <col min="25" max="1025" width="8.5" style="7" customWidth="1"/>
  </cols>
  <sheetData>
    <row r="1" spans="1:24" ht="34.5" customHeight="1" x14ac:dyDescent="0.2">
      <c r="A1" s="34" t="s">
        <v>655</v>
      </c>
      <c r="B1" s="35" t="s">
        <v>623</v>
      </c>
      <c r="C1" s="35" t="s">
        <v>630</v>
      </c>
      <c r="D1" s="35" t="s">
        <v>129</v>
      </c>
      <c r="E1" s="35" t="s">
        <v>624</v>
      </c>
      <c r="F1" s="35" t="s">
        <v>656</v>
      </c>
      <c r="G1" s="35" t="s">
        <v>657</v>
      </c>
      <c r="H1" s="35" t="s">
        <v>658</v>
      </c>
      <c r="I1" s="35" t="s">
        <v>659</v>
      </c>
      <c r="J1" s="35" t="s">
        <v>660</v>
      </c>
      <c r="K1" s="35" t="s">
        <v>661</v>
      </c>
      <c r="L1" s="35" t="s">
        <v>662</v>
      </c>
      <c r="M1" s="44" t="s">
        <v>663</v>
      </c>
      <c r="N1" s="44" t="s">
        <v>664</v>
      </c>
      <c r="O1" s="35" t="s">
        <v>665</v>
      </c>
      <c r="Q1" s="35" t="s">
        <v>666</v>
      </c>
      <c r="R1" s="35" t="s">
        <v>667</v>
      </c>
      <c r="S1" s="35">
        <v>0</v>
      </c>
      <c r="T1" s="34" t="s">
        <v>668</v>
      </c>
      <c r="U1" s="34" t="s">
        <v>669</v>
      </c>
      <c r="V1" s="34" t="s">
        <v>670</v>
      </c>
      <c r="W1" s="34" t="s">
        <v>671</v>
      </c>
      <c r="X1" s="37" t="s">
        <v>672</v>
      </c>
    </row>
    <row r="2" spans="1:24" ht="13.75" customHeight="1" x14ac:dyDescent="0.2">
      <c r="A2" s="45">
        <f ca="1">IF(O2="-", "-", 1 + MAX(Вода!$A$2:$A$96) + SUM(INDIRECT(ADDRESS(2,COLUMN(R2)) &amp; ":" &amp; ADDRESS(ROW(),COLUMN(R2)))))</f>
        <v>7</v>
      </c>
      <c r="B2" s="45" t="s">
        <v>644</v>
      </c>
      <c r="C2" s="46">
        <v>850</v>
      </c>
      <c r="D2" s="46" t="s">
        <v>637</v>
      </c>
      <c r="E2" s="46" t="s">
        <v>681</v>
      </c>
      <c r="F2" s="46" t="s">
        <v>681</v>
      </c>
      <c r="G2" s="46" t="s">
        <v>682</v>
      </c>
      <c r="H2" s="46" t="s">
        <v>207</v>
      </c>
      <c r="I2" s="46">
        <v>200</v>
      </c>
      <c r="J2" s="31" t="str">
        <f t="shared" ref="J2:J33" ca="1" si="0">IF(M2="", IF(O2="","",X2+(INDIRECT("S" &amp; ROW() - 1) - S2)),IF(O2="", "", INDIRECT("S" &amp; ROW() - 1) - S2))</f>
        <v/>
      </c>
      <c r="K2" s="41">
        <v>1</v>
      </c>
      <c r="M2" s="42"/>
      <c r="N2" s="42" t="str">
        <f t="shared" ref="N2:N33" ca="1" si="1">IF(M2="", IF(X2=0, "", X2), IF(V2 = "", "", IF(V2/U2 = 0, "", V2/U2)))</f>
        <v/>
      </c>
      <c r="P2" s="7">
        <f t="shared" ref="P2:P33" si="2">IF(O2 = "-", -W2,I2)</f>
        <v>200</v>
      </c>
      <c r="Q2" s="7">
        <f t="shared" ref="Q2:Q33" ca="1" si="3">IF(O2 = "-", SUM(INDIRECT(ADDRESS(2,COLUMN(P2)) &amp; ":" &amp; ADDRESS(ROW(),COLUMN(P2)))), 0)</f>
        <v>0</v>
      </c>
      <c r="R2" s="7">
        <f t="shared" ref="R2:R33" si="4">IF(O2="-",1,0)</f>
        <v>0</v>
      </c>
      <c r="S2" s="7">
        <f t="shared" ref="S2:S33" ca="1" si="5">IF(Q2 = 0, INDIRECT("S" &amp; ROW() - 1), Q2)</f>
        <v>0</v>
      </c>
      <c r="T2" s="7" t="str">
        <f>IF(H2="","",VLOOKUP(H2,'Соль SKU'!$A$1:$B$150,2,0))</f>
        <v>2.7, Альче</v>
      </c>
      <c r="U2" s="7">
        <f t="shared" ref="U2:U33" si="6">8000/850</f>
        <v>9.4117647058823533</v>
      </c>
      <c r="V2" s="7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7">
        <f t="shared" ref="W2:W33" si="8">IF(V2 = "", "", V2/U2)</f>
        <v>0</v>
      </c>
      <c r="X2" s="7" t="str">
        <f t="shared" ref="X2:X33" ca="1" si="9">IF(O2="", "", MAX(ROUND(-(INDIRECT("S" &amp; ROW() - 1) - S2)/850, 0), 1) * 850)</f>
        <v/>
      </c>
    </row>
    <row r="3" spans="1:24" ht="13.75" customHeight="1" x14ac:dyDescent="0.2">
      <c r="A3" s="45">
        <f ca="1">IF(O3="-", "-", 1 + MAX(Вода!$A$2:$A$96) + SUM(INDIRECT(ADDRESS(2,COLUMN(R3)) &amp; ":" &amp; ADDRESS(ROW(),COLUMN(R3)))))</f>
        <v>7</v>
      </c>
      <c r="B3" s="45" t="s">
        <v>644</v>
      </c>
      <c r="C3" s="46">
        <v>850</v>
      </c>
      <c r="D3" s="46" t="s">
        <v>637</v>
      </c>
      <c r="E3" s="46" t="s">
        <v>681</v>
      </c>
      <c r="F3" s="46" t="s">
        <v>681</v>
      </c>
      <c r="G3" s="46" t="s">
        <v>682</v>
      </c>
      <c r="H3" s="46" t="s">
        <v>208</v>
      </c>
      <c r="I3" s="46">
        <v>650</v>
      </c>
      <c r="J3" s="31" t="str">
        <f t="shared" ca="1" si="0"/>
        <v/>
      </c>
      <c r="K3" s="41">
        <v>1</v>
      </c>
      <c r="N3" s="42" t="str">
        <f t="shared" ca="1" si="1"/>
        <v/>
      </c>
      <c r="P3" s="7">
        <f t="shared" si="2"/>
        <v>650</v>
      </c>
      <c r="Q3" s="7">
        <f t="shared" ca="1" si="3"/>
        <v>0</v>
      </c>
      <c r="R3" s="7">
        <f t="shared" si="4"/>
        <v>0</v>
      </c>
      <c r="S3" s="7">
        <f t="shared" ca="1" si="5"/>
        <v>0</v>
      </c>
      <c r="T3" s="7" t="str">
        <f>IF(H3="","",VLOOKUP(H3,'Соль SKU'!$A$1:$B$150,2,0))</f>
        <v>2.7, Альче</v>
      </c>
      <c r="U3" s="7">
        <f t="shared" si="6"/>
        <v>9.4117647058823533</v>
      </c>
      <c r="V3" s="7">
        <f t="shared" si="7"/>
        <v>0</v>
      </c>
      <c r="W3" s="7">
        <f t="shared" si="8"/>
        <v>0</v>
      </c>
      <c r="X3" s="7" t="str">
        <f t="shared" ca="1" si="9"/>
        <v/>
      </c>
    </row>
    <row r="4" spans="1:24" ht="13.75" customHeight="1" x14ac:dyDescent="0.2">
      <c r="A4" s="41" t="str">
        <f ca="1">IF(O4="-", "-", 1 + MAX(Вода!$A$2:$A$96) + SUM(INDIRECT(ADDRESS(2,COLUMN(R4)) &amp; ":" &amp; ADDRESS(ROW(),COLUMN(R4)))))</f>
        <v>-</v>
      </c>
      <c r="B4" s="41" t="s">
        <v>677</v>
      </c>
      <c r="C4" s="41" t="s">
        <v>677</v>
      </c>
      <c r="D4" s="41" t="s">
        <v>677</v>
      </c>
      <c r="E4" s="41" t="s">
        <v>677</v>
      </c>
      <c r="F4" s="41" t="s">
        <v>677</v>
      </c>
      <c r="G4" s="41" t="s">
        <v>677</v>
      </c>
      <c r="H4" s="41" t="s">
        <v>677</v>
      </c>
      <c r="J4" s="31">
        <f t="shared" ca="1" si="0"/>
        <v>0</v>
      </c>
      <c r="K4" s="41"/>
      <c r="N4" s="42">
        <f t="shared" ca="1" si="1"/>
        <v>850</v>
      </c>
      <c r="O4" s="41" t="s">
        <v>677</v>
      </c>
      <c r="P4" s="7">
        <f t="shared" si="2"/>
        <v>0</v>
      </c>
      <c r="Q4" s="7">
        <f t="shared" ca="1" si="3"/>
        <v>850</v>
      </c>
      <c r="R4" s="7">
        <f t="shared" si="4"/>
        <v>1</v>
      </c>
      <c r="S4" s="7">
        <f t="shared" ca="1" si="5"/>
        <v>850</v>
      </c>
      <c r="T4" s="7" t="str">
        <f>IF(H4="","",VLOOKUP(H4,'Соль SKU'!$A$1:$B$150,2,0))</f>
        <v>-</v>
      </c>
      <c r="U4" s="7">
        <f t="shared" si="6"/>
        <v>9.4117647058823533</v>
      </c>
      <c r="V4" s="7">
        <f t="shared" si="7"/>
        <v>0</v>
      </c>
      <c r="W4" s="7">
        <f t="shared" si="8"/>
        <v>0</v>
      </c>
      <c r="X4" s="7">
        <f t="shared" ca="1" si="9"/>
        <v>850</v>
      </c>
    </row>
    <row r="5" spans="1:24" ht="13.75" customHeight="1" x14ac:dyDescent="0.2">
      <c r="A5" s="45">
        <f ca="1">IF(O5="-", "-", 1 + MAX(Вода!$A$2:$A$96) + SUM(INDIRECT(ADDRESS(2,COLUMN(R5)) &amp; ":" &amp; ADDRESS(ROW(),COLUMN(R5)))))</f>
        <v>8</v>
      </c>
      <c r="B5" s="45" t="s">
        <v>644</v>
      </c>
      <c r="C5" s="46">
        <v>850</v>
      </c>
      <c r="D5" s="46" t="s">
        <v>637</v>
      </c>
      <c r="E5" s="46" t="s">
        <v>681</v>
      </c>
      <c r="F5" s="46" t="s">
        <v>681</v>
      </c>
      <c r="G5" s="46" t="s">
        <v>682</v>
      </c>
      <c r="H5" s="46" t="s">
        <v>208</v>
      </c>
      <c r="I5" s="46">
        <v>203</v>
      </c>
      <c r="J5" s="31" t="str">
        <f t="shared" ca="1" si="0"/>
        <v/>
      </c>
      <c r="K5" s="41">
        <v>1</v>
      </c>
      <c r="N5" s="42" t="str">
        <f t="shared" ca="1" si="1"/>
        <v/>
      </c>
      <c r="P5" s="7">
        <f t="shared" si="2"/>
        <v>203</v>
      </c>
      <c r="Q5" s="7">
        <f t="shared" ca="1" si="3"/>
        <v>0</v>
      </c>
      <c r="R5" s="7">
        <f t="shared" si="4"/>
        <v>0</v>
      </c>
      <c r="S5" s="7">
        <f t="shared" ca="1" si="5"/>
        <v>850</v>
      </c>
      <c r="T5" s="7" t="str">
        <f>IF(H5="","",VLOOKUP(H5,'Соль SKU'!$A$1:$B$150,2,0))</f>
        <v>2.7, Альче</v>
      </c>
      <c r="U5" s="7">
        <f t="shared" si="6"/>
        <v>9.4117647058823533</v>
      </c>
      <c r="V5" s="7">
        <f t="shared" si="7"/>
        <v>0</v>
      </c>
      <c r="W5" s="7">
        <f t="shared" si="8"/>
        <v>0</v>
      </c>
      <c r="X5" s="7" t="str">
        <f t="shared" ca="1" si="9"/>
        <v/>
      </c>
    </row>
    <row r="6" spans="1:24" ht="13.75" customHeight="1" x14ac:dyDescent="0.2">
      <c r="A6" s="47">
        <f ca="1">IF(O6="-", "-", 1 + MAX(Вода!$A$2:$A$96) + SUM(INDIRECT(ADDRESS(2,COLUMN(R6)) &amp; ":" &amp; ADDRESS(ROW(),COLUMN(R6)))))</f>
        <v>8</v>
      </c>
      <c r="B6" s="47" t="s">
        <v>644</v>
      </c>
      <c r="C6" s="46">
        <v>850</v>
      </c>
      <c r="D6" s="46" t="s">
        <v>637</v>
      </c>
      <c r="E6" s="46" t="s">
        <v>681</v>
      </c>
      <c r="F6" s="46" t="s">
        <v>681</v>
      </c>
      <c r="G6" s="46" t="s">
        <v>682</v>
      </c>
      <c r="H6" s="46" t="s">
        <v>206</v>
      </c>
      <c r="I6" s="46">
        <v>647</v>
      </c>
      <c r="J6" s="31" t="str">
        <f t="shared" ca="1" si="0"/>
        <v/>
      </c>
      <c r="K6" s="41">
        <v>1</v>
      </c>
      <c r="N6" s="42" t="str">
        <f t="shared" ca="1" si="1"/>
        <v/>
      </c>
      <c r="P6" s="7">
        <f t="shared" si="2"/>
        <v>647</v>
      </c>
      <c r="Q6" s="7">
        <f t="shared" ca="1" si="3"/>
        <v>0</v>
      </c>
      <c r="R6" s="7">
        <f t="shared" si="4"/>
        <v>0</v>
      </c>
      <c r="S6" s="7">
        <f t="shared" ca="1" si="5"/>
        <v>850</v>
      </c>
      <c r="T6" s="7" t="str">
        <f>IF(H6="","",VLOOKUP(H6,'Соль SKU'!$A$1:$B$150,2,0))</f>
        <v>2.7, Альче</v>
      </c>
      <c r="U6" s="7">
        <f t="shared" si="6"/>
        <v>9.4117647058823533</v>
      </c>
      <c r="V6" s="7">
        <f t="shared" si="7"/>
        <v>0</v>
      </c>
      <c r="W6" s="7">
        <f t="shared" si="8"/>
        <v>0</v>
      </c>
      <c r="X6" s="7" t="str">
        <f t="shared" ca="1" si="9"/>
        <v/>
      </c>
    </row>
    <row r="7" spans="1:24" ht="13.75" customHeight="1" x14ac:dyDescent="0.2">
      <c r="A7" s="41" t="str">
        <f ca="1">IF(O7="-", "-", 1 + MAX(Вода!$A$2:$A$96) + SUM(INDIRECT(ADDRESS(2,COLUMN(R7)) &amp; ":" &amp; ADDRESS(ROW(),COLUMN(R7)))))</f>
        <v>-</v>
      </c>
      <c r="B7" s="41" t="s">
        <v>677</v>
      </c>
      <c r="C7" s="41" t="s">
        <v>677</v>
      </c>
      <c r="D7" s="41" t="s">
        <v>677</v>
      </c>
      <c r="E7" s="41" t="s">
        <v>677</v>
      </c>
      <c r="F7" s="41" t="s">
        <v>677</v>
      </c>
      <c r="G7" s="41" t="s">
        <v>677</v>
      </c>
      <c r="H7" s="41" t="s">
        <v>677</v>
      </c>
      <c r="J7" s="31">
        <f t="shared" ca="1" si="0"/>
        <v>0</v>
      </c>
      <c r="K7" s="41"/>
      <c r="N7" s="42">
        <f t="shared" ca="1" si="1"/>
        <v>850</v>
      </c>
      <c r="O7" s="41" t="s">
        <v>677</v>
      </c>
      <c r="P7" s="7">
        <f t="shared" si="2"/>
        <v>0</v>
      </c>
      <c r="Q7" s="7">
        <f t="shared" ca="1" si="3"/>
        <v>1700</v>
      </c>
      <c r="R7" s="7">
        <f t="shared" si="4"/>
        <v>1</v>
      </c>
      <c r="S7" s="7">
        <f t="shared" ca="1" si="5"/>
        <v>1700</v>
      </c>
      <c r="T7" s="7" t="str">
        <f>IF(H7="","",VLOOKUP(H7,'Соль SKU'!$A$1:$B$150,2,0))</f>
        <v>-</v>
      </c>
      <c r="U7" s="7">
        <f t="shared" si="6"/>
        <v>9.4117647058823533</v>
      </c>
      <c r="V7" s="7">
        <f t="shared" si="7"/>
        <v>0</v>
      </c>
      <c r="W7" s="7">
        <f t="shared" si="8"/>
        <v>0</v>
      </c>
      <c r="X7" s="7">
        <f t="shared" ca="1" si="9"/>
        <v>850</v>
      </c>
    </row>
    <row r="8" spans="1:24" ht="13.75" customHeight="1" x14ac:dyDescent="0.2">
      <c r="A8" s="47">
        <f ca="1">IF(O8="-", "-", 1 + MAX(Вода!$A$2:$A$96) + SUM(INDIRECT(ADDRESS(2,COLUMN(R8)) &amp; ":" &amp; ADDRESS(ROW(),COLUMN(R8)))))</f>
        <v>9</v>
      </c>
      <c r="B8" s="47" t="s">
        <v>644</v>
      </c>
      <c r="C8" s="46">
        <v>850</v>
      </c>
      <c r="D8" s="46" t="s">
        <v>637</v>
      </c>
      <c r="E8" s="46" t="s">
        <v>681</v>
      </c>
      <c r="F8" s="46" t="s">
        <v>681</v>
      </c>
      <c r="G8" s="46" t="s">
        <v>682</v>
      </c>
      <c r="H8" s="46" t="s">
        <v>209</v>
      </c>
      <c r="I8" s="46">
        <v>100</v>
      </c>
      <c r="J8" s="31" t="str">
        <f t="shared" ca="1" si="0"/>
        <v/>
      </c>
      <c r="K8" s="41">
        <v>1</v>
      </c>
      <c r="N8" s="42" t="str">
        <f t="shared" ca="1" si="1"/>
        <v/>
      </c>
      <c r="P8" s="7">
        <f t="shared" si="2"/>
        <v>100</v>
      </c>
      <c r="Q8" s="7">
        <f t="shared" ca="1" si="3"/>
        <v>0</v>
      </c>
      <c r="R8" s="7">
        <f t="shared" si="4"/>
        <v>0</v>
      </c>
      <c r="S8" s="7">
        <f t="shared" ca="1" si="5"/>
        <v>1700</v>
      </c>
      <c r="T8" s="7" t="str">
        <f>IF(H8="","",VLOOKUP(H8,'Соль SKU'!$A$1:$B$150,2,0))</f>
        <v>2.7, Альче</v>
      </c>
      <c r="U8" s="7">
        <f t="shared" si="6"/>
        <v>9.4117647058823533</v>
      </c>
      <c r="V8" s="7">
        <f t="shared" si="7"/>
        <v>0</v>
      </c>
      <c r="W8" s="7">
        <f t="shared" si="8"/>
        <v>0</v>
      </c>
      <c r="X8" s="7" t="str">
        <f t="shared" ca="1" si="9"/>
        <v/>
      </c>
    </row>
    <row r="9" spans="1:24" ht="13.75" customHeight="1" x14ac:dyDescent="0.2">
      <c r="A9" s="47">
        <f ca="1">IF(O9="-", "-", 1 + MAX(Вода!$A$2:$A$96) + SUM(INDIRECT(ADDRESS(2,COLUMN(R9)) &amp; ":" &amp; ADDRESS(ROW(),COLUMN(R9)))))</f>
        <v>9</v>
      </c>
      <c r="B9" s="47" t="s">
        <v>644</v>
      </c>
      <c r="C9" s="48">
        <v>850</v>
      </c>
      <c r="D9" s="48" t="s">
        <v>635</v>
      </c>
      <c r="E9" s="48" t="s">
        <v>681</v>
      </c>
      <c r="F9" s="48" t="s">
        <v>681</v>
      </c>
      <c r="G9" s="48" t="s">
        <v>682</v>
      </c>
      <c r="H9" s="48" t="s">
        <v>199</v>
      </c>
      <c r="I9" s="48">
        <v>750</v>
      </c>
      <c r="J9" s="31" t="str">
        <f t="shared" ca="1" si="0"/>
        <v/>
      </c>
      <c r="K9" s="41">
        <v>1</v>
      </c>
      <c r="N9" s="42" t="str">
        <f t="shared" ca="1" si="1"/>
        <v/>
      </c>
      <c r="P9" s="7">
        <f t="shared" si="2"/>
        <v>750</v>
      </c>
      <c r="Q9" s="7">
        <f t="shared" ca="1" si="3"/>
        <v>0</v>
      </c>
      <c r="R9" s="7">
        <f t="shared" si="4"/>
        <v>0</v>
      </c>
      <c r="S9" s="7">
        <f t="shared" ca="1" si="5"/>
        <v>1700</v>
      </c>
      <c r="T9" s="7" t="str">
        <f>IF(H9="","",VLOOKUP(H9,'Соль SKU'!$A$1:$B$150,2,0))</f>
        <v>2.7, Альче</v>
      </c>
      <c r="U9" s="7">
        <f t="shared" si="6"/>
        <v>9.4117647058823533</v>
      </c>
      <c r="V9" s="7">
        <f t="shared" si="7"/>
        <v>0</v>
      </c>
      <c r="W9" s="7">
        <f t="shared" si="8"/>
        <v>0</v>
      </c>
      <c r="X9" s="7" t="str">
        <f t="shared" ca="1" si="9"/>
        <v/>
      </c>
    </row>
    <row r="10" spans="1:24" ht="13.75" customHeight="1" x14ac:dyDescent="0.2">
      <c r="A10" s="41" t="str">
        <f ca="1">IF(O10="-", "-", 1 + MAX(Вода!$A$2:$A$96) + SUM(INDIRECT(ADDRESS(2,COLUMN(R10)) &amp; ":" &amp; ADDRESS(ROW(),COLUMN(R10)))))</f>
        <v>-</v>
      </c>
      <c r="B10" s="41" t="s">
        <v>677</v>
      </c>
      <c r="C10" s="41" t="s">
        <v>677</v>
      </c>
      <c r="D10" s="41" t="s">
        <v>677</v>
      </c>
      <c r="E10" s="41" t="s">
        <v>677</v>
      </c>
      <c r="F10" s="41" t="s">
        <v>677</v>
      </c>
      <c r="G10" s="41" t="s">
        <v>677</v>
      </c>
      <c r="H10" s="41" t="s">
        <v>677</v>
      </c>
      <c r="J10" s="31">
        <f t="shared" ca="1" si="0"/>
        <v>0</v>
      </c>
      <c r="K10" s="41"/>
      <c r="N10" s="42">
        <f t="shared" ca="1" si="1"/>
        <v>850</v>
      </c>
      <c r="O10" s="41" t="s">
        <v>677</v>
      </c>
      <c r="P10" s="7">
        <f t="shared" si="2"/>
        <v>0</v>
      </c>
      <c r="Q10" s="7">
        <f t="shared" ca="1" si="3"/>
        <v>2550</v>
      </c>
      <c r="R10" s="7">
        <f t="shared" si="4"/>
        <v>1</v>
      </c>
      <c r="S10" s="7">
        <f t="shared" ca="1" si="5"/>
        <v>2550</v>
      </c>
      <c r="T10" s="7" t="str">
        <f>IF(H10="","",VLOOKUP(H10,'Соль SKU'!$A$1:$B$150,2,0))</f>
        <v>-</v>
      </c>
      <c r="U10" s="7">
        <f t="shared" si="6"/>
        <v>9.4117647058823533</v>
      </c>
      <c r="V10" s="7">
        <f t="shared" si="7"/>
        <v>0</v>
      </c>
      <c r="W10" s="7">
        <f t="shared" si="8"/>
        <v>0</v>
      </c>
      <c r="X10" s="7">
        <f t="shared" ca="1" si="9"/>
        <v>850</v>
      </c>
    </row>
    <row r="11" spans="1:24" ht="13.75" customHeight="1" x14ac:dyDescent="0.2">
      <c r="A11" s="49">
        <f ca="1">IF(O11="-", "-", 1 + MAX(Вода!$A$2:$A$96) + SUM(INDIRECT(ADDRESS(2,COLUMN(R11)) &amp; ":" &amp; ADDRESS(ROW(),COLUMN(R11)))))</f>
        <v>10</v>
      </c>
      <c r="B11" s="49" t="s">
        <v>644</v>
      </c>
      <c r="C11" s="50">
        <v>850</v>
      </c>
      <c r="D11" s="50" t="s">
        <v>645</v>
      </c>
      <c r="E11" s="50" t="s">
        <v>683</v>
      </c>
      <c r="F11" s="50" t="s">
        <v>683</v>
      </c>
      <c r="G11" s="50" t="s">
        <v>684</v>
      </c>
      <c r="H11" s="50" t="s">
        <v>219</v>
      </c>
      <c r="I11" s="50">
        <v>270</v>
      </c>
      <c r="J11" s="31" t="str">
        <f t="shared" ca="1" si="0"/>
        <v/>
      </c>
      <c r="K11" s="41">
        <v>2</v>
      </c>
      <c r="N11" s="42" t="str">
        <f t="shared" ca="1" si="1"/>
        <v/>
      </c>
      <c r="P11" s="7">
        <f t="shared" si="2"/>
        <v>270</v>
      </c>
      <c r="Q11" s="7">
        <f t="shared" ca="1" si="3"/>
        <v>0</v>
      </c>
      <c r="R11" s="7">
        <f t="shared" si="4"/>
        <v>0</v>
      </c>
      <c r="S11" s="7">
        <f t="shared" ca="1" si="5"/>
        <v>2550</v>
      </c>
      <c r="T11" s="7" t="str">
        <f>IF(H11="","",VLOOKUP(H11,'Соль SKU'!$A$1:$B$150,2,0))</f>
        <v>2.7, Альче</v>
      </c>
      <c r="U11" s="7">
        <f t="shared" si="6"/>
        <v>9.4117647058823533</v>
      </c>
      <c r="V11" s="7">
        <f t="shared" si="7"/>
        <v>0</v>
      </c>
      <c r="W11" s="7">
        <f t="shared" si="8"/>
        <v>0</v>
      </c>
      <c r="X11" s="7" t="str">
        <f t="shared" ca="1" si="9"/>
        <v/>
      </c>
    </row>
    <row r="12" spans="1:24" ht="13.75" customHeight="1" x14ac:dyDescent="0.2">
      <c r="A12" s="49">
        <f ca="1">IF(O12="-", "-", 1 + MAX(Вода!$A$2:$A$96) + SUM(INDIRECT(ADDRESS(2,COLUMN(R12)) &amp; ":" &amp; ADDRESS(ROW(),COLUMN(R12)))))</f>
        <v>10</v>
      </c>
      <c r="B12" s="49" t="s">
        <v>644</v>
      </c>
      <c r="C12" s="46">
        <v>850</v>
      </c>
      <c r="D12" s="46" t="s">
        <v>637</v>
      </c>
      <c r="E12" s="46" t="s">
        <v>685</v>
      </c>
      <c r="F12" s="46" t="s">
        <v>685</v>
      </c>
      <c r="G12" s="46" t="s">
        <v>686</v>
      </c>
      <c r="H12" s="46" t="s">
        <v>205</v>
      </c>
      <c r="I12" s="46">
        <v>580</v>
      </c>
      <c r="J12" s="31" t="str">
        <f t="shared" ca="1" si="0"/>
        <v/>
      </c>
      <c r="K12" s="41">
        <v>1</v>
      </c>
      <c r="N12" s="42" t="str">
        <f t="shared" ca="1" si="1"/>
        <v/>
      </c>
      <c r="P12" s="7">
        <f t="shared" si="2"/>
        <v>580</v>
      </c>
      <c r="Q12" s="7">
        <f t="shared" ca="1" si="3"/>
        <v>0</v>
      </c>
      <c r="R12" s="7">
        <f t="shared" si="4"/>
        <v>0</v>
      </c>
      <c r="S12" s="7">
        <f t="shared" ca="1" si="5"/>
        <v>2550</v>
      </c>
      <c r="T12" s="7" t="str">
        <f>IF(H12="","",VLOOKUP(H12,'Соль SKU'!$A$1:$B$150,2,0))</f>
        <v>2.7, Альче</v>
      </c>
      <c r="U12" s="7">
        <f t="shared" si="6"/>
        <v>9.4117647058823533</v>
      </c>
      <c r="V12" s="7">
        <f t="shared" si="7"/>
        <v>0</v>
      </c>
      <c r="W12" s="7">
        <f t="shared" si="8"/>
        <v>0</v>
      </c>
      <c r="X12" s="7" t="str">
        <f t="shared" ca="1" si="9"/>
        <v/>
      </c>
    </row>
    <row r="13" spans="1:24" ht="13.75" customHeight="1" x14ac:dyDescent="0.2">
      <c r="A13" s="41" t="str">
        <f ca="1">IF(O13="-", "-", 1 + MAX(Вода!$A$2:$A$96) + SUM(INDIRECT(ADDRESS(2,COLUMN(R13)) &amp; ":" &amp; ADDRESS(ROW(),COLUMN(R13)))))</f>
        <v>-</v>
      </c>
      <c r="B13" s="41" t="s">
        <v>677</v>
      </c>
      <c r="C13" s="41" t="s">
        <v>677</v>
      </c>
      <c r="D13" s="41" t="s">
        <v>677</v>
      </c>
      <c r="E13" s="41" t="s">
        <v>677</v>
      </c>
      <c r="F13" s="41" t="s">
        <v>677</v>
      </c>
      <c r="G13" s="41" t="s">
        <v>677</v>
      </c>
      <c r="H13" s="41" t="s">
        <v>677</v>
      </c>
      <c r="J13" s="31">
        <f t="shared" ca="1" si="0"/>
        <v>0</v>
      </c>
      <c r="K13" s="41"/>
      <c r="N13" s="42">
        <f t="shared" ca="1" si="1"/>
        <v>850</v>
      </c>
      <c r="O13" s="41" t="s">
        <v>677</v>
      </c>
      <c r="P13" s="7">
        <f t="shared" si="2"/>
        <v>0</v>
      </c>
      <c r="Q13" s="7">
        <f t="shared" ca="1" si="3"/>
        <v>3400</v>
      </c>
      <c r="R13" s="7">
        <f t="shared" si="4"/>
        <v>1</v>
      </c>
      <c r="S13" s="7">
        <f t="shared" ca="1" si="5"/>
        <v>3400</v>
      </c>
      <c r="T13" s="7" t="str">
        <f>IF(H13="","",VLOOKUP(H13,'Соль SKU'!$A$1:$B$150,2,0))</f>
        <v>-</v>
      </c>
      <c r="U13" s="7">
        <f t="shared" si="6"/>
        <v>9.4117647058823533</v>
      </c>
      <c r="V13" s="7">
        <f t="shared" si="7"/>
        <v>0</v>
      </c>
      <c r="W13" s="7">
        <f t="shared" si="8"/>
        <v>0</v>
      </c>
      <c r="X13" s="7">
        <f t="shared" ca="1" si="9"/>
        <v>850</v>
      </c>
    </row>
    <row r="14" spans="1:24" ht="13.75" customHeight="1" x14ac:dyDescent="0.2">
      <c r="A14" s="49">
        <f ca="1">IF(O14="-", "-", 1 + MAX(Вода!$A$2:$A$96) + SUM(INDIRECT(ADDRESS(2,COLUMN(R14)) &amp; ":" &amp; ADDRESS(ROW(),COLUMN(R14)))))</f>
        <v>11</v>
      </c>
      <c r="B14" s="49" t="s">
        <v>644</v>
      </c>
      <c r="C14" s="46">
        <v>850</v>
      </c>
      <c r="D14" s="46" t="s">
        <v>637</v>
      </c>
      <c r="E14" s="46" t="s">
        <v>687</v>
      </c>
      <c r="F14" s="46" t="s">
        <v>687</v>
      </c>
      <c r="G14" s="46" t="s">
        <v>682</v>
      </c>
      <c r="H14" s="46" t="s">
        <v>222</v>
      </c>
      <c r="I14" s="46">
        <v>637.5</v>
      </c>
      <c r="J14" s="31" t="str">
        <f t="shared" ca="1" si="0"/>
        <v/>
      </c>
      <c r="K14" s="41">
        <v>1</v>
      </c>
      <c r="N14" s="42" t="str">
        <f t="shared" ca="1" si="1"/>
        <v/>
      </c>
      <c r="P14" s="7">
        <f t="shared" si="2"/>
        <v>637.5</v>
      </c>
      <c r="Q14" s="7">
        <f t="shared" ca="1" si="3"/>
        <v>0</v>
      </c>
      <c r="R14" s="7">
        <f t="shared" si="4"/>
        <v>0</v>
      </c>
      <c r="S14" s="7">
        <f t="shared" ca="1" si="5"/>
        <v>3400</v>
      </c>
      <c r="T14" s="7" t="str">
        <f>IF(H14="","",VLOOKUP(H14,'Соль SKU'!$A$1:$B$150,2,0))</f>
        <v>3.6, Альче</v>
      </c>
      <c r="U14" s="7">
        <f t="shared" si="6"/>
        <v>9.4117647058823533</v>
      </c>
      <c r="V14" s="7">
        <f t="shared" si="7"/>
        <v>0</v>
      </c>
      <c r="W14" s="7">
        <f t="shared" si="8"/>
        <v>0</v>
      </c>
      <c r="X14" s="7" t="str">
        <f t="shared" ca="1" si="9"/>
        <v/>
      </c>
    </row>
    <row r="15" spans="1:24" ht="13.75" customHeight="1" x14ac:dyDescent="0.2">
      <c r="A15" s="41" t="str">
        <f ca="1">IF(O15="-", "-", 1 + MAX(Вода!$A$2:$A$96) + SUM(INDIRECT(ADDRESS(2,COLUMN(R15)) &amp; ":" &amp; ADDRESS(ROW(),COLUMN(R15)))))</f>
        <v>-</v>
      </c>
      <c r="B15" s="41" t="s">
        <v>677</v>
      </c>
      <c r="C15" s="41" t="s">
        <v>677</v>
      </c>
      <c r="D15" s="41" t="s">
        <v>677</v>
      </c>
      <c r="E15" s="41" t="s">
        <v>677</v>
      </c>
      <c r="F15" s="41" t="s">
        <v>677</v>
      </c>
      <c r="G15" s="41" t="s">
        <v>677</v>
      </c>
      <c r="H15" s="41" t="s">
        <v>677</v>
      </c>
      <c r="J15" s="31">
        <f t="shared" ca="1" si="0"/>
        <v>0</v>
      </c>
      <c r="K15" s="41"/>
      <c r="M15" s="32" t="s">
        <v>688</v>
      </c>
      <c r="N15" s="42">
        <f t="shared" si="1"/>
        <v>637.5</v>
      </c>
      <c r="O15" s="41" t="s">
        <v>677</v>
      </c>
      <c r="P15" s="7">
        <f t="shared" si="2"/>
        <v>-637.5</v>
      </c>
      <c r="Q15" s="7">
        <f t="shared" ca="1" si="3"/>
        <v>3400</v>
      </c>
      <c r="R15" s="7">
        <f t="shared" si="4"/>
        <v>1</v>
      </c>
      <c r="S15" s="7">
        <f t="shared" ca="1" si="5"/>
        <v>3400</v>
      </c>
      <c r="T15" s="7" t="str">
        <f>IF(H15="","",VLOOKUP(H15,'Соль SKU'!$A$1:$B$150,2,0))</f>
        <v>-</v>
      </c>
      <c r="U15" s="7">
        <f t="shared" si="6"/>
        <v>9.4117647058823533</v>
      </c>
      <c r="V15" s="7">
        <f t="shared" si="7"/>
        <v>6000</v>
      </c>
      <c r="W15" s="7">
        <f t="shared" si="8"/>
        <v>637.5</v>
      </c>
      <c r="X15" s="7">
        <f t="shared" ca="1" si="9"/>
        <v>850</v>
      </c>
    </row>
    <row r="16" spans="1:24" ht="13.75" customHeight="1" x14ac:dyDescent="0.2">
      <c r="A16" s="49">
        <f ca="1">IF(O16="-", "-", 1 + MAX(Вода!$A$2:$A$96) + SUM(INDIRECT(ADDRESS(2,COLUMN(R16)) &amp; ":" &amp; ADDRESS(ROW(),COLUMN(R16)))))</f>
        <v>12</v>
      </c>
      <c r="B16" s="49" t="s">
        <v>641</v>
      </c>
      <c r="C16" s="46">
        <v>850</v>
      </c>
      <c r="D16" s="46" t="s">
        <v>637</v>
      </c>
      <c r="E16" s="46" t="s">
        <v>687</v>
      </c>
      <c r="F16" s="46" t="s">
        <v>687</v>
      </c>
      <c r="G16" s="46" t="s">
        <v>682</v>
      </c>
      <c r="H16" s="46" t="s">
        <v>217</v>
      </c>
      <c r="I16" s="46">
        <v>850</v>
      </c>
      <c r="J16" s="31" t="str">
        <f t="shared" ca="1" si="0"/>
        <v/>
      </c>
      <c r="K16" s="41">
        <v>1</v>
      </c>
      <c r="N16" s="42" t="str">
        <f t="shared" ca="1" si="1"/>
        <v/>
      </c>
      <c r="P16" s="7">
        <f t="shared" si="2"/>
        <v>850</v>
      </c>
      <c r="Q16" s="7">
        <f t="shared" ca="1" si="3"/>
        <v>0</v>
      </c>
      <c r="R16" s="7">
        <f t="shared" si="4"/>
        <v>0</v>
      </c>
      <c r="S16" s="7">
        <f t="shared" ca="1" si="5"/>
        <v>3400</v>
      </c>
      <c r="T16" s="7" t="str">
        <f>IF(H16="","",VLOOKUP(H16,'Соль SKU'!$A$1:$B$150,2,0))</f>
        <v>2.7, Сакко</v>
      </c>
      <c r="U16" s="7">
        <f t="shared" si="6"/>
        <v>9.4117647058823533</v>
      </c>
      <c r="V16" s="7">
        <f t="shared" si="7"/>
        <v>0</v>
      </c>
      <c r="W16" s="7">
        <f t="shared" si="8"/>
        <v>0</v>
      </c>
      <c r="X16" s="7" t="str">
        <f t="shared" ca="1" si="9"/>
        <v/>
      </c>
    </row>
    <row r="17" spans="1:24" ht="13.75" customHeight="1" x14ac:dyDescent="0.2">
      <c r="A17" s="41" t="str">
        <f ca="1">IF(O17="-", "-", 1 + MAX(Вода!$A$2:$A$96) + SUM(INDIRECT(ADDRESS(2,COLUMN(R17)) &amp; ":" &amp; ADDRESS(ROW(),COLUMN(R17)))))</f>
        <v>-</v>
      </c>
      <c r="B17" s="41" t="s">
        <v>677</v>
      </c>
      <c r="C17" s="41" t="s">
        <v>677</v>
      </c>
      <c r="D17" s="41" t="s">
        <v>677</v>
      </c>
      <c r="E17" s="41" t="s">
        <v>677</v>
      </c>
      <c r="F17" s="41" t="s">
        <v>677</v>
      </c>
      <c r="G17" s="41" t="s">
        <v>677</v>
      </c>
      <c r="H17" s="41" t="s">
        <v>677</v>
      </c>
      <c r="J17" s="31">
        <f t="shared" ca="1" si="0"/>
        <v>0</v>
      </c>
      <c r="K17" s="41"/>
      <c r="N17" s="42">
        <f t="shared" ca="1" si="1"/>
        <v>850</v>
      </c>
      <c r="O17" s="41" t="s">
        <v>677</v>
      </c>
      <c r="P17" s="7">
        <f t="shared" si="2"/>
        <v>0</v>
      </c>
      <c r="Q17" s="7">
        <f t="shared" ca="1" si="3"/>
        <v>4250</v>
      </c>
      <c r="R17" s="7">
        <f t="shared" si="4"/>
        <v>1</v>
      </c>
      <c r="S17" s="7">
        <f t="shared" ca="1" si="5"/>
        <v>4250</v>
      </c>
      <c r="T17" s="7" t="str">
        <f>IF(H17="","",VLOOKUP(H17,'Соль SKU'!$A$1:$B$150,2,0))</f>
        <v>-</v>
      </c>
      <c r="U17" s="7">
        <f t="shared" si="6"/>
        <v>9.4117647058823533</v>
      </c>
      <c r="V17" s="7">
        <f t="shared" si="7"/>
        <v>0</v>
      </c>
      <c r="W17" s="7">
        <f t="shared" si="8"/>
        <v>0</v>
      </c>
      <c r="X17" s="7">
        <f t="shared" ca="1" si="9"/>
        <v>850</v>
      </c>
    </row>
    <row r="18" spans="1:24" ht="13.75" customHeight="1" x14ac:dyDescent="0.2">
      <c r="A18" s="49">
        <f ca="1">IF(O18="-", "-", 1 + MAX(Вода!$A$2:$A$96) + SUM(INDIRECT(ADDRESS(2,COLUMN(R18)) &amp; ":" &amp; ADDRESS(ROW(),COLUMN(R18)))))</f>
        <v>13</v>
      </c>
      <c r="B18" s="49" t="s">
        <v>641</v>
      </c>
      <c r="C18" s="46">
        <v>850</v>
      </c>
      <c r="D18" s="46" t="s">
        <v>637</v>
      </c>
      <c r="E18" s="46" t="s">
        <v>687</v>
      </c>
      <c r="F18" s="46" t="s">
        <v>687</v>
      </c>
      <c r="G18" s="46" t="s">
        <v>682</v>
      </c>
      <c r="H18" s="46" t="s">
        <v>217</v>
      </c>
      <c r="I18" s="46">
        <v>850</v>
      </c>
      <c r="J18" s="31" t="str">
        <f t="shared" ca="1" si="0"/>
        <v/>
      </c>
      <c r="K18" s="41">
        <v>1</v>
      </c>
      <c r="N18" s="42" t="str">
        <f t="shared" ca="1" si="1"/>
        <v/>
      </c>
      <c r="P18" s="7">
        <f t="shared" si="2"/>
        <v>850</v>
      </c>
      <c r="Q18" s="7">
        <f t="shared" ca="1" si="3"/>
        <v>0</v>
      </c>
      <c r="R18" s="7">
        <f t="shared" si="4"/>
        <v>0</v>
      </c>
      <c r="S18" s="7">
        <f t="shared" ca="1" si="5"/>
        <v>4250</v>
      </c>
      <c r="T18" s="7" t="str">
        <f>IF(H18="","",VLOOKUP(H18,'Соль SKU'!$A$1:$B$150,2,0))</f>
        <v>2.7, Сакко</v>
      </c>
      <c r="U18" s="7">
        <f t="shared" si="6"/>
        <v>9.4117647058823533</v>
      </c>
      <c r="V18" s="7">
        <f t="shared" si="7"/>
        <v>0</v>
      </c>
      <c r="W18" s="7">
        <f t="shared" si="8"/>
        <v>0</v>
      </c>
      <c r="X18" s="7" t="str">
        <f t="shared" ca="1" si="9"/>
        <v/>
      </c>
    </row>
    <row r="19" spans="1:24" ht="13.75" customHeight="1" x14ac:dyDescent="0.2">
      <c r="A19" s="41" t="str">
        <f ca="1">IF(O19="-", "-", 1 + MAX(Вода!$A$2:$A$96) + SUM(INDIRECT(ADDRESS(2,COLUMN(R19)) &amp; ":" &amp; ADDRESS(ROW(),COLUMN(R19)))))</f>
        <v>-</v>
      </c>
      <c r="B19" s="41" t="s">
        <v>677</v>
      </c>
      <c r="C19" s="41" t="s">
        <v>677</v>
      </c>
      <c r="D19" s="41" t="s">
        <v>677</v>
      </c>
      <c r="E19" s="41" t="s">
        <v>677</v>
      </c>
      <c r="F19" s="41" t="s">
        <v>677</v>
      </c>
      <c r="G19" s="41" t="s">
        <v>677</v>
      </c>
      <c r="H19" s="41" t="s">
        <v>677</v>
      </c>
      <c r="J19" s="31">
        <f t="shared" ca="1" si="0"/>
        <v>0</v>
      </c>
      <c r="K19" s="41"/>
      <c r="N19" s="42">
        <f t="shared" ca="1" si="1"/>
        <v>850</v>
      </c>
      <c r="O19" s="41" t="s">
        <v>677</v>
      </c>
      <c r="P19" s="7">
        <f t="shared" si="2"/>
        <v>0</v>
      </c>
      <c r="Q19" s="7">
        <f t="shared" ca="1" si="3"/>
        <v>5100</v>
      </c>
      <c r="R19" s="7">
        <f t="shared" si="4"/>
        <v>1</v>
      </c>
      <c r="S19" s="7">
        <f t="shared" ca="1" si="5"/>
        <v>5100</v>
      </c>
      <c r="T19" s="7" t="str">
        <f>IF(H19="","",VLOOKUP(H19,'Соль SKU'!$A$1:$B$150,2,0))</f>
        <v>-</v>
      </c>
      <c r="U19" s="7">
        <f t="shared" si="6"/>
        <v>9.4117647058823533</v>
      </c>
      <c r="V19" s="7">
        <f t="shared" si="7"/>
        <v>0</v>
      </c>
      <c r="W19" s="7">
        <f t="shared" si="8"/>
        <v>0</v>
      </c>
      <c r="X19" s="7">
        <f t="shared" ca="1" si="9"/>
        <v>850</v>
      </c>
    </row>
    <row r="20" spans="1:24" ht="13.75" customHeight="1" x14ac:dyDescent="0.2">
      <c r="A20" s="45">
        <f ca="1">IF(O20="-", "-", 1 + MAX(Вода!$A$2:$A$96) + SUM(INDIRECT(ADDRESS(2,COLUMN(R20)) &amp; ":" &amp; ADDRESS(ROW(),COLUMN(R20)))))</f>
        <v>14</v>
      </c>
      <c r="B20" s="45" t="s">
        <v>641</v>
      </c>
      <c r="C20" s="46">
        <v>850</v>
      </c>
      <c r="D20" s="46" t="s">
        <v>637</v>
      </c>
      <c r="E20" s="46" t="s">
        <v>687</v>
      </c>
      <c r="F20" s="46" t="s">
        <v>687</v>
      </c>
      <c r="G20" s="46" t="s">
        <v>682</v>
      </c>
      <c r="H20" s="46" t="s">
        <v>217</v>
      </c>
      <c r="I20" s="46">
        <v>850</v>
      </c>
      <c r="J20" s="31" t="str">
        <f t="shared" ca="1" si="0"/>
        <v/>
      </c>
      <c r="K20" s="41">
        <v>1</v>
      </c>
      <c r="N20" s="42" t="str">
        <f t="shared" ca="1" si="1"/>
        <v/>
      </c>
      <c r="P20" s="7">
        <f t="shared" si="2"/>
        <v>850</v>
      </c>
      <c r="Q20" s="7">
        <f t="shared" ca="1" si="3"/>
        <v>0</v>
      </c>
      <c r="R20" s="7">
        <f t="shared" si="4"/>
        <v>0</v>
      </c>
      <c r="S20" s="7">
        <f t="shared" ca="1" si="5"/>
        <v>5100</v>
      </c>
      <c r="T20" s="7" t="str">
        <f>IF(H20="","",VLOOKUP(H20,'Соль SKU'!$A$1:$B$150,2,0))</f>
        <v>2.7, Сакко</v>
      </c>
      <c r="U20" s="7">
        <f t="shared" si="6"/>
        <v>9.4117647058823533</v>
      </c>
      <c r="V20" s="7">
        <f t="shared" si="7"/>
        <v>0</v>
      </c>
      <c r="W20" s="7">
        <f t="shared" si="8"/>
        <v>0</v>
      </c>
      <c r="X20" s="7" t="str">
        <f t="shared" ca="1" si="9"/>
        <v/>
      </c>
    </row>
    <row r="21" spans="1:24" ht="13.75" customHeight="1" x14ac:dyDescent="0.2">
      <c r="A21" s="41" t="str">
        <f ca="1">IF(O21="-", "-", 1 + MAX(Вода!$A$2:$A$96) + SUM(INDIRECT(ADDRESS(2,COLUMN(R21)) &amp; ":" &amp; ADDRESS(ROW(),COLUMN(R21)))))</f>
        <v>-</v>
      </c>
      <c r="B21" s="41" t="s">
        <v>677</v>
      </c>
      <c r="C21" s="41" t="s">
        <v>677</v>
      </c>
      <c r="D21" s="41" t="s">
        <v>677</v>
      </c>
      <c r="E21" s="41" t="s">
        <v>677</v>
      </c>
      <c r="F21" s="41" t="s">
        <v>677</v>
      </c>
      <c r="G21" s="41" t="s">
        <v>677</v>
      </c>
      <c r="H21" s="41" t="s">
        <v>677</v>
      </c>
      <c r="J21" s="31">
        <f t="shared" ca="1" si="0"/>
        <v>0</v>
      </c>
      <c r="K21" s="41"/>
      <c r="N21" s="42">
        <f t="shared" ca="1" si="1"/>
        <v>850</v>
      </c>
      <c r="O21" s="41" t="s">
        <v>677</v>
      </c>
      <c r="P21" s="7">
        <f t="shared" si="2"/>
        <v>0</v>
      </c>
      <c r="Q21" s="7">
        <f t="shared" ca="1" si="3"/>
        <v>5950</v>
      </c>
      <c r="R21" s="7">
        <f t="shared" si="4"/>
        <v>1</v>
      </c>
      <c r="S21" s="7">
        <f t="shared" ca="1" si="5"/>
        <v>5950</v>
      </c>
      <c r="T21" s="7" t="str">
        <f>IF(H21="","",VLOOKUP(H21,'Соль SKU'!$A$1:$B$150,2,0))</f>
        <v>-</v>
      </c>
      <c r="U21" s="7">
        <f t="shared" si="6"/>
        <v>9.4117647058823533</v>
      </c>
      <c r="V21" s="7">
        <f t="shared" si="7"/>
        <v>0</v>
      </c>
      <c r="W21" s="7">
        <f t="shared" si="8"/>
        <v>0</v>
      </c>
      <c r="X21" s="7">
        <f t="shared" ca="1" si="9"/>
        <v>850</v>
      </c>
    </row>
    <row r="22" spans="1:24" ht="13.75" customHeight="1" x14ac:dyDescent="0.2">
      <c r="A22" s="45">
        <f ca="1">IF(O22="-", "-", 1 + MAX(Вода!$A$2:$A$96) + SUM(INDIRECT(ADDRESS(2,COLUMN(R22)) &amp; ":" &amp; ADDRESS(ROW(),COLUMN(R22)))))</f>
        <v>15</v>
      </c>
      <c r="B22" s="45" t="s">
        <v>641</v>
      </c>
      <c r="C22" s="46">
        <v>850</v>
      </c>
      <c r="D22" s="46" t="s">
        <v>637</v>
      </c>
      <c r="E22" s="46" t="s">
        <v>687</v>
      </c>
      <c r="F22" s="46" t="s">
        <v>687</v>
      </c>
      <c r="G22" s="46" t="s">
        <v>682</v>
      </c>
      <c r="H22" s="46" t="s">
        <v>217</v>
      </c>
      <c r="I22" s="46">
        <v>850</v>
      </c>
      <c r="J22" s="31" t="str">
        <f t="shared" ca="1" si="0"/>
        <v/>
      </c>
      <c r="K22" s="41">
        <v>1</v>
      </c>
      <c r="N22" s="42" t="str">
        <f t="shared" ca="1" si="1"/>
        <v/>
      </c>
      <c r="P22" s="7">
        <f t="shared" si="2"/>
        <v>850</v>
      </c>
      <c r="Q22" s="7">
        <f t="shared" ca="1" si="3"/>
        <v>0</v>
      </c>
      <c r="R22" s="7">
        <f t="shared" si="4"/>
        <v>0</v>
      </c>
      <c r="S22" s="7">
        <f t="shared" ca="1" si="5"/>
        <v>5950</v>
      </c>
      <c r="T22" s="7" t="str">
        <f>IF(H22="","",VLOOKUP(H22,'Соль SKU'!$A$1:$B$150,2,0))</f>
        <v>2.7, Сакко</v>
      </c>
      <c r="U22" s="7">
        <f t="shared" si="6"/>
        <v>9.4117647058823533</v>
      </c>
      <c r="V22" s="7">
        <f t="shared" si="7"/>
        <v>0</v>
      </c>
      <c r="W22" s="7">
        <f t="shared" si="8"/>
        <v>0</v>
      </c>
      <c r="X22" s="7" t="str">
        <f t="shared" ca="1" si="9"/>
        <v/>
      </c>
    </row>
    <row r="23" spans="1:24" ht="13.75" customHeight="1" x14ac:dyDescent="0.2">
      <c r="A23" s="41" t="str">
        <f ca="1">IF(O23="-", "-", 1 + MAX(Вода!$A$2:$A$96) + SUM(INDIRECT(ADDRESS(2,COLUMN(R23)) &amp; ":" &amp; ADDRESS(ROW(),COLUMN(R23)))))</f>
        <v>-</v>
      </c>
      <c r="B23" s="41" t="s">
        <v>677</v>
      </c>
      <c r="C23" s="41" t="s">
        <v>677</v>
      </c>
      <c r="D23" s="41" t="s">
        <v>677</v>
      </c>
      <c r="E23" s="41" t="s">
        <v>677</v>
      </c>
      <c r="F23" s="41" t="s">
        <v>677</v>
      </c>
      <c r="G23" s="41" t="s">
        <v>677</v>
      </c>
      <c r="H23" s="41" t="s">
        <v>677</v>
      </c>
      <c r="J23" s="31">
        <f t="shared" ca="1" si="0"/>
        <v>0</v>
      </c>
      <c r="K23" s="41"/>
      <c r="N23" s="42">
        <f t="shared" ca="1" si="1"/>
        <v>850</v>
      </c>
      <c r="O23" s="41" t="s">
        <v>677</v>
      </c>
      <c r="P23" s="7">
        <f t="shared" si="2"/>
        <v>0</v>
      </c>
      <c r="Q23" s="7">
        <f t="shared" ca="1" si="3"/>
        <v>6800</v>
      </c>
      <c r="R23" s="7">
        <f t="shared" si="4"/>
        <v>1</v>
      </c>
      <c r="S23" s="7">
        <f t="shared" ca="1" si="5"/>
        <v>6800</v>
      </c>
      <c r="T23" s="7" t="str">
        <f>IF(H23="","",VLOOKUP(H23,'Соль SKU'!$A$1:$B$150,2,0))</f>
        <v>-</v>
      </c>
      <c r="U23" s="7">
        <f t="shared" si="6"/>
        <v>9.4117647058823533</v>
      </c>
      <c r="V23" s="7">
        <f t="shared" si="7"/>
        <v>0</v>
      </c>
      <c r="W23" s="7">
        <f t="shared" si="8"/>
        <v>0</v>
      </c>
      <c r="X23" s="7">
        <f t="shared" ca="1" si="9"/>
        <v>850</v>
      </c>
    </row>
    <row r="24" spans="1:24" ht="13.75" customHeight="1" x14ac:dyDescent="0.2">
      <c r="A24" s="45">
        <f ca="1">IF(O24="-", "-", 1 + MAX(Вода!$A$2:$A$96) + SUM(INDIRECT(ADDRESS(2,COLUMN(R24)) &amp; ":" &amp; ADDRESS(ROW(),COLUMN(R24)))))</f>
        <v>16</v>
      </c>
      <c r="B24" s="45" t="s">
        <v>641</v>
      </c>
      <c r="C24" s="46">
        <v>850</v>
      </c>
      <c r="D24" s="46" t="s">
        <v>637</v>
      </c>
      <c r="E24" s="46" t="s">
        <v>685</v>
      </c>
      <c r="F24" s="46" t="s">
        <v>685</v>
      </c>
      <c r="G24" s="46" t="s">
        <v>682</v>
      </c>
      <c r="H24" s="46" t="s">
        <v>216</v>
      </c>
      <c r="I24" s="46">
        <v>500</v>
      </c>
      <c r="J24" s="31" t="str">
        <f t="shared" ca="1" si="0"/>
        <v/>
      </c>
      <c r="K24" s="41">
        <v>1</v>
      </c>
      <c r="N24" s="42" t="str">
        <f t="shared" ca="1" si="1"/>
        <v/>
      </c>
      <c r="P24" s="7">
        <f t="shared" si="2"/>
        <v>500</v>
      </c>
      <c r="Q24" s="7">
        <f t="shared" ca="1" si="3"/>
        <v>0</v>
      </c>
      <c r="R24" s="7">
        <f t="shared" si="4"/>
        <v>0</v>
      </c>
      <c r="S24" s="7">
        <f t="shared" ca="1" si="5"/>
        <v>6800</v>
      </c>
      <c r="T24" s="7" t="str">
        <f>IF(H24="","",VLOOKUP(H24,'Соль SKU'!$A$1:$B$150,2,0))</f>
        <v>2.7, Сакко</v>
      </c>
      <c r="U24" s="7">
        <f t="shared" si="6"/>
        <v>9.4117647058823533</v>
      </c>
      <c r="V24" s="7">
        <f t="shared" si="7"/>
        <v>0</v>
      </c>
      <c r="W24" s="7">
        <f t="shared" si="8"/>
        <v>0</v>
      </c>
      <c r="X24" s="7" t="str">
        <f t="shared" ca="1" si="9"/>
        <v/>
      </c>
    </row>
    <row r="25" spans="1:24" ht="13.75" customHeight="1" x14ac:dyDescent="0.2">
      <c r="A25" s="47">
        <f ca="1">IF(O25="-", "-", 1 + MAX(Вода!$A$2:$A$96) + SUM(INDIRECT(ADDRESS(2,COLUMN(R25)) &amp; ":" &amp; ADDRESS(ROW(),COLUMN(R25)))))</f>
        <v>16</v>
      </c>
      <c r="B25" s="47" t="s">
        <v>641</v>
      </c>
      <c r="C25" s="46">
        <v>850</v>
      </c>
      <c r="D25" s="46" t="s">
        <v>637</v>
      </c>
      <c r="E25" s="46" t="s">
        <v>685</v>
      </c>
      <c r="F25" s="46" t="s">
        <v>685</v>
      </c>
      <c r="G25" s="46" t="s">
        <v>682</v>
      </c>
      <c r="H25" s="46" t="s">
        <v>221</v>
      </c>
      <c r="I25" s="46">
        <v>350</v>
      </c>
      <c r="J25" s="31" t="str">
        <f t="shared" ca="1" si="0"/>
        <v/>
      </c>
      <c r="K25" s="41">
        <v>1</v>
      </c>
      <c r="N25" s="42" t="str">
        <f t="shared" ca="1" si="1"/>
        <v/>
      </c>
      <c r="P25" s="7">
        <f t="shared" si="2"/>
        <v>350</v>
      </c>
      <c r="Q25" s="7">
        <f t="shared" ca="1" si="3"/>
        <v>0</v>
      </c>
      <c r="R25" s="7">
        <f t="shared" si="4"/>
        <v>0</v>
      </c>
      <c r="S25" s="7">
        <f t="shared" ca="1" si="5"/>
        <v>6800</v>
      </c>
      <c r="T25" s="7" t="str">
        <f>IF(H25="","",VLOOKUP(H25,'Соль SKU'!$A$1:$B$150,2,0))</f>
        <v>2.7, Сакко</v>
      </c>
      <c r="U25" s="7">
        <f t="shared" si="6"/>
        <v>9.4117647058823533</v>
      </c>
      <c r="V25" s="7">
        <f t="shared" si="7"/>
        <v>0</v>
      </c>
      <c r="W25" s="7">
        <f t="shared" si="8"/>
        <v>0</v>
      </c>
      <c r="X25" s="7" t="str">
        <f t="shared" ca="1" si="9"/>
        <v/>
      </c>
    </row>
    <row r="26" spans="1:24" ht="13.75" customHeight="1" x14ac:dyDescent="0.2">
      <c r="A26" s="41" t="str">
        <f ca="1">IF(O26="-", "-", 1 + MAX(Вода!$A$2:$A$96) + SUM(INDIRECT(ADDRESS(2,COLUMN(R26)) &amp; ":" &amp; ADDRESS(ROW(),COLUMN(R26)))))</f>
        <v>-</v>
      </c>
      <c r="B26" s="41" t="s">
        <v>677</v>
      </c>
      <c r="C26" s="41" t="s">
        <v>677</v>
      </c>
      <c r="D26" s="41" t="s">
        <v>677</v>
      </c>
      <c r="E26" s="41" t="s">
        <v>677</v>
      </c>
      <c r="F26" s="41" t="s">
        <v>677</v>
      </c>
      <c r="G26" s="41" t="s">
        <v>677</v>
      </c>
      <c r="H26" s="41" t="s">
        <v>677</v>
      </c>
      <c r="J26" s="31">
        <f t="shared" ca="1" si="0"/>
        <v>0</v>
      </c>
      <c r="K26" s="41"/>
      <c r="N26" s="42">
        <f t="shared" ca="1" si="1"/>
        <v>850</v>
      </c>
      <c r="O26" s="41" t="s">
        <v>677</v>
      </c>
      <c r="P26" s="7">
        <f t="shared" si="2"/>
        <v>0</v>
      </c>
      <c r="Q26" s="7">
        <f t="shared" ca="1" si="3"/>
        <v>7650</v>
      </c>
      <c r="R26" s="7">
        <f t="shared" si="4"/>
        <v>1</v>
      </c>
      <c r="S26" s="7">
        <f t="shared" ca="1" si="5"/>
        <v>7650</v>
      </c>
      <c r="T26" s="7" t="str">
        <f>IF(H26="","",VLOOKUP(H26,'Соль SKU'!$A$1:$B$150,2,0))</f>
        <v>-</v>
      </c>
      <c r="U26" s="7">
        <f t="shared" si="6"/>
        <v>9.4117647058823533</v>
      </c>
      <c r="V26" s="7">
        <f t="shared" si="7"/>
        <v>0</v>
      </c>
      <c r="W26" s="7">
        <f t="shared" si="8"/>
        <v>0</v>
      </c>
      <c r="X26" s="7">
        <f t="shared" ca="1" si="9"/>
        <v>850</v>
      </c>
    </row>
    <row r="27" spans="1:24" ht="13.75" customHeight="1" x14ac:dyDescent="0.2">
      <c r="A27" s="45">
        <f ca="1">IF(O27="-", "-", 1 + MAX(Вода!$A$2:$A$96) + SUM(INDIRECT(ADDRESS(2,COLUMN(R27)) &amp; ":" &amp; ADDRESS(ROW(),COLUMN(R27)))))</f>
        <v>17</v>
      </c>
      <c r="B27" s="45" t="s">
        <v>641</v>
      </c>
      <c r="C27" s="46">
        <v>850</v>
      </c>
      <c r="D27" s="46" t="s">
        <v>637</v>
      </c>
      <c r="E27" s="46" t="s">
        <v>689</v>
      </c>
      <c r="F27" s="46" t="s">
        <v>689</v>
      </c>
      <c r="G27" s="46" t="s">
        <v>682</v>
      </c>
      <c r="H27" s="46" t="s">
        <v>213</v>
      </c>
      <c r="I27" s="46">
        <v>850</v>
      </c>
      <c r="J27" s="31" t="str">
        <f t="shared" ca="1" si="0"/>
        <v/>
      </c>
      <c r="K27" s="41">
        <v>1</v>
      </c>
      <c r="N27" s="42" t="str">
        <f t="shared" ca="1" si="1"/>
        <v/>
      </c>
      <c r="P27" s="7">
        <f t="shared" si="2"/>
        <v>850</v>
      </c>
      <c r="Q27" s="7">
        <f t="shared" ca="1" si="3"/>
        <v>0</v>
      </c>
      <c r="R27" s="7">
        <f t="shared" si="4"/>
        <v>0</v>
      </c>
      <c r="S27" s="7">
        <f t="shared" ca="1" si="5"/>
        <v>7650</v>
      </c>
      <c r="T27" s="7" t="str">
        <f>IF(H27="","",VLOOKUP(H27,'Соль SKU'!$A$1:$B$150,2,0))</f>
        <v>2.7, Сакко</v>
      </c>
      <c r="U27" s="7">
        <f t="shared" si="6"/>
        <v>9.4117647058823533</v>
      </c>
      <c r="V27" s="7">
        <f t="shared" si="7"/>
        <v>0</v>
      </c>
      <c r="W27" s="7">
        <f t="shared" si="8"/>
        <v>0</v>
      </c>
      <c r="X27" s="7" t="str">
        <f t="shared" ca="1" si="9"/>
        <v/>
      </c>
    </row>
    <row r="28" spans="1:24" ht="13.75" customHeight="1" x14ac:dyDescent="0.2">
      <c r="A28" s="41" t="str">
        <f ca="1">IF(O28="-", "-", 1 + MAX(Вода!$A$2:$A$96) + SUM(INDIRECT(ADDRESS(2,COLUMN(R28)) &amp; ":" &amp; ADDRESS(ROW(),COLUMN(R28)))))</f>
        <v>-</v>
      </c>
      <c r="B28" s="41" t="s">
        <v>677</v>
      </c>
      <c r="C28" s="41" t="s">
        <v>677</v>
      </c>
      <c r="D28" s="41" t="s">
        <v>677</v>
      </c>
      <c r="E28" s="41" t="s">
        <v>677</v>
      </c>
      <c r="F28" s="41" t="s">
        <v>677</v>
      </c>
      <c r="G28" s="41" t="s">
        <v>677</v>
      </c>
      <c r="H28" s="41" t="s">
        <v>677</v>
      </c>
      <c r="J28" s="31">
        <f t="shared" ca="1" si="0"/>
        <v>0</v>
      </c>
      <c r="K28" s="41"/>
      <c r="N28" s="42">
        <f t="shared" ca="1" si="1"/>
        <v>850</v>
      </c>
      <c r="O28" s="41" t="s">
        <v>677</v>
      </c>
      <c r="P28" s="7">
        <f t="shared" si="2"/>
        <v>0</v>
      </c>
      <c r="Q28" s="7">
        <f t="shared" ca="1" si="3"/>
        <v>8500</v>
      </c>
      <c r="R28" s="7">
        <f t="shared" si="4"/>
        <v>1</v>
      </c>
      <c r="S28" s="7">
        <f t="shared" ca="1" si="5"/>
        <v>8500</v>
      </c>
      <c r="T28" s="7" t="str">
        <f>IF(H28="","",VLOOKUP(H28,'Соль SKU'!$A$1:$B$150,2,0))</f>
        <v>-</v>
      </c>
      <c r="U28" s="7">
        <f t="shared" si="6"/>
        <v>9.4117647058823533</v>
      </c>
      <c r="V28" s="7">
        <f t="shared" si="7"/>
        <v>0</v>
      </c>
      <c r="W28" s="7">
        <f t="shared" si="8"/>
        <v>0</v>
      </c>
      <c r="X28" s="7">
        <f t="shared" ca="1" si="9"/>
        <v>850</v>
      </c>
    </row>
    <row r="29" spans="1:24" ht="13.75" customHeight="1" x14ac:dyDescent="0.2">
      <c r="A29" s="45">
        <f ca="1">IF(O29="-", "-", 1 + MAX(Вода!$A$2:$A$96) + SUM(INDIRECT(ADDRESS(2,COLUMN(R29)) &amp; ":" &amp; ADDRESS(ROW(),COLUMN(R29)))))</f>
        <v>18</v>
      </c>
      <c r="B29" s="45" t="s">
        <v>641</v>
      </c>
      <c r="C29" s="46">
        <v>850</v>
      </c>
      <c r="D29" s="46" t="s">
        <v>637</v>
      </c>
      <c r="E29" s="46" t="s">
        <v>689</v>
      </c>
      <c r="F29" s="46" t="s">
        <v>689</v>
      </c>
      <c r="G29" s="46" t="s">
        <v>682</v>
      </c>
      <c r="H29" s="46" t="s">
        <v>213</v>
      </c>
      <c r="I29" s="46">
        <v>850</v>
      </c>
      <c r="J29" s="31" t="str">
        <f t="shared" ca="1" si="0"/>
        <v/>
      </c>
      <c r="K29" s="41">
        <v>1</v>
      </c>
      <c r="N29" s="42" t="str">
        <f t="shared" ca="1" si="1"/>
        <v/>
      </c>
      <c r="P29" s="7">
        <f t="shared" si="2"/>
        <v>850</v>
      </c>
      <c r="Q29" s="7">
        <f t="shared" ca="1" si="3"/>
        <v>0</v>
      </c>
      <c r="R29" s="7">
        <f t="shared" si="4"/>
        <v>0</v>
      </c>
      <c r="S29" s="7">
        <f t="shared" ca="1" si="5"/>
        <v>8500</v>
      </c>
      <c r="T29" s="7" t="str">
        <f>IF(H29="","",VLOOKUP(H29,'Соль SKU'!$A$1:$B$150,2,0))</f>
        <v>2.7, Сакко</v>
      </c>
      <c r="U29" s="7">
        <f t="shared" si="6"/>
        <v>9.4117647058823533</v>
      </c>
      <c r="V29" s="7">
        <f t="shared" si="7"/>
        <v>0</v>
      </c>
      <c r="W29" s="7">
        <f t="shared" si="8"/>
        <v>0</v>
      </c>
      <c r="X29" s="7" t="str">
        <f t="shared" ca="1" si="9"/>
        <v/>
      </c>
    </row>
    <row r="30" spans="1:24" ht="13.75" customHeight="1" x14ac:dyDescent="0.2">
      <c r="A30" s="41" t="str">
        <f ca="1">IF(O30="-", "-", 1 + MAX(Вода!$A$2:$A$96) + SUM(INDIRECT(ADDRESS(2,COLUMN(R30)) &amp; ":" &amp; ADDRESS(ROW(),COLUMN(R30)))))</f>
        <v>-</v>
      </c>
      <c r="B30" s="41" t="s">
        <v>677</v>
      </c>
      <c r="C30" s="41" t="s">
        <v>677</v>
      </c>
      <c r="D30" s="41" t="s">
        <v>677</v>
      </c>
      <c r="E30" s="41" t="s">
        <v>677</v>
      </c>
      <c r="F30" s="41" t="s">
        <v>677</v>
      </c>
      <c r="G30" s="41" t="s">
        <v>677</v>
      </c>
      <c r="H30" s="41" t="s">
        <v>677</v>
      </c>
      <c r="J30" s="31">
        <f t="shared" ca="1" si="0"/>
        <v>0</v>
      </c>
      <c r="K30" s="41"/>
      <c r="N30" s="42">
        <f t="shared" ca="1" si="1"/>
        <v>850</v>
      </c>
      <c r="O30" s="41" t="s">
        <v>677</v>
      </c>
      <c r="P30" s="7">
        <f t="shared" si="2"/>
        <v>0</v>
      </c>
      <c r="Q30" s="7">
        <f t="shared" ca="1" si="3"/>
        <v>9350</v>
      </c>
      <c r="R30" s="7">
        <f t="shared" si="4"/>
        <v>1</v>
      </c>
      <c r="S30" s="7">
        <f t="shared" ca="1" si="5"/>
        <v>9350</v>
      </c>
      <c r="T30" s="7" t="str">
        <f>IF(H30="","",VLOOKUP(H30,'Соль SKU'!$A$1:$B$150,2,0))</f>
        <v>-</v>
      </c>
      <c r="U30" s="7">
        <f t="shared" si="6"/>
        <v>9.4117647058823533</v>
      </c>
      <c r="V30" s="7">
        <f t="shared" si="7"/>
        <v>0</v>
      </c>
      <c r="W30" s="7">
        <f t="shared" si="8"/>
        <v>0</v>
      </c>
      <c r="X30" s="7">
        <f t="shared" ca="1" si="9"/>
        <v>850</v>
      </c>
    </row>
    <row r="31" spans="1:24" ht="13.75" customHeight="1" x14ac:dyDescent="0.2">
      <c r="A31" s="45">
        <f ca="1">IF(O31="-", "-", 1 + MAX(Вода!$A$2:$A$96) + SUM(INDIRECT(ADDRESS(2,COLUMN(R31)) &amp; ":" &amp; ADDRESS(ROW(),COLUMN(R31)))))</f>
        <v>19</v>
      </c>
      <c r="B31" s="45" t="s">
        <v>641</v>
      </c>
      <c r="C31" s="46">
        <v>850</v>
      </c>
      <c r="D31" s="46" t="s">
        <v>637</v>
      </c>
      <c r="E31" s="46" t="s">
        <v>689</v>
      </c>
      <c r="F31" s="46" t="s">
        <v>689</v>
      </c>
      <c r="G31" s="46" t="s">
        <v>682</v>
      </c>
      <c r="H31" s="46" t="s">
        <v>215</v>
      </c>
      <c r="I31" s="46">
        <v>850</v>
      </c>
      <c r="J31" s="31" t="str">
        <f t="shared" ca="1" si="0"/>
        <v/>
      </c>
      <c r="K31" s="41">
        <v>1</v>
      </c>
      <c r="N31" s="42" t="str">
        <f t="shared" ca="1" si="1"/>
        <v/>
      </c>
      <c r="P31" s="7">
        <f t="shared" si="2"/>
        <v>850</v>
      </c>
      <c r="Q31" s="7">
        <f t="shared" ca="1" si="3"/>
        <v>0</v>
      </c>
      <c r="R31" s="7">
        <f t="shared" si="4"/>
        <v>0</v>
      </c>
      <c r="S31" s="7">
        <f t="shared" ca="1" si="5"/>
        <v>9350</v>
      </c>
      <c r="T31" s="7" t="str">
        <f>IF(H31="","",VLOOKUP(H31,'Соль SKU'!$A$1:$B$150,2,0))</f>
        <v>2.7, Сакко</v>
      </c>
      <c r="U31" s="7">
        <f t="shared" si="6"/>
        <v>9.4117647058823533</v>
      </c>
      <c r="V31" s="7">
        <f t="shared" si="7"/>
        <v>0</v>
      </c>
      <c r="W31" s="7">
        <f t="shared" si="8"/>
        <v>0</v>
      </c>
      <c r="X31" s="7" t="str">
        <f t="shared" ca="1" si="9"/>
        <v/>
      </c>
    </row>
    <row r="32" spans="1:24" ht="13.75" customHeight="1" x14ac:dyDescent="0.2">
      <c r="A32" s="41" t="str">
        <f ca="1">IF(O32="-", "-", 1 + MAX(Вода!$A$2:$A$96) + SUM(INDIRECT(ADDRESS(2,COLUMN(R32)) &amp; ":" &amp; ADDRESS(ROW(),COLUMN(R32)))))</f>
        <v>-</v>
      </c>
      <c r="B32" s="41" t="s">
        <v>677</v>
      </c>
      <c r="C32" s="41" t="s">
        <v>677</v>
      </c>
      <c r="D32" s="41" t="s">
        <v>677</v>
      </c>
      <c r="E32" s="41" t="s">
        <v>677</v>
      </c>
      <c r="F32" s="41" t="s">
        <v>677</v>
      </c>
      <c r="G32" s="41" t="s">
        <v>677</v>
      </c>
      <c r="H32" s="41" t="s">
        <v>677</v>
      </c>
      <c r="J32" s="31">
        <f t="shared" ca="1" si="0"/>
        <v>0</v>
      </c>
      <c r="K32" s="41"/>
      <c r="N32" s="42">
        <f t="shared" ca="1" si="1"/>
        <v>850</v>
      </c>
      <c r="O32" s="41" t="s">
        <v>677</v>
      </c>
      <c r="P32" s="7">
        <f t="shared" si="2"/>
        <v>0</v>
      </c>
      <c r="Q32" s="7">
        <f t="shared" ca="1" si="3"/>
        <v>10200</v>
      </c>
      <c r="R32" s="7">
        <f t="shared" si="4"/>
        <v>1</v>
      </c>
      <c r="S32" s="7">
        <f t="shared" ca="1" si="5"/>
        <v>10200</v>
      </c>
      <c r="T32" s="7" t="str">
        <f>IF(H32="","",VLOOKUP(H32,'Соль SKU'!$A$1:$B$150,2,0))</f>
        <v>-</v>
      </c>
      <c r="U32" s="7">
        <f t="shared" si="6"/>
        <v>9.4117647058823533</v>
      </c>
      <c r="V32" s="7">
        <f t="shared" si="7"/>
        <v>0</v>
      </c>
      <c r="W32" s="7">
        <f t="shared" si="8"/>
        <v>0</v>
      </c>
      <c r="X32" s="7">
        <f t="shared" ca="1" si="9"/>
        <v>850</v>
      </c>
    </row>
    <row r="33" spans="1:24" ht="13.75" customHeight="1" x14ac:dyDescent="0.2">
      <c r="A33" s="45">
        <f ca="1">IF(O33="-", "-", 1 + MAX(Вода!$A$2:$A$96) + SUM(INDIRECT(ADDRESS(2,COLUMN(R33)) &amp; ":" &amp; ADDRESS(ROW(),COLUMN(R33)))))</f>
        <v>20</v>
      </c>
      <c r="B33" s="45" t="s">
        <v>641</v>
      </c>
      <c r="C33" s="46">
        <v>850</v>
      </c>
      <c r="D33" s="46" t="s">
        <v>637</v>
      </c>
      <c r="E33" s="46" t="s">
        <v>689</v>
      </c>
      <c r="F33" s="46" t="s">
        <v>689</v>
      </c>
      <c r="G33" s="46" t="s">
        <v>682</v>
      </c>
      <c r="H33" s="46" t="s">
        <v>215</v>
      </c>
      <c r="I33" s="46">
        <v>850</v>
      </c>
      <c r="J33" s="31" t="str">
        <f t="shared" ca="1" si="0"/>
        <v/>
      </c>
      <c r="K33" s="41">
        <v>1</v>
      </c>
      <c r="N33" s="42" t="str">
        <f t="shared" ca="1" si="1"/>
        <v/>
      </c>
      <c r="P33" s="7">
        <f t="shared" si="2"/>
        <v>850</v>
      </c>
      <c r="Q33" s="7">
        <f t="shared" ca="1" si="3"/>
        <v>0</v>
      </c>
      <c r="R33" s="7">
        <f t="shared" si="4"/>
        <v>0</v>
      </c>
      <c r="S33" s="7">
        <f t="shared" ca="1" si="5"/>
        <v>10200</v>
      </c>
      <c r="T33" s="7" t="str">
        <f>IF(H33="","",VLOOKUP(H33,'Соль SKU'!$A$1:$B$150,2,0))</f>
        <v>2.7, Сакко</v>
      </c>
      <c r="U33" s="7">
        <f t="shared" si="6"/>
        <v>9.4117647058823533</v>
      </c>
      <c r="V33" s="7">
        <f t="shared" si="7"/>
        <v>0</v>
      </c>
      <c r="W33" s="7">
        <f t="shared" si="8"/>
        <v>0</v>
      </c>
      <c r="X33" s="7" t="str">
        <f t="shared" ca="1" si="9"/>
        <v/>
      </c>
    </row>
    <row r="34" spans="1:24" ht="13.75" customHeight="1" x14ac:dyDescent="0.2">
      <c r="A34" s="41" t="str">
        <f ca="1">IF(O34="-", "-", 1 + MAX(Вода!$A$2:$A$96) + SUM(INDIRECT(ADDRESS(2,COLUMN(R34)) &amp; ":" &amp; ADDRESS(ROW(),COLUMN(R34)))))</f>
        <v>-</v>
      </c>
      <c r="B34" s="41" t="s">
        <v>677</v>
      </c>
      <c r="C34" s="41" t="s">
        <v>677</v>
      </c>
      <c r="D34" s="41" t="s">
        <v>677</v>
      </c>
      <c r="E34" s="41" t="s">
        <v>677</v>
      </c>
      <c r="F34" s="41" t="s">
        <v>677</v>
      </c>
      <c r="G34" s="41" t="s">
        <v>677</v>
      </c>
      <c r="H34" s="41" t="s">
        <v>677</v>
      </c>
      <c r="J34" s="31">
        <f t="shared" ref="J34:J65" ca="1" si="10">IF(M34="", IF(O34="","",X34+(INDIRECT("S" &amp; ROW() - 1) - S34)),IF(O34="", "", INDIRECT("S" &amp; ROW() - 1) - S34))</f>
        <v>0</v>
      </c>
      <c r="K34" s="41"/>
      <c r="N34" s="42">
        <f t="shared" ref="N34:N65" ca="1" si="11">IF(M34="", IF(X34=0, "", X34), IF(V34 = "", "", IF(V34/U34 = 0, "", V34/U34)))</f>
        <v>850</v>
      </c>
      <c r="O34" s="41" t="s">
        <v>677</v>
      </c>
      <c r="P34" s="7">
        <f t="shared" ref="P34:P65" si="12">IF(O34 = "-", -W34,I34)</f>
        <v>0</v>
      </c>
      <c r="Q34" s="7">
        <f t="shared" ref="Q34:Q65" ca="1" si="13">IF(O34 = "-", SUM(INDIRECT(ADDRESS(2,COLUMN(P34)) &amp; ":" &amp; ADDRESS(ROW(),COLUMN(P34)))), 0)</f>
        <v>11050</v>
      </c>
      <c r="R34" s="7">
        <f t="shared" ref="R34:R65" si="14">IF(O34="-",1,0)</f>
        <v>1</v>
      </c>
      <c r="S34" s="7">
        <f t="shared" ref="S34:S65" ca="1" si="15">IF(Q34 = 0, INDIRECT("S" &amp; ROW() - 1), Q34)</f>
        <v>11050</v>
      </c>
      <c r="T34" s="7" t="str">
        <f>IF(H34="","",VLOOKUP(H34,'Соль SKU'!$A$1:$B$150,2,0))</f>
        <v>-</v>
      </c>
      <c r="U34" s="7">
        <f t="shared" ref="U34:U65" si="16">8000/850</f>
        <v>9.4117647058823533</v>
      </c>
      <c r="V34" s="7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7">
        <f t="shared" ref="W34:W65" si="18">IF(V34 = "", "", V34/U34)</f>
        <v>0</v>
      </c>
      <c r="X34" s="7">
        <f t="shared" ref="X34:X65" ca="1" si="19">IF(O34="", "", MAX(ROUND(-(INDIRECT("S" &amp; ROW() - 1) - S34)/850, 0), 1) * 850)</f>
        <v>850</v>
      </c>
    </row>
    <row r="35" spans="1:24" ht="13.75" customHeight="1" x14ac:dyDescent="0.2">
      <c r="J35" s="31" t="str">
        <f t="shared" ca="1" si="10"/>
        <v/>
      </c>
      <c r="N35" s="42" t="str">
        <f t="shared" ca="1" si="11"/>
        <v/>
      </c>
      <c r="P35" s="7">
        <f t="shared" si="12"/>
        <v>0</v>
      </c>
      <c r="Q35" s="7">
        <f t="shared" ca="1" si="13"/>
        <v>0</v>
      </c>
      <c r="R35" s="7">
        <f t="shared" si="14"/>
        <v>0</v>
      </c>
      <c r="S35" s="7">
        <f t="shared" ca="1" si="15"/>
        <v>11050</v>
      </c>
      <c r="T35" s="7" t="str">
        <f>IF(H35="","",VLOOKUP(H35,'Соль SKU'!$A$1:$B$150,2,0))</f>
        <v/>
      </c>
      <c r="U35" s="7">
        <f t="shared" si="16"/>
        <v>9.4117647058823533</v>
      </c>
      <c r="V35" s="7">
        <f t="shared" si="17"/>
        <v>0</v>
      </c>
      <c r="W35" s="7">
        <f t="shared" si="18"/>
        <v>0</v>
      </c>
      <c r="X35" s="7" t="str">
        <f t="shared" ca="1" si="19"/>
        <v/>
      </c>
    </row>
    <row r="36" spans="1:24" ht="13.75" customHeight="1" x14ac:dyDescent="0.2">
      <c r="J36" s="31" t="str">
        <f t="shared" ca="1" si="10"/>
        <v/>
      </c>
      <c r="N36" s="42" t="str">
        <f t="shared" ca="1" si="11"/>
        <v/>
      </c>
      <c r="P36" s="7">
        <f t="shared" si="12"/>
        <v>0</v>
      </c>
      <c r="Q36" s="7">
        <f t="shared" ca="1" si="13"/>
        <v>0</v>
      </c>
      <c r="R36" s="7">
        <f t="shared" si="14"/>
        <v>0</v>
      </c>
      <c r="S36" s="7">
        <f t="shared" ca="1" si="15"/>
        <v>11050</v>
      </c>
      <c r="T36" s="7" t="str">
        <f>IF(H36="","",VLOOKUP(H36,'Соль SKU'!$A$1:$B$150,2,0))</f>
        <v/>
      </c>
      <c r="U36" s="7">
        <f t="shared" si="16"/>
        <v>9.4117647058823533</v>
      </c>
      <c r="V36" s="7">
        <f t="shared" si="17"/>
        <v>0</v>
      </c>
      <c r="W36" s="7">
        <f t="shared" si="18"/>
        <v>0</v>
      </c>
      <c r="X36" s="7" t="str">
        <f t="shared" ca="1" si="19"/>
        <v/>
      </c>
    </row>
    <row r="37" spans="1:24" ht="13.75" customHeight="1" x14ac:dyDescent="0.2">
      <c r="J37" s="31" t="str">
        <f t="shared" ca="1" si="10"/>
        <v/>
      </c>
      <c r="N37" s="42" t="str">
        <f t="shared" ca="1" si="11"/>
        <v/>
      </c>
      <c r="P37" s="7">
        <f t="shared" si="12"/>
        <v>0</v>
      </c>
      <c r="Q37" s="7">
        <f t="shared" ca="1" si="13"/>
        <v>0</v>
      </c>
      <c r="R37" s="7">
        <f t="shared" si="14"/>
        <v>0</v>
      </c>
      <c r="S37" s="7">
        <f t="shared" ca="1" si="15"/>
        <v>11050</v>
      </c>
      <c r="T37" s="7" t="str">
        <f>IF(H37="","",VLOOKUP(H37,'Соль SKU'!$A$1:$B$150,2,0))</f>
        <v/>
      </c>
      <c r="U37" s="7">
        <f t="shared" si="16"/>
        <v>9.4117647058823533</v>
      </c>
      <c r="V37" s="7">
        <f t="shared" si="17"/>
        <v>0</v>
      </c>
      <c r="W37" s="7">
        <f t="shared" si="18"/>
        <v>0</v>
      </c>
      <c r="X37" s="7" t="str">
        <f t="shared" ca="1" si="19"/>
        <v/>
      </c>
    </row>
    <row r="38" spans="1:24" ht="13.75" customHeight="1" x14ac:dyDescent="0.2">
      <c r="J38" s="31" t="str">
        <f t="shared" ca="1" si="10"/>
        <v/>
      </c>
      <c r="N38" s="42" t="str">
        <f t="shared" ca="1" si="11"/>
        <v/>
      </c>
      <c r="P38" s="7">
        <f t="shared" si="12"/>
        <v>0</v>
      </c>
      <c r="Q38" s="7">
        <f t="shared" ca="1" si="13"/>
        <v>0</v>
      </c>
      <c r="R38" s="7">
        <f t="shared" si="14"/>
        <v>0</v>
      </c>
      <c r="S38" s="7">
        <f t="shared" ca="1" si="15"/>
        <v>11050</v>
      </c>
      <c r="T38" s="7" t="str">
        <f>IF(H38="","",VLOOKUP(H38,'Соль SKU'!$A$1:$B$150,2,0))</f>
        <v/>
      </c>
      <c r="U38" s="7">
        <f t="shared" si="16"/>
        <v>9.4117647058823533</v>
      </c>
      <c r="V38" s="7">
        <f t="shared" si="17"/>
        <v>0</v>
      </c>
      <c r="W38" s="7">
        <f t="shared" si="18"/>
        <v>0</v>
      </c>
      <c r="X38" s="7" t="str">
        <f t="shared" ca="1" si="19"/>
        <v/>
      </c>
    </row>
    <row r="39" spans="1:24" ht="13.75" customHeight="1" x14ac:dyDescent="0.2">
      <c r="J39" s="31" t="str">
        <f t="shared" ca="1" si="10"/>
        <v/>
      </c>
      <c r="N39" s="42" t="str">
        <f t="shared" ca="1" si="11"/>
        <v/>
      </c>
      <c r="P39" s="7">
        <f t="shared" si="12"/>
        <v>0</v>
      </c>
      <c r="Q39" s="7">
        <f t="shared" ca="1" si="13"/>
        <v>0</v>
      </c>
      <c r="R39" s="7">
        <f t="shared" si="14"/>
        <v>0</v>
      </c>
      <c r="S39" s="7">
        <f t="shared" ca="1" si="15"/>
        <v>11050</v>
      </c>
      <c r="T39" s="7" t="str">
        <f>IF(H39="","",VLOOKUP(H39,'Соль SKU'!$A$1:$B$150,2,0))</f>
        <v/>
      </c>
      <c r="U39" s="7">
        <f t="shared" si="16"/>
        <v>9.4117647058823533</v>
      </c>
      <c r="V39" s="7">
        <f t="shared" si="17"/>
        <v>0</v>
      </c>
      <c r="W39" s="7">
        <f t="shared" si="18"/>
        <v>0</v>
      </c>
      <c r="X39" s="7" t="str">
        <f t="shared" ca="1" si="19"/>
        <v/>
      </c>
    </row>
    <row r="40" spans="1:24" ht="13.75" customHeight="1" x14ac:dyDescent="0.2">
      <c r="J40" s="31" t="str">
        <f t="shared" ca="1" si="10"/>
        <v/>
      </c>
      <c r="N40" s="42" t="str">
        <f t="shared" ca="1" si="11"/>
        <v/>
      </c>
      <c r="P40" s="7">
        <f t="shared" si="12"/>
        <v>0</v>
      </c>
      <c r="Q40" s="7">
        <f t="shared" ca="1" si="13"/>
        <v>0</v>
      </c>
      <c r="R40" s="7">
        <f t="shared" si="14"/>
        <v>0</v>
      </c>
      <c r="S40" s="7">
        <f t="shared" ca="1" si="15"/>
        <v>11050</v>
      </c>
      <c r="T40" s="7" t="str">
        <f>IF(H40="","",VLOOKUP(H40,'Соль SKU'!$A$1:$B$150,2,0))</f>
        <v/>
      </c>
      <c r="U40" s="7">
        <f t="shared" si="16"/>
        <v>9.4117647058823533</v>
      </c>
      <c r="V40" s="7">
        <f t="shared" si="17"/>
        <v>0</v>
      </c>
      <c r="W40" s="7">
        <f t="shared" si="18"/>
        <v>0</v>
      </c>
      <c r="X40" s="7" t="str">
        <f t="shared" ca="1" si="19"/>
        <v/>
      </c>
    </row>
    <row r="41" spans="1:24" ht="13.75" customHeight="1" x14ac:dyDescent="0.2">
      <c r="J41" s="31" t="str">
        <f t="shared" ca="1" si="10"/>
        <v/>
      </c>
      <c r="N41" s="42" t="str">
        <f t="shared" ca="1" si="11"/>
        <v/>
      </c>
      <c r="P41" s="7">
        <f t="shared" si="12"/>
        <v>0</v>
      </c>
      <c r="Q41" s="7">
        <f t="shared" ca="1" si="13"/>
        <v>0</v>
      </c>
      <c r="R41" s="7">
        <f t="shared" si="14"/>
        <v>0</v>
      </c>
      <c r="S41" s="7">
        <f t="shared" ca="1" si="15"/>
        <v>11050</v>
      </c>
      <c r="T41" s="7" t="str">
        <f>IF(H41="","",VLOOKUP(H41,'Соль SKU'!$A$1:$B$150,2,0))</f>
        <v/>
      </c>
      <c r="U41" s="7">
        <f t="shared" si="16"/>
        <v>9.4117647058823533</v>
      </c>
      <c r="V41" s="7">
        <f t="shared" si="17"/>
        <v>0</v>
      </c>
      <c r="W41" s="7">
        <f t="shared" si="18"/>
        <v>0</v>
      </c>
      <c r="X41" s="7" t="str">
        <f t="shared" ca="1" si="19"/>
        <v/>
      </c>
    </row>
    <row r="42" spans="1:24" ht="13.75" customHeight="1" x14ac:dyDescent="0.2">
      <c r="J42" s="31" t="str">
        <f t="shared" ca="1" si="10"/>
        <v/>
      </c>
      <c r="N42" s="42" t="str">
        <f t="shared" ca="1" si="11"/>
        <v/>
      </c>
      <c r="P42" s="7">
        <f t="shared" si="12"/>
        <v>0</v>
      </c>
      <c r="Q42" s="7">
        <f t="shared" ca="1" si="13"/>
        <v>0</v>
      </c>
      <c r="R42" s="7">
        <f t="shared" si="14"/>
        <v>0</v>
      </c>
      <c r="S42" s="7">
        <f t="shared" ca="1" si="15"/>
        <v>11050</v>
      </c>
      <c r="T42" s="7" t="str">
        <f>IF(H42="","",VLOOKUP(H42,'Соль SKU'!$A$1:$B$150,2,0))</f>
        <v/>
      </c>
      <c r="U42" s="7">
        <f t="shared" si="16"/>
        <v>9.4117647058823533</v>
      </c>
      <c r="V42" s="7">
        <f t="shared" si="17"/>
        <v>0</v>
      </c>
      <c r="W42" s="7">
        <f t="shared" si="18"/>
        <v>0</v>
      </c>
      <c r="X42" s="7" t="str">
        <f t="shared" ca="1" si="19"/>
        <v/>
      </c>
    </row>
    <row r="43" spans="1:24" ht="13.75" customHeight="1" x14ac:dyDescent="0.2">
      <c r="J43" s="31" t="str">
        <f t="shared" ca="1" si="10"/>
        <v/>
      </c>
      <c r="N43" s="42" t="str">
        <f t="shared" ca="1" si="11"/>
        <v/>
      </c>
      <c r="P43" s="7">
        <f t="shared" si="12"/>
        <v>0</v>
      </c>
      <c r="Q43" s="7">
        <f t="shared" ca="1" si="13"/>
        <v>0</v>
      </c>
      <c r="R43" s="7">
        <f t="shared" si="14"/>
        <v>0</v>
      </c>
      <c r="S43" s="7">
        <f t="shared" ca="1" si="15"/>
        <v>11050</v>
      </c>
      <c r="T43" s="7" t="str">
        <f>IF(H43="","",VLOOKUP(H43,'Соль SKU'!$A$1:$B$150,2,0))</f>
        <v/>
      </c>
      <c r="U43" s="7">
        <f t="shared" si="16"/>
        <v>9.4117647058823533</v>
      </c>
      <c r="V43" s="7">
        <f t="shared" si="17"/>
        <v>0</v>
      </c>
      <c r="W43" s="7">
        <f t="shared" si="18"/>
        <v>0</v>
      </c>
      <c r="X43" s="7" t="str">
        <f t="shared" ca="1" si="19"/>
        <v/>
      </c>
    </row>
    <row r="44" spans="1:24" ht="13.75" customHeight="1" x14ac:dyDescent="0.2">
      <c r="J44" s="31" t="str">
        <f t="shared" ca="1" si="10"/>
        <v/>
      </c>
      <c r="N44" s="42" t="str">
        <f t="shared" ca="1" si="11"/>
        <v/>
      </c>
      <c r="P44" s="7">
        <f t="shared" si="12"/>
        <v>0</v>
      </c>
      <c r="Q44" s="7">
        <f t="shared" ca="1" si="13"/>
        <v>0</v>
      </c>
      <c r="R44" s="7">
        <f t="shared" si="14"/>
        <v>0</v>
      </c>
      <c r="S44" s="7">
        <f t="shared" ca="1" si="15"/>
        <v>11050</v>
      </c>
      <c r="T44" s="7" t="str">
        <f>IF(H44="","",VLOOKUP(H44,'Соль SKU'!$A$1:$B$150,2,0))</f>
        <v/>
      </c>
      <c r="U44" s="7">
        <f t="shared" si="16"/>
        <v>9.4117647058823533</v>
      </c>
      <c r="V44" s="7">
        <f t="shared" si="17"/>
        <v>0</v>
      </c>
      <c r="W44" s="7">
        <f t="shared" si="18"/>
        <v>0</v>
      </c>
      <c r="X44" s="7" t="str">
        <f t="shared" ca="1" si="19"/>
        <v/>
      </c>
    </row>
    <row r="45" spans="1:24" ht="13.75" customHeight="1" x14ac:dyDescent="0.2">
      <c r="J45" s="31" t="str">
        <f t="shared" ca="1" si="10"/>
        <v/>
      </c>
      <c r="N45" s="42" t="str">
        <f t="shared" ca="1" si="11"/>
        <v/>
      </c>
      <c r="P45" s="7">
        <f t="shared" si="12"/>
        <v>0</v>
      </c>
      <c r="Q45" s="7">
        <f t="shared" ca="1" si="13"/>
        <v>0</v>
      </c>
      <c r="R45" s="7">
        <f t="shared" si="14"/>
        <v>0</v>
      </c>
      <c r="S45" s="7">
        <f t="shared" ca="1" si="15"/>
        <v>11050</v>
      </c>
      <c r="T45" s="7" t="str">
        <f>IF(H45="","",VLOOKUP(H45,'Соль SKU'!$A$1:$B$150,2,0))</f>
        <v/>
      </c>
      <c r="U45" s="7">
        <f t="shared" si="16"/>
        <v>9.4117647058823533</v>
      </c>
      <c r="V45" s="7">
        <f t="shared" si="17"/>
        <v>0</v>
      </c>
      <c r="W45" s="7">
        <f t="shared" si="18"/>
        <v>0</v>
      </c>
      <c r="X45" s="7" t="str">
        <f t="shared" ca="1" si="19"/>
        <v/>
      </c>
    </row>
    <row r="46" spans="1:24" ht="13.75" customHeight="1" x14ac:dyDescent="0.2">
      <c r="J46" s="31" t="str">
        <f t="shared" ca="1" si="10"/>
        <v/>
      </c>
      <c r="N46" s="42" t="str">
        <f t="shared" ca="1" si="11"/>
        <v/>
      </c>
      <c r="P46" s="7">
        <f t="shared" si="12"/>
        <v>0</v>
      </c>
      <c r="Q46" s="7">
        <f t="shared" ca="1" si="13"/>
        <v>0</v>
      </c>
      <c r="R46" s="7">
        <f t="shared" si="14"/>
        <v>0</v>
      </c>
      <c r="S46" s="7">
        <f t="shared" ca="1" si="15"/>
        <v>11050</v>
      </c>
      <c r="T46" s="7" t="str">
        <f>IF(H46="","",VLOOKUP(H46,'Соль SKU'!$A$1:$B$150,2,0))</f>
        <v/>
      </c>
      <c r="U46" s="7">
        <f t="shared" si="16"/>
        <v>9.4117647058823533</v>
      </c>
      <c r="V46" s="7">
        <f t="shared" si="17"/>
        <v>0</v>
      </c>
      <c r="W46" s="7">
        <f t="shared" si="18"/>
        <v>0</v>
      </c>
      <c r="X46" s="7" t="str">
        <f t="shared" ca="1" si="19"/>
        <v/>
      </c>
    </row>
    <row r="47" spans="1:24" ht="13.75" customHeight="1" x14ac:dyDescent="0.2">
      <c r="J47" s="31" t="str">
        <f t="shared" ca="1" si="10"/>
        <v/>
      </c>
      <c r="N47" s="42" t="str">
        <f t="shared" ca="1" si="11"/>
        <v/>
      </c>
      <c r="P47" s="7">
        <f t="shared" si="12"/>
        <v>0</v>
      </c>
      <c r="Q47" s="7">
        <f t="shared" ca="1" si="13"/>
        <v>0</v>
      </c>
      <c r="R47" s="7">
        <f t="shared" si="14"/>
        <v>0</v>
      </c>
      <c r="S47" s="7">
        <f t="shared" ca="1" si="15"/>
        <v>11050</v>
      </c>
      <c r="T47" s="7" t="str">
        <f>IF(H47="","",VLOOKUP(H47,'Соль SKU'!$A$1:$B$150,2,0))</f>
        <v/>
      </c>
      <c r="U47" s="7">
        <f t="shared" si="16"/>
        <v>9.4117647058823533</v>
      </c>
      <c r="V47" s="7">
        <f t="shared" si="17"/>
        <v>0</v>
      </c>
      <c r="W47" s="7">
        <f t="shared" si="18"/>
        <v>0</v>
      </c>
      <c r="X47" s="7" t="str">
        <f t="shared" ca="1" si="19"/>
        <v/>
      </c>
    </row>
    <row r="48" spans="1:24" ht="13.75" customHeight="1" x14ac:dyDescent="0.2">
      <c r="J48" s="31" t="str">
        <f t="shared" ca="1" si="10"/>
        <v/>
      </c>
      <c r="N48" s="42" t="str">
        <f t="shared" ca="1" si="11"/>
        <v/>
      </c>
      <c r="P48" s="7">
        <f t="shared" si="12"/>
        <v>0</v>
      </c>
      <c r="Q48" s="7">
        <f t="shared" ca="1" si="13"/>
        <v>0</v>
      </c>
      <c r="R48" s="7">
        <f t="shared" si="14"/>
        <v>0</v>
      </c>
      <c r="S48" s="7">
        <f t="shared" ca="1" si="15"/>
        <v>11050</v>
      </c>
      <c r="T48" s="7" t="str">
        <f>IF(H48="","",VLOOKUP(H48,'Соль SKU'!$A$1:$B$150,2,0))</f>
        <v/>
      </c>
      <c r="U48" s="7">
        <f t="shared" si="16"/>
        <v>9.4117647058823533</v>
      </c>
      <c r="V48" s="7">
        <f t="shared" si="17"/>
        <v>0</v>
      </c>
      <c r="W48" s="7">
        <f t="shared" si="18"/>
        <v>0</v>
      </c>
      <c r="X48" s="7" t="str">
        <f t="shared" ca="1" si="19"/>
        <v/>
      </c>
    </row>
    <row r="49" spans="10:24" ht="13.75" customHeight="1" x14ac:dyDescent="0.2">
      <c r="J49" s="31" t="str">
        <f t="shared" ca="1" si="10"/>
        <v/>
      </c>
      <c r="N49" s="42" t="str">
        <f t="shared" ca="1" si="11"/>
        <v/>
      </c>
      <c r="P49" s="7">
        <f t="shared" si="12"/>
        <v>0</v>
      </c>
      <c r="Q49" s="7">
        <f t="shared" ca="1" si="13"/>
        <v>0</v>
      </c>
      <c r="R49" s="7">
        <f t="shared" si="14"/>
        <v>0</v>
      </c>
      <c r="S49" s="7">
        <f t="shared" ca="1" si="15"/>
        <v>11050</v>
      </c>
      <c r="T49" s="7" t="str">
        <f>IF(H49="","",VLOOKUP(H49,'Соль SKU'!$A$1:$B$150,2,0))</f>
        <v/>
      </c>
      <c r="U49" s="7">
        <f t="shared" si="16"/>
        <v>9.4117647058823533</v>
      </c>
      <c r="V49" s="7">
        <f t="shared" si="17"/>
        <v>0</v>
      </c>
      <c r="W49" s="7">
        <f t="shared" si="18"/>
        <v>0</v>
      </c>
      <c r="X49" s="7" t="str">
        <f t="shared" ca="1" si="19"/>
        <v/>
      </c>
    </row>
    <row r="50" spans="10:24" ht="13.75" customHeight="1" x14ac:dyDescent="0.2">
      <c r="J50" s="31" t="str">
        <f t="shared" ca="1" si="10"/>
        <v/>
      </c>
      <c r="N50" s="42" t="str">
        <f t="shared" ca="1" si="11"/>
        <v/>
      </c>
      <c r="P50" s="7">
        <f t="shared" si="12"/>
        <v>0</v>
      </c>
      <c r="Q50" s="7">
        <f t="shared" ca="1" si="13"/>
        <v>0</v>
      </c>
      <c r="R50" s="7">
        <f t="shared" si="14"/>
        <v>0</v>
      </c>
      <c r="S50" s="7">
        <f t="shared" ca="1" si="15"/>
        <v>11050</v>
      </c>
      <c r="T50" s="7" t="str">
        <f>IF(H50="","",VLOOKUP(H50,'Соль SKU'!$A$1:$B$150,2,0))</f>
        <v/>
      </c>
      <c r="U50" s="7">
        <f t="shared" si="16"/>
        <v>9.4117647058823533</v>
      </c>
      <c r="V50" s="7">
        <f t="shared" si="17"/>
        <v>0</v>
      </c>
      <c r="W50" s="7">
        <f t="shared" si="18"/>
        <v>0</v>
      </c>
      <c r="X50" s="7" t="str">
        <f t="shared" ca="1" si="19"/>
        <v/>
      </c>
    </row>
    <row r="51" spans="10:24" ht="13.75" customHeight="1" x14ac:dyDescent="0.2">
      <c r="J51" s="31" t="str">
        <f t="shared" ca="1" si="10"/>
        <v/>
      </c>
      <c r="N51" s="42" t="str">
        <f t="shared" ca="1" si="11"/>
        <v/>
      </c>
      <c r="P51" s="7">
        <f t="shared" si="12"/>
        <v>0</v>
      </c>
      <c r="Q51" s="7">
        <f t="shared" ca="1" si="13"/>
        <v>0</v>
      </c>
      <c r="R51" s="7">
        <f t="shared" si="14"/>
        <v>0</v>
      </c>
      <c r="S51" s="7">
        <f t="shared" ca="1" si="15"/>
        <v>11050</v>
      </c>
      <c r="T51" s="7" t="str">
        <f>IF(H51="","",VLOOKUP(H51,'Соль SKU'!$A$1:$B$150,2,0))</f>
        <v/>
      </c>
      <c r="U51" s="7">
        <f t="shared" si="16"/>
        <v>9.4117647058823533</v>
      </c>
      <c r="V51" s="7">
        <f t="shared" si="17"/>
        <v>0</v>
      </c>
      <c r="W51" s="7">
        <f t="shared" si="18"/>
        <v>0</v>
      </c>
      <c r="X51" s="7" t="str">
        <f t="shared" ca="1" si="19"/>
        <v/>
      </c>
    </row>
    <row r="52" spans="10:24" ht="13.75" customHeight="1" x14ac:dyDescent="0.2">
      <c r="J52" s="31" t="str">
        <f t="shared" ca="1" si="10"/>
        <v/>
      </c>
      <c r="N52" s="42" t="str">
        <f t="shared" ca="1" si="11"/>
        <v/>
      </c>
      <c r="P52" s="7">
        <f t="shared" si="12"/>
        <v>0</v>
      </c>
      <c r="Q52" s="7">
        <f t="shared" ca="1" si="13"/>
        <v>0</v>
      </c>
      <c r="R52" s="7">
        <f t="shared" si="14"/>
        <v>0</v>
      </c>
      <c r="S52" s="7">
        <f t="shared" ca="1" si="15"/>
        <v>11050</v>
      </c>
      <c r="T52" s="7" t="str">
        <f>IF(H52="","",VLOOKUP(H52,'Соль SKU'!$A$1:$B$150,2,0))</f>
        <v/>
      </c>
      <c r="U52" s="7">
        <f t="shared" si="16"/>
        <v>9.4117647058823533</v>
      </c>
      <c r="V52" s="7">
        <f t="shared" si="17"/>
        <v>0</v>
      </c>
      <c r="W52" s="7">
        <f t="shared" si="18"/>
        <v>0</v>
      </c>
      <c r="X52" s="7" t="str">
        <f t="shared" ca="1" si="19"/>
        <v/>
      </c>
    </row>
    <row r="53" spans="10:24" ht="13.75" customHeight="1" x14ac:dyDescent="0.2">
      <c r="J53" s="31" t="str">
        <f t="shared" ca="1" si="10"/>
        <v/>
      </c>
      <c r="M53" s="42"/>
      <c r="N53" s="42" t="str">
        <f t="shared" ca="1" si="11"/>
        <v/>
      </c>
      <c r="P53" s="7">
        <f t="shared" si="12"/>
        <v>0</v>
      </c>
      <c r="Q53" s="7">
        <f t="shared" ca="1" si="13"/>
        <v>0</v>
      </c>
      <c r="R53" s="7">
        <f t="shared" si="14"/>
        <v>0</v>
      </c>
      <c r="S53" s="7">
        <f t="shared" ca="1" si="15"/>
        <v>11050</v>
      </c>
      <c r="T53" s="7" t="str">
        <f>IF(H53="","",VLOOKUP(H53,'Соль SKU'!$A$1:$B$150,2,0))</f>
        <v/>
      </c>
      <c r="U53" s="7">
        <f t="shared" si="16"/>
        <v>9.4117647058823533</v>
      </c>
      <c r="V53" s="7">
        <f t="shared" si="17"/>
        <v>0</v>
      </c>
      <c r="W53" s="7">
        <f t="shared" si="18"/>
        <v>0</v>
      </c>
      <c r="X53" s="7" t="str">
        <f t="shared" ca="1" si="19"/>
        <v/>
      </c>
    </row>
    <row r="54" spans="10:24" ht="13.75" customHeight="1" x14ac:dyDescent="0.2">
      <c r="J54" s="31" t="str">
        <f t="shared" ca="1" si="10"/>
        <v/>
      </c>
      <c r="N54" s="42" t="str">
        <f t="shared" ca="1" si="11"/>
        <v/>
      </c>
      <c r="P54" s="7">
        <f t="shared" si="12"/>
        <v>0</v>
      </c>
      <c r="Q54" s="7">
        <f t="shared" ca="1" si="13"/>
        <v>0</v>
      </c>
      <c r="R54" s="7">
        <f t="shared" si="14"/>
        <v>0</v>
      </c>
      <c r="S54" s="7">
        <f t="shared" ca="1" si="15"/>
        <v>11050</v>
      </c>
      <c r="T54" s="7" t="str">
        <f>IF(H54="","",VLOOKUP(H54,'Соль SKU'!$A$1:$B$150,2,0))</f>
        <v/>
      </c>
      <c r="U54" s="7">
        <f t="shared" si="16"/>
        <v>9.4117647058823533</v>
      </c>
      <c r="V54" s="7">
        <f t="shared" si="17"/>
        <v>0</v>
      </c>
      <c r="W54" s="7">
        <f t="shared" si="18"/>
        <v>0</v>
      </c>
      <c r="X54" s="7" t="str">
        <f t="shared" ca="1" si="19"/>
        <v/>
      </c>
    </row>
    <row r="55" spans="10:24" ht="13.75" customHeight="1" x14ac:dyDescent="0.2">
      <c r="J55" s="31" t="str">
        <f t="shared" ca="1" si="10"/>
        <v/>
      </c>
      <c r="N55" s="42" t="str">
        <f t="shared" ca="1" si="11"/>
        <v/>
      </c>
      <c r="P55" s="7">
        <f t="shared" si="12"/>
        <v>0</v>
      </c>
      <c r="Q55" s="7">
        <f t="shared" ca="1" si="13"/>
        <v>0</v>
      </c>
      <c r="R55" s="7">
        <f t="shared" si="14"/>
        <v>0</v>
      </c>
      <c r="S55" s="7">
        <f t="shared" ca="1" si="15"/>
        <v>11050</v>
      </c>
      <c r="T55" s="7" t="str">
        <f>IF(H55="","",VLOOKUP(H55,'Соль SKU'!$A$1:$B$150,2,0))</f>
        <v/>
      </c>
      <c r="U55" s="7">
        <f t="shared" si="16"/>
        <v>9.4117647058823533</v>
      </c>
      <c r="V55" s="7">
        <f t="shared" si="17"/>
        <v>0</v>
      </c>
      <c r="W55" s="7">
        <f t="shared" si="18"/>
        <v>0</v>
      </c>
      <c r="X55" s="7" t="str">
        <f t="shared" ca="1" si="19"/>
        <v/>
      </c>
    </row>
    <row r="56" spans="10:24" ht="13.75" customHeight="1" x14ac:dyDescent="0.2">
      <c r="J56" s="31" t="str">
        <f t="shared" ca="1" si="10"/>
        <v/>
      </c>
      <c r="N56" s="42" t="str">
        <f t="shared" ca="1" si="11"/>
        <v/>
      </c>
      <c r="P56" s="7">
        <f t="shared" si="12"/>
        <v>0</v>
      </c>
      <c r="Q56" s="7">
        <f t="shared" ca="1" si="13"/>
        <v>0</v>
      </c>
      <c r="R56" s="7">
        <f t="shared" si="14"/>
        <v>0</v>
      </c>
      <c r="S56" s="7">
        <f t="shared" ca="1" si="15"/>
        <v>11050</v>
      </c>
      <c r="T56" s="7" t="str">
        <f>IF(H56="","",VLOOKUP(H56,'Соль SKU'!$A$1:$B$150,2,0))</f>
        <v/>
      </c>
      <c r="U56" s="7">
        <f t="shared" si="16"/>
        <v>9.4117647058823533</v>
      </c>
      <c r="V56" s="7">
        <f t="shared" si="17"/>
        <v>0</v>
      </c>
      <c r="W56" s="7">
        <f t="shared" si="18"/>
        <v>0</v>
      </c>
      <c r="X56" s="7" t="str">
        <f t="shared" ca="1" si="19"/>
        <v/>
      </c>
    </row>
    <row r="57" spans="10:24" ht="13.75" customHeight="1" x14ac:dyDescent="0.2">
      <c r="J57" s="31" t="str">
        <f t="shared" ca="1" si="10"/>
        <v/>
      </c>
      <c r="N57" s="42" t="str">
        <f t="shared" ca="1" si="11"/>
        <v/>
      </c>
      <c r="P57" s="7">
        <f t="shared" si="12"/>
        <v>0</v>
      </c>
      <c r="Q57" s="7">
        <f t="shared" ca="1" si="13"/>
        <v>0</v>
      </c>
      <c r="R57" s="7">
        <f t="shared" si="14"/>
        <v>0</v>
      </c>
      <c r="S57" s="7">
        <f t="shared" ca="1" si="15"/>
        <v>11050</v>
      </c>
      <c r="T57" s="7" t="str">
        <f>IF(H57="","",VLOOKUP(H57,'Соль SKU'!$A$1:$B$150,2,0))</f>
        <v/>
      </c>
      <c r="U57" s="7">
        <f t="shared" si="16"/>
        <v>9.4117647058823533</v>
      </c>
      <c r="V57" s="7">
        <f t="shared" si="17"/>
        <v>0</v>
      </c>
      <c r="W57" s="7">
        <f t="shared" si="18"/>
        <v>0</v>
      </c>
      <c r="X57" s="7" t="str">
        <f t="shared" ca="1" si="19"/>
        <v/>
      </c>
    </row>
    <row r="58" spans="10:24" ht="13.75" customHeight="1" x14ac:dyDescent="0.2">
      <c r="J58" s="31" t="str">
        <f t="shared" ca="1" si="10"/>
        <v/>
      </c>
      <c r="N58" s="42" t="str">
        <f t="shared" ca="1" si="11"/>
        <v/>
      </c>
      <c r="P58" s="7">
        <f t="shared" si="12"/>
        <v>0</v>
      </c>
      <c r="Q58" s="7">
        <f t="shared" ca="1" si="13"/>
        <v>0</v>
      </c>
      <c r="R58" s="7">
        <f t="shared" si="14"/>
        <v>0</v>
      </c>
      <c r="S58" s="7">
        <f t="shared" ca="1" si="15"/>
        <v>11050</v>
      </c>
      <c r="T58" s="7" t="str">
        <f>IF(H58="","",VLOOKUP(H58,'Соль SKU'!$A$1:$B$150,2,0))</f>
        <v/>
      </c>
      <c r="U58" s="7">
        <f t="shared" si="16"/>
        <v>9.4117647058823533</v>
      </c>
      <c r="V58" s="7">
        <f t="shared" si="17"/>
        <v>0</v>
      </c>
      <c r="W58" s="7">
        <f t="shared" si="18"/>
        <v>0</v>
      </c>
      <c r="X58" s="7" t="str">
        <f t="shared" ca="1" si="19"/>
        <v/>
      </c>
    </row>
    <row r="59" spans="10:24" ht="13.75" customHeight="1" x14ac:dyDescent="0.2">
      <c r="J59" s="31" t="str">
        <f t="shared" ca="1" si="10"/>
        <v/>
      </c>
      <c r="N59" s="42" t="str">
        <f t="shared" ca="1" si="11"/>
        <v/>
      </c>
      <c r="P59" s="7">
        <f t="shared" si="12"/>
        <v>0</v>
      </c>
      <c r="Q59" s="7">
        <f t="shared" ca="1" si="13"/>
        <v>0</v>
      </c>
      <c r="R59" s="7">
        <f t="shared" si="14"/>
        <v>0</v>
      </c>
      <c r="S59" s="7">
        <f t="shared" ca="1" si="15"/>
        <v>11050</v>
      </c>
      <c r="T59" s="7" t="str">
        <f>IF(H59="","",VLOOKUP(H59,'Соль SKU'!$A$1:$B$150,2,0))</f>
        <v/>
      </c>
      <c r="U59" s="7">
        <f t="shared" si="16"/>
        <v>9.4117647058823533</v>
      </c>
      <c r="V59" s="7">
        <f t="shared" si="17"/>
        <v>0</v>
      </c>
      <c r="W59" s="7">
        <f t="shared" si="18"/>
        <v>0</v>
      </c>
      <c r="X59" s="7" t="str">
        <f t="shared" ca="1" si="19"/>
        <v/>
      </c>
    </row>
    <row r="60" spans="10:24" ht="13.75" customHeight="1" x14ac:dyDescent="0.2">
      <c r="J60" s="31" t="str">
        <f t="shared" ca="1" si="10"/>
        <v/>
      </c>
      <c r="N60" s="42" t="str">
        <f t="shared" ca="1" si="11"/>
        <v/>
      </c>
      <c r="P60" s="7">
        <f t="shared" si="12"/>
        <v>0</v>
      </c>
      <c r="Q60" s="7">
        <f t="shared" ca="1" si="13"/>
        <v>0</v>
      </c>
      <c r="R60" s="7">
        <f t="shared" si="14"/>
        <v>0</v>
      </c>
      <c r="S60" s="7">
        <f t="shared" ca="1" si="15"/>
        <v>11050</v>
      </c>
      <c r="T60" s="7" t="str">
        <f>IF(H60="","",VLOOKUP(H60,'Соль SKU'!$A$1:$B$150,2,0))</f>
        <v/>
      </c>
      <c r="U60" s="7">
        <f t="shared" si="16"/>
        <v>9.4117647058823533</v>
      </c>
      <c r="V60" s="7">
        <f t="shared" si="17"/>
        <v>0</v>
      </c>
      <c r="W60" s="7">
        <f t="shared" si="18"/>
        <v>0</v>
      </c>
      <c r="X60" s="7" t="str">
        <f t="shared" ca="1" si="19"/>
        <v/>
      </c>
    </row>
    <row r="61" spans="10:24" ht="13.75" customHeight="1" x14ac:dyDescent="0.2">
      <c r="J61" s="31" t="str">
        <f t="shared" ca="1" si="10"/>
        <v/>
      </c>
      <c r="N61" s="42" t="str">
        <f t="shared" ca="1" si="11"/>
        <v/>
      </c>
      <c r="P61" s="7">
        <f t="shared" si="12"/>
        <v>0</v>
      </c>
      <c r="Q61" s="7">
        <f t="shared" ca="1" si="13"/>
        <v>0</v>
      </c>
      <c r="R61" s="7">
        <f t="shared" si="14"/>
        <v>0</v>
      </c>
      <c r="S61" s="7">
        <f t="shared" ca="1" si="15"/>
        <v>11050</v>
      </c>
      <c r="T61" s="7" t="str">
        <f>IF(H61="","",VLOOKUP(H61,'Соль SKU'!$A$1:$B$150,2,0))</f>
        <v/>
      </c>
      <c r="U61" s="7">
        <f t="shared" si="16"/>
        <v>9.4117647058823533</v>
      </c>
      <c r="V61" s="7">
        <f t="shared" si="17"/>
        <v>0</v>
      </c>
      <c r="W61" s="7">
        <f t="shared" si="18"/>
        <v>0</v>
      </c>
      <c r="X61" s="7" t="str">
        <f t="shared" ca="1" si="19"/>
        <v/>
      </c>
    </row>
    <row r="62" spans="10:24" ht="13.75" customHeight="1" x14ac:dyDescent="0.2">
      <c r="J62" s="31" t="str">
        <f t="shared" ca="1" si="10"/>
        <v/>
      </c>
      <c r="N62" s="42" t="str">
        <f t="shared" ca="1" si="11"/>
        <v/>
      </c>
      <c r="P62" s="7">
        <f t="shared" si="12"/>
        <v>0</v>
      </c>
      <c r="Q62" s="7">
        <f t="shared" ca="1" si="13"/>
        <v>0</v>
      </c>
      <c r="R62" s="7">
        <f t="shared" si="14"/>
        <v>0</v>
      </c>
      <c r="S62" s="7">
        <f t="shared" ca="1" si="15"/>
        <v>11050</v>
      </c>
      <c r="T62" s="7" t="str">
        <f>IF(H62="","",VLOOKUP(H62,'Соль SKU'!$A$1:$B$150,2,0))</f>
        <v/>
      </c>
      <c r="U62" s="7">
        <f t="shared" si="16"/>
        <v>9.4117647058823533</v>
      </c>
      <c r="V62" s="7">
        <f t="shared" si="17"/>
        <v>0</v>
      </c>
      <c r="W62" s="7">
        <f t="shared" si="18"/>
        <v>0</v>
      </c>
      <c r="X62" s="7" t="str">
        <f t="shared" ca="1" si="19"/>
        <v/>
      </c>
    </row>
    <row r="63" spans="10:24" ht="13.75" customHeight="1" x14ac:dyDescent="0.2">
      <c r="J63" s="31" t="str">
        <f t="shared" ca="1" si="10"/>
        <v/>
      </c>
      <c r="N63" s="42" t="str">
        <f t="shared" ca="1" si="11"/>
        <v/>
      </c>
      <c r="P63" s="7">
        <f t="shared" si="12"/>
        <v>0</v>
      </c>
      <c r="Q63" s="7">
        <f t="shared" ca="1" si="13"/>
        <v>0</v>
      </c>
      <c r="R63" s="7">
        <f t="shared" si="14"/>
        <v>0</v>
      </c>
      <c r="S63" s="7">
        <f t="shared" ca="1" si="15"/>
        <v>11050</v>
      </c>
      <c r="T63" s="7" t="str">
        <f>IF(H63="","",VLOOKUP(H63,'Соль SKU'!$A$1:$B$150,2,0))</f>
        <v/>
      </c>
      <c r="U63" s="7">
        <f t="shared" si="16"/>
        <v>9.4117647058823533</v>
      </c>
      <c r="V63" s="7">
        <f t="shared" si="17"/>
        <v>0</v>
      </c>
      <c r="W63" s="7">
        <f t="shared" si="18"/>
        <v>0</v>
      </c>
      <c r="X63" s="7" t="str">
        <f t="shared" ca="1" si="19"/>
        <v/>
      </c>
    </row>
    <row r="64" spans="10:24" ht="13.75" customHeight="1" x14ac:dyDescent="0.2">
      <c r="J64" s="31" t="str">
        <f t="shared" ca="1" si="10"/>
        <v/>
      </c>
      <c r="N64" s="42" t="str">
        <f t="shared" ca="1" si="11"/>
        <v/>
      </c>
      <c r="P64" s="7">
        <f t="shared" si="12"/>
        <v>0</v>
      </c>
      <c r="Q64" s="7">
        <f t="shared" ca="1" si="13"/>
        <v>0</v>
      </c>
      <c r="R64" s="7">
        <f t="shared" si="14"/>
        <v>0</v>
      </c>
      <c r="S64" s="7">
        <f t="shared" ca="1" si="15"/>
        <v>11050</v>
      </c>
      <c r="T64" s="7" t="str">
        <f>IF(H64="","",VLOOKUP(H64,'Соль SKU'!$A$1:$B$150,2,0))</f>
        <v/>
      </c>
      <c r="U64" s="7">
        <f t="shared" si="16"/>
        <v>9.4117647058823533</v>
      </c>
      <c r="V64" s="7">
        <f t="shared" si="17"/>
        <v>0</v>
      </c>
      <c r="W64" s="7">
        <f t="shared" si="18"/>
        <v>0</v>
      </c>
      <c r="X64" s="7" t="str">
        <f t="shared" ca="1" si="19"/>
        <v/>
      </c>
    </row>
    <row r="65" spans="10:24" ht="13.75" customHeight="1" x14ac:dyDescent="0.2">
      <c r="J65" s="31" t="str">
        <f t="shared" ca="1" si="10"/>
        <v/>
      </c>
      <c r="N65" s="42" t="str">
        <f t="shared" ca="1" si="11"/>
        <v/>
      </c>
      <c r="P65" s="7">
        <f t="shared" si="12"/>
        <v>0</v>
      </c>
      <c r="Q65" s="7">
        <f t="shared" ca="1" si="13"/>
        <v>0</v>
      </c>
      <c r="R65" s="7">
        <f t="shared" si="14"/>
        <v>0</v>
      </c>
      <c r="S65" s="7">
        <f t="shared" ca="1" si="15"/>
        <v>11050</v>
      </c>
      <c r="T65" s="7" t="str">
        <f>IF(H65="","",VLOOKUP(H65,'Соль SKU'!$A$1:$B$150,2,0))</f>
        <v/>
      </c>
      <c r="U65" s="7">
        <f t="shared" si="16"/>
        <v>9.4117647058823533</v>
      </c>
      <c r="V65" s="7">
        <f t="shared" si="17"/>
        <v>0</v>
      </c>
      <c r="W65" s="7">
        <f t="shared" si="18"/>
        <v>0</v>
      </c>
      <c r="X65" s="7" t="str">
        <f t="shared" ca="1" si="19"/>
        <v/>
      </c>
    </row>
    <row r="66" spans="10:24" ht="13.75" customHeight="1" x14ac:dyDescent="0.2">
      <c r="J66" s="31" t="str">
        <f t="shared" ref="J66:J97" ca="1" si="20">IF(M66="", IF(O66="","",X66+(INDIRECT("S" &amp; ROW() - 1) - S66)),IF(O66="", "", INDIRECT("S" &amp; ROW() - 1) - S66))</f>
        <v/>
      </c>
      <c r="N66" s="42" t="str">
        <f t="shared" ref="N66:N97" ca="1" si="21">IF(M66="", IF(X66=0, "", X66), IF(V66 = "", "", IF(V66/U66 = 0, "", V66/U66)))</f>
        <v/>
      </c>
      <c r="P66" s="7">
        <f t="shared" ref="P66:P97" si="22">IF(O66 = "-", -W66,I66)</f>
        <v>0</v>
      </c>
      <c r="Q66" s="7">
        <f t="shared" ref="Q66:Q97" ca="1" si="23">IF(O66 = "-", SUM(INDIRECT(ADDRESS(2,COLUMN(P66)) &amp; ":" &amp; ADDRESS(ROW(),COLUMN(P66)))), 0)</f>
        <v>0</v>
      </c>
      <c r="R66" s="7">
        <f t="shared" ref="R66:R97" si="24">IF(O66="-",1,0)</f>
        <v>0</v>
      </c>
      <c r="S66" s="7">
        <f t="shared" ref="S66:S97" ca="1" si="25">IF(Q66 = 0, INDIRECT("S" &amp; ROW() - 1), Q66)</f>
        <v>11050</v>
      </c>
      <c r="T66" s="7" t="str">
        <f>IF(H66="","",VLOOKUP(H66,'Соль SKU'!$A$1:$B$150,2,0))</f>
        <v/>
      </c>
      <c r="U66" s="7">
        <f t="shared" ref="U66:U97" si="26">8000/850</f>
        <v>9.4117647058823533</v>
      </c>
      <c r="V66" s="7">
        <f t="shared" ref="V66:V97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7">
        <f t="shared" ref="W66:W97" si="28">IF(V66 = "", "", V66/U66)</f>
        <v>0</v>
      </c>
      <c r="X66" s="7" t="str">
        <f t="shared" ref="X66:X97" ca="1" si="29">IF(O66="", "", MAX(ROUND(-(INDIRECT("S" &amp; ROW() - 1) - S66)/850, 0), 1) * 850)</f>
        <v/>
      </c>
    </row>
    <row r="67" spans="10:24" ht="13.75" customHeight="1" x14ac:dyDescent="0.2">
      <c r="J67" s="31" t="str">
        <f t="shared" ca="1" si="20"/>
        <v/>
      </c>
      <c r="N67" s="42" t="str">
        <f t="shared" ca="1" si="21"/>
        <v/>
      </c>
      <c r="P67" s="7">
        <f t="shared" si="22"/>
        <v>0</v>
      </c>
      <c r="Q67" s="7">
        <f t="shared" ca="1" si="23"/>
        <v>0</v>
      </c>
      <c r="R67" s="7">
        <f t="shared" si="24"/>
        <v>0</v>
      </c>
      <c r="S67" s="7">
        <f t="shared" ca="1" si="25"/>
        <v>11050</v>
      </c>
      <c r="T67" s="7" t="str">
        <f>IF(H67="","",VLOOKUP(H67,'Соль SKU'!$A$1:$B$150,2,0))</f>
        <v/>
      </c>
      <c r="U67" s="7">
        <f t="shared" si="26"/>
        <v>9.4117647058823533</v>
      </c>
      <c r="V67" s="7">
        <f t="shared" si="27"/>
        <v>0</v>
      </c>
      <c r="W67" s="7">
        <f t="shared" si="28"/>
        <v>0</v>
      </c>
      <c r="X67" s="7" t="str">
        <f t="shared" ca="1" si="29"/>
        <v/>
      </c>
    </row>
    <row r="68" spans="10:24" ht="13.75" customHeight="1" x14ac:dyDescent="0.2">
      <c r="J68" s="31" t="str">
        <f t="shared" ca="1" si="20"/>
        <v/>
      </c>
      <c r="N68" s="42" t="str">
        <f t="shared" ca="1" si="21"/>
        <v/>
      </c>
      <c r="P68" s="7">
        <f t="shared" si="22"/>
        <v>0</v>
      </c>
      <c r="Q68" s="7">
        <f t="shared" ref="Q68:Q93" ca="1" si="30">IF(O68="-",SUM(INDIRECT(ADDRESS(2,COLUMN(P68))&amp;":"&amp;ADDRESS(ROW(),COLUMN(P68)))),0)</f>
        <v>0</v>
      </c>
      <c r="R68" s="7">
        <f t="shared" si="24"/>
        <v>0</v>
      </c>
      <c r="S68" s="7">
        <f t="shared" ca="1" si="25"/>
        <v>11050</v>
      </c>
      <c r="T68" s="7" t="str">
        <f>IF(H68="","",VLOOKUP(H68,'Соль SKU'!$A$1:$B$150,2,0))</f>
        <v/>
      </c>
      <c r="U68" s="7">
        <f t="shared" si="26"/>
        <v>9.4117647058823533</v>
      </c>
      <c r="V68" s="7">
        <f t="shared" si="27"/>
        <v>0</v>
      </c>
      <c r="W68" s="7">
        <f t="shared" si="28"/>
        <v>0</v>
      </c>
      <c r="X68" s="7" t="str">
        <f t="shared" ca="1" si="29"/>
        <v/>
      </c>
    </row>
    <row r="69" spans="10:24" ht="13.75" customHeight="1" x14ac:dyDescent="0.2">
      <c r="J69" s="31" t="str">
        <f t="shared" ca="1" si="20"/>
        <v/>
      </c>
      <c r="N69" s="42" t="str">
        <f t="shared" ca="1" si="21"/>
        <v/>
      </c>
      <c r="P69" s="7">
        <f t="shared" si="22"/>
        <v>0</v>
      </c>
      <c r="Q69" s="7">
        <f t="shared" ca="1" si="30"/>
        <v>0</v>
      </c>
      <c r="R69" s="7">
        <f t="shared" si="24"/>
        <v>0</v>
      </c>
      <c r="S69" s="7">
        <f t="shared" ca="1" si="25"/>
        <v>11050</v>
      </c>
      <c r="T69" s="7" t="str">
        <f>IF(H69="","",VLOOKUP(H69,'Соль SKU'!$A$1:$B$150,2,0))</f>
        <v/>
      </c>
      <c r="U69" s="7">
        <f t="shared" si="26"/>
        <v>9.4117647058823533</v>
      </c>
      <c r="V69" s="7">
        <f t="shared" si="27"/>
        <v>0</v>
      </c>
      <c r="W69" s="7">
        <f t="shared" si="28"/>
        <v>0</v>
      </c>
      <c r="X69" s="7" t="str">
        <f t="shared" ca="1" si="29"/>
        <v/>
      </c>
    </row>
    <row r="70" spans="10:24" ht="13.75" customHeight="1" x14ac:dyDescent="0.2">
      <c r="J70" s="31" t="str">
        <f t="shared" ca="1" si="20"/>
        <v/>
      </c>
      <c r="N70" s="42" t="str">
        <f t="shared" ca="1" si="21"/>
        <v/>
      </c>
      <c r="P70" s="7">
        <f t="shared" si="22"/>
        <v>0</v>
      </c>
      <c r="Q70" s="7">
        <f t="shared" ca="1" si="30"/>
        <v>0</v>
      </c>
      <c r="R70" s="7">
        <f t="shared" si="24"/>
        <v>0</v>
      </c>
      <c r="S70" s="7">
        <f t="shared" ca="1" si="25"/>
        <v>11050</v>
      </c>
      <c r="T70" s="7" t="str">
        <f>IF(H70="","",VLOOKUP(H70,'Соль SKU'!$A$1:$B$150,2,0))</f>
        <v/>
      </c>
      <c r="U70" s="7">
        <f t="shared" si="26"/>
        <v>9.4117647058823533</v>
      </c>
      <c r="V70" s="7">
        <f t="shared" si="27"/>
        <v>0</v>
      </c>
      <c r="W70" s="7">
        <f t="shared" si="28"/>
        <v>0</v>
      </c>
      <c r="X70" s="7" t="str">
        <f t="shared" ca="1" si="29"/>
        <v/>
      </c>
    </row>
    <row r="71" spans="10:24" ht="13.75" customHeight="1" x14ac:dyDescent="0.2">
      <c r="J71" s="31" t="str">
        <f t="shared" ca="1" si="20"/>
        <v/>
      </c>
      <c r="N71" s="42" t="str">
        <f t="shared" ca="1" si="21"/>
        <v/>
      </c>
      <c r="P71" s="7">
        <f t="shared" si="22"/>
        <v>0</v>
      </c>
      <c r="Q71" s="7">
        <f t="shared" ca="1" si="30"/>
        <v>0</v>
      </c>
      <c r="R71" s="7">
        <f t="shared" si="24"/>
        <v>0</v>
      </c>
      <c r="S71" s="7">
        <f t="shared" ca="1" si="25"/>
        <v>11050</v>
      </c>
      <c r="T71" s="7" t="str">
        <f>IF(H71="","",VLOOKUP(H71,'Соль SKU'!$A$1:$B$150,2,0))</f>
        <v/>
      </c>
      <c r="U71" s="7">
        <f t="shared" si="26"/>
        <v>9.4117647058823533</v>
      </c>
      <c r="V71" s="7">
        <f t="shared" si="27"/>
        <v>0</v>
      </c>
      <c r="W71" s="7">
        <f t="shared" si="28"/>
        <v>0</v>
      </c>
      <c r="X71" s="7" t="str">
        <f t="shared" ca="1" si="29"/>
        <v/>
      </c>
    </row>
    <row r="72" spans="10:24" ht="13.75" customHeight="1" x14ac:dyDescent="0.2">
      <c r="J72" s="31" t="str">
        <f t="shared" ca="1" si="20"/>
        <v/>
      </c>
      <c r="N72" s="42" t="str">
        <f t="shared" ca="1" si="21"/>
        <v/>
      </c>
      <c r="P72" s="7">
        <f t="shared" si="22"/>
        <v>0</v>
      </c>
      <c r="Q72" s="7">
        <f t="shared" ca="1" si="30"/>
        <v>0</v>
      </c>
      <c r="R72" s="7">
        <f t="shared" si="24"/>
        <v>0</v>
      </c>
      <c r="S72" s="7">
        <f t="shared" ca="1" si="25"/>
        <v>11050</v>
      </c>
      <c r="T72" s="7" t="str">
        <f>IF(H72="","",VLOOKUP(H72,'Соль SKU'!$A$1:$B$150,2,0))</f>
        <v/>
      </c>
      <c r="U72" s="7">
        <f t="shared" si="26"/>
        <v>9.4117647058823533</v>
      </c>
      <c r="V72" s="7">
        <f t="shared" si="27"/>
        <v>0</v>
      </c>
      <c r="W72" s="7">
        <f t="shared" si="28"/>
        <v>0</v>
      </c>
      <c r="X72" s="7" t="str">
        <f t="shared" ca="1" si="29"/>
        <v/>
      </c>
    </row>
    <row r="73" spans="10:24" ht="13.75" customHeight="1" x14ac:dyDescent="0.2">
      <c r="J73" s="31" t="str">
        <f t="shared" ca="1" si="20"/>
        <v/>
      </c>
      <c r="N73" s="42" t="str">
        <f t="shared" ca="1" si="21"/>
        <v/>
      </c>
      <c r="P73" s="7">
        <f t="shared" si="22"/>
        <v>0</v>
      </c>
      <c r="Q73" s="7">
        <f t="shared" ca="1" si="30"/>
        <v>0</v>
      </c>
      <c r="R73" s="7">
        <f t="shared" si="24"/>
        <v>0</v>
      </c>
      <c r="S73" s="7">
        <f t="shared" ca="1" si="25"/>
        <v>11050</v>
      </c>
      <c r="T73" s="7" t="str">
        <f>IF(H73="","",VLOOKUP(H73,'Соль SKU'!$A$1:$B$150,2,0))</f>
        <v/>
      </c>
      <c r="U73" s="7">
        <f t="shared" si="26"/>
        <v>9.4117647058823533</v>
      </c>
      <c r="V73" s="7">
        <f t="shared" si="27"/>
        <v>0</v>
      </c>
      <c r="W73" s="7">
        <f t="shared" si="28"/>
        <v>0</v>
      </c>
      <c r="X73" s="7" t="str">
        <f t="shared" ca="1" si="29"/>
        <v/>
      </c>
    </row>
    <row r="74" spans="10:24" ht="13.75" customHeight="1" x14ac:dyDescent="0.2">
      <c r="J74" s="31" t="str">
        <f t="shared" ca="1" si="20"/>
        <v/>
      </c>
      <c r="N74" s="42" t="str">
        <f t="shared" ca="1" si="21"/>
        <v/>
      </c>
      <c r="P74" s="7">
        <f t="shared" si="22"/>
        <v>0</v>
      </c>
      <c r="Q74" s="7">
        <f t="shared" ca="1" si="30"/>
        <v>0</v>
      </c>
      <c r="R74" s="7">
        <f t="shared" si="24"/>
        <v>0</v>
      </c>
      <c r="S74" s="7">
        <f t="shared" ca="1" si="25"/>
        <v>11050</v>
      </c>
      <c r="T74" s="7" t="str">
        <f>IF(H74="","",VLOOKUP(H74,'Соль SKU'!$A$1:$B$150,2,0))</f>
        <v/>
      </c>
      <c r="U74" s="7">
        <f t="shared" si="26"/>
        <v>9.4117647058823533</v>
      </c>
      <c r="V74" s="7">
        <f t="shared" si="27"/>
        <v>0</v>
      </c>
      <c r="W74" s="7">
        <f t="shared" si="28"/>
        <v>0</v>
      </c>
      <c r="X74" s="7" t="str">
        <f t="shared" ca="1" si="29"/>
        <v/>
      </c>
    </row>
    <row r="75" spans="10:24" ht="13.75" customHeight="1" x14ac:dyDescent="0.2">
      <c r="J75" s="31" t="str">
        <f t="shared" ca="1" si="20"/>
        <v/>
      </c>
      <c r="N75" s="42" t="str">
        <f t="shared" ca="1" si="21"/>
        <v/>
      </c>
      <c r="P75" s="7">
        <f t="shared" si="22"/>
        <v>0</v>
      </c>
      <c r="Q75" s="7">
        <f t="shared" ca="1" si="30"/>
        <v>0</v>
      </c>
      <c r="R75" s="7">
        <f t="shared" si="24"/>
        <v>0</v>
      </c>
      <c r="S75" s="7">
        <f t="shared" ca="1" si="25"/>
        <v>11050</v>
      </c>
      <c r="T75" s="7" t="str">
        <f>IF(H75="","",VLOOKUP(H75,'Соль SKU'!$A$1:$B$150,2,0))</f>
        <v/>
      </c>
      <c r="U75" s="7">
        <f t="shared" si="26"/>
        <v>9.4117647058823533</v>
      </c>
      <c r="V75" s="7">
        <f t="shared" si="27"/>
        <v>0</v>
      </c>
      <c r="W75" s="7">
        <f t="shared" si="28"/>
        <v>0</v>
      </c>
      <c r="X75" s="7" t="str">
        <f t="shared" ca="1" si="29"/>
        <v/>
      </c>
    </row>
    <row r="76" spans="10:24" ht="13.75" customHeight="1" x14ac:dyDescent="0.2">
      <c r="J76" s="31" t="str">
        <f t="shared" ca="1" si="20"/>
        <v/>
      </c>
      <c r="N76" s="42" t="str">
        <f t="shared" ca="1" si="21"/>
        <v/>
      </c>
      <c r="P76" s="7">
        <f t="shared" si="22"/>
        <v>0</v>
      </c>
      <c r="Q76" s="7">
        <f t="shared" ca="1" si="30"/>
        <v>0</v>
      </c>
      <c r="R76" s="7">
        <f t="shared" si="24"/>
        <v>0</v>
      </c>
      <c r="S76" s="7">
        <f t="shared" ca="1" si="25"/>
        <v>11050</v>
      </c>
      <c r="T76" s="7" t="str">
        <f>IF(H76="","",VLOOKUP(H76,'Соль SKU'!$A$1:$B$150,2,0))</f>
        <v/>
      </c>
      <c r="U76" s="7">
        <f t="shared" si="26"/>
        <v>9.4117647058823533</v>
      </c>
      <c r="V76" s="7">
        <f t="shared" si="27"/>
        <v>0</v>
      </c>
      <c r="W76" s="7">
        <f t="shared" si="28"/>
        <v>0</v>
      </c>
      <c r="X76" s="7" t="str">
        <f t="shared" ca="1" si="29"/>
        <v/>
      </c>
    </row>
    <row r="77" spans="10:24" ht="13.75" customHeight="1" x14ac:dyDescent="0.2">
      <c r="J77" s="31" t="str">
        <f t="shared" ca="1" si="20"/>
        <v/>
      </c>
      <c r="N77" s="42" t="str">
        <f t="shared" ca="1" si="21"/>
        <v/>
      </c>
      <c r="P77" s="7">
        <f t="shared" si="22"/>
        <v>0</v>
      </c>
      <c r="Q77" s="7">
        <f t="shared" ca="1" si="30"/>
        <v>0</v>
      </c>
      <c r="R77" s="7">
        <f t="shared" si="24"/>
        <v>0</v>
      </c>
      <c r="S77" s="7">
        <f t="shared" ca="1" si="25"/>
        <v>11050</v>
      </c>
      <c r="T77" s="7" t="str">
        <f>IF(H77="","",VLOOKUP(H77,'Соль SKU'!$A$1:$B$150,2,0))</f>
        <v/>
      </c>
      <c r="U77" s="7">
        <f t="shared" si="26"/>
        <v>9.4117647058823533</v>
      </c>
      <c r="V77" s="7">
        <f t="shared" si="27"/>
        <v>0</v>
      </c>
      <c r="W77" s="7">
        <f t="shared" si="28"/>
        <v>0</v>
      </c>
      <c r="X77" s="7" t="str">
        <f t="shared" ca="1" si="29"/>
        <v/>
      </c>
    </row>
    <row r="78" spans="10:24" ht="13.75" customHeight="1" x14ac:dyDescent="0.2">
      <c r="J78" s="31" t="str">
        <f t="shared" ca="1" si="20"/>
        <v/>
      </c>
      <c r="N78" s="42" t="str">
        <f t="shared" ca="1" si="21"/>
        <v/>
      </c>
      <c r="P78" s="7">
        <f t="shared" si="22"/>
        <v>0</v>
      </c>
      <c r="Q78" s="7">
        <f t="shared" ca="1" si="30"/>
        <v>0</v>
      </c>
      <c r="R78" s="7">
        <f t="shared" si="24"/>
        <v>0</v>
      </c>
      <c r="S78" s="7">
        <f t="shared" ca="1" si="25"/>
        <v>11050</v>
      </c>
      <c r="T78" s="7" t="str">
        <f>IF(H78="","",VLOOKUP(H78,'Соль SKU'!$A$1:$B$150,2,0))</f>
        <v/>
      </c>
      <c r="U78" s="7">
        <f t="shared" si="26"/>
        <v>9.4117647058823533</v>
      </c>
      <c r="V78" s="7">
        <f t="shared" si="27"/>
        <v>0</v>
      </c>
      <c r="W78" s="7">
        <f t="shared" si="28"/>
        <v>0</v>
      </c>
      <c r="X78" s="7" t="str">
        <f t="shared" ca="1" si="29"/>
        <v/>
      </c>
    </row>
    <row r="79" spans="10:24" ht="13.75" customHeight="1" x14ac:dyDescent="0.2">
      <c r="J79" s="31" t="str">
        <f t="shared" ca="1" si="20"/>
        <v/>
      </c>
      <c r="N79" s="42" t="str">
        <f t="shared" ca="1" si="21"/>
        <v/>
      </c>
      <c r="P79" s="7">
        <f t="shared" si="22"/>
        <v>0</v>
      </c>
      <c r="Q79" s="7">
        <f t="shared" ca="1" si="30"/>
        <v>0</v>
      </c>
      <c r="R79" s="7">
        <f t="shared" si="24"/>
        <v>0</v>
      </c>
      <c r="S79" s="7">
        <f t="shared" ca="1" si="25"/>
        <v>11050</v>
      </c>
      <c r="T79" s="7" t="str">
        <f>IF(H79="","",VLOOKUP(H79,'Соль SKU'!$A$1:$B$150,2,0))</f>
        <v/>
      </c>
      <c r="U79" s="7">
        <f t="shared" si="26"/>
        <v>9.4117647058823533</v>
      </c>
      <c r="V79" s="7">
        <f t="shared" si="27"/>
        <v>0</v>
      </c>
      <c r="W79" s="7">
        <f t="shared" si="28"/>
        <v>0</v>
      </c>
      <c r="X79" s="7" t="str">
        <f t="shared" ca="1" si="29"/>
        <v/>
      </c>
    </row>
    <row r="80" spans="10:24" ht="13.75" customHeight="1" x14ac:dyDescent="0.2">
      <c r="J80" s="31" t="str">
        <f t="shared" ca="1" si="20"/>
        <v/>
      </c>
      <c r="N80" s="42" t="str">
        <f t="shared" ca="1" si="21"/>
        <v/>
      </c>
      <c r="P80" s="7">
        <f t="shared" si="22"/>
        <v>0</v>
      </c>
      <c r="Q80" s="7">
        <f t="shared" ca="1" si="30"/>
        <v>0</v>
      </c>
      <c r="R80" s="7">
        <f t="shared" si="24"/>
        <v>0</v>
      </c>
      <c r="S80" s="7">
        <f t="shared" ca="1" si="25"/>
        <v>11050</v>
      </c>
      <c r="T80" s="7" t="str">
        <f>IF(H80="","",VLOOKUP(H80,'Соль SKU'!$A$1:$B$150,2,0))</f>
        <v/>
      </c>
      <c r="U80" s="7">
        <f t="shared" si="26"/>
        <v>9.4117647058823533</v>
      </c>
      <c r="V80" s="7">
        <f t="shared" si="27"/>
        <v>0</v>
      </c>
      <c r="W80" s="7">
        <f t="shared" si="28"/>
        <v>0</v>
      </c>
      <c r="X80" s="7" t="str">
        <f t="shared" ca="1" si="29"/>
        <v/>
      </c>
    </row>
    <row r="81" spans="10:24" ht="13.75" customHeight="1" x14ac:dyDescent="0.2">
      <c r="J81" s="31" t="str">
        <f t="shared" ca="1" si="20"/>
        <v/>
      </c>
      <c r="N81" s="42" t="str">
        <f t="shared" ca="1" si="21"/>
        <v/>
      </c>
      <c r="P81" s="7">
        <f t="shared" si="22"/>
        <v>0</v>
      </c>
      <c r="Q81" s="7">
        <f t="shared" ca="1" si="30"/>
        <v>0</v>
      </c>
      <c r="R81" s="7">
        <f t="shared" si="24"/>
        <v>0</v>
      </c>
      <c r="S81" s="7">
        <f t="shared" ca="1" si="25"/>
        <v>11050</v>
      </c>
      <c r="T81" s="7" t="str">
        <f>IF(H81="","",VLOOKUP(H81,'Соль SKU'!$A$1:$B$150,2,0))</f>
        <v/>
      </c>
      <c r="U81" s="7">
        <f t="shared" si="26"/>
        <v>9.4117647058823533</v>
      </c>
      <c r="V81" s="7">
        <f t="shared" si="27"/>
        <v>0</v>
      </c>
      <c r="W81" s="7">
        <f t="shared" si="28"/>
        <v>0</v>
      </c>
      <c r="X81" s="7" t="str">
        <f t="shared" ca="1" si="29"/>
        <v/>
      </c>
    </row>
    <row r="82" spans="10:24" ht="13.75" customHeight="1" x14ac:dyDescent="0.2">
      <c r="J82" s="31" t="str">
        <f t="shared" ca="1" si="20"/>
        <v/>
      </c>
      <c r="N82" s="42" t="str">
        <f t="shared" ca="1" si="21"/>
        <v/>
      </c>
      <c r="P82" s="7">
        <f t="shared" si="22"/>
        <v>0</v>
      </c>
      <c r="Q82" s="7">
        <f t="shared" ca="1" si="30"/>
        <v>0</v>
      </c>
      <c r="R82" s="7">
        <f t="shared" si="24"/>
        <v>0</v>
      </c>
      <c r="S82" s="7">
        <f t="shared" ca="1" si="25"/>
        <v>11050</v>
      </c>
      <c r="T82" s="7" t="str">
        <f>IF(H82="","",VLOOKUP(H82,'Соль SKU'!$A$1:$B$150,2,0))</f>
        <v/>
      </c>
      <c r="U82" s="7">
        <f t="shared" si="26"/>
        <v>9.4117647058823533</v>
      </c>
      <c r="V82" s="7">
        <f t="shared" si="27"/>
        <v>0</v>
      </c>
      <c r="W82" s="7">
        <f t="shared" si="28"/>
        <v>0</v>
      </c>
      <c r="X82" s="7" t="str">
        <f t="shared" ca="1" si="29"/>
        <v/>
      </c>
    </row>
    <row r="83" spans="10:24" ht="13.75" customHeight="1" x14ac:dyDescent="0.2">
      <c r="J83" s="31" t="str">
        <f t="shared" ca="1" si="20"/>
        <v/>
      </c>
      <c r="N83" s="42" t="str">
        <f t="shared" ca="1" si="21"/>
        <v/>
      </c>
      <c r="P83" s="7">
        <f t="shared" si="22"/>
        <v>0</v>
      </c>
      <c r="Q83" s="7">
        <f t="shared" ca="1" si="30"/>
        <v>0</v>
      </c>
      <c r="R83" s="7">
        <f t="shared" si="24"/>
        <v>0</v>
      </c>
      <c r="S83" s="7">
        <f t="shared" ca="1" si="25"/>
        <v>11050</v>
      </c>
      <c r="T83" s="7" t="str">
        <f>IF(H83="","",VLOOKUP(H83,'Соль SKU'!$A$1:$B$150,2,0))</f>
        <v/>
      </c>
      <c r="U83" s="7">
        <f t="shared" si="26"/>
        <v>9.4117647058823533</v>
      </c>
      <c r="V83" s="7">
        <f t="shared" si="27"/>
        <v>0</v>
      </c>
      <c r="W83" s="7">
        <f t="shared" si="28"/>
        <v>0</v>
      </c>
      <c r="X83" s="7" t="str">
        <f t="shared" ca="1" si="29"/>
        <v/>
      </c>
    </row>
    <row r="84" spans="10:24" ht="13.75" customHeight="1" x14ac:dyDescent="0.2">
      <c r="J84" s="31" t="str">
        <f t="shared" ca="1" si="20"/>
        <v/>
      </c>
      <c r="N84" s="42" t="str">
        <f t="shared" ca="1" si="21"/>
        <v/>
      </c>
      <c r="P84" s="7">
        <f t="shared" si="22"/>
        <v>0</v>
      </c>
      <c r="Q84" s="7">
        <f t="shared" ca="1" si="30"/>
        <v>0</v>
      </c>
      <c r="R84" s="7">
        <f t="shared" si="24"/>
        <v>0</v>
      </c>
      <c r="S84" s="7">
        <f t="shared" ca="1" si="25"/>
        <v>11050</v>
      </c>
      <c r="T84" s="7" t="str">
        <f>IF(H84="","",VLOOKUP(H84,'Соль SKU'!$A$1:$B$150,2,0))</f>
        <v/>
      </c>
      <c r="U84" s="7">
        <f t="shared" si="26"/>
        <v>9.4117647058823533</v>
      </c>
      <c r="V84" s="7">
        <f t="shared" si="27"/>
        <v>0</v>
      </c>
      <c r="W84" s="7">
        <f t="shared" si="28"/>
        <v>0</v>
      </c>
      <c r="X84" s="7" t="str">
        <f t="shared" ca="1" si="29"/>
        <v/>
      </c>
    </row>
    <row r="85" spans="10:24" ht="13.75" customHeight="1" x14ac:dyDescent="0.2">
      <c r="J85" s="31" t="str">
        <f t="shared" ca="1" si="20"/>
        <v/>
      </c>
      <c r="N85" s="42" t="str">
        <f t="shared" ca="1" si="21"/>
        <v/>
      </c>
      <c r="P85" s="7">
        <f t="shared" si="22"/>
        <v>0</v>
      </c>
      <c r="Q85" s="7">
        <f t="shared" ca="1" si="30"/>
        <v>0</v>
      </c>
      <c r="R85" s="7">
        <f t="shared" si="24"/>
        <v>0</v>
      </c>
      <c r="S85" s="7">
        <f t="shared" ca="1" si="25"/>
        <v>11050</v>
      </c>
      <c r="T85" s="7" t="str">
        <f>IF(H85="","",VLOOKUP(H85,'Соль SKU'!$A$1:$B$150,2,0))</f>
        <v/>
      </c>
      <c r="U85" s="7">
        <f t="shared" si="26"/>
        <v>9.4117647058823533</v>
      </c>
      <c r="V85" s="7">
        <f t="shared" si="27"/>
        <v>0</v>
      </c>
      <c r="W85" s="7">
        <f t="shared" si="28"/>
        <v>0</v>
      </c>
      <c r="X85" s="7" t="str">
        <f t="shared" ca="1" si="29"/>
        <v/>
      </c>
    </row>
    <row r="86" spans="10:24" ht="13.75" customHeight="1" x14ac:dyDescent="0.2">
      <c r="J86" s="31" t="str">
        <f t="shared" ca="1" si="20"/>
        <v/>
      </c>
      <c r="N86" s="42" t="str">
        <f t="shared" ca="1" si="21"/>
        <v/>
      </c>
      <c r="P86" s="7">
        <f t="shared" si="22"/>
        <v>0</v>
      </c>
      <c r="Q86" s="7">
        <f t="shared" ca="1" si="30"/>
        <v>0</v>
      </c>
      <c r="R86" s="7">
        <f t="shared" si="24"/>
        <v>0</v>
      </c>
      <c r="S86" s="7">
        <f t="shared" ca="1" si="25"/>
        <v>11050</v>
      </c>
      <c r="T86" s="7" t="str">
        <f>IF(H86="","",VLOOKUP(H86,'Соль SKU'!$A$1:$B$150,2,0))</f>
        <v/>
      </c>
      <c r="U86" s="7">
        <f t="shared" si="26"/>
        <v>9.4117647058823533</v>
      </c>
      <c r="V86" s="7">
        <f t="shared" si="27"/>
        <v>0</v>
      </c>
      <c r="W86" s="7">
        <f t="shared" si="28"/>
        <v>0</v>
      </c>
      <c r="X86" s="7" t="str">
        <f t="shared" ca="1" si="29"/>
        <v/>
      </c>
    </row>
    <row r="87" spans="10:24" ht="13.75" customHeight="1" x14ac:dyDescent="0.2">
      <c r="J87" s="31" t="str">
        <f t="shared" ca="1" si="20"/>
        <v/>
      </c>
      <c r="N87" s="42" t="str">
        <f t="shared" ca="1" si="21"/>
        <v/>
      </c>
      <c r="P87" s="7">
        <f t="shared" si="22"/>
        <v>0</v>
      </c>
      <c r="Q87" s="7">
        <f t="shared" ca="1" si="30"/>
        <v>0</v>
      </c>
      <c r="R87" s="7">
        <f t="shared" si="24"/>
        <v>0</v>
      </c>
      <c r="S87" s="7">
        <f t="shared" ca="1" si="25"/>
        <v>11050</v>
      </c>
      <c r="T87" s="7" t="str">
        <f>IF(H87="","",VLOOKUP(H87,'Соль SKU'!$A$1:$B$150,2,0))</f>
        <v/>
      </c>
      <c r="U87" s="7">
        <f t="shared" si="26"/>
        <v>9.4117647058823533</v>
      </c>
      <c r="V87" s="7">
        <f t="shared" si="27"/>
        <v>0</v>
      </c>
      <c r="W87" s="7">
        <f t="shared" si="28"/>
        <v>0</v>
      </c>
      <c r="X87" s="7" t="str">
        <f t="shared" ca="1" si="29"/>
        <v/>
      </c>
    </row>
    <row r="88" spans="10:24" ht="13.75" customHeight="1" x14ac:dyDescent="0.2">
      <c r="J88" s="31" t="str">
        <f t="shared" ca="1" si="20"/>
        <v/>
      </c>
      <c r="N88" s="42" t="str">
        <f t="shared" ca="1" si="21"/>
        <v/>
      </c>
      <c r="P88" s="7">
        <f t="shared" si="22"/>
        <v>0</v>
      </c>
      <c r="Q88" s="7">
        <f t="shared" ca="1" si="30"/>
        <v>0</v>
      </c>
      <c r="R88" s="7">
        <f t="shared" si="24"/>
        <v>0</v>
      </c>
      <c r="S88" s="7">
        <f t="shared" ca="1" si="25"/>
        <v>11050</v>
      </c>
      <c r="T88" s="7" t="str">
        <f>IF(H88="","",VLOOKUP(H88,'Соль SKU'!$A$1:$B$150,2,0))</f>
        <v/>
      </c>
      <c r="U88" s="7">
        <f t="shared" si="26"/>
        <v>9.4117647058823533</v>
      </c>
      <c r="V88" s="7">
        <f t="shared" si="27"/>
        <v>0</v>
      </c>
      <c r="W88" s="7">
        <f t="shared" si="28"/>
        <v>0</v>
      </c>
      <c r="X88" s="7" t="str">
        <f t="shared" ca="1" si="29"/>
        <v/>
      </c>
    </row>
    <row r="89" spans="10:24" ht="13.75" customHeight="1" x14ac:dyDescent="0.2">
      <c r="J89" s="31" t="str">
        <f t="shared" ca="1" si="20"/>
        <v/>
      </c>
      <c r="N89" s="42" t="str">
        <f t="shared" ca="1" si="21"/>
        <v/>
      </c>
      <c r="P89" s="7">
        <f t="shared" si="22"/>
        <v>0</v>
      </c>
      <c r="Q89" s="7">
        <f t="shared" ca="1" si="30"/>
        <v>0</v>
      </c>
      <c r="R89" s="7">
        <f t="shared" si="24"/>
        <v>0</v>
      </c>
      <c r="S89" s="7">
        <f t="shared" ca="1" si="25"/>
        <v>11050</v>
      </c>
      <c r="T89" s="7" t="str">
        <f>IF(H89="","",VLOOKUP(H89,'Соль SKU'!$A$1:$B$150,2,0))</f>
        <v/>
      </c>
      <c r="U89" s="7">
        <f t="shared" si="26"/>
        <v>9.4117647058823533</v>
      </c>
      <c r="V89" s="7">
        <f t="shared" si="27"/>
        <v>0</v>
      </c>
      <c r="W89" s="7">
        <f t="shared" si="28"/>
        <v>0</v>
      </c>
      <c r="X89" s="7" t="str">
        <f t="shared" ca="1" si="29"/>
        <v/>
      </c>
    </row>
    <row r="90" spans="10:24" ht="13.75" customHeight="1" x14ac:dyDescent="0.2">
      <c r="J90" s="31" t="str">
        <f t="shared" ca="1" si="20"/>
        <v/>
      </c>
      <c r="N90" s="42" t="str">
        <f t="shared" ca="1" si="21"/>
        <v/>
      </c>
      <c r="P90" s="7">
        <f t="shared" si="22"/>
        <v>0</v>
      </c>
      <c r="Q90" s="7">
        <f t="shared" ca="1" si="30"/>
        <v>0</v>
      </c>
      <c r="R90" s="7">
        <f t="shared" si="24"/>
        <v>0</v>
      </c>
      <c r="S90" s="7">
        <f t="shared" ca="1" si="25"/>
        <v>11050</v>
      </c>
      <c r="T90" s="7" t="str">
        <f>IF(H90="","",VLOOKUP(H90,'Соль SKU'!$A$1:$B$150,2,0))</f>
        <v/>
      </c>
      <c r="U90" s="7">
        <f t="shared" si="26"/>
        <v>9.4117647058823533</v>
      </c>
      <c r="V90" s="7">
        <f t="shared" si="27"/>
        <v>0</v>
      </c>
      <c r="W90" s="7">
        <f t="shared" si="28"/>
        <v>0</v>
      </c>
      <c r="X90" s="7" t="str">
        <f t="shared" ca="1" si="29"/>
        <v/>
      </c>
    </row>
    <row r="91" spans="10:24" ht="13.75" customHeight="1" x14ac:dyDescent="0.2">
      <c r="J91" s="31" t="str">
        <f t="shared" ca="1" si="20"/>
        <v/>
      </c>
      <c r="N91" s="42" t="str">
        <f t="shared" ca="1" si="21"/>
        <v/>
      </c>
      <c r="P91" s="7">
        <f t="shared" si="22"/>
        <v>0</v>
      </c>
      <c r="Q91" s="7">
        <f t="shared" ca="1" si="30"/>
        <v>0</v>
      </c>
      <c r="R91" s="7">
        <f t="shared" si="24"/>
        <v>0</v>
      </c>
      <c r="S91" s="7">
        <f t="shared" ca="1" si="25"/>
        <v>11050</v>
      </c>
      <c r="T91" s="7" t="str">
        <f>IF(H91="","",VLOOKUP(H91,'Соль SKU'!$A$1:$B$150,2,0))</f>
        <v/>
      </c>
      <c r="U91" s="7">
        <f t="shared" si="26"/>
        <v>9.4117647058823533</v>
      </c>
      <c r="V91" s="7">
        <f t="shared" si="27"/>
        <v>0</v>
      </c>
      <c r="W91" s="7">
        <f t="shared" si="28"/>
        <v>0</v>
      </c>
      <c r="X91" s="7" t="str">
        <f t="shared" ca="1" si="29"/>
        <v/>
      </c>
    </row>
    <row r="92" spans="10:24" ht="13.75" customHeight="1" x14ac:dyDescent="0.2">
      <c r="J92" s="31" t="str">
        <f t="shared" ca="1" si="20"/>
        <v/>
      </c>
      <c r="N92" s="42" t="str">
        <f t="shared" ca="1" si="21"/>
        <v/>
      </c>
      <c r="P92" s="7">
        <f t="shared" si="22"/>
        <v>0</v>
      </c>
      <c r="Q92" s="7">
        <f t="shared" ca="1" si="30"/>
        <v>0</v>
      </c>
      <c r="R92" s="7">
        <f t="shared" si="24"/>
        <v>0</v>
      </c>
      <c r="S92" s="7">
        <f t="shared" ca="1" si="25"/>
        <v>11050</v>
      </c>
      <c r="T92" s="7" t="str">
        <f>IF(H92="","",VLOOKUP(H92,'Соль SKU'!$A$1:$B$150,2,0))</f>
        <v/>
      </c>
      <c r="U92" s="7">
        <f t="shared" si="26"/>
        <v>9.4117647058823533</v>
      </c>
      <c r="V92" s="7">
        <f t="shared" si="27"/>
        <v>0</v>
      </c>
      <c r="W92" s="7">
        <f t="shared" si="28"/>
        <v>0</v>
      </c>
      <c r="X92" s="7" t="str">
        <f t="shared" ca="1" si="29"/>
        <v/>
      </c>
    </row>
    <row r="93" spans="10:24" ht="13.75" customHeight="1" x14ac:dyDescent="0.2">
      <c r="J93" s="31" t="str">
        <f t="shared" ca="1" si="20"/>
        <v/>
      </c>
      <c r="N93" s="42" t="str">
        <f t="shared" ca="1" si="21"/>
        <v/>
      </c>
      <c r="P93" s="7">
        <f t="shared" si="22"/>
        <v>0</v>
      </c>
      <c r="Q93" s="7">
        <f t="shared" ca="1" si="30"/>
        <v>0</v>
      </c>
      <c r="R93" s="7">
        <f t="shared" si="24"/>
        <v>0</v>
      </c>
      <c r="S93" s="7">
        <f t="shared" ca="1" si="25"/>
        <v>11050</v>
      </c>
      <c r="T93" s="7" t="str">
        <f>IF(H93="","",VLOOKUP(H93,'Соль SKU'!$A$1:$B$150,2,0))</f>
        <v/>
      </c>
      <c r="U93" s="7">
        <f t="shared" si="26"/>
        <v>9.4117647058823533</v>
      </c>
      <c r="V93" s="7">
        <f t="shared" si="27"/>
        <v>0</v>
      </c>
      <c r="W93" s="7">
        <f t="shared" si="28"/>
        <v>0</v>
      </c>
      <c r="X93" s="7" t="str">
        <f t="shared" ca="1" si="29"/>
        <v/>
      </c>
    </row>
    <row r="94" spans="10:24" ht="13.75" customHeight="1" x14ac:dyDescent="0.2">
      <c r="J94" s="31" t="str">
        <f t="shared" ca="1" si="20"/>
        <v/>
      </c>
      <c r="N94" s="42" t="str">
        <f t="shared" ca="1" si="21"/>
        <v/>
      </c>
      <c r="P94" s="7">
        <f t="shared" si="22"/>
        <v>0</v>
      </c>
      <c r="Q94" s="7">
        <f t="shared" ref="Q94:Q116" ca="1" si="31">IF(O94 = "-", SUM(INDIRECT(ADDRESS(2,COLUMN(P94)) &amp; ":" &amp; ADDRESS(ROW(),COLUMN(P94)))), 0)</f>
        <v>0</v>
      </c>
      <c r="R94" s="7">
        <f t="shared" si="24"/>
        <v>0</v>
      </c>
      <c r="S94" s="7">
        <f t="shared" ca="1" si="25"/>
        <v>11050</v>
      </c>
      <c r="T94" s="7" t="str">
        <f>IF(H94="","",VLOOKUP(H94,'Соль SKU'!$A$1:$B$150,2,0))</f>
        <v/>
      </c>
      <c r="U94" s="7">
        <f t="shared" si="26"/>
        <v>9.4117647058823533</v>
      </c>
      <c r="V94" s="7">
        <f t="shared" si="27"/>
        <v>0</v>
      </c>
      <c r="W94" s="7">
        <f t="shared" si="28"/>
        <v>0</v>
      </c>
      <c r="X94" s="7" t="str">
        <f t="shared" ca="1" si="29"/>
        <v/>
      </c>
    </row>
    <row r="95" spans="10:24" ht="13.75" customHeight="1" x14ac:dyDescent="0.2">
      <c r="J95" s="31" t="str">
        <f t="shared" ca="1" si="20"/>
        <v/>
      </c>
      <c r="N95" s="42" t="str">
        <f t="shared" ca="1" si="21"/>
        <v/>
      </c>
      <c r="P95" s="7">
        <f t="shared" si="22"/>
        <v>0</v>
      </c>
      <c r="Q95" s="7">
        <f t="shared" ca="1" si="31"/>
        <v>0</v>
      </c>
      <c r="R95" s="7">
        <f t="shared" si="24"/>
        <v>0</v>
      </c>
      <c r="S95" s="7">
        <f t="shared" ca="1" si="25"/>
        <v>11050</v>
      </c>
      <c r="T95" s="7" t="str">
        <f>IF(H95="","",VLOOKUP(H95,'Соль SKU'!$A$1:$B$150,2,0))</f>
        <v/>
      </c>
      <c r="U95" s="7">
        <f t="shared" si="26"/>
        <v>9.4117647058823533</v>
      </c>
      <c r="V95" s="7">
        <f t="shared" si="27"/>
        <v>0</v>
      </c>
      <c r="W95" s="7">
        <f t="shared" si="28"/>
        <v>0</v>
      </c>
      <c r="X95" s="7" t="str">
        <f t="shared" ca="1" si="29"/>
        <v/>
      </c>
    </row>
    <row r="96" spans="10:24" ht="13.75" customHeight="1" x14ac:dyDescent="0.2">
      <c r="J96" s="31" t="str">
        <f t="shared" ca="1" si="20"/>
        <v/>
      </c>
      <c r="N96" s="42" t="str">
        <f t="shared" ca="1" si="21"/>
        <v/>
      </c>
      <c r="P96" s="7">
        <f t="shared" si="22"/>
        <v>0</v>
      </c>
      <c r="Q96" s="7">
        <f t="shared" ca="1" si="31"/>
        <v>0</v>
      </c>
      <c r="R96" s="7">
        <f t="shared" si="24"/>
        <v>0</v>
      </c>
      <c r="S96" s="7">
        <f t="shared" ca="1" si="25"/>
        <v>11050</v>
      </c>
      <c r="T96" s="7" t="str">
        <f>IF(H96="","",VLOOKUP(H96,'Соль SKU'!$A$1:$B$150,2,0))</f>
        <v/>
      </c>
      <c r="U96" s="7">
        <f t="shared" si="26"/>
        <v>9.4117647058823533</v>
      </c>
      <c r="V96" s="7">
        <f t="shared" si="27"/>
        <v>0</v>
      </c>
      <c r="W96" s="7">
        <f t="shared" si="28"/>
        <v>0</v>
      </c>
      <c r="X96" s="7" t="str">
        <f t="shared" ca="1" si="29"/>
        <v/>
      </c>
    </row>
    <row r="97" spans="10:24" ht="13.75" customHeight="1" x14ac:dyDescent="0.2">
      <c r="J97" s="31" t="str">
        <f t="shared" ca="1" si="20"/>
        <v/>
      </c>
      <c r="N97" s="42" t="str">
        <f t="shared" ca="1" si="21"/>
        <v/>
      </c>
      <c r="P97" s="7">
        <f t="shared" si="22"/>
        <v>0</v>
      </c>
      <c r="Q97" s="7">
        <f t="shared" ca="1" si="31"/>
        <v>0</v>
      </c>
      <c r="R97" s="7">
        <f t="shared" si="24"/>
        <v>0</v>
      </c>
      <c r="S97" s="7">
        <f t="shared" ca="1" si="25"/>
        <v>11050</v>
      </c>
      <c r="T97" s="7" t="str">
        <f>IF(H97="","",VLOOKUP(H97,'Соль SKU'!$A$1:$B$150,2,0))</f>
        <v/>
      </c>
      <c r="U97" s="7">
        <f t="shared" si="26"/>
        <v>9.4117647058823533</v>
      </c>
      <c r="V97" s="7">
        <f t="shared" si="27"/>
        <v>0</v>
      </c>
      <c r="W97" s="7">
        <f t="shared" si="28"/>
        <v>0</v>
      </c>
      <c r="X97" s="7" t="str">
        <f t="shared" ca="1" si="29"/>
        <v/>
      </c>
    </row>
    <row r="98" spans="10:24" ht="13.75" customHeight="1" x14ac:dyDescent="0.2">
      <c r="J98" s="31" t="str">
        <f t="shared" ref="J98:J116" ca="1" si="32">IF(M98="", IF(O98="","",X98+(INDIRECT("S" &amp; ROW() - 1) - S98)),IF(O98="", "", INDIRECT("S" &amp; ROW() - 1) - S98))</f>
        <v/>
      </c>
      <c r="N98" s="42" t="str">
        <f t="shared" ref="N98:N129" ca="1" si="33">IF(M98="", IF(X98=0, "", X98), IF(V98 = "", "", IF(V98/U98 = 0, "", V98/U98)))</f>
        <v/>
      </c>
      <c r="P98" s="7">
        <f t="shared" ref="P98:P129" si="34">IF(O98 = "-", -W98,I98)</f>
        <v>0</v>
      </c>
      <c r="Q98" s="7">
        <f t="shared" ca="1" si="31"/>
        <v>0</v>
      </c>
      <c r="R98" s="7">
        <f t="shared" ref="R98:R116" si="35">IF(O98="-",1,0)</f>
        <v>0</v>
      </c>
      <c r="S98" s="7">
        <f t="shared" ref="S98:S116" ca="1" si="36">IF(Q98 = 0, INDIRECT("S" &amp; ROW() - 1), Q98)</f>
        <v>11050</v>
      </c>
      <c r="T98" s="7" t="str">
        <f>IF(H98="","",VLOOKUP(H98,'Соль SKU'!$A$1:$B$150,2,0))</f>
        <v/>
      </c>
      <c r="U98" s="7">
        <f t="shared" ref="U98:U116" si="37">8000/850</f>
        <v>9.4117647058823533</v>
      </c>
      <c r="V98" s="7">
        <f t="shared" ref="V98:V116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7">
        <f t="shared" ref="W98:W129" si="39">IF(V98 = "", "", V98/U98)</f>
        <v>0</v>
      </c>
      <c r="X98" s="7" t="str">
        <f t="shared" ref="X98:X116" ca="1" si="40">IF(O98="", "", MAX(ROUND(-(INDIRECT("S" &amp; ROW() - 1) - S98)/850, 0), 1) * 850)</f>
        <v/>
      </c>
    </row>
    <row r="99" spans="10:24" ht="13.75" customHeight="1" x14ac:dyDescent="0.2">
      <c r="J99" s="31" t="str">
        <f t="shared" ca="1" si="32"/>
        <v/>
      </c>
      <c r="N99" s="42" t="str">
        <f t="shared" ca="1" si="33"/>
        <v/>
      </c>
      <c r="P99" s="7">
        <f t="shared" si="34"/>
        <v>0</v>
      </c>
      <c r="Q99" s="7">
        <f t="shared" ca="1" si="31"/>
        <v>0</v>
      </c>
      <c r="R99" s="7">
        <f t="shared" si="35"/>
        <v>0</v>
      </c>
      <c r="S99" s="7">
        <f t="shared" ca="1" si="36"/>
        <v>11050</v>
      </c>
      <c r="T99" s="7" t="str">
        <f>IF(H99="","",VLOOKUP(H99,'Соль SKU'!$A$1:$B$150,2,0))</f>
        <v/>
      </c>
      <c r="U99" s="7">
        <f t="shared" si="37"/>
        <v>9.4117647058823533</v>
      </c>
      <c r="V99" s="7">
        <f t="shared" si="38"/>
        <v>0</v>
      </c>
      <c r="W99" s="7">
        <f t="shared" si="39"/>
        <v>0</v>
      </c>
      <c r="X99" s="7" t="str">
        <f t="shared" ca="1" si="40"/>
        <v/>
      </c>
    </row>
    <row r="100" spans="10:24" ht="13.75" customHeight="1" x14ac:dyDescent="0.2">
      <c r="J100" s="31" t="str">
        <f t="shared" ca="1" si="32"/>
        <v/>
      </c>
      <c r="N100" s="42" t="str">
        <f t="shared" ca="1" si="33"/>
        <v/>
      </c>
      <c r="P100" s="7">
        <f t="shared" si="34"/>
        <v>0</v>
      </c>
      <c r="Q100" s="7">
        <f t="shared" ca="1" si="31"/>
        <v>0</v>
      </c>
      <c r="R100" s="7">
        <f t="shared" si="35"/>
        <v>0</v>
      </c>
      <c r="S100" s="7">
        <f t="shared" ca="1" si="36"/>
        <v>11050</v>
      </c>
      <c r="T100" s="7" t="str">
        <f>IF(H100="","",VLOOKUP(H100,'Соль SKU'!$A$1:$B$150,2,0))</f>
        <v/>
      </c>
      <c r="U100" s="7">
        <f t="shared" si="37"/>
        <v>9.4117647058823533</v>
      </c>
      <c r="V100" s="7">
        <f t="shared" si="38"/>
        <v>0</v>
      </c>
      <c r="W100" s="7">
        <f t="shared" si="39"/>
        <v>0</v>
      </c>
      <c r="X100" s="7" t="str">
        <f t="shared" ca="1" si="40"/>
        <v/>
      </c>
    </row>
    <row r="101" spans="10:24" ht="13.75" customHeight="1" x14ac:dyDescent="0.2">
      <c r="J101" s="31" t="str">
        <f t="shared" ca="1" si="32"/>
        <v/>
      </c>
      <c r="N101" s="42" t="str">
        <f t="shared" ca="1" si="33"/>
        <v/>
      </c>
      <c r="P101" s="7">
        <f t="shared" si="34"/>
        <v>0</v>
      </c>
      <c r="Q101" s="7">
        <f t="shared" ca="1" si="31"/>
        <v>0</v>
      </c>
      <c r="R101" s="7">
        <f t="shared" si="35"/>
        <v>0</v>
      </c>
      <c r="S101" s="7">
        <f t="shared" ca="1" si="36"/>
        <v>11050</v>
      </c>
      <c r="T101" s="7" t="str">
        <f>IF(H101="","",VLOOKUP(H101,'Соль SKU'!$A$1:$B$150,2,0))</f>
        <v/>
      </c>
      <c r="U101" s="7">
        <f t="shared" si="37"/>
        <v>9.4117647058823533</v>
      </c>
      <c r="V101" s="7">
        <f t="shared" si="38"/>
        <v>0</v>
      </c>
      <c r="W101" s="7">
        <f t="shared" si="39"/>
        <v>0</v>
      </c>
      <c r="X101" s="7" t="str">
        <f t="shared" ca="1" si="40"/>
        <v/>
      </c>
    </row>
    <row r="102" spans="10:24" ht="13.75" customHeight="1" x14ac:dyDescent="0.2">
      <c r="J102" s="31" t="str">
        <f t="shared" ca="1" si="32"/>
        <v/>
      </c>
      <c r="N102" s="42" t="str">
        <f t="shared" ca="1" si="33"/>
        <v/>
      </c>
      <c r="P102" s="7">
        <f t="shared" si="34"/>
        <v>0</v>
      </c>
      <c r="Q102" s="7">
        <f t="shared" ca="1" si="31"/>
        <v>0</v>
      </c>
      <c r="R102" s="7">
        <f t="shared" si="35"/>
        <v>0</v>
      </c>
      <c r="S102" s="7">
        <f t="shared" ca="1" si="36"/>
        <v>11050</v>
      </c>
      <c r="T102" s="7" t="str">
        <f>IF(H102="","",VLOOKUP(H102,'Соль SKU'!$A$1:$B$150,2,0))</f>
        <v/>
      </c>
      <c r="U102" s="7">
        <f t="shared" si="37"/>
        <v>9.4117647058823533</v>
      </c>
      <c r="V102" s="7">
        <f t="shared" si="38"/>
        <v>0</v>
      </c>
      <c r="W102" s="7">
        <f t="shared" si="39"/>
        <v>0</v>
      </c>
      <c r="X102" s="7" t="str">
        <f t="shared" ca="1" si="40"/>
        <v/>
      </c>
    </row>
    <row r="103" spans="10:24" ht="13.75" customHeight="1" x14ac:dyDescent="0.2">
      <c r="J103" s="31" t="str">
        <f t="shared" ca="1" si="32"/>
        <v/>
      </c>
      <c r="N103" s="42" t="str">
        <f t="shared" ca="1" si="33"/>
        <v/>
      </c>
      <c r="P103" s="7">
        <f t="shared" si="34"/>
        <v>0</v>
      </c>
      <c r="Q103" s="7">
        <f t="shared" ca="1" si="31"/>
        <v>0</v>
      </c>
      <c r="R103" s="7">
        <f t="shared" si="35"/>
        <v>0</v>
      </c>
      <c r="S103" s="7">
        <f t="shared" ca="1" si="36"/>
        <v>11050</v>
      </c>
      <c r="T103" s="7" t="str">
        <f>IF(H103="","",VLOOKUP(H103,'Соль SKU'!$A$1:$B$150,2,0))</f>
        <v/>
      </c>
      <c r="U103" s="7">
        <f t="shared" si="37"/>
        <v>9.4117647058823533</v>
      </c>
      <c r="V103" s="7">
        <f t="shared" si="38"/>
        <v>0</v>
      </c>
      <c r="W103" s="7">
        <f t="shared" si="39"/>
        <v>0</v>
      </c>
      <c r="X103" s="7" t="str">
        <f t="shared" ca="1" si="40"/>
        <v/>
      </c>
    </row>
    <row r="104" spans="10:24" ht="13.75" customHeight="1" x14ac:dyDescent="0.2">
      <c r="J104" s="31" t="str">
        <f t="shared" ca="1" si="32"/>
        <v/>
      </c>
      <c r="N104" s="42" t="str">
        <f t="shared" ca="1" si="33"/>
        <v/>
      </c>
      <c r="P104" s="7">
        <f t="shared" si="34"/>
        <v>0</v>
      </c>
      <c r="Q104" s="7">
        <f t="shared" ca="1" si="31"/>
        <v>0</v>
      </c>
      <c r="R104" s="7">
        <f t="shared" si="35"/>
        <v>0</v>
      </c>
      <c r="S104" s="7">
        <f t="shared" ca="1" si="36"/>
        <v>11050</v>
      </c>
      <c r="T104" s="7" t="str">
        <f>IF(H104="","",VLOOKUP(H104,'Соль SKU'!$A$1:$B$150,2,0))</f>
        <v/>
      </c>
      <c r="U104" s="7">
        <f t="shared" si="37"/>
        <v>9.4117647058823533</v>
      </c>
      <c r="V104" s="7">
        <f t="shared" si="38"/>
        <v>0</v>
      </c>
      <c r="W104" s="7">
        <f t="shared" si="39"/>
        <v>0</v>
      </c>
      <c r="X104" s="7" t="str">
        <f t="shared" ca="1" si="40"/>
        <v/>
      </c>
    </row>
    <row r="105" spans="10:24" ht="13.75" customHeight="1" x14ac:dyDescent="0.2">
      <c r="J105" s="31" t="str">
        <f t="shared" ca="1" si="32"/>
        <v/>
      </c>
      <c r="N105" s="42" t="str">
        <f t="shared" ca="1" si="33"/>
        <v/>
      </c>
      <c r="P105" s="7">
        <f t="shared" si="34"/>
        <v>0</v>
      </c>
      <c r="Q105" s="7">
        <f t="shared" ca="1" si="31"/>
        <v>0</v>
      </c>
      <c r="R105" s="7">
        <f t="shared" si="35"/>
        <v>0</v>
      </c>
      <c r="S105" s="7">
        <f t="shared" ca="1" si="36"/>
        <v>11050</v>
      </c>
      <c r="T105" s="7" t="str">
        <f>IF(H105="","",VLOOKUP(H105,'Соль SKU'!$A$1:$B$150,2,0))</f>
        <v/>
      </c>
      <c r="U105" s="7">
        <f t="shared" si="37"/>
        <v>9.4117647058823533</v>
      </c>
      <c r="V105" s="7">
        <f t="shared" si="38"/>
        <v>0</v>
      </c>
      <c r="W105" s="7">
        <f t="shared" si="39"/>
        <v>0</v>
      </c>
      <c r="X105" s="7" t="str">
        <f t="shared" ca="1" si="40"/>
        <v/>
      </c>
    </row>
    <row r="106" spans="10:24" ht="13.75" customHeight="1" x14ac:dyDescent="0.2">
      <c r="J106" s="31" t="str">
        <f t="shared" ca="1" si="32"/>
        <v/>
      </c>
      <c r="N106" s="42" t="str">
        <f t="shared" ca="1" si="33"/>
        <v/>
      </c>
      <c r="P106" s="7">
        <f t="shared" si="34"/>
        <v>0</v>
      </c>
      <c r="Q106" s="7">
        <f t="shared" ca="1" si="31"/>
        <v>0</v>
      </c>
      <c r="R106" s="7">
        <f t="shared" si="35"/>
        <v>0</v>
      </c>
      <c r="S106" s="7">
        <f t="shared" ca="1" si="36"/>
        <v>11050</v>
      </c>
      <c r="T106" s="7" t="str">
        <f>IF(H106="","",VLOOKUP(H106,'Соль SKU'!$A$1:$B$150,2,0))</f>
        <v/>
      </c>
      <c r="U106" s="7">
        <f t="shared" si="37"/>
        <v>9.4117647058823533</v>
      </c>
      <c r="V106" s="7">
        <f t="shared" si="38"/>
        <v>0</v>
      </c>
      <c r="W106" s="7">
        <f t="shared" si="39"/>
        <v>0</v>
      </c>
      <c r="X106" s="7" t="str">
        <f t="shared" ca="1" si="40"/>
        <v/>
      </c>
    </row>
    <row r="107" spans="10:24" ht="13.75" customHeight="1" x14ac:dyDescent="0.2">
      <c r="J107" s="31" t="str">
        <f t="shared" ca="1" si="32"/>
        <v/>
      </c>
      <c r="N107" s="42" t="str">
        <f t="shared" ca="1" si="33"/>
        <v/>
      </c>
      <c r="P107" s="7">
        <f t="shared" si="34"/>
        <v>0</v>
      </c>
      <c r="Q107" s="7">
        <f t="shared" ca="1" si="31"/>
        <v>0</v>
      </c>
      <c r="R107" s="7">
        <f t="shared" si="35"/>
        <v>0</v>
      </c>
      <c r="S107" s="7">
        <f t="shared" ca="1" si="36"/>
        <v>11050</v>
      </c>
      <c r="T107" s="7" t="str">
        <f>IF(H107="","",VLOOKUP(H107,'Соль SKU'!$A$1:$B$150,2,0))</f>
        <v/>
      </c>
      <c r="U107" s="7">
        <f t="shared" si="37"/>
        <v>9.4117647058823533</v>
      </c>
      <c r="V107" s="7">
        <f t="shared" si="38"/>
        <v>0</v>
      </c>
      <c r="W107" s="7">
        <f t="shared" si="39"/>
        <v>0</v>
      </c>
      <c r="X107" s="7" t="str">
        <f t="shared" ca="1" si="40"/>
        <v/>
      </c>
    </row>
    <row r="108" spans="10:24" ht="13.75" customHeight="1" x14ac:dyDescent="0.2">
      <c r="J108" s="31" t="str">
        <f t="shared" ca="1" si="32"/>
        <v/>
      </c>
      <c r="N108" s="42" t="str">
        <f t="shared" ca="1" si="33"/>
        <v/>
      </c>
      <c r="P108" s="7">
        <f t="shared" si="34"/>
        <v>0</v>
      </c>
      <c r="Q108" s="7">
        <f t="shared" ca="1" si="31"/>
        <v>0</v>
      </c>
      <c r="R108" s="7">
        <f t="shared" si="35"/>
        <v>0</v>
      </c>
      <c r="S108" s="7">
        <f t="shared" ca="1" si="36"/>
        <v>11050</v>
      </c>
      <c r="T108" s="7" t="str">
        <f>IF(H108="","",VLOOKUP(H108,'Соль SKU'!$A$1:$B$150,2,0))</f>
        <v/>
      </c>
      <c r="U108" s="7">
        <f t="shared" si="37"/>
        <v>9.4117647058823533</v>
      </c>
      <c r="V108" s="7">
        <f t="shared" si="38"/>
        <v>0</v>
      </c>
      <c r="W108" s="7">
        <f t="shared" si="39"/>
        <v>0</v>
      </c>
      <c r="X108" s="7" t="str">
        <f t="shared" ca="1" si="40"/>
        <v/>
      </c>
    </row>
    <row r="109" spans="10:24" ht="13.75" customHeight="1" x14ac:dyDescent="0.2">
      <c r="J109" s="31" t="str">
        <f t="shared" ca="1" si="32"/>
        <v/>
      </c>
      <c r="N109" s="42" t="str">
        <f t="shared" ca="1" si="33"/>
        <v/>
      </c>
      <c r="P109" s="7">
        <f t="shared" si="34"/>
        <v>0</v>
      </c>
      <c r="Q109" s="7">
        <f t="shared" ca="1" si="31"/>
        <v>0</v>
      </c>
      <c r="R109" s="7">
        <f t="shared" si="35"/>
        <v>0</v>
      </c>
      <c r="S109" s="7">
        <f t="shared" ca="1" si="36"/>
        <v>11050</v>
      </c>
      <c r="T109" s="7" t="str">
        <f>IF(H109="","",VLOOKUP(H109,'Соль SKU'!$A$1:$B$150,2,0))</f>
        <v/>
      </c>
      <c r="U109" s="7">
        <f t="shared" si="37"/>
        <v>9.4117647058823533</v>
      </c>
      <c r="V109" s="7">
        <f t="shared" si="38"/>
        <v>0</v>
      </c>
      <c r="W109" s="7">
        <f t="shared" si="39"/>
        <v>0</v>
      </c>
      <c r="X109" s="7" t="str">
        <f t="shared" ca="1" si="40"/>
        <v/>
      </c>
    </row>
    <row r="110" spans="10:24" ht="13.75" customHeight="1" x14ac:dyDescent="0.2">
      <c r="J110" s="31" t="str">
        <f t="shared" ca="1" si="32"/>
        <v/>
      </c>
      <c r="N110" s="42" t="str">
        <f t="shared" ca="1" si="33"/>
        <v/>
      </c>
      <c r="P110" s="7">
        <f t="shared" si="34"/>
        <v>0</v>
      </c>
      <c r="Q110" s="7">
        <f t="shared" ca="1" si="31"/>
        <v>0</v>
      </c>
      <c r="R110" s="7">
        <f t="shared" si="35"/>
        <v>0</v>
      </c>
      <c r="S110" s="7">
        <f t="shared" ca="1" si="36"/>
        <v>11050</v>
      </c>
      <c r="T110" s="7" t="str">
        <f>IF(H110="","",VLOOKUP(H110,'Соль SKU'!$A$1:$B$150,2,0))</f>
        <v/>
      </c>
      <c r="U110" s="7">
        <f t="shared" si="37"/>
        <v>9.4117647058823533</v>
      </c>
      <c r="V110" s="7">
        <f t="shared" si="38"/>
        <v>0</v>
      </c>
      <c r="W110" s="7">
        <f t="shared" si="39"/>
        <v>0</v>
      </c>
      <c r="X110" s="7" t="str">
        <f t="shared" ca="1" si="40"/>
        <v/>
      </c>
    </row>
    <row r="111" spans="10:24" ht="13.75" customHeight="1" x14ac:dyDescent="0.2">
      <c r="J111" s="31" t="str">
        <f t="shared" ca="1" si="32"/>
        <v/>
      </c>
      <c r="N111" s="42" t="str">
        <f t="shared" ca="1" si="33"/>
        <v/>
      </c>
      <c r="P111" s="7">
        <f t="shared" si="34"/>
        <v>0</v>
      </c>
      <c r="Q111" s="7">
        <f t="shared" ca="1" si="31"/>
        <v>0</v>
      </c>
      <c r="R111" s="7">
        <f t="shared" si="35"/>
        <v>0</v>
      </c>
      <c r="S111" s="7">
        <f t="shared" ca="1" si="36"/>
        <v>11050</v>
      </c>
      <c r="T111" s="7" t="str">
        <f>IF(H111="","",VLOOKUP(H111,'Соль SKU'!$A$1:$B$150,2,0))</f>
        <v/>
      </c>
      <c r="U111" s="7">
        <f t="shared" si="37"/>
        <v>9.4117647058823533</v>
      </c>
      <c r="V111" s="7">
        <f t="shared" si="38"/>
        <v>0</v>
      </c>
      <c r="W111" s="7">
        <f t="shared" si="39"/>
        <v>0</v>
      </c>
      <c r="X111" s="7" t="str">
        <f t="shared" ca="1" si="40"/>
        <v/>
      </c>
    </row>
    <row r="112" spans="10:24" ht="13.75" customHeight="1" x14ac:dyDescent="0.2">
      <c r="J112" s="31" t="str">
        <f t="shared" ca="1" si="32"/>
        <v/>
      </c>
      <c r="N112" s="42" t="str">
        <f t="shared" ca="1" si="33"/>
        <v/>
      </c>
      <c r="P112" s="7">
        <f t="shared" si="34"/>
        <v>0</v>
      </c>
      <c r="Q112" s="7">
        <f t="shared" ca="1" si="31"/>
        <v>0</v>
      </c>
      <c r="R112" s="7">
        <f t="shared" si="35"/>
        <v>0</v>
      </c>
      <c r="S112" s="7">
        <f t="shared" ca="1" si="36"/>
        <v>11050</v>
      </c>
      <c r="T112" s="7" t="str">
        <f>IF(H112="","",VLOOKUP(H112,'Соль SKU'!$A$1:$B$150,2,0))</f>
        <v/>
      </c>
      <c r="U112" s="7">
        <f t="shared" si="37"/>
        <v>9.4117647058823533</v>
      </c>
      <c r="V112" s="7">
        <f t="shared" si="38"/>
        <v>0</v>
      </c>
      <c r="W112" s="7">
        <f t="shared" si="39"/>
        <v>0</v>
      </c>
      <c r="X112" s="7" t="str">
        <f t="shared" ca="1" si="40"/>
        <v/>
      </c>
    </row>
    <row r="113" spans="10:24" ht="13.75" customHeight="1" x14ac:dyDescent="0.2">
      <c r="J113" s="31" t="str">
        <f t="shared" ca="1" si="32"/>
        <v/>
      </c>
      <c r="N113" s="42" t="str">
        <f t="shared" ca="1" si="33"/>
        <v/>
      </c>
      <c r="P113" s="7">
        <f t="shared" si="34"/>
        <v>0</v>
      </c>
      <c r="Q113" s="7">
        <f t="shared" ca="1" si="31"/>
        <v>0</v>
      </c>
      <c r="R113" s="7">
        <f t="shared" si="35"/>
        <v>0</v>
      </c>
      <c r="S113" s="7">
        <f t="shared" ca="1" si="36"/>
        <v>11050</v>
      </c>
      <c r="T113" s="7" t="str">
        <f>IF(H113="","",VLOOKUP(H113,'Соль SKU'!$A$1:$B$150,2,0))</f>
        <v/>
      </c>
      <c r="U113" s="7">
        <f t="shared" si="37"/>
        <v>9.4117647058823533</v>
      </c>
      <c r="V113" s="7">
        <f t="shared" si="38"/>
        <v>0</v>
      </c>
      <c r="W113" s="7">
        <f t="shared" si="39"/>
        <v>0</v>
      </c>
      <c r="X113" s="7" t="str">
        <f t="shared" ca="1" si="40"/>
        <v/>
      </c>
    </row>
    <row r="114" spans="10:24" ht="13.75" customHeight="1" x14ac:dyDescent="0.2">
      <c r="J114" s="31" t="str">
        <f t="shared" ca="1" si="32"/>
        <v/>
      </c>
      <c r="N114" s="42" t="str">
        <f t="shared" ca="1" si="33"/>
        <v/>
      </c>
      <c r="P114" s="7">
        <f t="shared" si="34"/>
        <v>0</v>
      </c>
      <c r="Q114" s="7">
        <f t="shared" ca="1" si="31"/>
        <v>0</v>
      </c>
      <c r="R114" s="7">
        <f t="shared" si="35"/>
        <v>0</v>
      </c>
      <c r="S114" s="7">
        <f t="shared" ca="1" si="36"/>
        <v>11050</v>
      </c>
      <c r="T114" s="7" t="str">
        <f>IF(H114="","",VLOOKUP(H114,'Соль SKU'!$A$1:$B$150,2,0))</f>
        <v/>
      </c>
      <c r="U114" s="7">
        <f t="shared" si="37"/>
        <v>9.4117647058823533</v>
      </c>
      <c r="V114" s="7">
        <f t="shared" si="38"/>
        <v>0</v>
      </c>
      <c r="W114" s="7">
        <f t="shared" si="39"/>
        <v>0</v>
      </c>
      <c r="X114" s="7" t="str">
        <f t="shared" ca="1" si="40"/>
        <v/>
      </c>
    </row>
    <row r="115" spans="10:24" ht="13.75" customHeight="1" x14ac:dyDescent="0.2">
      <c r="J115" s="31" t="str">
        <f t="shared" ca="1" si="32"/>
        <v/>
      </c>
      <c r="N115" s="42" t="str">
        <f t="shared" ca="1" si="33"/>
        <v/>
      </c>
      <c r="P115" s="7">
        <f t="shared" si="34"/>
        <v>0</v>
      </c>
      <c r="Q115" s="7">
        <f t="shared" ca="1" si="31"/>
        <v>0</v>
      </c>
      <c r="R115" s="7">
        <f t="shared" si="35"/>
        <v>0</v>
      </c>
      <c r="S115" s="7">
        <f t="shared" ca="1" si="36"/>
        <v>11050</v>
      </c>
      <c r="T115" s="7" t="str">
        <f>IF(H115="","",VLOOKUP(H115,'Соль SKU'!$A$1:$B$150,2,0))</f>
        <v/>
      </c>
      <c r="U115" s="7">
        <f t="shared" si="37"/>
        <v>9.4117647058823533</v>
      </c>
      <c r="V115" s="7">
        <f t="shared" si="38"/>
        <v>0</v>
      </c>
      <c r="W115" s="7">
        <f t="shared" si="39"/>
        <v>0</v>
      </c>
      <c r="X115" s="7" t="str">
        <f t="shared" ca="1" si="40"/>
        <v/>
      </c>
    </row>
    <row r="116" spans="10:24" ht="13.75" customHeight="1" x14ac:dyDescent="0.2">
      <c r="J116" s="31" t="str">
        <f t="shared" ca="1" si="32"/>
        <v/>
      </c>
      <c r="N116" s="42" t="str">
        <f t="shared" ca="1" si="33"/>
        <v/>
      </c>
      <c r="P116" s="7">
        <f t="shared" si="34"/>
        <v>0</v>
      </c>
      <c r="Q116" s="7">
        <f t="shared" ca="1" si="31"/>
        <v>0</v>
      </c>
      <c r="R116" s="7">
        <f t="shared" si="35"/>
        <v>0</v>
      </c>
      <c r="S116" s="7">
        <f t="shared" ca="1" si="36"/>
        <v>11050</v>
      </c>
      <c r="T116" s="7" t="str">
        <f>IF(H116="","",VLOOKUP(H116,'Соль SKU'!$A$1:$B$150,2,0))</f>
        <v/>
      </c>
      <c r="U116" s="7">
        <f t="shared" si="37"/>
        <v>9.4117647058823533</v>
      </c>
      <c r="V116" s="7">
        <f t="shared" si="38"/>
        <v>0</v>
      </c>
      <c r="W116" s="7">
        <f t="shared" si="39"/>
        <v>0</v>
      </c>
      <c r="X116" s="7" t="str">
        <f t="shared" ca="1" si="40"/>
        <v/>
      </c>
    </row>
  </sheetData>
  <conditionalFormatting sqref="B9:B116 B2:B7">
    <cfRule type="expression" dxfId="10" priority="2">
      <formula>$B2&lt;&gt;$T2</formula>
    </cfRule>
  </conditionalFormatting>
  <conditionalFormatting sqref="J9:J1048576 J1:J7">
    <cfRule type="cellIs" dxfId="9" priority="3" operator="between">
      <formula>30</formula>
      <formula>100000</formula>
    </cfRule>
    <cfRule type="cellIs" dxfId="8" priority="4" operator="between">
      <formula>1</formula>
      <formula>29</formula>
    </cfRule>
    <cfRule type="cellIs" dxfId="7" priority="5" operator="between">
      <formula>-29</formula>
      <formula>-1</formula>
    </cfRule>
    <cfRule type="cellIs" dxfId="6" priority="6" operator="between">
      <formula>-1000000</formula>
      <formula>-30</formula>
    </cfRule>
  </conditionalFormatting>
  <conditionalFormatting sqref="J1">
    <cfRule type="expression" dxfId="5" priority="7">
      <formula>SUMIF(J2:J116,"&gt;0")-SUMIF(J2:J116,"&lt;0") &gt; 1</formula>
    </cfRule>
  </conditionalFormatting>
  <conditionalFormatting sqref="B8">
    <cfRule type="expression" dxfId="4" priority="8">
      <formula>$B8&lt;&gt;$T8</formula>
    </cfRule>
  </conditionalFormatting>
  <conditionalFormatting sqref="J8">
    <cfRule type="cellIs" dxfId="3" priority="9" operator="between">
      <formula>30</formula>
      <formula>100000</formula>
    </cfRule>
    <cfRule type="cellIs" dxfId="2" priority="10" operator="between">
      <formula>1</formula>
      <formula>29</formula>
    </cfRule>
    <cfRule type="cellIs" dxfId="1" priority="11" operator="between">
      <formula>-29</formula>
      <formula>-1</formula>
    </cfRule>
    <cfRule type="cellIs" dxfId="0" priority="12" operator="between">
      <formula>-1000000</formula>
      <formula>-30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B2:B116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E4:F4 E7:F7 E10:F10 E13:F13 E15:F15 E17:F17 E19:F19 E21:F21 E23:F23 E26:F26 E28:F28 E30:F30 E32:F32 E34:F116</xm:sqref>
        </x14:dataValidation>
        <x14:dataValidation type="list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H4 H7 H10 H13 H15 H17 H19 H21 H23 H26 H28 H30 H32 H34:H116</xm:sqref>
        </x14:dataValidation>
        <x14:dataValidation type="list" showInputMessage="1" xr:uid="{00000000-0002-0000-0300-000003000000}">
          <x14:formula1>
            <xm:f>Мойки!$A$1:$A$3</xm:f>
          </x14:formula1>
          <x14:formula2>
            <xm:f>0</xm:f>
          </x14:formula2>
          <xm:sqref>L1:L116</xm:sqref>
        </x14:dataValidation>
        <x14:dataValidation type="list" showInputMessage="1" xr:uid="{00000000-0002-0000-0300-000004000000}">
          <x14:formula1>
            <xm:f>Расписание!$A$1:$A$25</xm:f>
          </x14:formula1>
          <x14:formula2>
            <xm:f>0</xm:f>
          </x14:formula2>
          <xm:sqref>E2:F3 E5:F6 E8:F9 E11:F12 E14:F14 E16:F16 E18:F18 E20:F20 E22:F22 E24:F25 E27:F27 E29:F29 E31:F31 E33:F33</xm:sqref>
        </x14:dataValidation>
        <x14:dataValidation type="list" showInputMessage="1" showErrorMessage="1" xr:uid="{00000000-0002-0000-0300-000005000000}">
          <x14:formula1>
            <xm:f>'Вода SKU'!$A$1:$A$137</xm:f>
          </x14:formula1>
          <x14:formula2>
            <xm:f>0</xm:f>
          </x14:formula2>
          <xm:sqref>H2:H3 H5:H6 H8:H9 H11:H12 H14 H16 H18 H20 H22 H24:H25 H27 H29 H31 H33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7" customWidth="1"/>
  </cols>
  <sheetData>
    <row r="1" spans="1:1" ht="14.5" customHeight="1" x14ac:dyDescent="0.2">
      <c r="A1" s="7" t="s">
        <v>677</v>
      </c>
    </row>
    <row r="2" spans="1:1" ht="14.5" customHeight="1" x14ac:dyDescent="0.2">
      <c r="A2" s="7" t="s">
        <v>690</v>
      </c>
    </row>
    <row r="3" spans="1:1" ht="14.5" customHeight="1" x14ac:dyDescent="0.2">
      <c r="A3" s="7" t="s">
        <v>691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topLeftCell="A10" zoomScale="90" zoomScaleNormal="90" workbookViewId="0">
      <selection activeCell="K42" sqref="K42"/>
    </sheetView>
  </sheetViews>
  <sheetFormatPr baseColWidth="10" defaultColWidth="8.83203125" defaultRowHeight="15" x14ac:dyDescent="0.2"/>
  <cols>
    <col min="1" max="1" width="14.5" style="7" customWidth="1"/>
    <col min="2" max="1025" width="9.1640625" style="7" customWidth="1"/>
  </cols>
  <sheetData>
    <row r="2" spans="1:2" x14ac:dyDescent="0.2">
      <c r="A2" s="41" t="s">
        <v>223</v>
      </c>
      <c r="B2" s="41">
        <v>-14.5</v>
      </c>
    </row>
    <row r="3" spans="1:2" x14ac:dyDescent="0.2">
      <c r="A3" s="41" t="s">
        <v>224</v>
      </c>
      <c r="B3" s="41">
        <v>-9.9999999999999895E-2</v>
      </c>
    </row>
    <row r="4" spans="1:2" x14ac:dyDescent="0.2">
      <c r="A4" s="41" t="s">
        <v>225</v>
      </c>
      <c r="B4" s="41">
        <v>-7.9</v>
      </c>
    </row>
    <row r="5" spans="1:2" x14ac:dyDescent="0.2">
      <c r="A5" s="41" t="s">
        <v>226</v>
      </c>
      <c r="B5" s="4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7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7" customWidth="1"/>
  </cols>
  <sheetData>
    <row r="1" spans="1:1" x14ac:dyDescent="0.2">
      <c r="A1" s="41" t="s">
        <v>678</v>
      </c>
    </row>
    <row r="2" spans="1:1" x14ac:dyDescent="0.2">
      <c r="A2" s="41" t="s">
        <v>675</v>
      </c>
    </row>
    <row r="3" spans="1:1" x14ac:dyDescent="0.2">
      <c r="A3" s="41" t="s">
        <v>679</v>
      </c>
    </row>
    <row r="4" spans="1:1" x14ac:dyDescent="0.2">
      <c r="A4" s="41" t="s">
        <v>673</v>
      </c>
    </row>
    <row r="5" spans="1:1" x14ac:dyDescent="0.2">
      <c r="A5" s="41" t="s">
        <v>676</v>
      </c>
    </row>
    <row r="6" spans="1:1" x14ac:dyDescent="0.2">
      <c r="A6" s="41" t="s">
        <v>692</v>
      </c>
    </row>
    <row r="7" spans="1:1" x14ac:dyDescent="0.2">
      <c r="A7" s="41" t="s">
        <v>683</v>
      </c>
    </row>
    <row r="8" spans="1:1" x14ac:dyDescent="0.2">
      <c r="A8" s="41" t="s">
        <v>683</v>
      </c>
    </row>
    <row r="9" spans="1:1" x14ac:dyDescent="0.2">
      <c r="A9" s="41" t="s">
        <v>689</v>
      </c>
    </row>
    <row r="10" spans="1:1" x14ac:dyDescent="0.2">
      <c r="A10" s="41" t="s">
        <v>693</v>
      </c>
    </row>
    <row r="11" spans="1:1" x14ac:dyDescent="0.2">
      <c r="A11" s="41" t="s">
        <v>687</v>
      </c>
    </row>
    <row r="12" spans="1:1" x14ac:dyDescent="0.2">
      <c r="A12" s="41" t="s">
        <v>694</v>
      </c>
    </row>
    <row r="13" spans="1:1" x14ac:dyDescent="0.2">
      <c r="A13" s="41" t="s">
        <v>695</v>
      </c>
    </row>
    <row r="14" spans="1:1" x14ac:dyDescent="0.2">
      <c r="A14" s="41" t="s">
        <v>681</v>
      </c>
    </row>
    <row r="15" spans="1:1" x14ac:dyDescent="0.2">
      <c r="A15" s="41" t="s">
        <v>696</v>
      </c>
    </row>
    <row r="16" spans="1:1" x14ac:dyDescent="0.2">
      <c r="A16" s="41" t="s">
        <v>685</v>
      </c>
    </row>
    <row r="17" spans="1:1" x14ac:dyDescent="0.2">
      <c r="A17" s="41" t="s">
        <v>697</v>
      </c>
    </row>
    <row r="18" spans="1:1" x14ac:dyDescent="0.2">
      <c r="A18" s="41" t="s">
        <v>698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50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7" customWidth="1"/>
    <col min="2" max="1025" width="8.5" style="7" customWidth="1"/>
  </cols>
  <sheetData>
    <row r="1" spans="1:2" x14ac:dyDescent="0.2">
      <c r="A1" s="41" t="s">
        <v>677</v>
      </c>
      <c r="B1" s="41" t="s">
        <v>677</v>
      </c>
    </row>
    <row r="2" spans="1:2" x14ac:dyDescent="0.2">
      <c r="A2" s="41" t="s">
        <v>541</v>
      </c>
      <c r="B2" s="41" t="s">
        <v>651</v>
      </c>
    </row>
    <row r="3" spans="1:2" x14ac:dyDescent="0.2">
      <c r="A3" s="41" t="s">
        <v>242</v>
      </c>
      <c r="B3" s="41" t="s">
        <v>651</v>
      </c>
    </row>
    <row r="4" spans="1:2" x14ac:dyDescent="0.2">
      <c r="A4" s="41" t="s">
        <v>548</v>
      </c>
      <c r="B4" s="41" t="s">
        <v>647</v>
      </c>
    </row>
    <row r="5" spans="1:2" x14ac:dyDescent="0.2">
      <c r="A5" s="41" t="s">
        <v>232</v>
      </c>
      <c r="B5" s="41" t="s">
        <v>647</v>
      </c>
    </row>
    <row r="6" spans="1:2" x14ac:dyDescent="0.2">
      <c r="A6" s="41" t="s">
        <v>699</v>
      </c>
      <c r="B6" s="41" t="s">
        <v>647</v>
      </c>
    </row>
    <row r="7" spans="1:2" x14ac:dyDescent="0.2">
      <c r="A7" s="41" t="s">
        <v>231</v>
      </c>
      <c r="B7" s="41" t="s">
        <v>647</v>
      </c>
    </row>
    <row r="8" spans="1:2" x14ac:dyDescent="0.2">
      <c r="A8" s="41" t="s">
        <v>700</v>
      </c>
      <c r="B8" s="41" t="s">
        <v>647</v>
      </c>
    </row>
    <row r="9" spans="1:2" x14ac:dyDescent="0.2">
      <c r="A9" s="41" t="s">
        <v>233</v>
      </c>
      <c r="B9" s="41" t="s">
        <v>647</v>
      </c>
    </row>
    <row r="10" spans="1:2" x14ac:dyDescent="0.2">
      <c r="A10" s="41" t="s">
        <v>553</v>
      </c>
      <c r="B10" s="41" t="s">
        <v>647</v>
      </c>
    </row>
    <row r="11" spans="1:2" x14ac:dyDescent="0.2">
      <c r="A11" s="41" t="s">
        <v>234</v>
      </c>
      <c r="B11" s="41" t="s">
        <v>647</v>
      </c>
    </row>
    <row r="12" spans="1:2" x14ac:dyDescent="0.2">
      <c r="A12" s="41" t="s">
        <v>547</v>
      </c>
      <c r="B12" s="41" t="s">
        <v>647</v>
      </c>
    </row>
    <row r="13" spans="1:2" x14ac:dyDescent="0.2">
      <c r="A13" s="41" t="s">
        <v>235</v>
      </c>
      <c r="B13" s="41" t="s">
        <v>647</v>
      </c>
    </row>
    <row r="14" spans="1:2" x14ac:dyDescent="0.2">
      <c r="A14" s="41" t="s">
        <v>551</v>
      </c>
      <c r="B14" s="41" t="s">
        <v>651</v>
      </c>
    </row>
    <row r="15" spans="1:2" x14ac:dyDescent="0.2">
      <c r="A15" s="41" t="s">
        <v>229</v>
      </c>
      <c r="B15" s="41" t="s">
        <v>651</v>
      </c>
    </row>
    <row r="16" spans="1:2" x14ac:dyDescent="0.2">
      <c r="A16" s="41" t="s">
        <v>554</v>
      </c>
      <c r="B16" s="41" t="s">
        <v>647</v>
      </c>
    </row>
    <row r="17" spans="1:2" x14ac:dyDescent="0.2">
      <c r="A17" s="41" t="s">
        <v>247</v>
      </c>
      <c r="B17" s="41" t="s">
        <v>647</v>
      </c>
    </row>
    <row r="18" spans="1:2" x14ac:dyDescent="0.2">
      <c r="A18" s="41" t="s">
        <v>555</v>
      </c>
      <c r="B18" s="41" t="s">
        <v>647</v>
      </c>
    </row>
    <row r="19" spans="1:2" x14ac:dyDescent="0.2">
      <c r="A19" s="41" t="s">
        <v>245</v>
      </c>
      <c r="B19" s="41" t="s">
        <v>647</v>
      </c>
    </row>
    <row r="20" spans="1:2" x14ac:dyDescent="0.2">
      <c r="A20" s="41" t="s">
        <v>701</v>
      </c>
      <c r="B20" s="41" t="s">
        <v>651</v>
      </c>
    </row>
    <row r="21" spans="1:2" x14ac:dyDescent="0.2">
      <c r="A21" s="41" t="s">
        <v>243</v>
      </c>
      <c r="B21" s="41" t="s">
        <v>651</v>
      </c>
    </row>
    <row r="22" spans="1:2" x14ac:dyDescent="0.2">
      <c r="A22" s="41" t="s">
        <v>558</v>
      </c>
      <c r="B22" s="41" t="s">
        <v>647</v>
      </c>
    </row>
    <row r="23" spans="1:2" x14ac:dyDescent="0.2">
      <c r="A23" s="41" t="s">
        <v>251</v>
      </c>
      <c r="B23" s="41" t="s">
        <v>647</v>
      </c>
    </row>
    <row r="24" spans="1:2" x14ac:dyDescent="0.2">
      <c r="A24" s="41" t="s">
        <v>702</v>
      </c>
      <c r="B24" s="41" t="s">
        <v>647</v>
      </c>
    </row>
    <row r="25" spans="1:2" x14ac:dyDescent="0.2">
      <c r="A25" s="41" t="s">
        <v>252</v>
      </c>
      <c r="B25" s="41" t="s">
        <v>647</v>
      </c>
    </row>
    <row r="26" spans="1:2" x14ac:dyDescent="0.2">
      <c r="A26" s="41" t="s">
        <v>703</v>
      </c>
      <c r="B26" s="41" t="s">
        <v>647</v>
      </c>
    </row>
    <row r="27" spans="1:2" x14ac:dyDescent="0.2">
      <c r="A27" s="41" t="s">
        <v>237</v>
      </c>
      <c r="B27" s="41" t="s">
        <v>647</v>
      </c>
    </row>
    <row r="28" spans="1:2" x14ac:dyDescent="0.2">
      <c r="A28" s="41" t="s">
        <v>704</v>
      </c>
      <c r="B28" s="41" t="s">
        <v>647</v>
      </c>
    </row>
    <row r="29" spans="1:2" x14ac:dyDescent="0.2">
      <c r="A29" s="41" t="s">
        <v>238</v>
      </c>
      <c r="B29" s="41" t="s">
        <v>647</v>
      </c>
    </row>
    <row r="30" spans="1:2" x14ac:dyDescent="0.2">
      <c r="A30" s="41" t="s">
        <v>540</v>
      </c>
      <c r="B30" s="41" t="s">
        <v>638</v>
      </c>
    </row>
    <row r="31" spans="1:2" x14ac:dyDescent="0.2">
      <c r="A31" s="41" t="s">
        <v>705</v>
      </c>
      <c r="B31" s="41" t="s">
        <v>638</v>
      </c>
    </row>
    <row r="32" spans="1:2" x14ac:dyDescent="0.2">
      <c r="A32" s="41" t="s">
        <v>240</v>
      </c>
      <c r="B32" s="41" t="s">
        <v>638</v>
      </c>
    </row>
    <row r="33" spans="1:2" x14ac:dyDescent="0.2">
      <c r="A33" s="41" t="s">
        <v>706</v>
      </c>
      <c r="B33" s="41" t="s">
        <v>638</v>
      </c>
    </row>
    <row r="34" spans="1:2" x14ac:dyDescent="0.2">
      <c r="A34" s="41" t="s">
        <v>239</v>
      </c>
      <c r="B34" s="41" t="s">
        <v>638</v>
      </c>
    </row>
    <row r="35" spans="1:2" x14ac:dyDescent="0.2">
      <c r="A35" s="41" t="s">
        <v>707</v>
      </c>
      <c r="B35" s="41" t="s">
        <v>638</v>
      </c>
    </row>
    <row r="36" spans="1:2" x14ac:dyDescent="0.2">
      <c r="A36" s="41" t="s">
        <v>230</v>
      </c>
      <c r="B36" s="41" t="s">
        <v>638</v>
      </c>
    </row>
    <row r="37" spans="1:2" x14ac:dyDescent="0.2">
      <c r="A37" s="41" t="s">
        <v>708</v>
      </c>
      <c r="B37" s="41" t="s">
        <v>647</v>
      </c>
    </row>
    <row r="38" spans="1:2" x14ac:dyDescent="0.2">
      <c r="A38" s="41" t="s">
        <v>236</v>
      </c>
      <c r="B38" s="41" t="s">
        <v>647</v>
      </c>
    </row>
    <row r="39" spans="1:2" x14ac:dyDescent="0.2">
      <c r="A39" s="41" t="s">
        <v>709</v>
      </c>
      <c r="B39" s="41" t="s">
        <v>647</v>
      </c>
    </row>
    <row r="40" spans="1:2" x14ac:dyDescent="0.2">
      <c r="A40" s="41" t="s">
        <v>246</v>
      </c>
      <c r="B40" s="41" t="s">
        <v>647</v>
      </c>
    </row>
    <row r="41" spans="1:2" x14ac:dyDescent="0.2">
      <c r="A41" s="41" t="s">
        <v>710</v>
      </c>
      <c r="B41" s="41" t="s">
        <v>647</v>
      </c>
    </row>
    <row r="42" spans="1:2" x14ac:dyDescent="0.2">
      <c r="A42" s="41" t="s">
        <v>250</v>
      </c>
      <c r="B42" s="41" t="s">
        <v>647</v>
      </c>
    </row>
    <row r="43" spans="1:2" x14ac:dyDescent="0.2">
      <c r="A43" s="41" t="s">
        <v>711</v>
      </c>
      <c r="B43" s="41" t="s">
        <v>647</v>
      </c>
    </row>
    <row r="44" spans="1:2" x14ac:dyDescent="0.2">
      <c r="A44" s="41" t="s">
        <v>248</v>
      </c>
      <c r="B44" s="41" t="s">
        <v>647</v>
      </c>
    </row>
    <row r="45" spans="1:2" x14ac:dyDescent="0.2">
      <c r="A45" s="41" t="s">
        <v>712</v>
      </c>
      <c r="B45" s="41" t="s">
        <v>638</v>
      </c>
    </row>
    <row r="46" spans="1:2" x14ac:dyDescent="0.2">
      <c r="A46" s="41" t="s">
        <v>244</v>
      </c>
      <c r="B46" s="41" t="s">
        <v>638</v>
      </c>
    </row>
    <row r="47" spans="1:2" x14ac:dyDescent="0.2">
      <c r="A47" s="41" t="s">
        <v>713</v>
      </c>
      <c r="B47" s="41" t="s">
        <v>638</v>
      </c>
    </row>
    <row r="48" spans="1:2" x14ac:dyDescent="0.2">
      <c r="A48" s="41" t="s">
        <v>249</v>
      </c>
      <c r="B48" s="41" t="s">
        <v>638</v>
      </c>
    </row>
    <row r="49" spans="1:2" x14ac:dyDescent="0.2">
      <c r="A49" s="41" t="s">
        <v>546</v>
      </c>
      <c r="B49" s="41" t="s">
        <v>649</v>
      </c>
    </row>
    <row r="50" spans="1:2" x14ac:dyDescent="0.2">
      <c r="A50" s="41" t="s">
        <v>241</v>
      </c>
      <c r="B50" s="41" t="s">
        <v>649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45</cp:revision>
  <dcterms:created xsi:type="dcterms:W3CDTF">2020-12-13T08:44:49Z</dcterms:created>
  <dcterms:modified xsi:type="dcterms:W3CDTF">2021-03-22T08:04:12Z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