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9160" windowHeight="6430" tabRatio="500" activeTab="3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Расписание" sheetId="5" r:id="rId5"/>
    <sheet name="Форм фактор плавления" sheetId="6" state="hidden" r:id="rId6"/>
    <sheet name="Дополнительная фасовка" sheetId="7" state="hidden" r:id="rId7"/>
    <sheet name="Вода SKU" sheetId="8" state="hidden" r:id="rId8"/>
    <sheet name="Соль SKU" sheetId="9" state="hidden" r:id="rId9"/>
    <sheet name="Типы варок" sheetId="10" state="hidden" r:id="rId10"/>
  </sheets>
  <definedNames>
    <definedName name="Water_SKU">'Вода SKU'!$A$1:$A$100</definedName>
  </definedNames>
  <calcPr calcId="162913" refMode="R1C1"/>
</workbook>
</file>

<file path=xl/calcChain.xml><?xml version="1.0" encoding="utf-8"?>
<calcChain xmlns="http://schemas.openxmlformats.org/spreadsheetml/2006/main">
  <c r="W79" i="4" l="1"/>
  <c r="M79" i="4" s="1"/>
  <c r="U79" i="4"/>
  <c r="T79" i="4"/>
  <c r="S79" i="4"/>
  <c r="Q79" i="4"/>
  <c r="P79" i="4"/>
  <c r="O79" i="4"/>
  <c r="J79" i="4"/>
  <c r="W78" i="4"/>
  <c r="M78" i="4" s="1"/>
  <c r="U78" i="4"/>
  <c r="T78" i="4"/>
  <c r="S78" i="4"/>
  <c r="Q78" i="4"/>
  <c r="P78" i="4"/>
  <c r="O78" i="4"/>
  <c r="J78" i="4"/>
  <c r="W77" i="4"/>
  <c r="M77" i="4" s="1"/>
  <c r="U77" i="4"/>
  <c r="T77" i="4"/>
  <c r="S77" i="4"/>
  <c r="Q77" i="4"/>
  <c r="P77" i="4"/>
  <c r="O77" i="4"/>
  <c r="J77" i="4"/>
  <c r="W76" i="4"/>
  <c r="M76" i="4" s="1"/>
  <c r="U76" i="4"/>
  <c r="T76" i="4"/>
  <c r="S76" i="4"/>
  <c r="Q76" i="4"/>
  <c r="P76" i="4"/>
  <c r="O76" i="4"/>
  <c r="J76" i="4"/>
  <c r="W75" i="4"/>
  <c r="M75" i="4" s="1"/>
  <c r="U75" i="4"/>
  <c r="T75" i="4"/>
  <c r="S75" i="4"/>
  <c r="Q75" i="4"/>
  <c r="P75" i="4"/>
  <c r="O75" i="4"/>
  <c r="J75" i="4"/>
  <c r="W74" i="4"/>
  <c r="M74" i="4" s="1"/>
  <c r="U74" i="4"/>
  <c r="T74" i="4"/>
  <c r="S74" i="4"/>
  <c r="Q74" i="4"/>
  <c r="P74" i="4"/>
  <c r="O74" i="4"/>
  <c r="J74" i="4"/>
  <c r="W73" i="4"/>
  <c r="M73" i="4" s="1"/>
  <c r="U73" i="4"/>
  <c r="T73" i="4"/>
  <c r="S73" i="4"/>
  <c r="Q73" i="4"/>
  <c r="P73" i="4"/>
  <c r="O73" i="4"/>
  <c r="J73" i="4"/>
  <c r="W72" i="4"/>
  <c r="M72" i="4" s="1"/>
  <c r="U72" i="4"/>
  <c r="T72" i="4"/>
  <c r="S72" i="4"/>
  <c r="Q72" i="4"/>
  <c r="P72" i="4"/>
  <c r="O72" i="4"/>
  <c r="J72" i="4"/>
  <c r="W71" i="4"/>
  <c r="M71" i="4" s="1"/>
  <c r="U71" i="4"/>
  <c r="T71" i="4"/>
  <c r="S71" i="4"/>
  <c r="Q71" i="4"/>
  <c r="P71" i="4"/>
  <c r="O71" i="4"/>
  <c r="J71" i="4"/>
  <c r="W70" i="4"/>
  <c r="M70" i="4" s="1"/>
  <c r="U70" i="4"/>
  <c r="T70" i="4"/>
  <c r="S70" i="4"/>
  <c r="Q70" i="4"/>
  <c r="P70" i="4"/>
  <c r="O70" i="4"/>
  <c r="J70" i="4"/>
  <c r="W69" i="4"/>
  <c r="M69" i="4" s="1"/>
  <c r="U69" i="4"/>
  <c r="T69" i="4"/>
  <c r="S69" i="4"/>
  <c r="Q69" i="4"/>
  <c r="P69" i="4"/>
  <c r="O69" i="4"/>
  <c r="J69" i="4"/>
  <c r="W68" i="4"/>
  <c r="M68" i="4" s="1"/>
  <c r="U68" i="4"/>
  <c r="T68" i="4"/>
  <c r="S68" i="4"/>
  <c r="Q68" i="4"/>
  <c r="P68" i="4"/>
  <c r="O68" i="4"/>
  <c r="J68" i="4"/>
  <c r="W67" i="4"/>
  <c r="M67" i="4" s="1"/>
  <c r="U67" i="4"/>
  <c r="T67" i="4"/>
  <c r="S67" i="4"/>
  <c r="Q67" i="4"/>
  <c r="P67" i="4"/>
  <c r="O67" i="4"/>
  <c r="J67" i="4"/>
  <c r="W66" i="4"/>
  <c r="M66" i="4" s="1"/>
  <c r="U66" i="4"/>
  <c r="T66" i="4"/>
  <c r="S66" i="4"/>
  <c r="Q66" i="4"/>
  <c r="P66" i="4"/>
  <c r="O66" i="4"/>
  <c r="J66" i="4"/>
  <c r="W65" i="4"/>
  <c r="M65" i="4" s="1"/>
  <c r="U65" i="4"/>
  <c r="T65" i="4"/>
  <c r="S65" i="4"/>
  <c r="Q65" i="4"/>
  <c r="P65" i="4"/>
  <c r="O65" i="4"/>
  <c r="J65" i="4"/>
  <c r="W64" i="4"/>
  <c r="M64" i="4" s="1"/>
  <c r="U64" i="4"/>
  <c r="T64" i="4"/>
  <c r="S64" i="4"/>
  <c r="Q64" i="4"/>
  <c r="P64" i="4"/>
  <c r="O64" i="4"/>
  <c r="J64" i="4"/>
  <c r="W63" i="4"/>
  <c r="M63" i="4" s="1"/>
  <c r="U63" i="4"/>
  <c r="T63" i="4"/>
  <c r="S63" i="4"/>
  <c r="Q63" i="4"/>
  <c r="P63" i="4"/>
  <c r="O63" i="4"/>
  <c r="J63" i="4"/>
  <c r="W62" i="4"/>
  <c r="M62" i="4" s="1"/>
  <c r="U62" i="4"/>
  <c r="T62" i="4"/>
  <c r="S62" i="4"/>
  <c r="Q62" i="4"/>
  <c r="P62" i="4"/>
  <c r="O62" i="4"/>
  <c r="J62" i="4"/>
  <c r="W61" i="4"/>
  <c r="M61" i="4" s="1"/>
  <c r="U61" i="4"/>
  <c r="T61" i="4"/>
  <c r="S61" i="4"/>
  <c r="Q61" i="4"/>
  <c r="P61" i="4"/>
  <c r="O61" i="4"/>
  <c r="J61" i="4"/>
  <c r="W60" i="4"/>
  <c r="M60" i="4" s="1"/>
  <c r="U60" i="4"/>
  <c r="T60" i="4"/>
  <c r="S60" i="4"/>
  <c r="Q60" i="4"/>
  <c r="P60" i="4"/>
  <c r="O60" i="4"/>
  <c r="J60" i="4"/>
  <c r="W59" i="4"/>
  <c r="M59" i="4" s="1"/>
  <c r="U59" i="4"/>
  <c r="T59" i="4"/>
  <c r="S59" i="4"/>
  <c r="Q59" i="4"/>
  <c r="P59" i="4"/>
  <c r="O59" i="4"/>
  <c r="J59" i="4"/>
  <c r="W58" i="4"/>
  <c r="M58" i="4" s="1"/>
  <c r="U58" i="4"/>
  <c r="T58" i="4"/>
  <c r="S58" i="4"/>
  <c r="Q58" i="4"/>
  <c r="P58" i="4"/>
  <c r="O58" i="4"/>
  <c r="J58" i="4"/>
  <c r="W57" i="4"/>
  <c r="M57" i="4" s="1"/>
  <c r="U57" i="4"/>
  <c r="T57" i="4"/>
  <c r="S57" i="4"/>
  <c r="Q57" i="4"/>
  <c r="P57" i="4"/>
  <c r="O57" i="4"/>
  <c r="J57" i="4"/>
  <c r="W56" i="4"/>
  <c r="M56" i="4" s="1"/>
  <c r="U56" i="4"/>
  <c r="T56" i="4"/>
  <c r="S56" i="4"/>
  <c r="Q56" i="4"/>
  <c r="P56" i="4"/>
  <c r="O56" i="4"/>
  <c r="J56" i="4"/>
  <c r="W55" i="4"/>
  <c r="M55" i="4" s="1"/>
  <c r="U55" i="4"/>
  <c r="T55" i="4"/>
  <c r="S55" i="4"/>
  <c r="Q55" i="4"/>
  <c r="P55" i="4"/>
  <c r="O55" i="4"/>
  <c r="J55" i="4"/>
  <c r="W54" i="4"/>
  <c r="M54" i="4" s="1"/>
  <c r="U54" i="4"/>
  <c r="T54" i="4"/>
  <c r="S54" i="4"/>
  <c r="Q54" i="4"/>
  <c r="P54" i="4"/>
  <c r="O54" i="4"/>
  <c r="J54" i="4"/>
  <c r="W53" i="4"/>
  <c r="M53" i="4" s="1"/>
  <c r="U53" i="4"/>
  <c r="T53" i="4"/>
  <c r="S53" i="4"/>
  <c r="Q53" i="4"/>
  <c r="P53" i="4"/>
  <c r="O53" i="4"/>
  <c r="J53" i="4"/>
  <c r="W52" i="4"/>
  <c r="M52" i="4" s="1"/>
  <c r="U52" i="4"/>
  <c r="T52" i="4"/>
  <c r="S52" i="4"/>
  <c r="Q52" i="4"/>
  <c r="P52" i="4"/>
  <c r="O52" i="4"/>
  <c r="J52" i="4"/>
  <c r="W51" i="4"/>
  <c r="M51" i="4" s="1"/>
  <c r="U51" i="4"/>
  <c r="T51" i="4"/>
  <c r="S51" i="4"/>
  <c r="Q51" i="4"/>
  <c r="P51" i="4"/>
  <c r="O51" i="4"/>
  <c r="J51" i="4"/>
  <c r="W50" i="4"/>
  <c r="M50" i="4" s="1"/>
  <c r="U50" i="4"/>
  <c r="T50" i="4"/>
  <c r="S50" i="4"/>
  <c r="Q50" i="4"/>
  <c r="P50" i="4"/>
  <c r="O50" i="4"/>
  <c r="J50" i="4"/>
  <c r="W49" i="4"/>
  <c r="M49" i="4" s="1"/>
  <c r="U49" i="4"/>
  <c r="T49" i="4"/>
  <c r="S49" i="4"/>
  <c r="Q49" i="4"/>
  <c r="P49" i="4"/>
  <c r="O49" i="4"/>
  <c r="J49" i="4"/>
  <c r="W48" i="4"/>
  <c r="M48" i="4" s="1"/>
  <c r="U48" i="4"/>
  <c r="T48" i="4"/>
  <c r="S48" i="4"/>
  <c r="Q48" i="4"/>
  <c r="P48" i="4"/>
  <c r="O48" i="4"/>
  <c r="J48" i="4"/>
  <c r="W47" i="4"/>
  <c r="M47" i="4" s="1"/>
  <c r="U47" i="4"/>
  <c r="T47" i="4"/>
  <c r="S47" i="4"/>
  <c r="Q47" i="4"/>
  <c r="P47" i="4"/>
  <c r="O47" i="4"/>
  <c r="J47" i="4"/>
  <c r="W46" i="4"/>
  <c r="M46" i="4" s="1"/>
  <c r="U46" i="4"/>
  <c r="T46" i="4"/>
  <c r="S46" i="4"/>
  <c r="Q46" i="4"/>
  <c r="P46" i="4"/>
  <c r="O46" i="4"/>
  <c r="J46" i="4"/>
  <c r="W45" i="4"/>
  <c r="M45" i="4" s="1"/>
  <c r="U45" i="4"/>
  <c r="T45" i="4"/>
  <c r="S45" i="4"/>
  <c r="Q45" i="4"/>
  <c r="P45" i="4"/>
  <c r="O45" i="4"/>
  <c r="J45" i="4"/>
  <c r="W44" i="4"/>
  <c r="M44" i="4" s="1"/>
  <c r="U44" i="4"/>
  <c r="T44" i="4"/>
  <c r="S44" i="4"/>
  <c r="Q44" i="4"/>
  <c r="P44" i="4"/>
  <c r="O44" i="4"/>
  <c r="J44" i="4"/>
  <c r="W43" i="4"/>
  <c r="M43" i="4" s="1"/>
  <c r="U43" i="4"/>
  <c r="T43" i="4"/>
  <c r="S43" i="4"/>
  <c r="Q43" i="4"/>
  <c r="P43" i="4"/>
  <c r="O43" i="4"/>
  <c r="J43" i="4"/>
  <c r="W42" i="4"/>
  <c r="M42" i="4" s="1"/>
  <c r="U42" i="4"/>
  <c r="T42" i="4"/>
  <c r="S42" i="4"/>
  <c r="Q42" i="4"/>
  <c r="P42" i="4"/>
  <c r="O42" i="4"/>
  <c r="J42" i="4"/>
  <c r="W41" i="4"/>
  <c r="M41" i="4" s="1"/>
  <c r="U41" i="4"/>
  <c r="T41" i="4"/>
  <c r="S41" i="4"/>
  <c r="Q41" i="4"/>
  <c r="P41" i="4"/>
  <c r="O41" i="4"/>
  <c r="J41" i="4"/>
  <c r="W40" i="4"/>
  <c r="M40" i="4" s="1"/>
  <c r="U40" i="4"/>
  <c r="T40" i="4"/>
  <c r="S40" i="4"/>
  <c r="Q40" i="4"/>
  <c r="P40" i="4"/>
  <c r="O40" i="4"/>
  <c r="J40" i="4"/>
  <c r="W39" i="4"/>
  <c r="M39" i="4" s="1"/>
  <c r="U39" i="4"/>
  <c r="T39" i="4"/>
  <c r="S39" i="4"/>
  <c r="Q39" i="4"/>
  <c r="P39" i="4"/>
  <c r="O39" i="4"/>
  <c r="J39" i="4"/>
  <c r="W38" i="4"/>
  <c r="M38" i="4" s="1"/>
  <c r="U38" i="4"/>
  <c r="T38" i="4"/>
  <c r="S38" i="4"/>
  <c r="Q38" i="4"/>
  <c r="P38" i="4"/>
  <c r="O38" i="4"/>
  <c r="J38" i="4"/>
  <c r="W37" i="4"/>
  <c r="M37" i="4" s="1"/>
  <c r="U37" i="4"/>
  <c r="T37" i="4"/>
  <c r="S37" i="4"/>
  <c r="Q37" i="4"/>
  <c r="P37" i="4"/>
  <c r="O37" i="4"/>
  <c r="J37" i="4"/>
  <c r="W36" i="4"/>
  <c r="M36" i="4" s="1"/>
  <c r="U36" i="4"/>
  <c r="T36" i="4"/>
  <c r="S36" i="4"/>
  <c r="Q36" i="4"/>
  <c r="P36" i="4"/>
  <c r="O36" i="4"/>
  <c r="J36" i="4"/>
  <c r="W35" i="4"/>
  <c r="M35" i="4" s="1"/>
  <c r="U35" i="4"/>
  <c r="T35" i="4"/>
  <c r="S35" i="4"/>
  <c r="Q35" i="4"/>
  <c r="P35" i="4"/>
  <c r="O35" i="4"/>
  <c r="J35" i="4"/>
  <c r="U34" i="4"/>
  <c r="T34" i="4"/>
  <c r="S34" i="4"/>
  <c r="Q34" i="4"/>
  <c r="A34" i="4"/>
  <c r="W33" i="4"/>
  <c r="M33" i="4" s="1"/>
  <c r="U33" i="4"/>
  <c r="T33" i="4"/>
  <c r="S33" i="4"/>
  <c r="Q33" i="4"/>
  <c r="P33" i="4"/>
  <c r="O33" i="4"/>
  <c r="J33" i="4"/>
  <c r="U32" i="4"/>
  <c r="T32" i="4"/>
  <c r="S32" i="4"/>
  <c r="Q32" i="4"/>
  <c r="A32" i="4"/>
  <c r="W31" i="4"/>
  <c r="M31" i="4" s="1"/>
  <c r="U31" i="4"/>
  <c r="T31" i="4"/>
  <c r="S31" i="4"/>
  <c r="Q31" i="4"/>
  <c r="P31" i="4"/>
  <c r="O31" i="4"/>
  <c r="J31" i="4"/>
  <c r="U28" i="4"/>
  <c r="T28" i="4"/>
  <c r="S28" i="4"/>
  <c r="Q28" i="4"/>
  <c r="A28" i="4"/>
  <c r="W27" i="4"/>
  <c r="M27" i="4" s="1"/>
  <c r="U27" i="4"/>
  <c r="T27" i="4"/>
  <c r="S27" i="4"/>
  <c r="Q27" i="4"/>
  <c r="P27" i="4"/>
  <c r="O27" i="4"/>
  <c r="J27" i="4"/>
  <c r="W26" i="4"/>
  <c r="M26" i="4" s="1"/>
  <c r="U26" i="4"/>
  <c r="T26" i="4"/>
  <c r="S26" i="4"/>
  <c r="Q26" i="4"/>
  <c r="P26" i="4"/>
  <c r="O26" i="4"/>
  <c r="J26" i="4"/>
  <c r="U30" i="4"/>
  <c r="T30" i="4"/>
  <c r="S30" i="4"/>
  <c r="Q30" i="4"/>
  <c r="A30" i="4"/>
  <c r="W29" i="4"/>
  <c r="M29" i="4" s="1"/>
  <c r="U29" i="4"/>
  <c r="T29" i="4"/>
  <c r="S29" i="4"/>
  <c r="Q29" i="4"/>
  <c r="P29" i="4"/>
  <c r="O29" i="4"/>
  <c r="J29" i="4"/>
  <c r="U25" i="4"/>
  <c r="T25" i="4"/>
  <c r="S25" i="4"/>
  <c r="Q25" i="4"/>
  <c r="A25" i="4"/>
  <c r="W24" i="4"/>
  <c r="M24" i="4" s="1"/>
  <c r="U24" i="4"/>
  <c r="T24" i="4"/>
  <c r="S24" i="4"/>
  <c r="Q24" i="4"/>
  <c r="P24" i="4"/>
  <c r="O24" i="4"/>
  <c r="J24" i="4"/>
  <c r="U23" i="4"/>
  <c r="T23" i="4"/>
  <c r="S23" i="4"/>
  <c r="Q23" i="4"/>
  <c r="A23" i="4"/>
  <c r="W22" i="4"/>
  <c r="M22" i="4" s="1"/>
  <c r="U22" i="4"/>
  <c r="T22" i="4"/>
  <c r="S22" i="4"/>
  <c r="Q22" i="4"/>
  <c r="P22" i="4"/>
  <c r="O22" i="4"/>
  <c r="J22" i="4"/>
  <c r="W21" i="4"/>
  <c r="M21" i="4" s="1"/>
  <c r="U21" i="4"/>
  <c r="T21" i="4"/>
  <c r="S21" i="4"/>
  <c r="Q21" i="4"/>
  <c r="P21" i="4"/>
  <c r="O21" i="4"/>
  <c r="J21" i="4"/>
  <c r="U20" i="4"/>
  <c r="T20" i="4"/>
  <c r="S20" i="4"/>
  <c r="Q20" i="4"/>
  <c r="A20" i="4"/>
  <c r="W19" i="4"/>
  <c r="M19" i="4" s="1"/>
  <c r="U19" i="4"/>
  <c r="T19" i="4"/>
  <c r="S19" i="4"/>
  <c r="Q19" i="4"/>
  <c r="P19" i="4"/>
  <c r="O19" i="4"/>
  <c r="J19" i="4"/>
  <c r="U18" i="4"/>
  <c r="T18" i="4"/>
  <c r="S18" i="4"/>
  <c r="Q18" i="4"/>
  <c r="A18" i="4"/>
  <c r="W17" i="4"/>
  <c r="M17" i="4" s="1"/>
  <c r="U17" i="4"/>
  <c r="T17" i="4"/>
  <c r="S17" i="4"/>
  <c r="Q17" i="4"/>
  <c r="P17" i="4"/>
  <c r="O17" i="4"/>
  <c r="J17" i="4"/>
  <c r="U16" i="4"/>
  <c r="T16" i="4"/>
  <c r="S16" i="4"/>
  <c r="Q16" i="4"/>
  <c r="A16" i="4"/>
  <c r="W15" i="4"/>
  <c r="M15" i="4" s="1"/>
  <c r="U15" i="4"/>
  <c r="T15" i="4"/>
  <c r="S15" i="4"/>
  <c r="Q15" i="4"/>
  <c r="P15" i="4"/>
  <c r="O15" i="4"/>
  <c r="J15" i="4"/>
  <c r="U14" i="4"/>
  <c r="T14" i="4"/>
  <c r="S14" i="4"/>
  <c r="Q14" i="4"/>
  <c r="A14" i="4"/>
  <c r="W13" i="4"/>
  <c r="M13" i="4" s="1"/>
  <c r="U13" i="4"/>
  <c r="T13" i="4"/>
  <c r="S13" i="4"/>
  <c r="Q13" i="4"/>
  <c r="P13" i="4"/>
  <c r="O13" i="4"/>
  <c r="J13" i="4"/>
  <c r="U12" i="4"/>
  <c r="T12" i="4"/>
  <c r="S12" i="4"/>
  <c r="Q12" i="4"/>
  <c r="A12" i="4"/>
  <c r="W11" i="4"/>
  <c r="M11" i="4" s="1"/>
  <c r="U11" i="4"/>
  <c r="T11" i="4"/>
  <c r="S11" i="4"/>
  <c r="Q11" i="4"/>
  <c r="P11" i="4"/>
  <c r="O11" i="4"/>
  <c r="J11" i="4"/>
  <c r="W10" i="4"/>
  <c r="M10" i="4" s="1"/>
  <c r="U10" i="4"/>
  <c r="T10" i="4"/>
  <c r="S10" i="4"/>
  <c r="Q10" i="4"/>
  <c r="P10" i="4"/>
  <c r="O10" i="4"/>
  <c r="J10" i="4"/>
  <c r="U9" i="4"/>
  <c r="T9" i="4"/>
  <c r="S9" i="4"/>
  <c r="Q9" i="4"/>
  <c r="A9" i="4"/>
  <c r="W8" i="4"/>
  <c r="M8" i="4" s="1"/>
  <c r="U8" i="4"/>
  <c r="T8" i="4"/>
  <c r="S8" i="4"/>
  <c r="Q8" i="4"/>
  <c r="P8" i="4"/>
  <c r="O8" i="4"/>
  <c r="J8" i="4"/>
  <c r="U7" i="4"/>
  <c r="T7" i="4"/>
  <c r="S7" i="4"/>
  <c r="Q7" i="4"/>
  <c r="A7" i="4"/>
  <c r="W6" i="4"/>
  <c r="M6" i="4" s="1"/>
  <c r="U6" i="4"/>
  <c r="T6" i="4"/>
  <c r="S6" i="4"/>
  <c r="Q6" i="4"/>
  <c r="P6" i="4"/>
  <c r="O6" i="4"/>
  <c r="J6" i="4"/>
  <c r="W5" i="4"/>
  <c r="M5" i="4" s="1"/>
  <c r="U5" i="4"/>
  <c r="T5" i="4"/>
  <c r="S5" i="4"/>
  <c r="Q5" i="4"/>
  <c r="P5" i="4"/>
  <c r="O5" i="4"/>
  <c r="J5" i="4"/>
  <c r="W4" i="4"/>
  <c r="M4" i="4" s="1"/>
  <c r="U4" i="4"/>
  <c r="T4" i="4"/>
  <c r="S4" i="4"/>
  <c r="Q4" i="4"/>
  <c r="P4" i="4"/>
  <c r="O4" i="4"/>
  <c r="J4" i="4"/>
  <c r="W3" i="4"/>
  <c r="M3" i="4" s="1"/>
  <c r="U3" i="4"/>
  <c r="T3" i="4"/>
  <c r="S3" i="4"/>
  <c r="Q3" i="4"/>
  <c r="P3" i="4"/>
  <c r="O3" i="4"/>
  <c r="J3" i="4"/>
  <c r="W2" i="4"/>
  <c r="M2" i="4" s="1"/>
  <c r="U2" i="4"/>
  <c r="T2" i="4"/>
  <c r="S2" i="4"/>
  <c r="Q2" i="4"/>
  <c r="P2" i="4"/>
  <c r="O2" i="4"/>
  <c r="J2" i="4"/>
  <c r="W121" i="3"/>
  <c r="M121" i="3" s="1"/>
  <c r="U121" i="3"/>
  <c r="T121" i="3"/>
  <c r="S121" i="3"/>
  <c r="Q121" i="3"/>
  <c r="P121" i="3"/>
  <c r="O121" i="3"/>
  <c r="J121" i="3"/>
  <c r="W120" i="3"/>
  <c r="M120" i="3" s="1"/>
  <c r="U120" i="3"/>
  <c r="T120" i="3"/>
  <c r="S120" i="3"/>
  <c r="Q120" i="3"/>
  <c r="P120" i="3"/>
  <c r="O120" i="3"/>
  <c r="J120" i="3"/>
  <c r="W119" i="3"/>
  <c r="M119" i="3" s="1"/>
  <c r="U119" i="3"/>
  <c r="T119" i="3"/>
  <c r="S119" i="3"/>
  <c r="Q119" i="3"/>
  <c r="P119" i="3"/>
  <c r="O119" i="3"/>
  <c r="J119" i="3"/>
  <c r="W118" i="3"/>
  <c r="M118" i="3" s="1"/>
  <c r="U118" i="3"/>
  <c r="T118" i="3"/>
  <c r="S118" i="3"/>
  <c r="Q118" i="3"/>
  <c r="P118" i="3"/>
  <c r="O118" i="3"/>
  <c r="J118" i="3"/>
  <c r="W117" i="3"/>
  <c r="M117" i="3" s="1"/>
  <c r="U117" i="3"/>
  <c r="T117" i="3"/>
  <c r="S117" i="3"/>
  <c r="Q117" i="3"/>
  <c r="P117" i="3"/>
  <c r="O117" i="3"/>
  <c r="J117" i="3"/>
  <c r="W116" i="3"/>
  <c r="M116" i="3" s="1"/>
  <c r="U116" i="3"/>
  <c r="T116" i="3"/>
  <c r="S116" i="3"/>
  <c r="Q116" i="3"/>
  <c r="P116" i="3"/>
  <c r="O116" i="3"/>
  <c r="J116" i="3"/>
  <c r="W115" i="3"/>
  <c r="M115" i="3" s="1"/>
  <c r="U115" i="3"/>
  <c r="T115" i="3"/>
  <c r="S115" i="3"/>
  <c r="Q115" i="3"/>
  <c r="P115" i="3"/>
  <c r="O115" i="3"/>
  <c r="J115" i="3"/>
  <c r="W114" i="3"/>
  <c r="M114" i="3" s="1"/>
  <c r="U114" i="3"/>
  <c r="T114" i="3"/>
  <c r="S114" i="3"/>
  <c r="Q114" i="3"/>
  <c r="P114" i="3"/>
  <c r="O114" i="3"/>
  <c r="J114" i="3"/>
  <c r="W113" i="3"/>
  <c r="M113" i="3" s="1"/>
  <c r="U113" i="3"/>
  <c r="T113" i="3"/>
  <c r="S113" i="3"/>
  <c r="Q113" i="3"/>
  <c r="P113" i="3"/>
  <c r="O113" i="3"/>
  <c r="J113" i="3"/>
  <c r="W112" i="3"/>
  <c r="M112" i="3" s="1"/>
  <c r="U112" i="3"/>
  <c r="T112" i="3"/>
  <c r="S112" i="3"/>
  <c r="Q112" i="3"/>
  <c r="P112" i="3"/>
  <c r="O112" i="3"/>
  <c r="J112" i="3"/>
  <c r="W111" i="3"/>
  <c r="M111" i="3" s="1"/>
  <c r="U111" i="3"/>
  <c r="T111" i="3"/>
  <c r="S111" i="3"/>
  <c r="Q111" i="3"/>
  <c r="P111" i="3"/>
  <c r="O111" i="3"/>
  <c r="J111" i="3"/>
  <c r="W110" i="3"/>
  <c r="M110" i="3" s="1"/>
  <c r="U110" i="3"/>
  <c r="T110" i="3"/>
  <c r="S110" i="3"/>
  <c r="Q110" i="3"/>
  <c r="P110" i="3"/>
  <c r="O110" i="3"/>
  <c r="J110" i="3"/>
  <c r="W109" i="3"/>
  <c r="M109" i="3" s="1"/>
  <c r="U109" i="3"/>
  <c r="T109" i="3"/>
  <c r="S109" i="3"/>
  <c r="Q109" i="3"/>
  <c r="P109" i="3"/>
  <c r="O109" i="3"/>
  <c r="J109" i="3"/>
  <c r="W108" i="3"/>
  <c r="M108" i="3" s="1"/>
  <c r="U108" i="3"/>
  <c r="T108" i="3"/>
  <c r="S108" i="3"/>
  <c r="Q108" i="3"/>
  <c r="P108" i="3"/>
  <c r="O108" i="3"/>
  <c r="J108" i="3"/>
  <c r="W107" i="3"/>
  <c r="M107" i="3" s="1"/>
  <c r="U107" i="3"/>
  <c r="T107" i="3"/>
  <c r="S107" i="3"/>
  <c r="Q107" i="3"/>
  <c r="P107" i="3"/>
  <c r="O107" i="3"/>
  <c r="J107" i="3"/>
  <c r="W106" i="3"/>
  <c r="M106" i="3" s="1"/>
  <c r="U106" i="3"/>
  <c r="T106" i="3"/>
  <c r="S106" i="3"/>
  <c r="Q106" i="3"/>
  <c r="P106" i="3"/>
  <c r="O106" i="3"/>
  <c r="J106" i="3"/>
  <c r="W105" i="3"/>
  <c r="M105" i="3" s="1"/>
  <c r="U105" i="3"/>
  <c r="T105" i="3"/>
  <c r="S105" i="3"/>
  <c r="Q105" i="3"/>
  <c r="P105" i="3"/>
  <c r="O105" i="3"/>
  <c r="J105" i="3"/>
  <c r="W104" i="3"/>
  <c r="M104" i="3" s="1"/>
  <c r="U104" i="3"/>
  <c r="T104" i="3"/>
  <c r="S104" i="3"/>
  <c r="Q104" i="3"/>
  <c r="P104" i="3"/>
  <c r="O104" i="3"/>
  <c r="J104" i="3"/>
  <c r="W103" i="3"/>
  <c r="M103" i="3" s="1"/>
  <c r="U103" i="3"/>
  <c r="T103" i="3"/>
  <c r="S103" i="3"/>
  <c r="Q103" i="3"/>
  <c r="P103" i="3"/>
  <c r="O103" i="3"/>
  <c r="J103" i="3"/>
  <c r="W102" i="3"/>
  <c r="M102" i="3" s="1"/>
  <c r="U102" i="3"/>
  <c r="T102" i="3"/>
  <c r="S102" i="3"/>
  <c r="Q102" i="3"/>
  <c r="P102" i="3"/>
  <c r="O102" i="3"/>
  <c r="J102" i="3"/>
  <c r="W101" i="3"/>
  <c r="M101" i="3" s="1"/>
  <c r="U101" i="3"/>
  <c r="T101" i="3"/>
  <c r="S101" i="3"/>
  <c r="Q101" i="3"/>
  <c r="P101" i="3"/>
  <c r="O101" i="3"/>
  <c r="J101" i="3"/>
  <c r="W100" i="3"/>
  <c r="M100" i="3" s="1"/>
  <c r="U100" i="3"/>
  <c r="T100" i="3"/>
  <c r="S100" i="3"/>
  <c r="Q100" i="3"/>
  <c r="P100" i="3"/>
  <c r="O100" i="3"/>
  <c r="J100" i="3"/>
  <c r="W99" i="3"/>
  <c r="M99" i="3" s="1"/>
  <c r="U99" i="3"/>
  <c r="T99" i="3"/>
  <c r="S99" i="3"/>
  <c r="Q99" i="3"/>
  <c r="P99" i="3"/>
  <c r="O99" i="3"/>
  <c r="J99" i="3"/>
  <c r="W98" i="3"/>
  <c r="M98" i="3" s="1"/>
  <c r="U98" i="3"/>
  <c r="T98" i="3"/>
  <c r="S98" i="3"/>
  <c r="Q98" i="3"/>
  <c r="P98" i="3"/>
  <c r="O98" i="3"/>
  <c r="J98" i="3"/>
  <c r="W97" i="3"/>
  <c r="M97" i="3" s="1"/>
  <c r="U97" i="3"/>
  <c r="T97" i="3"/>
  <c r="S97" i="3"/>
  <c r="Q97" i="3"/>
  <c r="P97" i="3"/>
  <c r="O97" i="3"/>
  <c r="J97" i="3"/>
  <c r="W96" i="3"/>
  <c r="M96" i="3" s="1"/>
  <c r="U96" i="3"/>
  <c r="T96" i="3"/>
  <c r="S96" i="3"/>
  <c r="Q96" i="3"/>
  <c r="P96" i="3"/>
  <c r="O96" i="3"/>
  <c r="J96" i="3"/>
  <c r="W95" i="3"/>
  <c r="M95" i="3" s="1"/>
  <c r="U95" i="3"/>
  <c r="T95" i="3"/>
  <c r="S95" i="3"/>
  <c r="Q95" i="3"/>
  <c r="P95" i="3"/>
  <c r="O95" i="3"/>
  <c r="J95" i="3"/>
  <c r="W94" i="3"/>
  <c r="M94" i="3" s="1"/>
  <c r="U94" i="3"/>
  <c r="T94" i="3"/>
  <c r="S94" i="3"/>
  <c r="Q94" i="3"/>
  <c r="P94" i="3"/>
  <c r="O94" i="3"/>
  <c r="J94" i="3"/>
  <c r="W93" i="3"/>
  <c r="M93" i="3" s="1"/>
  <c r="U93" i="3"/>
  <c r="T93" i="3"/>
  <c r="S93" i="3"/>
  <c r="Q93" i="3"/>
  <c r="P93" i="3"/>
  <c r="O93" i="3"/>
  <c r="J93" i="3"/>
  <c r="W92" i="3"/>
  <c r="M92" i="3" s="1"/>
  <c r="U92" i="3"/>
  <c r="T92" i="3"/>
  <c r="S92" i="3"/>
  <c r="Q92" i="3"/>
  <c r="P92" i="3"/>
  <c r="O92" i="3"/>
  <c r="J92" i="3"/>
  <c r="W91" i="3"/>
  <c r="M91" i="3" s="1"/>
  <c r="U91" i="3"/>
  <c r="T91" i="3"/>
  <c r="S91" i="3"/>
  <c r="Q91" i="3"/>
  <c r="P91" i="3"/>
  <c r="O91" i="3"/>
  <c r="J91" i="3"/>
  <c r="W90" i="3"/>
  <c r="M90" i="3" s="1"/>
  <c r="U90" i="3"/>
  <c r="T90" i="3"/>
  <c r="S90" i="3"/>
  <c r="Q90" i="3"/>
  <c r="P90" i="3"/>
  <c r="O90" i="3"/>
  <c r="J90" i="3"/>
  <c r="W89" i="3"/>
  <c r="M89" i="3" s="1"/>
  <c r="U89" i="3"/>
  <c r="T89" i="3"/>
  <c r="S89" i="3"/>
  <c r="Q89" i="3"/>
  <c r="P89" i="3"/>
  <c r="O89" i="3"/>
  <c r="J89" i="3"/>
  <c r="W88" i="3"/>
  <c r="M88" i="3" s="1"/>
  <c r="U88" i="3"/>
  <c r="T88" i="3"/>
  <c r="S88" i="3"/>
  <c r="Q88" i="3"/>
  <c r="P88" i="3"/>
  <c r="O88" i="3"/>
  <c r="J88" i="3"/>
  <c r="W87" i="3"/>
  <c r="M87" i="3" s="1"/>
  <c r="U87" i="3"/>
  <c r="T87" i="3"/>
  <c r="S87" i="3"/>
  <c r="Q87" i="3"/>
  <c r="P87" i="3"/>
  <c r="O87" i="3"/>
  <c r="J87" i="3"/>
  <c r="W86" i="3"/>
  <c r="M86" i="3" s="1"/>
  <c r="U86" i="3"/>
  <c r="T86" i="3"/>
  <c r="S86" i="3"/>
  <c r="Q86" i="3"/>
  <c r="P86" i="3"/>
  <c r="O86" i="3"/>
  <c r="J86" i="3"/>
  <c r="W85" i="3"/>
  <c r="M85" i="3" s="1"/>
  <c r="U85" i="3"/>
  <c r="T85" i="3"/>
  <c r="S85" i="3"/>
  <c r="Q85" i="3"/>
  <c r="P85" i="3"/>
  <c r="O85" i="3"/>
  <c r="J85" i="3"/>
  <c r="W84" i="3"/>
  <c r="M84" i="3" s="1"/>
  <c r="U84" i="3"/>
  <c r="T84" i="3"/>
  <c r="S84" i="3"/>
  <c r="Q84" i="3"/>
  <c r="P84" i="3"/>
  <c r="O84" i="3"/>
  <c r="J84" i="3"/>
  <c r="W83" i="3"/>
  <c r="M83" i="3" s="1"/>
  <c r="U83" i="3"/>
  <c r="T83" i="3"/>
  <c r="S83" i="3"/>
  <c r="Q83" i="3"/>
  <c r="P83" i="3"/>
  <c r="O83" i="3"/>
  <c r="J83" i="3"/>
  <c r="W82" i="3"/>
  <c r="M82" i="3" s="1"/>
  <c r="U82" i="3"/>
  <c r="T82" i="3"/>
  <c r="S82" i="3"/>
  <c r="Q82" i="3"/>
  <c r="P82" i="3"/>
  <c r="O82" i="3"/>
  <c r="J82" i="3"/>
  <c r="W81" i="3"/>
  <c r="M81" i="3" s="1"/>
  <c r="U81" i="3"/>
  <c r="V81" i="3" s="1"/>
  <c r="T81" i="3"/>
  <c r="S81" i="3"/>
  <c r="Q81" i="3"/>
  <c r="P81" i="3"/>
  <c r="O81" i="3"/>
  <c r="J81" i="3"/>
  <c r="W80" i="3"/>
  <c r="M80" i="3" s="1"/>
  <c r="U80" i="3"/>
  <c r="T80" i="3"/>
  <c r="S80" i="3"/>
  <c r="Q80" i="3"/>
  <c r="P80" i="3"/>
  <c r="O80" i="3"/>
  <c r="J80" i="3"/>
  <c r="W79" i="3"/>
  <c r="M79" i="3" s="1"/>
  <c r="U79" i="3"/>
  <c r="T79" i="3"/>
  <c r="S79" i="3"/>
  <c r="Q79" i="3"/>
  <c r="P79" i="3"/>
  <c r="O79" i="3"/>
  <c r="J79" i="3"/>
  <c r="W78" i="3"/>
  <c r="M78" i="3" s="1"/>
  <c r="U78" i="3"/>
  <c r="T78" i="3"/>
  <c r="S78" i="3"/>
  <c r="Q78" i="3"/>
  <c r="P78" i="3"/>
  <c r="O78" i="3"/>
  <c r="J78" i="3"/>
  <c r="W77" i="3"/>
  <c r="M77" i="3" s="1"/>
  <c r="U77" i="3"/>
  <c r="T77" i="3"/>
  <c r="S77" i="3"/>
  <c r="Q77" i="3"/>
  <c r="P77" i="3"/>
  <c r="O77" i="3"/>
  <c r="J77" i="3"/>
  <c r="W76" i="3"/>
  <c r="M76" i="3" s="1"/>
  <c r="U76" i="3"/>
  <c r="T76" i="3"/>
  <c r="S76" i="3"/>
  <c r="Q76" i="3"/>
  <c r="P76" i="3"/>
  <c r="O76" i="3"/>
  <c r="J76" i="3"/>
  <c r="W75" i="3"/>
  <c r="M75" i="3" s="1"/>
  <c r="U75" i="3"/>
  <c r="T75" i="3"/>
  <c r="S75" i="3"/>
  <c r="Q75" i="3"/>
  <c r="P75" i="3"/>
  <c r="O75" i="3"/>
  <c r="J75" i="3"/>
  <c r="W74" i="3"/>
  <c r="M74" i="3" s="1"/>
  <c r="U74" i="3"/>
  <c r="T74" i="3"/>
  <c r="S74" i="3"/>
  <c r="Q74" i="3"/>
  <c r="P74" i="3"/>
  <c r="O74" i="3"/>
  <c r="J74" i="3"/>
  <c r="W73" i="3"/>
  <c r="M73" i="3" s="1"/>
  <c r="U73" i="3"/>
  <c r="T73" i="3"/>
  <c r="S73" i="3"/>
  <c r="Q73" i="3"/>
  <c r="P73" i="3"/>
  <c r="O73" i="3"/>
  <c r="J73" i="3"/>
  <c r="W72" i="3"/>
  <c r="M72" i="3" s="1"/>
  <c r="U72" i="3"/>
  <c r="T72" i="3"/>
  <c r="S72" i="3"/>
  <c r="Q72" i="3"/>
  <c r="P72" i="3"/>
  <c r="O72" i="3"/>
  <c r="J72" i="3"/>
  <c r="W71" i="3"/>
  <c r="M71" i="3" s="1"/>
  <c r="U71" i="3"/>
  <c r="T71" i="3"/>
  <c r="S71" i="3"/>
  <c r="Q71" i="3"/>
  <c r="P71" i="3"/>
  <c r="O71" i="3"/>
  <c r="J71" i="3"/>
  <c r="W70" i="3"/>
  <c r="M70" i="3" s="1"/>
  <c r="U70" i="3"/>
  <c r="V70" i="3" s="1"/>
  <c r="T70" i="3"/>
  <c r="S70" i="3"/>
  <c r="Q70" i="3"/>
  <c r="P70" i="3"/>
  <c r="O70" i="3"/>
  <c r="J70" i="3"/>
  <c r="W69" i="3"/>
  <c r="M69" i="3" s="1"/>
  <c r="U69" i="3"/>
  <c r="V69" i="3" s="1"/>
  <c r="T69" i="3"/>
  <c r="S69" i="3"/>
  <c r="Q69" i="3"/>
  <c r="P69" i="3"/>
  <c r="O69" i="3"/>
  <c r="J69" i="3"/>
  <c r="W68" i="3"/>
  <c r="M68" i="3" s="1"/>
  <c r="U68" i="3"/>
  <c r="T68" i="3"/>
  <c r="S68" i="3"/>
  <c r="Q68" i="3"/>
  <c r="P68" i="3"/>
  <c r="O68" i="3"/>
  <c r="J68" i="3"/>
  <c r="W67" i="3"/>
  <c r="M67" i="3" s="1"/>
  <c r="U67" i="3"/>
  <c r="T67" i="3"/>
  <c r="S67" i="3"/>
  <c r="Q67" i="3"/>
  <c r="P67" i="3"/>
  <c r="O67" i="3"/>
  <c r="J67" i="3"/>
  <c r="W66" i="3"/>
  <c r="M66" i="3" s="1"/>
  <c r="U66" i="3"/>
  <c r="V66" i="3" s="1"/>
  <c r="T66" i="3"/>
  <c r="S66" i="3"/>
  <c r="Q66" i="3"/>
  <c r="P66" i="3"/>
  <c r="O66" i="3"/>
  <c r="J66" i="3"/>
  <c r="W65" i="3"/>
  <c r="M65" i="3" s="1"/>
  <c r="U65" i="3"/>
  <c r="T65" i="3"/>
  <c r="S65" i="3"/>
  <c r="Q65" i="3"/>
  <c r="P65" i="3"/>
  <c r="O65" i="3"/>
  <c r="J65" i="3"/>
  <c r="W64" i="3"/>
  <c r="M64" i="3" s="1"/>
  <c r="U64" i="3"/>
  <c r="T64" i="3"/>
  <c r="S64" i="3"/>
  <c r="Q64" i="3"/>
  <c r="P64" i="3"/>
  <c r="O64" i="3"/>
  <c r="J64" i="3"/>
  <c r="W63" i="3"/>
  <c r="M63" i="3" s="1"/>
  <c r="U63" i="3"/>
  <c r="T63" i="3"/>
  <c r="S63" i="3"/>
  <c r="Q63" i="3"/>
  <c r="P63" i="3"/>
  <c r="O63" i="3"/>
  <c r="J63" i="3"/>
  <c r="W62" i="3"/>
  <c r="M62" i="3" s="1"/>
  <c r="U62" i="3"/>
  <c r="T62" i="3"/>
  <c r="S62" i="3"/>
  <c r="Q62" i="3"/>
  <c r="P62" i="3"/>
  <c r="O62" i="3"/>
  <c r="J62" i="3"/>
  <c r="W61" i="3"/>
  <c r="M61" i="3" s="1"/>
  <c r="U61" i="3"/>
  <c r="T61" i="3"/>
  <c r="S61" i="3"/>
  <c r="Q61" i="3"/>
  <c r="P61" i="3"/>
  <c r="O61" i="3"/>
  <c r="J61" i="3"/>
  <c r="W60" i="3"/>
  <c r="M60" i="3" s="1"/>
  <c r="U60" i="3"/>
  <c r="T60" i="3"/>
  <c r="S60" i="3"/>
  <c r="Q60" i="3"/>
  <c r="P60" i="3"/>
  <c r="O60" i="3"/>
  <c r="J60" i="3"/>
  <c r="W59" i="3"/>
  <c r="M59" i="3" s="1"/>
  <c r="U59" i="3"/>
  <c r="T59" i="3"/>
  <c r="S59" i="3"/>
  <c r="Q59" i="3"/>
  <c r="P59" i="3"/>
  <c r="O59" i="3"/>
  <c r="J59" i="3"/>
  <c r="W58" i="3"/>
  <c r="M58" i="3" s="1"/>
  <c r="U58" i="3"/>
  <c r="V58" i="3" s="1"/>
  <c r="T58" i="3"/>
  <c r="S58" i="3"/>
  <c r="Q58" i="3"/>
  <c r="P58" i="3"/>
  <c r="O58" i="3"/>
  <c r="J58" i="3"/>
  <c r="W57" i="3"/>
  <c r="M57" i="3" s="1"/>
  <c r="U57" i="3"/>
  <c r="T57" i="3"/>
  <c r="S57" i="3"/>
  <c r="Q57" i="3"/>
  <c r="P57" i="3"/>
  <c r="O57" i="3"/>
  <c r="J57" i="3"/>
  <c r="W56" i="3"/>
  <c r="M56" i="3" s="1"/>
  <c r="U56" i="3"/>
  <c r="V56" i="3" s="1"/>
  <c r="T56" i="3"/>
  <c r="S56" i="3"/>
  <c r="Q56" i="3"/>
  <c r="P56" i="3"/>
  <c r="O56" i="3"/>
  <c r="J56" i="3"/>
  <c r="W55" i="3"/>
  <c r="M55" i="3" s="1"/>
  <c r="U55" i="3"/>
  <c r="T55" i="3"/>
  <c r="S55" i="3"/>
  <c r="Q55" i="3"/>
  <c r="P55" i="3"/>
  <c r="O55" i="3"/>
  <c r="J55" i="3"/>
  <c r="W54" i="3"/>
  <c r="M54" i="3" s="1"/>
  <c r="U54" i="3"/>
  <c r="T54" i="3"/>
  <c r="S54" i="3"/>
  <c r="Q54" i="3"/>
  <c r="P54" i="3"/>
  <c r="O54" i="3"/>
  <c r="J54" i="3"/>
  <c r="W53" i="3"/>
  <c r="M53" i="3" s="1"/>
  <c r="U53" i="3"/>
  <c r="T53" i="3"/>
  <c r="S53" i="3"/>
  <c r="Q53" i="3"/>
  <c r="P53" i="3"/>
  <c r="O53" i="3"/>
  <c r="J53" i="3"/>
  <c r="W52" i="3"/>
  <c r="M52" i="3" s="1"/>
  <c r="U52" i="3"/>
  <c r="T52" i="3"/>
  <c r="S52" i="3"/>
  <c r="Q52" i="3"/>
  <c r="P52" i="3"/>
  <c r="O52" i="3"/>
  <c r="J52" i="3"/>
  <c r="W51" i="3"/>
  <c r="M51" i="3" s="1"/>
  <c r="U51" i="3"/>
  <c r="T51" i="3"/>
  <c r="S51" i="3"/>
  <c r="Q51" i="3"/>
  <c r="P51" i="3"/>
  <c r="O51" i="3"/>
  <c r="J51" i="3"/>
  <c r="W50" i="3"/>
  <c r="M50" i="3" s="1"/>
  <c r="U50" i="3"/>
  <c r="T50" i="3"/>
  <c r="S50" i="3"/>
  <c r="Q50" i="3"/>
  <c r="P50" i="3"/>
  <c r="O50" i="3"/>
  <c r="J50" i="3"/>
  <c r="W49" i="3"/>
  <c r="M49" i="3" s="1"/>
  <c r="U49" i="3"/>
  <c r="T49" i="3"/>
  <c r="S49" i="3"/>
  <c r="Q49" i="3"/>
  <c r="P49" i="3"/>
  <c r="O49" i="3"/>
  <c r="J49" i="3"/>
  <c r="W48" i="3"/>
  <c r="M48" i="3" s="1"/>
  <c r="U48" i="3"/>
  <c r="T48" i="3"/>
  <c r="S48" i="3"/>
  <c r="Q48" i="3"/>
  <c r="P48" i="3"/>
  <c r="O48" i="3"/>
  <c r="J48" i="3"/>
  <c r="W47" i="3"/>
  <c r="M47" i="3" s="1"/>
  <c r="U47" i="3"/>
  <c r="T47" i="3"/>
  <c r="S47" i="3"/>
  <c r="Q47" i="3"/>
  <c r="P47" i="3"/>
  <c r="O47" i="3"/>
  <c r="J47" i="3"/>
  <c r="W46" i="3"/>
  <c r="M46" i="3" s="1"/>
  <c r="U46" i="3"/>
  <c r="T46" i="3"/>
  <c r="S46" i="3"/>
  <c r="Q46" i="3"/>
  <c r="P46" i="3"/>
  <c r="O46" i="3"/>
  <c r="J46" i="3"/>
  <c r="W45" i="3"/>
  <c r="M45" i="3" s="1"/>
  <c r="U45" i="3"/>
  <c r="T45" i="3"/>
  <c r="S45" i="3"/>
  <c r="Q45" i="3"/>
  <c r="P45" i="3"/>
  <c r="O45" i="3"/>
  <c r="J45" i="3"/>
  <c r="W44" i="3"/>
  <c r="M44" i="3" s="1"/>
  <c r="U44" i="3"/>
  <c r="T44" i="3"/>
  <c r="S44" i="3"/>
  <c r="Q44" i="3"/>
  <c r="P44" i="3"/>
  <c r="O44" i="3"/>
  <c r="J44" i="3"/>
  <c r="W43" i="3"/>
  <c r="M43" i="3" s="1"/>
  <c r="U43" i="3"/>
  <c r="T43" i="3"/>
  <c r="S43" i="3"/>
  <c r="Q43" i="3"/>
  <c r="P43" i="3"/>
  <c r="O43" i="3"/>
  <c r="J43" i="3"/>
  <c r="W42" i="3"/>
  <c r="M42" i="3" s="1"/>
  <c r="U42" i="3"/>
  <c r="T42" i="3"/>
  <c r="S42" i="3"/>
  <c r="Q42" i="3"/>
  <c r="P42" i="3"/>
  <c r="O42" i="3"/>
  <c r="J42" i="3"/>
  <c r="W41" i="3"/>
  <c r="M41" i="3" s="1"/>
  <c r="U41" i="3"/>
  <c r="T41" i="3"/>
  <c r="S41" i="3"/>
  <c r="Q41" i="3"/>
  <c r="P41" i="3"/>
  <c r="O41" i="3"/>
  <c r="J41" i="3"/>
  <c r="W40" i="3"/>
  <c r="M40" i="3" s="1"/>
  <c r="U40" i="3"/>
  <c r="T40" i="3"/>
  <c r="S40" i="3"/>
  <c r="Q40" i="3"/>
  <c r="P40" i="3"/>
  <c r="O40" i="3"/>
  <c r="J40" i="3"/>
  <c r="W39" i="3"/>
  <c r="M39" i="3" s="1"/>
  <c r="U39" i="3"/>
  <c r="T39" i="3"/>
  <c r="S39" i="3"/>
  <c r="Q39" i="3"/>
  <c r="P39" i="3"/>
  <c r="O39" i="3"/>
  <c r="J39" i="3"/>
  <c r="W38" i="3"/>
  <c r="M38" i="3" s="1"/>
  <c r="U38" i="3"/>
  <c r="T38" i="3"/>
  <c r="S38" i="3"/>
  <c r="Q38" i="3"/>
  <c r="P38" i="3"/>
  <c r="O38" i="3"/>
  <c r="J38" i="3"/>
  <c r="W37" i="3"/>
  <c r="M37" i="3" s="1"/>
  <c r="U37" i="3"/>
  <c r="T37" i="3"/>
  <c r="S37" i="3"/>
  <c r="Q37" i="3"/>
  <c r="P37" i="3"/>
  <c r="O37" i="3"/>
  <c r="J37" i="3"/>
  <c r="W36" i="3"/>
  <c r="M36" i="3" s="1"/>
  <c r="U36" i="3"/>
  <c r="T36" i="3"/>
  <c r="S36" i="3"/>
  <c r="Q36" i="3"/>
  <c r="P36" i="3"/>
  <c r="O36" i="3"/>
  <c r="J36" i="3"/>
  <c r="W35" i="3"/>
  <c r="M35" i="3" s="1"/>
  <c r="U35" i="3"/>
  <c r="T35" i="3"/>
  <c r="S35" i="3"/>
  <c r="Q35" i="3"/>
  <c r="P35" i="3"/>
  <c r="O35" i="3"/>
  <c r="J35" i="3"/>
  <c r="W34" i="3"/>
  <c r="M34" i="3" s="1"/>
  <c r="U34" i="3"/>
  <c r="V34" i="3" s="1"/>
  <c r="T34" i="3"/>
  <c r="S34" i="3"/>
  <c r="Q34" i="3"/>
  <c r="P34" i="3"/>
  <c r="O34" i="3"/>
  <c r="J34" i="3"/>
  <c r="W33" i="3"/>
  <c r="M33" i="3" s="1"/>
  <c r="U33" i="3"/>
  <c r="T33" i="3"/>
  <c r="S33" i="3"/>
  <c r="Q33" i="3"/>
  <c r="P33" i="3"/>
  <c r="O33" i="3"/>
  <c r="J33" i="3"/>
  <c r="W32" i="3"/>
  <c r="M32" i="3" s="1"/>
  <c r="U32" i="3"/>
  <c r="T32" i="3"/>
  <c r="S32" i="3"/>
  <c r="Q32" i="3"/>
  <c r="P32" i="3"/>
  <c r="O32" i="3"/>
  <c r="J32" i="3"/>
  <c r="W31" i="3"/>
  <c r="M31" i="3" s="1"/>
  <c r="U31" i="3"/>
  <c r="T31" i="3"/>
  <c r="S31" i="3"/>
  <c r="Q31" i="3"/>
  <c r="P31" i="3"/>
  <c r="O31" i="3"/>
  <c r="J31" i="3"/>
  <c r="W30" i="3"/>
  <c r="M30" i="3" s="1"/>
  <c r="U30" i="3"/>
  <c r="T30" i="3"/>
  <c r="S30" i="3"/>
  <c r="Q30" i="3"/>
  <c r="P30" i="3"/>
  <c r="O30" i="3"/>
  <c r="J30" i="3"/>
  <c r="W29" i="3"/>
  <c r="M29" i="3" s="1"/>
  <c r="U29" i="3"/>
  <c r="T29" i="3"/>
  <c r="S29" i="3"/>
  <c r="Q29" i="3"/>
  <c r="P29" i="3"/>
  <c r="O29" i="3"/>
  <c r="J29" i="3"/>
  <c r="W28" i="3"/>
  <c r="M28" i="3" s="1"/>
  <c r="U28" i="3"/>
  <c r="T28" i="3"/>
  <c r="S28" i="3"/>
  <c r="Q28" i="3"/>
  <c r="P28" i="3"/>
  <c r="O28" i="3"/>
  <c r="J28" i="3"/>
  <c r="U27" i="3"/>
  <c r="T27" i="3"/>
  <c r="S27" i="3"/>
  <c r="Q27" i="3"/>
  <c r="A27" i="3"/>
  <c r="W26" i="3"/>
  <c r="M26" i="3" s="1"/>
  <c r="U26" i="3"/>
  <c r="T26" i="3"/>
  <c r="S26" i="3"/>
  <c r="Q26" i="3"/>
  <c r="P26" i="3"/>
  <c r="O26" i="3"/>
  <c r="J26" i="3"/>
  <c r="W25" i="3"/>
  <c r="M25" i="3" s="1"/>
  <c r="U25" i="3"/>
  <c r="V25" i="3" s="1"/>
  <c r="T25" i="3"/>
  <c r="S25" i="3"/>
  <c r="Q25" i="3"/>
  <c r="P25" i="3"/>
  <c r="O25" i="3"/>
  <c r="J25" i="3"/>
  <c r="W24" i="3"/>
  <c r="M24" i="3" s="1"/>
  <c r="U24" i="3"/>
  <c r="T24" i="3"/>
  <c r="S24" i="3"/>
  <c r="Q24" i="3"/>
  <c r="P24" i="3"/>
  <c r="O24" i="3"/>
  <c r="J24" i="3"/>
  <c r="U23" i="3"/>
  <c r="T23" i="3"/>
  <c r="S23" i="3"/>
  <c r="Q23" i="3"/>
  <c r="A23" i="3"/>
  <c r="W22" i="3"/>
  <c r="M22" i="3" s="1"/>
  <c r="U22" i="3"/>
  <c r="T22" i="3"/>
  <c r="S22" i="3"/>
  <c r="Q22" i="3"/>
  <c r="P22" i="3"/>
  <c r="O22" i="3"/>
  <c r="J22" i="3"/>
  <c r="W21" i="3"/>
  <c r="M21" i="3" s="1"/>
  <c r="U21" i="3"/>
  <c r="T21" i="3"/>
  <c r="S21" i="3"/>
  <c r="Q21" i="3"/>
  <c r="P21" i="3"/>
  <c r="O21" i="3"/>
  <c r="J21" i="3"/>
  <c r="W20" i="3"/>
  <c r="M20" i="3" s="1"/>
  <c r="U20" i="3"/>
  <c r="T20" i="3"/>
  <c r="S20" i="3"/>
  <c r="Q20" i="3"/>
  <c r="P20" i="3"/>
  <c r="O20" i="3"/>
  <c r="J20" i="3"/>
  <c r="W19" i="3"/>
  <c r="M19" i="3" s="1"/>
  <c r="U19" i="3"/>
  <c r="T19" i="3"/>
  <c r="S19" i="3"/>
  <c r="Q19" i="3"/>
  <c r="P19" i="3"/>
  <c r="O19" i="3"/>
  <c r="J19" i="3"/>
  <c r="U18" i="3"/>
  <c r="T18" i="3"/>
  <c r="S18" i="3"/>
  <c r="Q18" i="3"/>
  <c r="A18" i="3"/>
  <c r="W17" i="3"/>
  <c r="M17" i="3" s="1"/>
  <c r="U17" i="3"/>
  <c r="T17" i="3"/>
  <c r="S17" i="3"/>
  <c r="Q17" i="3"/>
  <c r="P17" i="3"/>
  <c r="O17" i="3"/>
  <c r="J17" i="3"/>
  <c r="U16" i="3"/>
  <c r="T16" i="3"/>
  <c r="S16" i="3"/>
  <c r="Q16" i="3"/>
  <c r="A16" i="3"/>
  <c r="W15" i="3"/>
  <c r="M15" i="3" s="1"/>
  <c r="U15" i="3"/>
  <c r="T15" i="3"/>
  <c r="S15" i="3"/>
  <c r="Q15" i="3"/>
  <c r="P15" i="3"/>
  <c r="O15" i="3"/>
  <c r="J15" i="3"/>
  <c r="W14" i="3"/>
  <c r="M14" i="3" s="1"/>
  <c r="U14" i="3"/>
  <c r="T14" i="3"/>
  <c r="S14" i="3"/>
  <c r="Q14" i="3"/>
  <c r="P14" i="3"/>
  <c r="O14" i="3"/>
  <c r="J14" i="3"/>
  <c r="U13" i="3"/>
  <c r="T13" i="3"/>
  <c r="S13" i="3"/>
  <c r="Q13" i="3"/>
  <c r="A13" i="3"/>
  <c r="W12" i="3"/>
  <c r="M12" i="3" s="1"/>
  <c r="U12" i="3"/>
  <c r="T12" i="3"/>
  <c r="S12" i="3"/>
  <c r="Q12" i="3"/>
  <c r="P12" i="3"/>
  <c r="O12" i="3"/>
  <c r="J12" i="3"/>
  <c r="W11" i="3"/>
  <c r="M11" i="3" s="1"/>
  <c r="U11" i="3"/>
  <c r="T11" i="3"/>
  <c r="S11" i="3"/>
  <c r="Q11" i="3"/>
  <c r="P11" i="3"/>
  <c r="O11" i="3"/>
  <c r="J11" i="3"/>
  <c r="W10" i="3"/>
  <c r="M10" i="3" s="1"/>
  <c r="U10" i="3"/>
  <c r="T10" i="3"/>
  <c r="S10" i="3"/>
  <c r="Q10" i="3"/>
  <c r="P10" i="3"/>
  <c r="O10" i="3"/>
  <c r="J10" i="3"/>
  <c r="W9" i="3"/>
  <c r="M9" i="3" s="1"/>
  <c r="U9" i="3"/>
  <c r="V9" i="3" s="1"/>
  <c r="T9" i="3"/>
  <c r="S9" i="3"/>
  <c r="Q9" i="3"/>
  <c r="P9" i="3"/>
  <c r="O9" i="3"/>
  <c r="J9" i="3"/>
  <c r="W8" i="3"/>
  <c r="M8" i="3" s="1"/>
  <c r="U8" i="3"/>
  <c r="T8" i="3"/>
  <c r="S8" i="3"/>
  <c r="Q8" i="3"/>
  <c r="P8" i="3"/>
  <c r="O8" i="3"/>
  <c r="J8" i="3"/>
  <c r="W7" i="3"/>
  <c r="M7" i="3" s="1"/>
  <c r="U7" i="3"/>
  <c r="T7" i="3"/>
  <c r="S7" i="3"/>
  <c r="Q7" i="3"/>
  <c r="P7" i="3"/>
  <c r="O7" i="3"/>
  <c r="J7" i="3"/>
  <c r="W6" i="3"/>
  <c r="M6" i="3" s="1"/>
  <c r="U6" i="3"/>
  <c r="T6" i="3"/>
  <c r="S6" i="3"/>
  <c r="Q6" i="3"/>
  <c r="P6" i="3"/>
  <c r="O6" i="3"/>
  <c r="J6" i="3"/>
  <c r="W5" i="3"/>
  <c r="M5" i="3" s="1"/>
  <c r="U5" i="3"/>
  <c r="T5" i="3"/>
  <c r="S5" i="3"/>
  <c r="Q5" i="3"/>
  <c r="P5" i="3"/>
  <c r="O5" i="3"/>
  <c r="J5" i="3"/>
  <c r="W4" i="3"/>
  <c r="M4" i="3" s="1"/>
  <c r="U4" i="3"/>
  <c r="T4" i="3"/>
  <c r="S4" i="3"/>
  <c r="Q4" i="3"/>
  <c r="P4" i="3"/>
  <c r="O4" i="3"/>
  <c r="J4" i="3"/>
  <c r="W3" i="3"/>
  <c r="M3" i="3" s="1"/>
  <c r="U3" i="3"/>
  <c r="T3" i="3"/>
  <c r="S3" i="3"/>
  <c r="Q3" i="3"/>
  <c r="P3" i="3"/>
  <c r="O3" i="3"/>
  <c r="J3" i="3"/>
  <c r="W2" i="3"/>
  <c r="M2" i="3" s="1"/>
  <c r="U2" i="3"/>
  <c r="T2" i="3"/>
  <c r="S2" i="3"/>
  <c r="Q2" i="3"/>
  <c r="P2" i="3"/>
  <c r="O2" i="3"/>
  <c r="J2" i="3"/>
  <c r="F70" i="2"/>
  <c r="E70" i="2"/>
  <c r="H70" i="2" s="1"/>
  <c r="H69" i="2"/>
  <c r="F69" i="2"/>
  <c r="E69" i="2"/>
  <c r="H68" i="2"/>
  <c r="F68" i="2"/>
  <c r="E68" i="2"/>
  <c r="F67" i="2"/>
  <c r="E67" i="2"/>
  <c r="H67" i="2" s="1"/>
  <c r="L66" i="2"/>
  <c r="K66" i="2"/>
  <c r="F66" i="2"/>
  <c r="E66" i="2"/>
  <c r="F63" i="2"/>
  <c r="E63" i="2"/>
  <c r="G63" i="2" s="1"/>
  <c r="G62" i="2"/>
  <c r="F62" i="2"/>
  <c r="E62" i="2"/>
  <c r="F61" i="2"/>
  <c r="E61" i="2"/>
  <c r="G61" i="2" s="1"/>
  <c r="K61" i="2" s="1"/>
  <c r="L61" i="2" s="1"/>
  <c r="L58" i="2"/>
  <c r="F58" i="2"/>
  <c r="E58" i="2"/>
  <c r="G58" i="2" s="1"/>
  <c r="K58" i="2" s="1"/>
  <c r="F55" i="2"/>
  <c r="E55" i="2"/>
  <c r="G55" i="2" s="1"/>
  <c r="G54" i="2"/>
  <c r="F54" i="2"/>
  <c r="E54" i="2"/>
  <c r="G53" i="2"/>
  <c r="F53" i="2"/>
  <c r="E53" i="2"/>
  <c r="F52" i="2"/>
  <c r="E52" i="2"/>
  <c r="G52" i="2" s="1"/>
  <c r="F51" i="2"/>
  <c r="E51" i="2"/>
  <c r="G51" i="2" s="1"/>
  <c r="G50" i="2"/>
  <c r="F50" i="2"/>
  <c r="E50" i="2"/>
  <c r="G49" i="2"/>
  <c r="F49" i="2"/>
  <c r="E49" i="2"/>
  <c r="F48" i="2"/>
  <c r="E48" i="2"/>
  <c r="G48" i="2" s="1"/>
  <c r="F47" i="2"/>
  <c r="E47" i="2"/>
  <c r="G47" i="2" s="1"/>
  <c r="G46" i="2"/>
  <c r="F46" i="2"/>
  <c r="E46" i="2"/>
  <c r="G45" i="2"/>
  <c r="F45" i="2"/>
  <c r="E45" i="2"/>
  <c r="F44" i="2"/>
  <c r="E44" i="2"/>
  <c r="G44" i="2" s="1"/>
  <c r="F43" i="2"/>
  <c r="E43" i="2"/>
  <c r="G43" i="2" s="1"/>
  <c r="G42" i="2"/>
  <c r="F42" i="2"/>
  <c r="E42" i="2"/>
  <c r="G41" i="2"/>
  <c r="K41" i="2" s="1"/>
  <c r="L41" i="2" s="1"/>
  <c r="F41" i="2"/>
  <c r="E41" i="2"/>
  <c r="G38" i="2"/>
  <c r="F38" i="2"/>
  <c r="E38" i="2"/>
  <c r="F37" i="2"/>
  <c r="E37" i="2"/>
  <c r="G37" i="2" s="1"/>
  <c r="F36" i="2"/>
  <c r="E36" i="2"/>
  <c r="G36" i="2" s="1"/>
  <c r="G35" i="2"/>
  <c r="F35" i="2"/>
  <c r="E35" i="2"/>
  <c r="G34" i="2"/>
  <c r="F34" i="2"/>
  <c r="E34" i="2"/>
  <c r="F33" i="2"/>
  <c r="E33" i="2"/>
  <c r="G33" i="2" s="1"/>
  <c r="F32" i="2"/>
  <c r="E32" i="2"/>
  <c r="G32" i="2" s="1"/>
  <c r="F31" i="2"/>
  <c r="E31" i="2"/>
  <c r="G31" i="2" s="1"/>
  <c r="G30" i="2"/>
  <c r="F30" i="2"/>
  <c r="E30" i="2"/>
  <c r="F29" i="2"/>
  <c r="E29" i="2"/>
  <c r="G29" i="2" s="1"/>
  <c r="G26" i="2"/>
  <c r="F26" i="2"/>
  <c r="E26" i="2"/>
  <c r="G25" i="2"/>
  <c r="F25" i="2"/>
  <c r="E25" i="2"/>
  <c r="F24" i="2"/>
  <c r="E24" i="2"/>
  <c r="G24" i="2" s="1"/>
  <c r="F23" i="2"/>
  <c r="E23" i="2"/>
  <c r="G23" i="2" s="1"/>
  <c r="G22" i="2"/>
  <c r="F22" i="2"/>
  <c r="E22" i="2"/>
  <c r="G21" i="2"/>
  <c r="F21" i="2"/>
  <c r="E21" i="2"/>
  <c r="F20" i="2"/>
  <c r="E20" i="2"/>
  <c r="G20" i="2" s="1"/>
  <c r="G19" i="2"/>
  <c r="F19" i="2"/>
  <c r="E19" i="2"/>
  <c r="G18" i="2"/>
  <c r="F18" i="2"/>
  <c r="E18" i="2"/>
  <c r="F17" i="2"/>
  <c r="E17" i="2"/>
  <c r="G17" i="2" s="1"/>
  <c r="F16" i="2"/>
  <c r="E16" i="2"/>
  <c r="G16" i="2" s="1"/>
  <c r="G15" i="2"/>
  <c r="F15" i="2"/>
  <c r="E15" i="2"/>
  <c r="G14" i="2"/>
  <c r="F14" i="2"/>
  <c r="E14" i="2"/>
  <c r="F13" i="2"/>
  <c r="E13" i="2"/>
  <c r="G13" i="2" s="1"/>
  <c r="F12" i="2"/>
  <c r="E12" i="2"/>
  <c r="G12" i="2" s="1"/>
  <c r="F11" i="2"/>
  <c r="E11" i="2"/>
  <c r="G11" i="2" s="1"/>
  <c r="F10" i="2"/>
  <c r="E10" i="2"/>
  <c r="G10" i="2" s="1"/>
  <c r="K10" i="2" s="1"/>
  <c r="L10" i="2" s="1"/>
  <c r="F7" i="2"/>
  <c r="E7" i="2"/>
  <c r="G7" i="2" s="1"/>
  <c r="G6" i="2"/>
  <c r="F6" i="2"/>
  <c r="E6" i="2"/>
  <c r="G5" i="2"/>
  <c r="F5" i="2"/>
  <c r="E5" i="2"/>
  <c r="F4" i="2"/>
  <c r="E4" i="2"/>
  <c r="G4" i="2" s="1"/>
  <c r="F3" i="2"/>
  <c r="E3" i="2"/>
  <c r="G3" i="2" s="1"/>
  <c r="K3" i="2" s="1"/>
  <c r="L3" i="2" s="1"/>
  <c r="K2" i="2"/>
  <c r="L2" i="2" s="1"/>
  <c r="G2" i="2"/>
  <c r="F2" i="2"/>
  <c r="E2" i="2"/>
  <c r="A17" i="3"/>
  <c r="A20" i="3"/>
  <c r="A14" i="3"/>
  <c r="R2" i="4"/>
  <c r="V78" i="4" l="1"/>
  <c r="V79" i="4"/>
  <c r="V51" i="4"/>
  <c r="V2" i="4"/>
  <c r="V55" i="4"/>
  <c r="V39" i="4"/>
  <c r="V42" i="4"/>
  <c r="V10" i="4"/>
  <c r="V18" i="4"/>
  <c r="O18" i="4" s="1"/>
  <c r="V66" i="4"/>
  <c r="V3" i="4"/>
  <c r="V48" i="4"/>
  <c r="V8" i="4"/>
  <c r="V14" i="4"/>
  <c r="O14" i="4" s="1"/>
  <c r="V46" i="4"/>
  <c r="V71" i="4"/>
  <c r="V11" i="4"/>
  <c r="V17" i="4"/>
  <c r="V32" i="4"/>
  <c r="O32" i="4" s="1"/>
  <c r="V33" i="4"/>
  <c r="V4" i="4"/>
  <c r="V5" i="4"/>
  <c r="V6" i="4"/>
  <c r="V9" i="4"/>
  <c r="O9" i="4" s="1"/>
  <c r="V13" i="4"/>
  <c r="V26" i="4"/>
  <c r="V27" i="4"/>
  <c r="V31" i="4"/>
  <c r="V35" i="4"/>
  <c r="V40" i="4"/>
  <c r="V62" i="4"/>
  <c r="V63" i="4"/>
  <c r="V67" i="4"/>
  <c r="V12" i="4"/>
  <c r="O12" i="4" s="1"/>
  <c r="V38" i="4"/>
  <c r="V47" i="4"/>
  <c r="V54" i="4"/>
  <c r="V74" i="4"/>
  <c r="V75" i="4"/>
  <c r="V7" i="4"/>
  <c r="O7" i="4" s="1"/>
  <c r="V24" i="4"/>
  <c r="V29" i="4"/>
  <c r="V43" i="4"/>
  <c r="V23" i="4"/>
  <c r="O23" i="4" s="1"/>
  <c r="V58" i="4"/>
  <c r="V59" i="4"/>
  <c r="V70" i="4"/>
  <c r="V15" i="4"/>
  <c r="V19" i="4"/>
  <c r="V28" i="4"/>
  <c r="O28" i="4" s="1"/>
  <c r="V44" i="4"/>
  <c r="V50" i="4"/>
  <c r="V52" i="4"/>
  <c r="V60" i="4"/>
  <c r="V68" i="4"/>
  <c r="V76" i="4"/>
  <c r="V16" i="4"/>
  <c r="O16" i="4" s="1"/>
  <c r="V20" i="4"/>
  <c r="O20" i="4" s="1"/>
  <c r="V21" i="4"/>
  <c r="V22" i="4"/>
  <c r="V25" i="4"/>
  <c r="O25" i="4" s="1"/>
  <c r="V30" i="4"/>
  <c r="O30" i="4" s="1"/>
  <c r="V34" i="4"/>
  <c r="O34" i="4" s="1"/>
  <c r="V36" i="4"/>
  <c r="V56" i="4"/>
  <c r="V64" i="4"/>
  <c r="V72" i="4"/>
  <c r="V45" i="3"/>
  <c r="V47" i="3"/>
  <c r="V48" i="3"/>
  <c r="V109" i="3"/>
  <c r="V111" i="3"/>
  <c r="V113" i="3"/>
  <c r="V97" i="3"/>
  <c r="V73" i="3"/>
  <c r="V30" i="3"/>
  <c r="V49" i="3"/>
  <c r="V54" i="3"/>
  <c r="V77" i="3"/>
  <c r="V79" i="3"/>
  <c r="V80" i="3"/>
  <c r="V98" i="3"/>
  <c r="V101" i="3"/>
  <c r="V102" i="3"/>
  <c r="V105" i="3"/>
  <c r="V33" i="3"/>
  <c r="V62" i="3"/>
  <c r="V86" i="3"/>
  <c r="V118" i="3"/>
  <c r="V37" i="3"/>
  <c r="V38" i="3"/>
  <c r="V41" i="3"/>
  <c r="V65" i="3"/>
  <c r="V88" i="3"/>
  <c r="V90" i="3"/>
  <c r="V94" i="3"/>
  <c r="R3" i="4"/>
  <c r="P14" i="4"/>
  <c r="P23" i="4"/>
  <c r="P32" i="4"/>
  <c r="P7" i="4"/>
  <c r="P16" i="4"/>
  <c r="P25" i="4"/>
  <c r="P34" i="4"/>
  <c r="P9" i="4"/>
  <c r="P18" i="4"/>
  <c r="P30" i="4"/>
  <c r="A11" i="3"/>
  <c r="P12" i="4"/>
  <c r="P20" i="4"/>
  <c r="P28" i="4"/>
  <c r="V27" i="3" l="1"/>
  <c r="O27" i="3" s="1"/>
  <c r="V31" i="3"/>
  <c r="V40" i="3"/>
  <c r="V63" i="3"/>
  <c r="V82" i="3"/>
  <c r="V93" i="3"/>
  <c r="V95" i="3"/>
  <c r="V104" i="3"/>
  <c r="V117" i="3"/>
  <c r="V119" i="3"/>
  <c r="V29" i="3"/>
  <c r="V32" i="3"/>
  <c r="V50" i="3"/>
  <c r="V61" i="3"/>
  <c r="V64" i="3"/>
  <c r="V72" i="3"/>
  <c r="V96" i="3"/>
  <c r="V42" i="3"/>
  <c r="V46" i="3"/>
  <c r="V53" i="3"/>
  <c r="V74" i="3"/>
  <c r="V78" i="3"/>
  <c r="V85" i="3"/>
  <c r="V106" i="3"/>
  <c r="V110" i="3"/>
  <c r="V57" i="3"/>
  <c r="V89" i="3"/>
  <c r="V114" i="3"/>
  <c r="V3" i="3"/>
  <c r="V22" i="3"/>
  <c r="V36" i="3"/>
  <c r="V52" i="3"/>
  <c r="V68" i="3"/>
  <c r="V84" i="3"/>
  <c r="V100" i="3"/>
  <c r="V28" i="3"/>
  <c r="V44" i="3"/>
  <c r="V60" i="3"/>
  <c r="V76" i="3"/>
  <c r="V92" i="3"/>
  <c r="V107" i="3"/>
  <c r="V108" i="3"/>
  <c r="V112" i="3"/>
  <c r="V116" i="3"/>
  <c r="V120" i="3"/>
  <c r="V121" i="3"/>
  <c r="R4" i="4"/>
  <c r="A5" i="3"/>
  <c r="A19" i="3"/>
  <c r="A25" i="3"/>
  <c r="A15" i="3"/>
  <c r="A2" i="3"/>
  <c r="R2" i="3"/>
  <c r="A10" i="3"/>
  <c r="A9" i="3"/>
  <c r="A12" i="3"/>
  <c r="A22" i="3"/>
  <c r="A3" i="3"/>
  <c r="A6" i="3"/>
  <c r="A24" i="3"/>
  <c r="A8" i="3"/>
  <c r="A7" i="3"/>
  <c r="A26" i="3"/>
  <c r="A4" i="3"/>
  <c r="A21" i="3"/>
  <c r="R3" i="3"/>
  <c r="R7" i="4" l="1"/>
  <c r="R9" i="4"/>
  <c r="R12" i="4"/>
  <c r="R14" i="4"/>
  <c r="R16" i="4"/>
  <c r="R18" i="4"/>
  <c r="R20" i="4"/>
  <c r="R23" i="4"/>
  <c r="R25" i="4"/>
  <c r="R30" i="4"/>
  <c r="R28" i="4"/>
  <c r="R32" i="4"/>
  <c r="R34" i="4"/>
  <c r="K29" i="2"/>
  <c r="L29" i="2" s="1"/>
  <c r="V4" i="3"/>
  <c r="V6" i="3"/>
  <c r="V51" i="3"/>
  <c r="V83" i="3"/>
  <c r="V10" i="3"/>
  <c r="V18" i="3"/>
  <c r="O18" i="3" s="1"/>
  <c r="V19" i="3"/>
  <c r="V26" i="3"/>
  <c r="V67" i="3"/>
  <c r="V115" i="3"/>
  <c r="V5" i="3"/>
  <c r="V7" i="3"/>
  <c r="V11" i="3"/>
  <c r="V13" i="3"/>
  <c r="O13" i="3" s="1"/>
  <c r="V14" i="3"/>
  <c r="V16" i="3"/>
  <c r="O16" i="3" s="1"/>
  <c r="V17" i="3"/>
  <c r="V20" i="3"/>
  <c r="V39" i="3"/>
  <c r="V55" i="3"/>
  <c r="V71" i="3"/>
  <c r="V87" i="3"/>
  <c r="V103" i="3"/>
  <c r="V35" i="3"/>
  <c r="V99" i="3"/>
  <c r="V2" i="3"/>
  <c r="V8" i="3"/>
  <c r="V12" i="3"/>
  <c r="V15" i="3"/>
  <c r="V21" i="3"/>
  <c r="V23" i="3"/>
  <c r="O23" i="3" s="1"/>
  <c r="V24" i="3"/>
  <c r="V43" i="3"/>
  <c r="V59" i="3"/>
  <c r="V75" i="3"/>
  <c r="V91" i="3"/>
  <c r="V41" i="4"/>
  <c r="V49" i="4"/>
  <c r="V53" i="4"/>
  <c r="V57" i="4"/>
  <c r="V61" i="4"/>
  <c r="V65" i="4"/>
  <c r="V69" i="4"/>
  <c r="V73" i="4"/>
  <c r="V77" i="4"/>
  <c r="V37" i="4"/>
  <c r="V45" i="4"/>
  <c r="R4" i="3"/>
  <c r="A29" i="4"/>
  <c r="A8" i="4"/>
  <c r="R24" i="4"/>
  <c r="A5" i="4"/>
  <c r="R33" i="4"/>
  <c r="P16" i="3"/>
  <c r="A19" i="4"/>
  <c r="R17" i="4"/>
  <c r="A10" i="4"/>
  <c r="R31" i="4"/>
  <c r="A2" i="4"/>
  <c r="A15" i="4"/>
  <c r="R26" i="4"/>
  <c r="P13" i="3"/>
  <c r="R8" i="4"/>
  <c r="R19" i="4"/>
  <c r="R5" i="4"/>
  <c r="A24" i="4"/>
  <c r="A6" i="4"/>
  <c r="R29" i="4"/>
  <c r="P18" i="3"/>
  <c r="P23" i="3"/>
  <c r="A11" i="4"/>
  <c r="R21" i="4"/>
  <c r="A3" i="4"/>
  <c r="R35" i="4"/>
  <c r="A22" i="4"/>
  <c r="A21" i="4"/>
  <c r="R15" i="4"/>
  <c r="P27" i="3"/>
  <c r="A33" i="4"/>
  <c r="A4" i="4"/>
  <c r="A26" i="4"/>
  <c r="R10" i="4"/>
  <c r="A31" i="4"/>
  <c r="R13" i="4"/>
  <c r="A13" i="4"/>
  <c r="A27" i="4"/>
  <c r="A17" i="4"/>
  <c r="R23" i="3" l="1"/>
  <c r="R16" i="3"/>
  <c r="R13" i="3"/>
  <c r="R27" i="3"/>
  <c r="R18" i="3"/>
  <c r="W14" i="4"/>
  <c r="R22" i="4"/>
  <c r="W9" i="4"/>
  <c r="W34" i="4"/>
  <c r="R11" i="4"/>
  <c r="W30" i="4"/>
  <c r="R27" i="4"/>
  <c r="W25" i="4"/>
  <c r="W16" i="4"/>
  <c r="R6" i="4"/>
  <c r="W7" i="4" s="1"/>
  <c r="W32" i="4"/>
  <c r="R5" i="3"/>
  <c r="R6" i="3" s="1"/>
  <c r="R24" i="3"/>
  <c r="R19" i="3"/>
  <c r="R36" i="4"/>
  <c r="W20" i="4"/>
  <c r="W18" i="4"/>
  <c r="R14" i="3"/>
  <c r="R28" i="3"/>
  <c r="R17" i="3"/>
  <c r="M18" i="4" l="1"/>
  <c r="M20" i="4"/>
  <c r="M32" i="4"/>
  <c r="M7" i="4"/>
  <c r="M16" i="4"/>
  <c r="M25" i="4"/>
  <c r="M30" i="4"/>
  <c r="M34" i="4"/>
  <c r="M9" i="4"/>
  <c r="M14" i="4"/>
  <c r="W18" i="3"/>
  <c r="R20" i="3"/>
  <c r="J25" i="4"/>
  <c r="J14" i="4"/>
  <c r="J20" i="4"/>
  <c r="J32" i="4"/>
  <c r="J34" i="4"/>
  <c r="J16" i="4"/>
  <c r="J30" i="4"/>
  <c r="R29" i="3"/>
  <c r="R25" i="3"/>
  <c r="J7" i="4"/>
  <c r="W12" i="4"/>
  <c r="J9" i="4"/>
  <c r="R7" i="3"/>
  <c r="R15" i="3"/>
  <c r="W28" i="4"/>
  <c r="W23" i="4"/>
  <c r="J18" i="4"/>
  <c r="R37" i="4"/>
  <c r="M23" i="4" l="1"/>
  <c r="M28" i="4"/>
  <c r="M12" i="4"/>
  <c r="M18" i="3"/>
  <c r="R38" i="4"/>
  <c r="R26" i="3"/>
  <c r="J18" i="3"/>
  <c r="R8" i="3"/>
  <c r="R21" i="3"/>
  <c r="J12" i="4"/>
  <c r="W16" i="3"/>
  <c r="R30" i="3"/>
  <c r="R9" i="3"/>
  <c r="J28" i="4"/>
  <c r="J23" i="4"/>
  <c r="M16" i="3" l="1"/>
  <c r="R31" i="3"/>
  <c r="W27" i="3"/>
  <c r="R10" i="3"/>
  <c r="R39" i="4"/>
  <c r="R22" i="3"/>
  <c r="R11" i="3"/>
  <c r="J16" i="3"/>
  <c r="M27" i="3" l="1"/>
  <c r="W23" i="3"/>
  <c r="R32" i="3"/>
  <c r="R40" i="4"/>
  <c r="R12" i="3"/>
  <c r="W13" i="3" s="1"/>
  <c r="J27" i="3"/>
  <c r="M23" i="3" l="1"/>
  <c r="M13" i="3"/>
  <c r="J13" i="3"/>
  <c r="R41" i="4"/>
  <c r="R33" i="3"/>
  <c r="J23" i="3"/>
  <c r="R34" i="3" l="1"/>
  <c r="R42" i="4"/>
  <c r="R43" i="4" l="1"/>
  <c r="R35" i="3"/>
  <c r="R36" i="3" l="1"/>
  <c r="R44" i="4"/>
  <c r="R45" i="4" l="1"/>
  <c r="R37" i="3"/>
  <c r="R38" i="3" l="1"/>
  <c r="R46" i="4"/>
  <c r="R47" i="4" l="1"/>
  <c r="R39" i="3"/>
  <c r="R40" i="3" l="1"/>
  <c r="R48" i="4"/>
  <c r="R49" i="4" l="1"/>
  <c r="R41" i="3"/>
  <c r="R42" i="3" l="1"/>
  <c r="R50" i="4"/>
  <c r="R51" i="4" l="1"/>
  <c r="R43" i="3"/>
  <c r="R52" i="4" l="1"/>
  <c r="R44" i="3"/>
  <c r="R45" i="3" l="1"/>
  <c r="R53" i="4"/>
  <c r="R46" i="3" l="1"/>
  <c r="R54" i="4"/>
  <c r="R55" i="4" l="1"/>
  <c r="R47" i="3"/>
  <c r="R56" i="4" l="1"/>
  <c r="R48" i="3"/>
  <c r="R49" i="3" l="1"/>
  <c r="R57" i="4"/>
  <c r="R58" i="4" l="1"/>
  <c r="R50" i="3"/>
  <c r="R51" i="3" l="1"/>
  <c r="R59" i="4"/>
  <c r="R60" i="4" l="1"/>
  <c r="R52" i="3"/>
  <c r="R53" i="3" l="1"/>
  <c r="R61" i="4"/>
  <c r="R62" i="4" l="1"/>
  <c r="R54" i="3"/>
  <c r="R55" i="3" l="1"/>
  <c r="R63" i="4"/>
  <c r="R64" i="4" l="1"/>
  <c r="R56" i="3"/>
  <c r="R57" i="3" l="1"/>
  <c r="R65" i="4"/>
  <c r="R66" i="4" l="1"/>
  <c r="R58" i="3"/>
  <c r="R59" i="3" l="1"/>
  <c r="R67" i="4"/>
  <c r="R60" i="3" l="1"/>
  <c r="R68" i="4"/>
  <c r="R69" i="4" l="1"/>
  <c r="R61" i="3"/>
  <c r="R62" i="3" l="1"/>
  <c r="R70" i="4"/>
  <c r="R71" i="4" l="1"/>
  <c r="R63" i="3"/>
  <c r="R64" i="3" l="1"/>
  <c r="R72" i="4"/>
  <c r="R73" i="4" l="1"/>
  <c r="R65" i="3"/>
  <c r="R66" i="3" l="1"/>
  <c r="R74" i="4"/>
  <c r="R75" i="4" l="1"/>
  <c r="R67" i="3"/>
  <c r="R68" i="3" l="1"/>
  <c r="R76" i="4"/>
  <c r="R77" i="4" l="1"/>
  <c r="R69" i="3"/>
  <c r="R70" i="3" l="1"/>
  <c r="R78" i="4"/>
  <c r="R79" i="4" l="1"/>
  <c r="R71" i="3"/>
  <c r="R72" i="3" l="1"/>
  <c r="R73" i="3" l="1"/>
  <c r="R74" i="3" l="1"/>
  <c r="R75" i="3" l="1"/>
  <c r="R76" i="3" l="1"/>
  <c r="R77" i="3" l="1"/>
  <c r="R78" i="3" l="1"/>
  <c r="R79" i="3" l="1"/>
  <c r="R80" i="3" l="1"/>
  <c r="R81" i="3" l="1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</calcChain>
</file>

<file path=xl/sharedStrings.xml><?xml version="1.0" encoding="utf-8"?>
<sst xmlns="http://schemas.openxmlformats.org/spreadsheetml/2006/main" count="3018" uniqueCount="692">
  <si>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</si>
  <si>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</si>
  <si>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</si>
  <si>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</si>
  <si>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</si>
  <si>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</si>
  <si>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</si>
  <si>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</si>
  <si>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</si>
  <si>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</si>
  <si>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</si>
  <si>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</si>
  <si>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</si>
  <si>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</si>
  <si>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</si>
  <si>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</si>
  <si>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</si>
  <si>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</si>
  <si>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</si>
  <si>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</si>
  <si>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</si>
  <si>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</si>
  <si>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</si>
  <si>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</si>
  <si>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</si>
  <si>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</si>
  <si>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</si>
  <si>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</si>
  <si>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</si>
  <si>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</si>
  <si>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</si>
  <si>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</si>
  <si>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</si>
  <si>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</si>
  <si>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</si>
  <si>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</si>
  <si>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</si>
  <si>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</si>
  <si>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</si>
  <si>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</si>
  <si>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</si>
  <si>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</si>
  <si>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</si>
  <si>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</si>
  <si>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</si>
  <si>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</si>
  <si>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</si>
  <si>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</si>
  <si>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</si>
  <si>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</si>
  <si>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</si>
  <si>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</si>
  <si>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</si>
  <si>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</si>
  <si>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</si>
  <si>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</si>
  <si>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</si>
  <si>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</si>
  <si>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</si>
  <si>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</si>
  <si>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</si>
  <si>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</si>
  <si>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</si>
  <si>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</si>
  <si>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</si>
  <si>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</si>
  <si>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</si>
  <si>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</si>
  <si>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</si>
  <si>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</si>
  <si>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</si>
  <si>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</si>
  <si>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</si>
  <si>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</si>
  <si>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</si>
  <si>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</si>
  <si>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</si>
  <si>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</si>
  <si>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</si>
  <si>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</si>
  <si>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</si>
  <si>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</si>
  <si>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</si>
  <si>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</si>
  <si>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</si>
  <si>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</si>
  <si>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</si>
  <si>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</si>
  <si>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</si>
  <si>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</si>
  <si>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</si>
  <si>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</si>
  <si>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</si>
  <si>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</si>
  <si>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</si>
  <si>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</si>
  <si>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</si>
  <si>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</si>
  <si>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</si>
  <si>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</si>
  <si>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</si>
  <si>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</si>
  <si>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</si>
  <si>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</si>
  <si>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</si>
  <si>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</si>
  <si>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</si>
  <si>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</si>
  <si>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</si>
  <si>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</si>
  <si>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</si>
  <si>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</si>
  <si>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</si>
  <si>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</si>
  <si>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</si>
  <si>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</si>
  <si>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</si>
  <si>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</si>
  <si>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</si>
  <si>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</si>
  <si>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</si>
  <si>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</si>
  <si>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</si>
  <si>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</si>
  <si>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</si>
  <si>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</si>
  <si>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</si>
  <si>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</si>
  <si>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</si>
  <si>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</si>
  <si>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</si>
  <si>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</si>
  <si>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</si>
  <si>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</si>
  <si>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</si>
  <si>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</si>
  <si>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</si>
  <si>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</si>
  <si>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</si>
  <si>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</si>
  <si>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</si>
  <si>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</si>
  <si>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</si>
  <si>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</si>
  <si>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</si>
  <si>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</si>
  <si>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</si>
  <si>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</si>
  <si>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</si>
  <si>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</si>
  <si>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</si>
  <si>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</si>
  <si>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</si>
  <si>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</si>
  <si>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</si>
  <si>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</si>
  <si>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</si>
  <si>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</si>
  <si>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</si>
  <si>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</si>
  <si>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</si>
  <si>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</si>
  <si>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</si>
  <si>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</si>
  <si>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</si>
  <si>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</si>
  <si>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</si>
  <si>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</si>
  <si>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</si>
  <si>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</si>
  <si>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</si>
  <si>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</si>
  <si>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</si>
  <si>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</si>
  <si>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</si>
  <si>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</si>
  <si>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</si>
  <si>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</si>
  <si>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</si>
  <si>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</si>
  <si>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</si>
  <si>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</si>
  <si>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</si>
  <si>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</si>
  <si>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</si>
  <si>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</si>
  <si>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</si>
  <si>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</si>
  <si>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</si>
  <si>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</si>
  <si>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</si>
  <si>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</si>
  <si>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</si>
  <si>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</si>
  <si>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</si>
  <si>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</si>
  <si>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</si>
  <si>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</si>
  <si>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</si>
  <si>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</si>
  <si>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</si>
  <si>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</si>
  <si>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</si>
  <si>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</si>
  <si>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</si>
  <si>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</si>
  <si>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</si>
  <si>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</si>
  <si>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</si>
  <si>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</si>
  <si>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</si>
  <si>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</si>
  <si>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</si>
  <si>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</si>
  <si>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</si>
  <si>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</si>
  <si>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</si>
  <si>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</si>
  <si>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</si>
  <si>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</si>
  <si>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</si>
  <si>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</si>
  <si>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</si>
  <si>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</si>
  <si>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</si>
  <si>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</si>
  <si>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</si>
  <si>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</si>
  <si>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</si>
  <si>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 кг, ф/п, (8 шт)</t>
  </si>
  <si>
    <t>Моцарелла в воде Фиор Ди Латте без лактозы “Unagrande", 45%, 0,125 кг, ф/п, (8 шт)</t>
  </si>
  <si>
    <t>Моцарелла Фиор Ди Латте в воде "Pretto", 45%, 0,125 кг, ф/п, (8 шт)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</si>
  <si>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</si>
  <si>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</si>
  <si>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</si>
  <si>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</si>
  <si>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в воде Фиор ди Латте "Aventino", 45%, 0,1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</si>
  <si>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</si>
  <si>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</si>
  <si>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"Красная птица", 45%, 0,125 кг, ф/п</t>
  </si>
  <si>
    <t>Моцарелла в воде Фиор Ди Латте без лактозы "ВкусВилл", 45%, 0,125 кг, ф/п (8 шт)</t>
  </si>
  <si>
    <t>Моцарелла сердечки в воде "Unagrande", 45%, 0,125 кг, ф/п, (8 шт)</t>
  </si>
  <si>
    <t>Моцарелла Грандиоза в воде "Unagrande", 50%, 0,2 кг, ф/п</t>
  </si>
  <si>
    <t>Моцарелла Чильеджина в воде "Unagrande", 50%, 0,125, ф/п, (8 шт)</t>
  </si>
  <si>
    <t>Моцарелла в воде Чильеджина без лактозы "Unagrande", 45%, 0,125 кг, ф/п</t>
  </si>
  <si>
    <t>Моцарелла Чильеджина в воде "Pretto", 45%, 0,1 кг, ф/п, (8 шт)</t>
  </si>
  <si>
    <t>Моцарелла в воде Чильеджина "Aventino", 45%, 0,1 кг, ф/п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</si>
  <si>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</si>
  <si>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</si>
  <si>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в воде Чильеджина без лактозы "Красная птица", 45%, 0,125 кг, ф/п</t>
  </si>
  <si>
    <t>Моцарелла в воде Чильеджина "Orecchio Oro", 45%, 0,1 кг, ф/п</t>
  </si>
  <si>
    <t>Моцарелла Чильеджина в воде "Ваш выбор", 50%, 0,1 кг, ф/п</t>
  </si>
  <si>
    <t>Моцарелла Чильеджина в воде "Красная птица", 45%, 0,125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</si>
  <si>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</si>
  <si>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</si>
  <si>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</si>
  <si>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</si>
  <si>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</si>
  <si>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</si>
  <si>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</si>
  <si>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</si>
  <si>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</si>
  <si>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</si>
  <si>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</si>
  <si>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</si>
  <si>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</si>
  <si>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</si>
  <si>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</si>
  <si>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</si>
  <si>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</si>
  <si>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</si>
  <si>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</si>
  <si>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</si>
  <si>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</si>
  <si>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</si>
  <si>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</si>
  <si>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</si>
  <si>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</si>
  <si>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</si>
  <si>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</si>
  <si>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</si>
  <si>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</si>
  <si>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</si>
  <si>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</si>
  <si>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</si>
  <si>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</si>
  <si>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</si>
  <si>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</si>
  <si>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</si>
  <si>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</si>
  <si>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</si>
  <si>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</si>
  <si>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</si>
  <si>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</si>
  <si>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</si>
  <si>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</si>
  <si>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</si>
  <si>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</si>
  <si>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</si>
  <si>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</si>
  <si>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</si>
  <si>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</si>
  <si>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</si>
  <si>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</si>
  <si>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</si>
  <si>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</si>
  <si>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</si>
  <si>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</si>
  <si>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</si>
  <si>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</si>
  <si>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</si>
  <si>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</si>
  <si>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</si>
  <si>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</si>
  <si>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</si>
  <si>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</si>
  <si>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</si>
  <si>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</si>
  <si>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</si>
  <si>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</si>
  <si>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</si>
  <si>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</si>
  <si>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</si>
  <si>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</si>
  <si>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</si>
  <si>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</si>
  <si>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</si>
  <si>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</si>
  <si>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</si>
  <si>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</si>
  <si>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</si>
  <si>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</si>
  <si>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</si>
  <si>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</si>
  <si>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</si>
  <si>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</si>
  <si>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</si>
  <si>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</si>
  <si>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</si>
  <si>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</si>
  <si>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</si>
  <si>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</si>
  <si>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</si>
  <si>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</si>
  <si>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</si>
  <si>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</si>
  <si>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</si>
  <si>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</si>
  <si>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</si>
  <si>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</si>
  <si>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</si>
  <si>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</si>
  <si>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</si>
  <si>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</si>
  <si>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</si>
  <si>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</si>
  <si>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</si>
  <si>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</si>
  <si>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</si>
  <si>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</si>
  <si>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</si>
  <si>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</si>
  <si>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</si>
  <si>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</si>
  <si>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</si>
  <si>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</si>
  <si>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</si>
  <si>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</si>
  <si>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</si>
  <si>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</si>
  <si>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</si>
  <si>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</si>
  <si>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</si>
  <si>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</si>
  <si>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</si>
  <si>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</si>
  <si>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</si>
  <si>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</si>
  <si>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</si>
  <si>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</si>
  <si>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</si>
  <si>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</si>
  <si>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</si>
  <si>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</si>
  <si>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</si>
  <si>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</si>
  <si>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</si>
  <si>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</si>
  <si>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</si>
  <si>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</si>
  <si>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</si>
  <si>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</si>
  <si>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</si>
  <si>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</si>
  <si>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</si>
  <si>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</si>
  <si>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</si>
  <si>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</si>
  <si>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</si>
  <si>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</si>
  <si>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</si>
  <si>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</si>
  <si>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</si>
  <si>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</si>
  <si>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</si>
  <si>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</si>
  <si>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</si>
  <si>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</si>
  <si>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</si>
  <si>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</si>
  <si>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</si>
  <si>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</si>
  <si>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</si>
  <si>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</si>
  <si>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</si>
  <si>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</si>
  <si>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</si>
  <si>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</si>
  <si>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</si>
  <si>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</si>
  <si>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</si>
  <si>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</si>
  <si>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</si>
  <si>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</si>
  <si>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</si>
  <si>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</si>
  <si>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</si>
  <si>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</si>
  <si>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</si>
  <si>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</si>
  <si>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</si>
  <si>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</si>
  <si>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</si>
  <si>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</si>
  <si>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</si>
  <si>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</si>
  <si>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</si>
  <si>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</si>
  <si>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</si>
  <si>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</si>
  <si>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</si>
  <si>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</si>
  <si>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27.01.21</t>
  </si>
  <si>
    <t>Сводная заявка на 28.01.21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</si>
  <si>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</si>
  <si>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</si>
  <si>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</si>
  <si>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</si>
  <si>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</si>
  <si>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</si>
  <si>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</si>
  <si>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</si>
  <si>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</si>
  <si>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</si>
  <si>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</si>
  <si>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</si>
  <si>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</si>
  <si>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</si>
  <si>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</si>
  <si>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</si>
  <si>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22 января</t>
  </si>
  <si>
    <t>на 23 января</t>
  </si>
  <si>
    <t>на 24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</si>
  <si>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</si>
  <si>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</si>
  <si>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</si>
  <si>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</si>
  <si>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</si>
  <si>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</si>
  <si>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</si>
  <si>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</si>
  <si>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</si>
  <si>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</si>
  <si>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</si>
  <si>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</si>
  <si>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</si>
  <si>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</si>
  <si>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</si>
  <si>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</si>
  <si>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</si>
  <si>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</si>
  <si>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</si>
  <si>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</si>
  <si>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</si>
  <si>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</si>
  <si>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</si>
  <si>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</si>
  <si>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</si>
  <si>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</si>
  <si>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</si>
  <si>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</si>
  <si>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</si>
  <si>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</si>
  <si>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</si>
  <si>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</si>
  <si>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</si>
  <si>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</si>
  <si>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</si>
  <si>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</si>
  <si>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</si>
  <si>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</si>
  <si>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</si>
  <si>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</si>
  <si>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</si>
  <si>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</si>
  <si>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</si>
  <si>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</si>
  <si>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</si>
  <si>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</si>
  <si>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</si>
  <si>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</si>
  <si>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</si>
  <si>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</si>
  <si>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</si>
  <si>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</si>
  <si>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</si>
  <si>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</si>
  <si>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</si>
  <si>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</si>
  <si>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</si>
  <si>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</si>
  <si>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</si>
  <si>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</si>
  <si>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</si>
  <si>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</si>
  <si>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</si>
  <si>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</si>
  <si>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</si>
  <si>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</si>
  <si>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</si>
  <si>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</si>
  <si>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</si>
  <si>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</si>
  <si>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</si>
  <si>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</si>
  <si>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</si>
  <si>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</si>
  <si>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</si>
  <si>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</si>
  <si>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</si>
  <si>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</si>
  <si>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</si>
  <si>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</si>
  <si>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</si>
  <si>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</si>
  <si>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</si>
  <si>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6 шт</t>
  </si>
  <si>
    <t>Моцарелла Чильеджина в воде "Pretto", 45%, 0,1 кг, ф/п, 6 ШТ</t>
  </si>
  <si>
    <t>Моцарелла Чильеджина в воде "Unagrande", 50%, 0,125, ф/п, 6 шт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</si>
  <si>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</si>
  <si>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</si>
  <si>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</si>
  <si>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</si>
  <si>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</si>
  <si>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</si>
  <si>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</si>
  <si>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</si>
  <si>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</si>
  <si>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</si>
  <si>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</si>
  <si>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</si>
  <si>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</si>
  <si>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</si>
  <si>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</si>
  <si>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</si>
  <si>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</si>
  <si>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</si>
  <si>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</si>
  <si>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</si>
  <si>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</si>
  <si>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</si>
  <si>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</si>
  <si>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</si>
  <si>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</si>
  <si>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</si>
  <si>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</si>
  <si>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</si>
  <si>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</si>
  <si>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</si>
  <si>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</si>
  <si>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</si>
  <si>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</si>
  <si>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</si>
  <si>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</si>
  <si>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</si>
  <si>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</si>
  <si>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</si>
  <si>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</si>
  <si>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</si>
  <si>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</si>
  <si>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</si>
  <si>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</si>
  <si>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</si>
  <si>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</si>
  <si>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</si>
  <si>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</si>
  <si>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</si>
  <si>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</si>
  <si>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</si>
  <si>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</si>
  <si>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</si>
  <si>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</si>
  <si>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</si>
  <si>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</si>
  <si>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</si>
  <si>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</si>
  <si>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</si>
  <si>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</si>
  <si>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</si>
  <si>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</si>
  <si>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</si>
  <si>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</si>
  <si>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</si>
  <si>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</si>
  <si>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</si>
  <si>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</si>
  <si>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</si>
  <si>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</si>
  <si>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</si>
  <si>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</si>
  <si>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</si>
  <si>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</si>
  <si>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</si>
  <si>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</si>
  <si>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2.7% варка, Альче, без лактозы</t>
  </si>
  <si>
    <t>Для пиццы</t>
  </si>
  <si>
    <t>[6]</t>
  </si>
  <si>
    <t>3.3% варка, Альче, без лактозы</t>
  </si>
  <si>
    <t>Фиор Ди Латте</t>
  </si>
  <si>
    <t>[50, 52, 9, 11, 54]</t>
  </si>
  <si>
    <t>2.7% варка, Альче</t>
  </si>
  <si>
    <t>Моцарелла</t>
  </si>
  <si>
    <t>[35, 39, 38, 41, 37, 55, 59, 34, 14, 18, 19, 20, 44, 17, 4, 3, 5]</t>
  </si>
  <si>
    <t>Сулугуни</t>
  </si>
  <si>
    <t>Терка</t>
  </si>
  <si>
    <t>2.7% варка, Сакко</t>
  </si>
  <si>
    <t>Маркет Перекресток</t>
  </si>
  <si>
    <t>[36, 16, 45, 2, 46, 47, 48, 1, 15, 33]</t>
  </si>
  <si>
    <t>3.3% варка, Сакко</t>
  </si>
  <si>
    <t>[24, 23, 26, 27, 22, 43, 7, 51, 29, 42, 28, 53, 10, 31, 32]</t>
  </si>
  <si>
    <t>3.3% варка, Альче</t>
  </si>
  <si>
    <t>[21]</t>
  </si>
  <si>
    <t>3.6% варка, Альче</t>
  </si>
  <si>
    <t>[25, 12, 30]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</si>
  <si>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</si>
  <si>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</si>
  <si>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</si>
  <si>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</si>
  <si>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</si>
  <si>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</si>
  <si>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</si>
  <si>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</si>
  <si>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</si>
  <si>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</si>
  <si>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</si>
  <si>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</si>
  <si>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</si>
  <si>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</si>
  <si>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</si>
  <si>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</si>
  <si>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</si>
  <si>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</si>
  <si>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</si>
  <si>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</si>
  <si>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Вода: 8</t>
  </si>
  <si>
    <t>Мультиголова/Комет</t>
  </si>
  <si>
    <t>3.3, Альче</t>
  </si>
  <si>
    <t>Вода: 25</t>
  </si>
  <si>
    <t>Мультиголова</t>
  </si>
  <si>
    <t>Вода: 125</t>
  </si>
  <si>
    <t>-</t>
  </si>
  <si>
    <t>3.3, Сакко</t>
  </si>
  <si>
    <t>Вода: 100</t>
  </si>
  <si>
    <t>3.6, Альче</t>
  </si>
  <si>
    <t>Вода: 200</t>
  </si>
  <si>
    <t>малый Комет</t>
  </si>
  <si>
    <t>2.7, Альче</t>
  </si>
  <si>
    <t>Соль: 30</t>
  </si>
  <si>
    <t>Ульма</t>
  </si>
  <si>
    <t>Соль: 1</t>
  </si>
  <si>
    <t>2.7, Сакко</t>
  </si>
  <si>
    <t>Соль: 200</t>
  </si>
  <si>
    <t>Соль: 280</t>
  </si>
  <si>
    <t>Соль: 370</t>
  </si>
  <si>
    <t>Соль: 460</t>
  </si>
  <si>
    <t>САККАРДО другой цех</t>
  </si>
  <si>
    <t>Соль: 1200</t>
  </si>
  <si>
    <t>Масса</t>
  </si>
  <si>
    <t>Соль: 15</t>
  </si>
  <si>
    <t>Соль: 260</t>
  </si>
  <si>
    <t>Соль: 700</t>
  </si>
  <si>
    <t>2.7, Альче, без лактозы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</si>
</sst>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DAE5F1"/>
      </patternFill>
    </fill>
    <fill>
      <patternFill patternType="solid">
        <fgColor rgb="FFF1DADA"/>
      </patternFill>
    </fill>
    <fill>
      <patternFill patternType="solid">
        <fgColor rgb="FFFFEBE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/>
    <xf numFmtId="49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49" fontId="3" fillId="0" borderId="0" xfId="0" applyNumberFormat="1" applyFont="1" applyAlignment="1"/>
    <xf numFmtId="49" fontId="4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7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0" borderId="0" xfId="0" applyFont="1"/>
    <xf numFmtId="0" fontId="7" fillId="4" borderId="0" xfId="0" applyFont="1" applyFill="1"/>
    <xf numFmtId="0" fontId="7" fillId="2" borderId="0" xfId="0" applyFont="1" applyFill="1"/>
    <xf numFmtId="0" fontId="7" fillId="7" borderId="0" xfId="0" applyFont="1" applyFill="1"/>
    <xf numFmtId="0" fontId="7" fillId="7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9">
    <dxf>
      <font>
        <color rgb="FF000000"/>
        <name val="Calibri"/>
      </font>
      <fill>
        <patternFill>
          <bgColor rgb="FFF8AA97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8AA97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3"/>
  <sheetViews>
    <sheetView zoomScaleNormal="100" workbookViewId="0">
      <selection activeCell="L24" sqref="L24"/>
    </sheetView>
  </sheetViews>
  <sheetFormatPr defaultRowHeight="14.5" x14ac:dyDescent="0.35"/>
  <cols>
    <col min="1" max="1025" width="9.08984375" style="1" customWidth="1"/>
  </cols>
  <sheetData>
    <row r="1" spans="1:130" x14ac:dyDescent="0.35">
      <c r="A1" s="13" t="s">
        <v>0</v>
      </c>
      <c r="B1" s="14">
        <v>44222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  <c r="AX1" s="13" t="s">
        <v>48</v>
      </c>
      <c r="AY1" s="13" t="s">
        <v>49</v>
      </c>
      <c r="AZ1" s="13" t="s">
        <v>50</v>
      </c>
      <c r="BA1" s="13" t="s">
        <v>51</v>
      </c>
      <c r="BB1" s="13" t="s">
        <v>52</v>
      </c>
      <c r="BC1" s="13" t="s">
        <v>53</v>
      </c>
      <c r="BD1" s="13" t="s">
        <v>54</v>
      </c>
      <c r="BE1" s="13" t="s">
        <v>55</v>
      </c>
      <c r="BF1" s="13" t="s">
        <v>56</v>
      </c>
      <c r="BG1" s="13" t="s">
        <v>57</v>
      </c>
      <c r="BH1" s="13" t="s">
        <v>58</v>
      </c>
      <c r="BI1" s="13" t="s">
        <v>59</v>
      </c>
      <c r="BJ1" s="13" t="s">
        <v>60</v>
      </c>
      <c r="BK1" s="13" t="s">
        <v>61</v>
      </c>
      <c r="BL1" s="13" t="s">
        <v>62</v>
      </c>
      <c r="BM1" s="13" t="s">
        <v>63</v>
      </c>
      <c r="BN1" s="13" t="s">
        <v>64</v>
      </c>
      <c r="BO1" s="13" t="s">
        <v>65</v>
      </c>
      <c r="BP1" s="13" t="s">
        <v>66</v>
      </c>
      <c r="BQ1" s="13" t="s">
        <v>67</v>
      </c>
      <c r="BR1" s="13" t="s">
        <v>68</v>
      </c>
      <c r="BS1" s="13" t="s">
        <v>69</v>
      </c>
      <c r="BT1" s="13" t="s">
        <v>70</v>
      </c>
      <c r="BU1" s="13" t="s">
        <v>71</v>
      </c>
      <c r="BV1" s="13" t="s">
        <v>72</v>
      </c>
      <c r="BW1" s="13" t="s">
        <v>73</v>
      </c>
      <c r="BX1" s="13" t="s">
        <v>74</v>
      </c>
      <c r="BY1" s="13" t="s">
        <v>75</v>
      </c>
      <c r="BZ1" s="13" t="s">
        <v>76</v>
      </c>
      <c r="CA1" s="13" t="s">
        <v>77</v>
      </c>
      <c r="CB1" s="13" t="s">
        <v>78</v>
      </c>
      <c r="CC1" s="13" t="s">
        <v>79</v>
      </c>
      <c r="CD1" s="13" t="s">
        <v>80</v>
      </c>
      <c r="CE1" s="13" t="s">
        <v>81</v>
      </c>
      <c r="CF1" s="13" t="s">
        <v>82</v>
      </c>
      <c r="CG1" s="13" t="s">
        <v>83</v>
      </c>
      <c r="CH1" s="13" t="s">
        <v>84</v>
      </c>
      <c r="CI1" s="13" t="s">
        <v>85</v>
      </c>
      <c r="CJ1" s="13" t="s">
        <v>86</v>
      </c>
      <c r="CK1" s="13" t="s">
        <v>87</v>
      </c>
      <c r="CL1" s="13" t="s">
        <v>88</v>
      </c>
      <c r="CM1" s="13" t="s">
        <v>89</v>
      </c>
      <c r="CN1" s="13" t="s">
        <v>90</v>
      </c>
      <c r="CO1" s="13" t="s">
        <v>91</v>
      </c>
      <c r="CP1" s="13" t="s">
        <v>92</v>
      </c>
      <c r="CQ1" s="13" t="s">
        <v>93</v>
      </c>
      <c r="CR1" s="13" t="s">
        <v>94</v>
      </c>
      <c r="CS1" s="13" t="s">
        <v>95</v>
      </c>
      <c r="CT1" s="13" t="s">
        <v>96</v>
      </c>
      <c r="CU1" s="13" t="s">
        <v>97</v>
      </c>
      <c r="CV1" s="13" t="s">
        <v>98</v>
      </c>
      <c r="CW1" s="13" t="s">
        <v>99</v>
      </c>
      <c r="CX1" s="13" t="s">
        <v>100</v>
      </c>
      <c r="CY1" s="13" t="s">
        <v>101</v>
      </c>
      <c r="CZ1" s="13" t="s">
        <v>102</v>
      </c>
      <c r="DA1" s="13" t="s">
        <v>103</v>
      </c>
      <c r="DB1" s="13" t="s">
        <v>104</v>
      </c>
      <c r="DC1" s="13" t="s">
        <v>105</v>
      </c>
      <c r="DD1" s="13" t="s">
        <v>106</v>
      </c>
      <c r="DE1" s="13" t="s">
        <v>107</v>
      </c>
      <c r="DF1" s="13" t="s">
        <v>108</v>
      </c>
      <c r="DG1" s="13" t="s">
        <v>109</v>
      </c>
      <c r="DH1" s="13" t="s">
        <v>110</v>
      </c>
      <c r="DI1" s="13" t="s">
        <v>111</v>
      </c>
      <c r="DJ1" s="13" t="s">
        <v>112</v>
      </c>
      <c r="DK1" s="13" t="s">
        <v>113</v>
      </c>
      <c r="DL1" s="13" t="s">
        <v>114</v>
      </c>
      <c r="DM1" s="13" t="s">
        <v>115</v>
      </c>
      <c r="DN1" s="13" t="s">
        <v>116</v>
      </c>
      <c r="DO1" s="13" t="s">
        <v>117</v>
      </c>
      <c r="DP1" s="13" t="s">
        <v>118</v>
      </c>
      <c r="DQ1" s="13" t="s">
        <v>119</v>
      </c>
      <c r="DR1" s="13" t="s">
        <v>120</v>
      </c>
      <c r="DS1" s="13" t="s">
        <v>121</v>
      </c>
      <c r="DT1" s="13" t="s">
        <v>122</v>
      </c>
      <c r="DU1" s="13" t="s">
        <v>123</v>
      </c>
      <c r="DV1" s="13" t="s">
        <v>124</v>
      </c>
      <c r="DW1" s="13" t="s">
        <v>125</v>
      </c>
      <c r="DX1" s="13" t="s">
        <v>126</v>
      </c>
      <c r="DY1" s="13" t="s">
        <v>127</v>
      </c>
      <c r="DZ1" s="13" t="s">
        <v>128</v>
      </c>
    </row>
    <row r="2" spans="1:130" x14ac:dyDescent="0.35">
      <c r="A2" s="13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35">
      <c r="A3" s="13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35">
      <c r="A4" s="13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35">
      <c r="A5" s="13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35">
      <c r="A6" s="13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35">
      <c r="A7" s="13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35">
      <c r="A8" s="13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35">
      <c r="A9" s="14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15">
        <v>44193</v>
      </c>
    </row>
    <row r="10" spans="1:130" x14ac:dyDescent="0.35">
      <c r="A10" s="14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15">
        <v>44194</v>
      </c>
    </row>
    <row r="11" spans="1:130" x14ac:dyDescent="0.35">
      <c r="A11" s="14">
        <v>44195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N11" s="1">
        <v>222</v>
      </c>
      <c r="DW11" s="1">
        <v>222</v>
      </c>
      <c r="DX11" s="15">
        <v>44195</v>
      </c>
    </row>
    <row r="12" spans="1:130" x14ac:dyDescent="0.35">
      <c r="A12" s="14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15">
        <v>44196</v>
      </c>
    </row>
    <row r="13" spans="1:130" x14ac:dyDescent="0.35">
      <c r="A13" s="14">
        <v>44197</v>
      </c>
      <c r="DW13" s="1">
        <v>0</v>
      </c>
      <c r="DX13" s="15">
        <v>44197</v>
      </c>
    </row>
    <row r="14" spans="1:130" x14ac:dyDescent="0.35">
      <c r="A14" s="14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15">
        <v>44198</v>
      </c>
    </row>
    <row r="15" spans="1:130" x14ac:dyDescent="0.35">
      <c r="A15" s="14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>
        <v>121</v>
      </c>
      <c r="DW15" s="1">
        <v>121</v>
      </c>
      <c r="DX15" s="15">
        <v>44199</v>
      </c>
    </row>
    <row r="16" spans="1:130" x14ac:dyDescent="0.35">
      <c r="A16" s="14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15">
        <v>44200</v>
      </c>
    </row>
    <row r="17" spans="1:128" x14ac:dyDescent="0.35">
      <c r="A17" s="14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>
        <v>19.440000000000001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19.440000000000001</v>
      </c>
      <c r="DX17" s="15">
        <v>44201</v>
      </c>
    </row>
    <row r="18" spans="1:128" x14ac:dyDescent="0.35">
      <c r="A18" s="14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429</v>
      </c>
      <c r="CD18" s="1" t="s">
        <v>424</v>
      </c>
      <c r="CH18" s="1" t="s">
        <v>424</v>
      </c>
      <c r="CO18" s="1">
        <v>4.5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L18" s="1">
        <v>309</v>
      </c>
      <c r="DP18" s="1" t="s">
        <v>424</v>
      </c>
      <c r="DW18" s="1">
        <v>742.5</v>
      </c>
      <c r="DX18" s="15">
        <v>44202</v>
      </c>
    </row>
    <row r="19" spans="1:128" x14ac:dyDescent="0.35">
      <c r="A19" s="14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15">
        <v>44203</v>
      </c>
    </row>
    <row r="20" spans="1:128" x14ac:dyDescent="0.35">
      <c r="A20" s="14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CO20" s="1">
        <v>117</v>
      </c>
      <c r="DB20" s="1" t="s">
        <v>424</v>
      </c>
      <c r="DF20" s="1" t="s">
        <v>424</v>
      </c>
      <c r="DG20" s="1">
        <v>52.5</v>
      </c>
      <c r="DJ20" s="1" t="s">
        <v>424</v>
      </c>
      <c r="DM20" s="1">
        <v>477</v>
      </c>
      <c r="DW20" s="1">
        <v>646.5</v>
      </c>
      <c r="DX20" s="15">
        <v>44204</v>
      </c>
    </row>
    <row r="21" spans="1:128" x14ac:dyDescent="0.35">
      <c r="A21" s="14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15">
        <v>44205</v>
      </c>
    </row>
    <row r="22" spans="1:128" x14ac:dyDescent="0.35">
      <c r="A22" s="14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336</v>
      </c>
      <c r="DW22" s="1">
        <v>336</v>
      </c>
      <c r="DX22" s="15">
        <v>44206</v>
      </c>
    </row>
    <row r="23" spans="1:128" x14ac:dyDescent="0.35">
      <c r="A23" s="14">
        <v>44207</v>
      </c>
      <c r="DW23" s="1">
        <v>0</v>
      </c>
      <c r="DX23" s="15">
        <v>44207</v>
      </c>
    </row>
    <row r="24" spans="1:128" x14ac:dyDescent="0.35">
      <c r="A24" s="14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15">
        <v>44208</v>
      </c>
    </row>
    <row r="25" spans="1:128" x14ac:dyDescent="0.35">
      <c r="A25" s="14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108</v>
      </c>
      <c r="CL25" s="1" t="s">
        <v>424</v>
      </c>
      <c r="DA25" s="1">
        <v>4.5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K25" s="1">
        <v>702</v>
      </c>
      <c r="DW25" s="1">
        <v>814.5</v>
      </c>
      <c r="DX25" s="15">
        <v>44209</v>
      </c>
    </row>
    <row r="26" spans="1:128" x14ac:dyDescent="0.35">
      <c r="A26" s="14">
        <v>44210</v>
      </c>
      <c r="D26" s="1" t="s">
        <v>424</v>
      </c>
      <c r="S26" s="1" t="s">
        <v>424</v>
      </c>
      <c r="AK26" s="1">
        <v>691.2</v>
      </c>
      <c r="CA26" s="1" t="s">
        <v>424</v>
      </c>
      <c r="CJ26" s="1">
        <v>20.399999999999999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>
        <v>93</v>
      </c>
      <c r="DW26" s="1">
        <v>804.6</v>
      </c>
      <c r="DX26" s="15">
        <v>44210</v>
      </c>
    </row>
    <row r="27" spans="1:128" x14ac:dyDescent="0.35">
      <c r="A27" s="14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E27" s="1" t="s">
        <v>424</v>
      </c>
      <c r="CH27" s="1">
        <v>541.5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>
        <v>241.5</v>
      </c>
      <c r="DH27" s="1" t="s">
        <v>424</v>
      </c>
      <c r="DJ27" s="1">
        <v>414</v>
      </c>
      <c r="DK27" s="1">
        <v>486</v>
      </c>
      <c r="DP27" s="1">
        <v>432</v>
      </c>
      <c r="DW27" s="1">
        <v>2115</v>
      </c>
      <c r="DX27" s="15">
        <v>44211</v>
      </c>
    </row>
    <row r="28" spans="1:128" x14ac:dyDescent="0.35">
      <c r="A28" s="14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>
        <v>14.4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BY28" s="1">
        <v>290.39999999999998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>
        <v>369</v>
      </c>
      <c r="DK28" s="1">
        <v>498</v>
      </c>
      <c r="DW28" s="1">
        <v>1171.8</v>
      </c>
      <c r="DX28" s="15">
        <v>44212</v>
      </c>
    </row>
    <row r="29" spans="1:128" x14ac:dyDescent="0.35">
      <c r="A29" s="14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BY29" s="1">
        <v>188.4</v>
      </c>
      <c r="CB29" s="1" t="s">
        <v>424</v>
      </c>
      <c r="CE29" s="1" t="s">
        <v>424</v>
      </c>
      <c r="CG29" s="1" t="s">
        <v>424</v>
      </c>
      <c r="CH29" s="1">
        <v>247.5</v>
      </c>
      <c r="CL29" s="1" t="s">
        <v>424</v>
      </c>
      <c r="DW29" s="1">
        <v>435.9</v>
      </c>
      <c r="DX29" s="15">
        <v>44213</v>
      </c>
    </row>
    <row r="30" spans="1:128" x14ac:dyDescent="0.35">
      <c r="A30" s="14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15">
        <v>44214</v>
      </c>
    </row>
    <row r="31" spans="1:128" x14ac:dyDescent="0.35">
      <c r="A31" s="14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>
        <v>430.56</v>
      </c>
      <c r="AS31" s="1" t="s">
        <v>424</v>
      </c>
      <c r="AT31" s="1" t="s">
        <v>424</v>
      </c>
      <c r="AY31" s="1">
        <v>92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H31" s="1">
        <v>238.5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>
        <v>178.8</v>
      </c>
      <c r="DF31" s="1" t="s">
        <v>424</v>
      </c>
      <c r="DI31" s="1">
        <v>2.4</v>
      </c>
      <c r="DW31" s="1">
        <v>942.25999999999988</v>
      </c>
      <c r="DX31" s="15">
        <v>44215</v>
      </c>
    </row>
    <row r="32" spans="1:128" x14ac:dyDescent="0.35">
      <c r="A32" s="14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>
        <v>8.5</v>
      </c>
      <c r="AY32" s="1" t="s">
        <v>424</v>
      </c>
      <c r="AZ32" s="1">
        <v>3</v>
      </c>
      <c r="BB32" s="1">
        <v>4.8</v>
      </c>
      <c r="BC32" s="1" t="s">
        <v>424</v>
      </c>
      <c r="BF32" s="1" t="s">
        <v>424</v>
      </c>
      <c r="BI32" s="1" t="s">
        <v>424</v>
      </c>
      <c r="BL32" s="1">
        <v>22.4</v>
      </c>
      <c r="BN32" s="1">
        <v>6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>
        <v>480</v>
      </c>
      <c r="DW32" s="1">
        <v>524.70000000000005</v>
      </c>
      <c r="DX32" s="15">
        <v>44216</v>
      </c>
    </row>
    <row r="33" spans="1:128" x14ac:dyDescent="0.35">
      <c r="A33" s="14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>
        <v>2.16</v>
      </c>
      <c r="CY33" s="1">
        <v>3.24</v>
      </c>
      <c r="CZ33" s="1" t="s">
        <v>424</v>
      </c>
      <c r="DB33" s="1" t="s">
        <v>424</v>
      </c>
      <c r="DC33" s="1" t="s">
        <v>424</v>
      </c>
      <c r="DW33" s="1">
        <v>5.4</v>
      </c>
      <c r="DX33" s="15">
        <v>44217</v>
      </c>
    </row>
    <row r="34" spans="1:128" x14ac:dyDescent="0.35">
      <c r="A34" s="14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>
        <v>13.44</v>
      </c>
      <c r="S34" s="1" t="s">
        <v>424</v>
      </c>
      <c r="V34" s="1">
        <v>7.2</v>
      </c>
      <c r="X34" s="1">
        <v>25.2</v>
      </c>
      <c r="AF34" s="1">
        <v>11.2</v>
      </c>
      <c r="AH34" s="1">
        <v>264.32</v>
      </c>
      <c r="AO34" s="1" t="s">
        <v>424</v>
      </c>
      <c r="AP34" s="1">
        <v>8.4</v>
      </c>
      <c r="CD34" s="1" t="s">
        <v>424</v>
      </c>
      <c r="CR34" s="1" t="s">
        <v>424</v>
      </c>
      <c r="CS34" s="1">
        <v>24</v>
      </c>
      <c r="CT34" s="1" t="s">
        <v>424</v>
      </c>
      <c r="CU34" s="1" t="s">
        <v>424</v>
      </c>
      <c r="CW34" s="1" t="s">
        <v>424</v>
      </c>
      <c r="CZ34" s="1">
        <v>312.12</v>
      </c>
      <c r="DJ34" s="1">
        <v>453</v>
      </c>
      <c r="DO34" s="1">
        <v>408</v>
      </c>
      <c r="DW34" s="1">
        <v>1526.88</v>
      </c>
      <c r="DX34" s="15">
        <v>44218</v>
      </c>
    </row>
    <row r="35" spans="1:128" x14ac:dyDescent="0.35">
      <c r="A35" s="14">
        <v>44219</v>
      </c>
      <c r="B35" s="1" t="s">
        <v>424</v>
      </c>
      <c r="C35" s="1">
        <v>15</v>
      </c>
      <c r="E35" s="1" t="s">
        <v>424</v>
      </c>
      <c r="F35" s="1" t="s">
        <v>424</v>
      </c>
      <c r="G35" s="1" t="s">
        <v>424</v>
      </c>
      <c r="H35" s="1">
        <v>2.96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>
        <v>152.32</v>
      </c>
      <c r="S35" s="1" t="s">
        <v>424</v>
      </c>
      <c r="U35" s="1">
        <v>19.2</v>
      </c>
      <c r="W35" s="1">
        <v>4.8</v>
      </c>
      <c r="Y35" s="1" t="s">
        <v>424</v>
      </c>
      <c r="AA35" s="1" t="s">
        <v>424</v>
      </c>
      <c r="AB35" s="1">
        <v>3.6</v>
      </c>
      <c r="AC35" s="1">
        <v>3.6</v>
      </c>
      <c r="AD35" s="1">
        <v>2.4</v>
      </c>
      <c r="AE35" s="1">
        <v>2.4</v>
      </c>
      <c r="AG35" s="1">
        <v>280</v>
      </c>
      <c r="AI35" s="1" t="s">
        <v>424</v>
      </c>
      <c r="AJ35" s="1">
        <v>19.8</v>
      </c>
      <c r="AL35" s="1" t="s">
        <v>424</v>
      </c>
      <c r="AM35" s="1" t="s">
        <v>424</v>
      </c>
      <c r="AQ35" s="1">
        <v>36.799999999999997</v>
      </c>
      <c r="AY35" s="1">
        <v>10</v>
      </c>
      <c r="AZ35" s="1">
        <v>13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>
        <v>4</v>
      </c>
      <c r="BJ35" s="1">
        <v>10</v>
      </c>
      <c r="BK35" s="1">
        <v>6</v>
      </c>
      <c r="BL35" s="1">
        <v>4.8</v>
      </c>
      <c r="BM35" s="1" t="s">
        <v>424</v>
      </c>
      <c r="BN35" s="1">
        <v>11</v>
      </c>
      <c r="BO35" s="1" t="s">
        <v>424</v>
      </c>
      <c r="BQ35" s="1" t="s">
        <v>424</v>
      </c>
      <c r="BR35" s="1" t="s">
        <v>424</v>
      </c>
      <c r="BS35" s="1">
        <v>11</v>
      </c>
      <c r="BU35" s="1" t="s">
        <v>424</v>
      </c>
      <c r="BV35" s="1">
        <v>6</v>
      </c>
      <c r="BZ35" s="1">
        <v>3.24</v>
      </c>
      <c r="CA35" s="1">
        <v>9.24</v>
      </c>
      <c r="CB35" s="1">
        <v>12.6</v>
      </c>
      <c r="CD35" s="1">
        <v>6</v>
      </c>
      <c r="CE35" s="1">
        <v>476.4</v>
      </c>
      <c r="CG35" s="1">
        <v>578.88</v>
      </c>
      <c r="CI35" s="1">
        <v>114</v>
      </c>
      <c r="CK35" s="1" t="s">
        <v>424</v>
      </c>
      <c r="CM35" s="1">
        <v>267.60000000000002</v>
      </c>
      <c r="CN35" s="1" t="s">
        <v>424</v>
      </c>
      <c r="CP35" s="1" t="s">
        <v>424</v>
      </c>
      <c r="CQ35" s="1">
        <v>3</v>
      </c>
      <c r="CT35" s="1" t="s">
        <v>424</v>
      </c>
      <c r="CU35" s="1">
        <v>569.16</v>
      </c>
      <c r="CW35" s="1" t="s">
        <v>424</v>
      </c>
      <c r="DA35" s="1" t="s">
        <v>424</v>
      </c>
      <c r="DB35" s="1" t="s">
        <v>424</v>
      </c>
      <c r="DC35" s="1">
        <v>258</v>
      </c>
      <c r="DH35" s="1">
        <v>15</v>
      </c>
      <c r="DJ35" s="1">
        <v>765</v>
      </c>
      <c r="DW35" s="1">
        <v>3696.8</v>
      </c>
      <c r="DX35" s="15">
        <v>44219</v>
      </c>
    </row>
    <row r="36" spans="1:128" x14ac:dyDescent="0.35">
      <c r="A36" s="14">
        <v>44220</v>
      </c>
      <c r="B36" s="1" t="s">
        <v>424</v>
      </c>
      <c r="D36" s="1" t="s">
        <v>424</v>
      </c>
      <c r="F36" s="1">
        <v>41.44</v>
      </c>
      <c r="I36" s="1">
        <v>33</v>
      </c>
      <c r="J36" s="1">
        <v>159.04</v>
      </c>
      <c r="K36" s="1">
        <v>13.44</v>
      </c>
      <c r="L36" s="1" t="s">
        <v>424</v>
      </c>
      <c r="N36" s="1">
        <v>118.4</v>
      </c>
      <c r="O36" s="1">
        <v>2.96</v>
      </c>
      <c r="P36" s="1">
        <v>17.760000000000002</v>
      </c>
      <c r="Q36" s="1" t="s">
        <v>424</v>
      </c>
      <c r="S36" s="1" t="s">
        <v>424</v>
      </c>
      <c r="T36" s="1">
        <v>244.8</v>
      </c>
      <c r="U36" s="1" t="s">
        <v>424</v>
      </c>
      <c r="Y36" s="1">
        <v>173.16</v>
      </c>
      <c r="AA36" s="1">
        <v>198.72</v>
      </c>
      <c r="AI36" s="1">
        <v>412.8</v>
      </c>
      <c r="AM36" s="1" t="s">
        <v>424</v>
      </c>
      <c r="AO36" s="1" t="s">
        <v>424</v>
      </c>
      <c r="AS36" s="1">
        <v>8.5</v>
      </c>
      <c r="AU36" s="1">
        <v>1.7</v>
      </c>
      <c r="AY36" s="1">
        <v>10</v>
      </c>
      <c r="BA36" s="1">
        <v>17</v>
      </c>
      <c r="BB36" s="1">
        <v>77.599999999999994</v>
      </c>
      <c r="BD36" s="1" t="s">
        <v>424</v>
      </c>
      <c r="BE36" s="1" t="s">
        <v>424</v>
      </c>
      <c r="BF36" s="1">
        <v>0.8</v>
      </c>
      <c r="BG36" s="1" t="s">
        <v>424</v>
      </c>
      <c r="BH36" s="1">
        <v>1.2</v>
      </c>
      <c r="BM36" s="1">
        <v>241</v>
      </c>
      <c r="BO36" s="1">
        <v>924</v>
      </c>
      <c r="BP36" s="1" t="s">
        <v>424</v>
      </c>
      <c r="BT36" s="1">
        <v>0.8</v>
      </c>
      <c r="BW36" s="1">
        <v>571.5</v>
      </c>
      <c r="CD36" s="1">
        <v>3171</v>
      </c>
      <c r="CG36" s="1">
        <v>960.12</v>
      </c>
      <c r="CP36" s="1">
        <v>171</v>
      </c>
      <c r="DA36" s="1">
        <v>309</v>
      </c>
      <c r="DB36" s="1" t="s">
        <v>424</v>
      </c>
      <c r="DC36" s="1">
        <v>1314</v>
      </c>
      <c r="DD36" s="1" t="s">
        <v>424</v>
      </c>
      <c r="DI36" s="1">
        <v>170.4</v>
      </c>
      <c r="DW36" s="1">
        <v>9365.14</v>
      </c>
      <c r="DX36" s="15">
        <v>44220</v>
      </c>
    </row>
    <row r="37" spans="1:128" x14ac:dyDescent="0.35">
      <c r="A37" s="14">
        <v>44221</v>
      </c>
      <c r="B37" s="1">
        <v>387</v>
      </c>
      <c r="D37" s="1">
        <v>48</v>
      </c>
      <c r="F37" s="1">
        <v>174.64</v>
      </c>
      <c r="S37" s="1">
        <v>5199.04</v>
      </c>
      <c r="AR37" s="1">
        <v>490.88</v>
      </c>
      <c r="CD37" s="1">
        <v>2328</v>
      </c>
      <c r="DW37" s="1">
        <v>8627.5600000000013</v>
      </c>
      <c r="DX37" s="15">
        <v>44221</v>
      </c>
    </row>
    <row r="38" spans="1:128" x14ac:dyDescent="0.35">
      <c r="A38" s="14">
        <v>44222</v>
      </c>
      <c r="U38" s="1">
        <v>150</v>
      </c>
      <c r="Y38" s="1">
        <v>854.7</v>
      </c>
      <c r="AB38" s="1">
        <v>506.4</v>
      </c>
      <c r="AC38" s="1">
        <v>12</v>
      </c>
      <c r="AD38" s="1">
        <v>1092</v>
      </c>
      <c r="AE38" s="1">
        <v>36</v>
      </c>
      <c r="AY38" s="1">
        <v>1061</v>
      </c>
      <c r="AZ38" s="1">
        <v>25</v>
      </c>
      <c r="BA38" s="1">
        <v>126</v>
      </c>
      <c r="BB38" s="1">
        <v>311.2</v>
      </c>
      <c r="BD38" s="1">
        <v>445.5</v>
      </c>
      <c r="BE38" s="1">
        <v>33</v>
      </c>
      <c r="BG38" s="1">
        <v>290.39999999999998</v>
      </c>
      <c r="BH38" s="1">
        <v>128.4</v>
      </c>
      <c r="BI38" s="1">
        <v>61</v>
      </c>
      <c r="BJ38" s="1">
        <v>726</v>
      </c>
      <c r="BK38" s="1">
        <v>17</v>
      </c>
      <c r="BM38" s="1">
        <v>743</v>
      </c>
      <c r="BP38" s="1">
        <v>296</v>
      </c>
      <c r="BQ38" s="1">
        <v>33</v>
      </c>
      <c r="BS38" s="1">
        <v>103</v>
      </c>
      <c r="BT38" s="1">
        <v>360</v>
      </c>
      <c r="BV38" s="1">
        <v>300</v>
      </c>
      <c r="CD38" s="1">
        <v>1839</v>
      </c>
      <c r="CE38" s="1">
        <v>1705.2</v>
      </c>
      <c r="CF38" s="1">
        <v>424.8</v>
      </c>
      <c r="CK38" s="1">
        <v>652.79999999999995</v>
      </c>
      <c r="DJ38" s="1">
        <v>222</v>
      </c>
      <c r="DO38" s="1">
        <v>384</v>
      </c>
      <c r="DW38" s="1">
        <v>12938.4</v>
      </c>
      <c r="DX38" s="15">
        <v>44222</v>
      </c>
    </row>
    <row r="39" spans="1:128" x14ac:dyDescent="0.35">
      <c r="A39" s="14">
        <v>44223</v>
      </c>
      <c r="DW39" s="1">
        <v>0</v>
      </c>
      <c r="DX39" s="15">
        <v>44223</v>
      </c>
    </row>
    <row r="40" spans="1:128" x14ac:dyDescent="0.35">
      <c r="A40" s="14">
        <v>44224</v>
      </c>
      <c r="DW40" s="1">
        <v>0</v>
      </c>
      <c r="DX40" s="15">
        <v>44224</v>
      </c>
    </row>
    <row r="41" spans="1:128" x14ac:dyDescent="0.35">
      <c r="A41" s="14">
        <v>44225</v>
      </c>
      <c r="DW41" s="1">
        <v>0</v>
      </c>
      <c r="DX41" s="15">
        <v>44225</v>
      </c>
    </row>
    <row r="42" spans="1:128" x14ac:dyDescent="0.35">
      <c r="A42" s="14">
        <v>44226</v>
      </c>
      <c r="DW42" s="1">
        <v>0</v>
      </c>
      <c r="DX42" s="15">
        <v>44226</v>
      </c>
    </row>
    <row r="43" spans="1:128" x14ac:dyDescent="0.35">
      <c r="A43" s="14">
        <v>44227</v>
      </c>
      <c r="DW43" s="1">
        <v>0</v>
      </c>
      <c r="DX43" s="15">
        <v>44227</v>
      </c>
    </row>
    <row r="44" spans="1:128" x14ac:dyDescent="0.35">
      <c r="A44" s="14">
        <v>44228</v>
      </c>
      <c r="DW44" s="1">
        <v>0</v>
      </c>
      <c r="DX44" s="15">
        <v>44228</v>
      </c>
    </row>
    <row r="45" spans="1:128" x14ac:dyDescent="0.35">
      <c r="A45" s="14">
        <v>44229</v>
      </c>
      <c r="DW45" s="1">
        <v>0</v>
      </c>
      <c r="DX45" s="15">
        <v>44229</v>
      </c>
    </row>
    <row r="46" spans="1:128" x14ac:dyDescent="0.35">
      <c r="A46" s="14">
        <v>44230</v>
      </c>
      <c r="DW46" s="1">
        <v>0</v>
      </c>
      <c r="DX46" s="15">
        <v>44230</v>
      </c>
    </row>
    <row r="47" spans="1:128" x14ac:dyDescent="0.35">
      <c r="A47" s="14">
        <v>44231</v>
      </c>
      <c r="DW47" s="1">
        <v>0</v>
      </c>
      <c r="DX47" s="15">
        <v>44231</v>
      </c>
    </row>
    <row r="48" spans="1:128" x14ac:dyDescent="0.35">
      <c r="A48" s="14">
        <v>44232</v>
      </c>
      <c r="DW48" s="1">
        <v>0</v>
      </c>
      <c r="DX48" s="15">
        <v>44232</v>
      </c>
    </row>
    <row r="49" spans="1:128" x14ac:dyDescent="0.35">
      <c r="A49" s="14">
        <v>44233</v>
      </c>
      <c r="DW49" s="1">
        <v>0</v>
      </c>
      <c r="DX49" s="15">
        <v>44233</v>
      </c>
    </row>
    <row r="50" spans="1:128" x14ac:dyDescent="0.35">
      <c r="A50" s="14">
        <v>44234</v>
      </c>
      <c r="DW50" s="1">
        <v>0</v>
      </c>
      <c r="DX50" s="15">
        <v>44234</v>
      </c>
    </row>
    <row r="51" spans="1:128" x14ac:dyDescent="0.35">
      <c r="A51" s="14">
        <v>44235</v>
      </c>
      <c r="DW51" s="1">
        <v>0</v>
      </c>
      <c r="DX51" s="15">
        <v>44235</v>
      </c>
    </row>
    <row r="52" spans="1:128" x14ac:dyDescent="0.35">
      <c r="A52" s="14">
        <v>44236</v>
      </c>
      <c r="DW52" s="1">
        <v>0</v>
      </c>
      <c r="DX52" s="15">
        <v>44236</v>
      </c>
    </row>
    <row r="53" spans="1:128" x14ac:dyDescent="0.35">
      <c r="A53" s="14">
        <v>44237</v>
      </c>
      <c r="DW53" s="1">
        <v>0</v>
      </c>
      <c r="DX53" s="15">
        <v>44237</v>
      </c>
    </row>
    <row r="54" spans="1:128" x14ac:dyDescent="0.35">
      <c r="A54" s="14">
        <v>44238</v>
      </c>
      <c r="DW54" s="1">
        <v>0</v>
      </c>
      <c r="DX54" s="15">
        <v>44238</v>
      </c>
    </row>
    <row r="55" spans="1:128" x14ac:dyDescent="0.35">
      <c r="A55" s="14">
        <v>44239</v>
      </c>
      <c r="DW55" s="1">
        <v>0</v>
      </c>
      <c r="DX55" s="15">
        <v>44239</v>
      </c>
    </row>
    <row r="56" spans="1:128" x14ac:dyDescent="0.35">
      <c r="A56" s="14">
        <v>44240</v>
      </c>
      <c r="DW56" s="1">
        <v>0</v>
      </c>
      <c r="DX56" s="15">
        <v>44240</v>
      </c>
    </row>
    <row r="57" spans="1:128" x14ac:dyDescent="0.35">
      <c r="A57" s="14">
        <v>44241</v>
      </c>
      <c r="DW57" s="1">
        <v>0</v>
      </c>
      <c r="DX57" s="15">
        <v>44241</v>
      </c>
    </row>
    <row r="58" spans="1:128" x14ac:dyDescent="0.35">
      <c r="A58" s="14">
        <v>44242</v>
      </c>
      <c r="DW58" s="1">
        <v>0</v>
      </c>
      <c r="DX58" s="15">
        <v>44242</v>
      </c>
    </row>
    <row r="59" spans="1:128" x14ac:dyDescent="0.35">
      <c r="A59" s="14">
        <v>44243</v>
      </c>
      <c r="DW59" s="1">
        <v>0</v>
      </c>
      <c r="DX59" s="15">
        <v>44243</v>
      </c>
    </row>
    <row r="60" spans="1:128" x14ac:dyDescent="0.35">
      <c r="A60" s="14">
        <v>44244</v>
      </c>
      <c r="DW60" s="1">
        <v>0</v>
      </c>
      <c r="DX60" s="15">
        <v>44244</v>
      </c>
    </row>
    <row r="61" spans="1:128" x14ac:dyDescent="0.35">
      <c r="A61" s="14">
        <v>44245</v>
      </c>
      <c r="DW61" s="1">
        <v>0</v>
      </c>
      <c r="DX61" s="15">
        <v>44245</v>
      </c>
    </row>
    <row r="62" spans="1:128" x14ac:dyDescent="0.35">
      <c r="A62" s="14">
        <v>44246</v>
      </c>
      <c r="DW62" s="1">
        <v>0</v>
      </c>
      <c r="DX62" s="15">
        <v>44246</v>
      </c>
    </row>
    <row r="63" spans="1:128" x14ac:dyDescent="0.35">
      <c r="A63" s="14">
        <v>44247</v>
      </c>
      <c r="DW63" s="1">
        <v>0</v>
      </c>
      <c r="DX63" s="15">
        <v>44247</v>
      </c>
    </row>
    <row r="64" spans="1:128" x14ac:dyDescent="0.35">
      <c r="A64" s="14">
        <v>44248</v>
      </c>
      <c r="DW64" s="1">
        <v>0</v>
      </c>
      <c r="DX64" s="15">
        <v>44248</v>
      </c>
    </row>
    <row r="65" spans="1:128" x14ac:dyDescent="0.35">
      <c r="A65" s="14">
        <v>44249</v>
      </c>
      <c r="DW65" s="1">
        <v>0</v>
      </c>
      <c r="DX65" s="15">
        <v>44249</v>
      </c>
    </row>
    <row r="66" spans="1:128" x14ac:dyDescent="0.35">
      <c r="A66" s="14">
        <v>44250</v>
      </c>
      <c r="DW66" s="1">
        <v>0</v>
      </c>
      <c r="DX66" s="15">
        <v>44250</v>
      </c>
    </row>
    <row r="67" spans="1:128" x14ac:dyDescent="0.35">
      <c r="A67" s="14">
        <v>44251</v>
      </c>
      <c r="DW67" s="1">
        <v>0</v>
      </c>
      <c r="DX67" s="15">
        <v>44251</v>
      </c>
    </row>
    <row r="68" spans="1:128" x14ac:dyDescent="0.35">
      <c r="A68" s="14">
        <v>44252</v>
      </c>
      <c r="DW68" s="1">
        <v>0</v>
      </c>
      <c r="DX68" s="15">
        <v>44252</v>
      </c>
    </row>
    <row r="69" spans="1:128" x14ac:dyDescent="0.35">
      <c r="A69" s="14">
        <v>44253</v>
      </c>
      <c r="DW69" s="1">
        <v>0</v>
      </c>
      <c r="DX69" s="15">
        <v>44253</v>
      </c>
    </row>
    <row r="70" spans="1:128" x14ac:dyDescent="0.35">
      <c r="A70" s="14">
        <v>44254</v>
      </c>
      <c r="DW70" s="1">
        <v>0</v>
      </c>
      <c r="DX70" s="15">
        <v>44254</v>
      </c>
    </row>
    <row r="71" spans="1:128" x14ac:dyDescent="0.35">
      <c r="A71" s="14">
        <v>44255</v>
      </c>
      <c r="DW71" s="1">
        <v>0</v>
      </c>
      <c r="DX71" s="15">
        <v>44255</v>
      </c>
    </row>
    <row r="72" spans="1:128" x14ac:dyDescent="0.35">
      <c r="A72" s="14">
        <v>44256</v>
      </c>
      <c r="DW72" s="1">
        <v>0</v>
      </c>
      <c r="DX72" s="15">
        <v>44256</v>
      </c>
    </row>
    <row r="73" spans="1:128" x14ac:dyDescent="0.35">
      <c r="A73" s="14">
        <v>44257</v>
      </c>
      <c r="DW73" s="1">
        <v>0</v>
      </c>
      <c r="DX73" s="15">
        <v>44257</v>
      </c>
    </row>
    <row r="74" spans="1:128" x14ac:dyDescent="0.35">
      <c r="A74" s="14">
        <v>44258</v>
      </c>
      <c r="DW74" s="1">
        <v>0</v>
      </c>
      <c r="DX74" s="15">
        <v>44258</v>
      </c>
    </row>
    <row r="75" spans="1:128" x14ac:dyDescent="0.35">
      <c r="A75" s="14">
        <v>44259</v>
      </c>
      <c r="DW75" s="1">
        <v>0</v>
      </c>
      <c r="DX75" s="15">
        <v>44259</v>
      </c>
    </row>
    <row r="76" spans="1:128" x14ac:dyDescent="0.35">
      <c r="A76" s="14">
        <v>44260</v>
      </c>
      <c r="DW76" s="1">
        <v>0</v>
      </c>
      <c r="DX76" s="15">
        <v>44260</v>
      </c>
    </row>
    <row r="77" spans="1:128" x14ac:dyDescent="0.35">
      <c r="A77" s="14">
        <v>44261</v>
      </c>
      <c r="DW77" s="1">
        <v>0</v>
      </c>
      <c r="DX77" s="15">
        <v>44261</v>
      </c>
    </row>
    <row r="78" spans="1:128" x14ac:dyDescent="0.35">
      <c r="A78" s="14">
        <v>44262</v>
      </c>
      <c r="DW78" s="1">
        <v>0</v>
      </c>
      <c r="DX78" s="15">
        <v>44262</v>
      </c>
    </row>
    <row r="79" spans="1:128" x14ac:dyDescent="0.35">
      <c r="A79" s="14">
        <v>44263</v>
      </c>
      <c r="DW79" s="1">
        <v>0</v>
      </c>
      <c r="DX79" s="15">
        <v>44263</v>
      </c>
    </row>
    <row r="80" spans="1:128" x14ac:dyDescent="0.35">
      <c r="A80" s="13"/>
    </row>
    <row r="81" spans="1:128" x14ac:dyDescent="0.35">
      <c r="A81" s="13" t="s">
        <v>427</v>
      </c>
      <c r="B81" s="1">
        <v>387</v>
      </c>
      <c r="C81" s="1">
        <v>15</v>
      </c>
      <c r="D81" s="1">
        <v>48</v>
      </c>
      <c r="E81" s="1">
        <v>0</v>
      </c>
      <c r="F81" s="1">
        <v>216.08</v>
      </c>
      <c r="G81" s="1">
        <v>0</v>
      </c>
      <c r="H81" s="1">
        <v>2.96</v>
      </c>
      <c r="I81" s="1">
        <v>33</v>
      </c>
      <c r="J81" s="1">
        <v>159.04</v>
      </c>
      <c r="K81" s="1">
        <v>13.44</v>
      </c>
      <c r="L81" s="1">
        <v>0</v>
      </c>
      <c r="M81" s="1">
        <v>0</v>
      </c>
      <c r="N81" s="1">
        <v>118.4</v>
      </c>
      <c r="O81" s="1">
        <v>2.96</v>
      </c>
      <c r="P81" s="1">
        <v>17.760000000000002</v>
      </c>
      <c r="Q81" s="1">
        <v>152.32</v>
      </c>
      <c r="R81" s="1">
        <v>13.44</v>
      </c>
      <c r="S81" s="1">
        <v>5199.04</v>
      </c>
      <c r="T81" s="1">
        <v>244.8</v>
      </c>
      <c r="U81" s="1">
        <v>169.2</v>
      </c>
      <c r="V81" s="1">
        <v>7.2</v>
      </c>
      <c r="W81" s="1">
        <v>4.8</v>
      </c>
      <c r="X81" s="1">
        <v>25.2</v>
      </c>
      <c r="Y81" s="1">
        <v>1027.8599999999999</v>
      </c>
      <c r="Z81" s="1">
        <v>0</v>
      </c>
      <c r="AA81" s="1">
        <v>198.72</v>
      </c>
      <c r="AB81" s="1">
        <v>510</v>
      </c>
      <c r="AC81" s="1">
        <v>15.6</v>
      </c>
      <c r="AD81" s="1">
        <v>1094.4000000000001</v>
      </c>
      <c r="AE81" s="1">
        <v>38.4</v>
      </c>
      <c r="AF81" s="1">
        <v>11.2</v>
      </c>
      <c r="AG81" s="1">
        <v>280</v>
      </c>
      <c r="AH81" s="1">
        <v>264.32</v>
      </c>
      <c r="AI81" s="1">
        <v>412.8</v>
      </c>
      <c r="AJ81" s="1">
        <v>19.8</v>
      </c>
      <c r="AK81" s="1">
        <v>691.2</v>
      </c>
      <c r="AL81" s="1">
        <v>0</v>
      </c>
      <c r="AM81" s="1">
        <v>0</v>
      </c>
      <c r="AN81" s="1">
        <v>14.4</v>
      </c>
      <c r="AO81" s="1">
        <v>0</v>
      </c>
      <c r="AP81" s="1">
        <v>8.4</v>
      </c>
      <c r="AQ81" s="1">
        <v>36.799999999999997</v>
      </c>
      <c r="AR81" s="1">
        <v>921.44</v>
      </c>
      <c r="AS81" s="1">
        <v>8.5</v>
      </c>
      <c r="AT81" s="1">
        <v>8.5</v>
      </c>
      <c r="AU81" s="1">
        <v>1.7</v>
      </c>
      <c r="AV81" s="1">
        <v>0</v>
      </c>
      <c r="AW81" s="1">
        <v>0</v>
      </c>
      <c r="AX81" s="1">
        <v>0</v>
      </c>
      <c r="AY81" s="1">
        <v>1173</v>
      </c>
      <c r="AZ81" s="1">
        <v>41</v>
      </c>
      <c r="BA81" s="1">
        <v>143</v>
      </c>
      <c r="BB81" s="1">
        <v>393.6</v>
      </c>
      <c r="BC81" s="1">
        <v>0</v>
      </c>
      <c r="BD81" s="1">
        <v>445.5</v>
      </c>
      <c r="BE81" s="1">
        <v>33</v>
      </c>
      <c r="BF81" s="1">
        <v>0.8</v>
      </c>
      <c r="BG81" s="1">
        <v>290.39999999999998</v>
      </c>
      <c r="BH81" s="1">
        <v>129.6</v>
      </c>
      <c r="BI81" s="1">
        <v>65</v>
      </c>
      <c r="BJ81" s="1">
        <v>736</v>
      </c>
      <c r="BK81" s="1">
        <v>23</v>
      </c>
      <c r="BL81" s="1">
        <v>27.2</v>
      </c>
      <c r="BM81" s="1">
        <v>984</v>
      </c>
      <c r="BN81" s="1">
        <v>17</v>
      </c>
      <c r="BO81" s="1">
        <v>924</v>
      </c>
      <c r="BP81" s="1">
        <v>296</v>
      </c>
      <c r="BQ81" s="1">
        <v>33</v>
      </c>
      <c r="BR81" s="1">
        <v>0</v>
      </c>
      <c r="BS81" s="1">
        <v>114</v>
      </c>
      <c r="BT81" s="1">
        <v>360.8</v>
      </c>
      <c r="BU81" s="1">
        <v>0</v>
      </c>
      <c r="BV81" s="1">
        <v>306</v>
      </c>
      <c r="BW81" s="1">
        <v>571.5</v>
      </c>
      <c r="BX81" s="1">
        <v>537</v>
      </c>
      <c r="BY81" s="1">
        <v>478.8</v>
      </c>
      <c r="BZ81" s="1">
        <v>3.24</v>
      </c>
      <c r="CA81" s="1">
        <v>9.24</v>
      </c>
      <c r="CB81" s="1">
        <v>12.6</v>
      </c>
      <c r="CC81" s="1">
        <v>0</v>
      </c>
      <c r="CD81" s="1">
        <v>7344</v>
      </c>
      <c r="CE81" s="1">
        <v>2181.6</v>
      </c>
      <c r="CF81" s="1">
        <v>424.8</v>
      </c>
      <c r="CG81" s="1">
        <v>1539</v>
      </c>
      <c r="CH81" s="1">
        <v>1027.5</v>
      </c>
      <c r="CI81" s="1">
        <v>114</v>
      </c>
      <c r="CJ81" s="1">
        <v>20.399999999999999</v>
      </c>
      <c r="CK81" s="1">
        <v>652.79999999999995</v>
      </c>
      <c r="CL81" s="1">
        <v>0</v>
      </c>
      <c r="CM81" s="1">
        <v>267.60000000000002</v>
      </c>
      <c r="CN81" s="1">
        <v>0</v>
      </c>
      <c r="CO81" s="1">
        <v>121.5</v>
      </c>
      <c r="CP81" s="1">
        <v>171</v>
      </c>
      <c r="CQ81" s="1">
        <v>3</v>
      </c>
      <c r="CR81" s="1">
        <v>0</v>
      </c>
      <c r="CS81" s="1">
        <v>24</v>
      </c>
      <c r="CT81" s="1">
        <v>0</v>
      </c>
      <c r="CU81" s="1">
        <v>569.16</v>
      </c>
      <c r="CV81" s="1">
        <v>0</v>
      </c>
      <c r="CW81" s="1">
        <v>2.16</v>
      </c>
      <c r="CX81" s="1">
        <v>19.440000000000001</v>
      </c>
      <c r="CY81" s="1">
        <v>3.24</v>
      </c>
      <c r="CZ81" s="1">
        <v>312.12</v>
      </c>
      <c r="DA81" s="1">
        <v>313.5</v>
      </c>
      <c r="DB81" s="1">
        <v>0</v>
      </c>
      <c r="DC81" s="1">
        <v>1572</v>
      </c>
      <c r="DD81" s="1">
        <v>0</v>
      </c>
      <c r="DE81" s="1">
        <v>178.8</v>
      </c>
      <c r="DF81" s="1">
        <v>721.5</v>
      </c>
      <c r="DG81" s="1">
        <v>52.5</v>
      </c>
      <c r="DH81" s="1">
        <v>15</v>
      </c>
      <c r="DI81" s="1">
        <v>172.8</v>
      </c>
      <c r="DJ81" s="1">
        <v>3561</v>
      </c>
      <c r="DK81" s="1">
        <v>2670</v>
      </c>
      <c r="DL81" s="1">
        <v>309</v>
      </c>
      <c r="DM81" s="1">
        <v>477</v>
      </c>
      <c r="DN81" s="1">
        <v>558</v>
      </c>
      <c r="DO81" s="1">
        <v>913</v>
      </c>
      <c r="DP81" s="1">
        <v>1266</v>
      </c>
      <c r="DQ81" s="1">
        <v>0</v>
      </c>
      <c r="DW81" s="1">
        <v>48119.380000000019</v>
      </c>
      <c r="DX81" s="1" t="s">
        <v>427</v>
      </c>
    </row>
    <row r="82" spans="1:128" x14ac:dyDescent="0.35">
      <c r="A82" s="13" t="s">
        <v>428</v>
      </c>
      <c r="B82" s="1">
        <v>387</v>
      </c>
      <c r="C82" s="1">
        <v>15</v>
      </c>
      <c r="D82" s="1">
        <v>48</v>
      </c>
      <c r="E82" s="1">
        <v>0</v>
      </c>
      <c r="F82" s="1">
        <v>216.08</v>
      </c>
      <c r="G82" s="1">
        <v>0</v>
      </c>
      <c r="H82" s="1">
        <v>2.96</v>
      </c>
      <c r="I82" s="1">
        <v>33</v>
      </c>
      <c r="J82" s="1">
        <v>159.04</v>
      </c>
      <c r="K82" s="1">
        <v>13.44</v>
      </c>
      <c r="L82" s="1">
        <v>0</v>
      </c>
      <c r="M82" s="1">
        <v>0</v>
      </c>
      <c r="N82" s="1">
        <v>118.4</v>
      </c>
      <c r="O82" s="1">
        <v>2.96</v>
      </c>
      <c r="P82" s="1">
        <v>17.760000000000002</v>
      </c>
      <c r="Q82" s="1">
        <v>152.32</v>
      </c>
      <c r="R82" s="1">
        <v>13.44</v>
      </c>
      <c r="S82" s="1">
        <v>5199.04</v>
      </c>
      <c r="T82" s="1">
        <v>244.8</v>
      </c>
      <c r="U82" s="1">
        <v>169.2</v>
      </c>
      <c r="V82" s="1">
        <v>7.2</v>
      </c>
      <c r="W82" s="1">
        <v>4.8</v>
      </c>
      <c r="X82" s="1">
        <v>25.2</v>
      </c>
      <c r="Y82" s="1">
        <v>1027.8599999999999</v>
      </c>
      <c r="Z82" s="1">
        <v>0</v>
      </c>
      <c r="AA82" s="1">
        <v>198.72</v>
      </c>
      <c r="AB82" s="1">
        <v>510</v>
      </c>
      <c r="AC82" s="1">
        <v>15.6</v>
      </c>
      <c r="AD82" s="1">
        <v>1094.4000000000001</v>
      </c>
      <c r="AE82" s="1">
        <v>38.4</v>
      </c>
      <c r="AF82" s="1">
        <v>11.2</v>
      </c>
      <c r="AG82" s="1">
        <v>280</v>
      </c>
      <c r="AH82" s="1">
        <v>264.32</v>
      </c>
      <c r="AI82" s="1">
        <v>412.8</v>
      </c>
      <c r="AJ82" s="1">
        <v>19.8</v>
      </c>
      <c r="AK82" s="1">
        <v>691.2</v>
      </c>
      <c r="AL82" s="1">
        <v>0</v>
      </c>
      <c r="AM82" s="1">
        <v>0</v>
      </c>
      <c r="AN82" s="1">
        <v>14.4</v>
      </c>
      <c r="AO82" s="1">
        <v>0</v>
      </c>
      <c r="AP82" s="1">
        <v>8.4</v>
      </c>
      <c r="AQ82" s="1">
        <v>36.799999999999997</v>
      </c>
      <c r="AR82" s="1">
        <v>921.44</v>
      </c>
      <c r="AS82" s="1">
        <v>8.5</v>
      </c>
      <c r="AT82" s="1">
        <v>8.5</v>
      </c>
      <c r="AU82" s="1">
        <v>1.7</v>
      </c>
      <c r="AV82" s="1">
        <v>0</v>
      </c>
      <c r="AW82" s="1">
        <v>0</v>
      </c>
      <c r="AX82" s="1">
        <v>0</v>
      </c>
      <c r="AY82" s="1">
        <v>1173</v>
      </c>
      <c r="AZ82" s="1">
        <v>41</v>
      </c>
      <c r="BA82" s="1">
        <v>143</v>
      </c>
      <c r="BB82" s="1">
        <v>393.6</v>
      </c>
      <c r="BC82" s="1">
        <v>0</v>
      </c>
      <c r="BD82" s="1">
        <v>445.5</v>
      </c>
      <c r="BE82" s="1">
        <v>33</v>
      </c>
      <c r="BF82" s="1">
        <v>0.8</v>
      </c>
      <c r="BG82" s="1">
        <v>290.39999999999998</v>
      </c>
      <c r="BH82" s="1">
        <v>129.6</v>
      </c>
      <c r="BI82" s="1">
        <v>65</v>
      </c>
      <c r="BJ82" s="1">
        <v>736</v>
      </c>
      <c r="BK82" s="1">
        <v>23</v>
      </c>
      <c r="BL82" s="1">
        <v>27.2</v>
      </c>
      <c r="BM82" s="1">
        <v>984</v>
      </c>
      <c r="BN82" s="1">
        <v>17</v>
      </c>
      <c r="BO82" s="1">
        <v>924</v>
      </c>
      <c r="BP82" s="1">
        <v>296</v>
      </c>
      <c r="BQ82" s="1">
        <v>33</v>
      </c>
      <c r="BR82" s="1">
        <v>0</v>
      </c>
      <c r="BS82" s="1">
        <v>114</v>
      </c>
      <c r="BT82" s="1">
        <v>360.8</v>
      </c>
      <c r="BU82" s="1">
        <v>0</v>
      </c>
      <c r="BV82" s="1">
        <v>306</v>
      </c>
      <c r="BW82" s="1">
        <v>571.5</v>
      </c>
      <c r="BX82" s="1">
        <v>537</v>
      </c>
      <c r="BY82" s="1">
        <v>478.8</v>
      </c>
      <c r="BZ82" s="1">
        <v>3.24</v>
      </c>
      <c r="CA82" s="1">
        <v>9.24</v>
      </c>
      <c r="CB82" s="1">
        <v>12.6</v>
      </c>
      <c r="CC82" s="1">
        <v>0</v>
      </c>
      <c r="CD82" s="1">
        <v>7344</v>
      </c>
      <c r="CE82" s="1">
        <v>2181.6</v>
      </c>
      <c r="CF82" s="1">
        <v>424.8</v>
      </c>
      <c r="CG82" s="1">
        <v>1539</v>
      </c>
      <c r="CH82" s="1">
        <v>1027.5</v>
      </c>
      <c r="CI82" s="1">
        <v>114</v>
      </c>
      <c r="CJ82" s="1">
        <v>20.399999999999999</v>
      </c>
      <c r="CK82" s="1">
        <v>652.79999999999995</v>
      </c>
      <c r="CL82" s="1">
        <v>0</v>
      </c>
      <c r="CM82" s="1">
        <v>267.60000000000002</v>
      </c>
      <c r="CN82" s="1">
        <v>0</v>
      </c>
      <c r="CO82" s="1">
        <v>121.5</v>
      </c>
      <c r="CP82" s="1">
        <v>171</v>
      </c>
      <c r="CQ82" s="1">
        <v>3</v>
      </c>
      <c r="CR82" s="1">
        <v>0</v>
      </c>
      <c r="CS82" s="1">
        <v>24</v>
      </c>
      <c r="CT82" s="1">
        <v>0</v>
      </c>
      <c r="CU82" s="1">
        <v>569.16</v>
      </c>
      <c r="CV82" s="1">
        <v>0</v>
      </c>
      <c r="CW82" s="1">
        <v>2.16</v>
      </c>
      <c r="CX82" s="1">
        <v>19.440000000000001</v>
      </c>
      <c r="CY82" s="1">
        <v>3.24</v>
      </c>
      <c r="CZ82" s="1">
        <v>312.12</v>
      </c>
      <c r="DA82" s="1">
        <v>313.5</v>
      </c>
      <c r="DB82" s="1">
        <v>0</v>
      </c>
      <c r="DC82" s="1">
        <v>1572</v>
      </c>
      <c r="DD82" s="1">
        <v>0</v>
      </c>
      <c r="DE82" s="1">
        <v>178.8</v>
      </c>
      <c r="DF82" s="1">
        <v>721.5</v>
      </c>
      <c r="DG82" s="1">
        <v>52.5</v>
      </c>
      <c r="DH82" s="1">
        <v>15</v>
      </c>
      <c r="DI82" s="1">
        <v>172.8</v>
      </c>
      <c r="DJ82" s="1">
        <v>2316</v>
      </c>
      <c r="DK82" s="1">
        <v>1686</v>
      </c>
      <c r="DL82" s="1">
        <v>309</v>
      </c>
      <c r="DM82" s="1">
        <v>477</v>
      </c>
      <c r="DN82" s="1">
        <v>558</v>
      </c>
      <c r="DO82" s="1">
        <v>913</v>
      </c>
      <c r="DP82" s="1">
        <v>432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45056.38</v>
      </c>
      <c r="DX82" s="1" t="s">
        <v>428</v>
      </c>
    </row>
    <row r="83" spans="1:128" x14ac:dyDescent="0.35">
      <c r="A83" s="13" t="s">
        <v>429</v>
      </c>
      <c r="DJ83" s="1">
        <v>1245</v>
      </c>
      <c r="DK83" s="1">
        <v>984</v>
      </c>
      <c r="DP83" s="1">
        <v>834</v>
      </c>
      <c r="DW83" s="1">
        <v>3063</v>
      </c>
      <c r="DX83" s="1" t="s">
        <v>429</v>
      </c>
    </row>
    <row r="84" spans="1:128" x14ac:dyDescent="0.35">
      <c r="A84" s="13"/>
      <c r="DW84" s="1">
        <v>0</v>
      </c>
    </row>
    <row r="85" spans="1:128" x14ac:dyDescent="0.35">
      <c r="A85" s="13"/>
      <c r="DW85" s="1">
        <v>0</v>
      </c>
    </row>
    <row r="86" spans="1:128" x14ac:dyDescent="0.35">
      <c r="A86" s="13" t="s">
        <v>430</v>
      </c>
      <c r="DW86" s="1">
        <v>0</v>
      </c>
      <c r="DX86" s="1" t="s">
        <v>430</v>
      </c>
    </row>
    <row r="87" spans="1:128" x14ac:dyDescent="0.35">
      <c r="A87" s="13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35">
      <c r="A88" s="13"/>
    </row>
    <row r="89" spans="1:128" x14ac:dyDescent="0.35">
      <c r="A89" s="13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35">
      <c r="A90" s="13" t="s">
        <v>428</v>
      </c>
      <c r="DW90" s="1">
        <v>0</v>
      </c>
      <c r="DX90" s="1" t="s">
        <v>433</v>
      </c>
    </row>
    <row r="91" spans="1:128" x14ac:dyDescent="0.35">
      <c r="A91" s="13" t="s">
        <v>429</v>
      </c>
      <c r="DW91" s="1">
        <v>0</v>
      </c>
      <c r="DX91" s="1" t="s">
        <v>434</v>
      </c>
    </row>
    <row r="92" spans="1:128" x14ac:dyDescent="0.35">
      <c r="A92" s="13"/>
      <c r="DW92" s="1">
        <v>0</v>
      </c>
    </row>
    <row r="93" spans="1:128" x14ac:dyDescent="0.35">
      <c r="A93" s="13"/>
      <c r="DW93" s="1">
        <v>0</v>
      </c>
    </row>
    <row r="94" spans="1:128" x14ac:dyDescent="0.35">
      <c r="A94" s="13" t="s">
        <v>430</v>
      </c>
      <c r="DW94" s="1">
        <v>0</v>
      </c>
      <c r="DX94" s="1" t="s">
        <v>435</v>
      </c>
    </row>
    <row r="95" spans="1:128" x14ac:dyDescent="0.35">
      <c r="A95" s="13" t="s">
        <v>431</v>
      </c>
      <c r="DW95" s="1">
        <v>0</v>
      </c>
      <c r="DX95" s="1" t="s">
        <v>436</v>
      </c>
    </row>
    <row r="96" spans="1:128" x14ac:dyDescent="0.35">
      <c r="A96" s="13"/>
    </row>
    <row r="97" spans="1:128" x14ac:dyDescent="0.35">
      <c r="A97" s="13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35">
      <c r="A98" s="13" t="s">
        <v>428</v>
      </c>
      <c r="DW98" s="1">
        <v>0</v>
      </c>
      <c r="DX98" s="1" t="s">
        <v>433</v>
      </c>
    </row>
    <row r="99" spans="1:128" x14ac:dyDescent="0.35">
      <c r="A99" s="13" t="s">
        <v>429</v>
      </c>
      <c r="DW99" s="1">
        <v>0</v>
      </c>
      <c r="DX99" s="1" t="s">
        <v>434</v>
      </c>
    </row>
    <row r="100" spans="1:128" x14ac:dyDescent="0.35">
      <c r="A100" s="13">
        <v>0</v>
      </c>
      <c r="DW100" s="1">
        <v>0</v>
      </c>
      <c r="DX100" s="1">
        <v>0</v>
      </c>
    </row>
    <row r="101" spans="1:128" x14ac:dyDescent="0.35">
      <c r="A101" s="13">
        <v>0</v>
      </c>
      <c r="DW101" s="1">
        <v>0</v>
      </c>
      <c r="DX101" s="1">
        <v>0</v>
      </c>
    </row>
    <row r="102" spans="1:128" x14ac:dyDescent="0.35">
      <c r="A102" s="13" t="s">
        <v>430</v>
      </c>
      <c r="DX102" s="1" t="s">
        <v>435</v>
      </c>
    </row>
    <row r="103" spans="1:128" x14ac:dyDescent="0.35">
      <c r="A103" s="13" t="s">
        <v>431</v>
      </c>
      <c r="DW103" s="1">
        <v>0</v>
      </c>
      <c r="DX103" s="1" t="s">
        <v>436</v>
      </c>
    </row>
    <row r="104" spans="1:128" x14ac:dyDescent="0.35">
      <c r="A104" s="13"/>
    </row>
    <row r="105" spans="1:128" x14ac:dyDescent="0.35">
      <c r="A105" s="13" t="s">
        <v>438</v>
      </c>
      <c r="B105" s="1">
        <v>387</v>
      </c>
      <c r="C105" s="1">
        <v>15</v>
      </c>
      <c r="D105" s="1">
        <v>48</v>
      </c>
      <c r="E105" s="1">
        <v>0</v>
      </c>
      <c r="F105" s="1">
        <v>216.08</v>
      </c>
      <c r="G105" s="1">
        <v>0</v>
      </c>
      <c r="H105" s="1">
        <v>2.96</v>
      </c>
      <c r="I105" s="1">
        <v>33</v>
      </c>
      <c r="J105" s="1">
        <v>159.04</v>
      </c>
      <c r="K105" s="1">
        <v>13.44</v>
      </c>
      <c r="L105" s="1">
        <v>0</v>
      </c>
      <c r="M105" s="1">
        <v>0</v>
      </c>
      <c r="N105" s="1">
        <v>118.4</v>
      </c>
      <c r="O105" s="1">
        <v>2.96</v>
      </c>
      <c r="P105" s="1">
        <v>17.760000000000002</v>
      </c>
      <c r="Q105" s="1">
        <v>152.32</v>
      </c>
      <c r="R105" s="1">
        <v>13.44</v>
      </c>
      <c r="S105" s="1">
        <v>5199.04</v>
      </c>
      <c r="T105" s="1">
        <v>244.8</v>
      </c>
      <c r="U105" s="1">
        <v>169.2</v>
      </c>
      <c r="V105" s="1">
        <v>7.2</v>
      </c>
      <c r="W105" s="1">
        <v>4.8</v>
      </c>
      <c r="Y105" s="1">
        <v>1027.8599999999999</v>
      </c>
      <c r="Z105" s="1">
        <v>0</v>
      </c>
      <c r="AA105" s="1">
        <v>198.72</v>
      </c>
      <c r="AB105" s="1">
        <v>510</v>
      </c>
      <c r="AC105" s="1">
        <v>15.6</v>
      </c>
      <c r="AD105" s="1">
        <v>1094.4000000000001</v>
      </c>
      <c r="AE105" s="1">
        <v>38.4</v>
      </c>
      <c r="AF105" s="1">
        <v>11.2</v>
      </c>
      <c r="AG105" s="1">
        <v>280</v>
      </c>
      <c r="AH105" s="1">
        <v>264.32</v>
      </c>
      <c r="AI105" s="1">
        <v>412.8</v>
      </c>
      <c r="AJ105" s="1">
        <v>19.8</v>
      </c>
      <c r="AK105" s="1">
        <v>691.2</v>
      </c>
      <c r="AL105" s="1">
        <v>0</v>
      </c>
      <c r="AM105" s="1">
        <v>0</v>
      </c>
      <c r="AN105" s="1">
        <v>14.4</v>
      </c>
      <c r="AO105" s="1">
        <v>0</v>
      </c>
      <c r="AP105" s="1">
        <v>8.4</v>
      </c>
      <c r="AQ105" s="1">
        <v>36.799999999999997</v>
      </c>
      <c r="AR105" s="1">
        <v>921.44</v>
      </c>
      <c r="AS105" s="1">
        <v>8.5</v>
      </c>
      <c r="AT105" s="1">
        <v>8.5</v>
      </c>
      <c r="AU105" s="1">
        <v>1.7</v>
      </c>
      <c r="AV105" s="1">
        <v>0</v>
      </c>
      <c r="AW105" s="1">
        <v>0</v>
      </c>
      <c r="AX105" s="1">
        <v>0</v>
      </c>
      <c r="AY105" s="1">
        <v>1173</v>
      </c>
      <c r="AZ105" s="1">
        <v>41</v>
      </c>
      <c r="BA105" s="1">
        <v>143</v>
      </c>
      <c r="BB105" s="1">
        <v>393.6</v>
      </c>
      <c r="BC105" s="1">
        <v>0</v>
      </c>
      <c r="BD105" s="1">
        <v>445.5</v>
      </c>
      <c r="BE105" s="1">
        <v>33</v>
      </c>
      <c r="BF105" s="1">
        <v>0.8</v>
      </c>
      <c r="BG105" s="1">
        <v>290.39999999999998</v>
      </c>
      <c r="BH105" s="1">
        <v>129.6</v>
      </c>
      <c r="BI105" s="1">
        <v>65</v>
      </c>
      <c r="BJ105" s="1">
        <v>736</v>
      </c>
      <c r="BK105" s="1">
        <v>23</v>
      </c>
      <c r="BL105" s="1">
        <v>27.2</v>
      </c>
      <c r="BM105" s="1">
        <v>984</v>
      </c>
      <c r="BN105" s="1">
        <v>17</v>
      </c>
      <c r="BO105" s="1">
        <v>924</v>
      </c>
      <c r="BP105" s="1">
        <v>296</v>
      </c>
      <c r="BQ105" s="1">
        <v>33</v>
      </c>
      <c r="BR105" s="1">
        <v>0</v>
      </c>
      <c r="BS105" s="1">
        <v>114</v>
      </c>
      <c r="BT105" s="1">
        <v>360.8</v>
      </c>
      <c r="BU105" s="1">
        <v>0</v>
      </c>
      <c r="BV105" s="1">
        <v>306</v>
      </c>
      <c r="BW105" s="1">
        <v>571.5</v>
      </c>
      <c r="BX105" s="1">
        <v>537</v>
      </c>
      <c r="BY105" s="1">
        <v>478.8</v>
      </c>
      <c r="BZ105" s="1">
        <v>3.24</v>
      </c>
      <c r="CA105" s="1">
        <v>9.24</v>
      </c>
      <c r="CB105" s="1">
        <v>12.6</v>
      </c>
      <c r="CC105" s="1">
        <v>0</v>
      </c>
      <c r="CD105" s="1">
        <v>7344</v>
      </c>
      <c r="CE105" s="1">
        <v>2181.6</v>
      </c>
      <c r="CF105" s="1">
        <v>424.8</v>
      </c>
      <c r="CG105" s="1">
        <v>1539</v>
      </c>
      <c r="CH105" s="1">
        <v>1027.5</v>
      </c>
      <c r="CI105" s="1">
        <v>114</v>
      </c>
      <c r="CJ105" s="1">
        <v>20.399999999999999</v>
      </c>
      <c r="CK105" s="1">
        <v>652.79999999999995</v>
      </c>
      <c r="CL105" s="1">
        <v>0</v>
      </c>
      <c r="CM105" s="1">
        <v>267.60000000000002</v>
      </c>
      <c r="CN105" s="1">
        <v>0</v>
      </c>
      <c r="CO105" s="1">
        <v>121.5</v>
      </c>
      <c r="CP105" s="1">
        <v>171</v>
      </c>
      <c r="CQ105" s="1">
        <v>3</v>
      </c>
      <c r="CR105" s="1">
        <v>0</v>
      </c>
      <c r="CS105" s="1">
        <v>24</v>
      </c>
      <c r="CT105" s="1">
        <v>0</v>
      </c>
      <c r="CU105" s="1">
        <v>569.16</v>
      </c>
      <c r="CV105" s="1">
        <v>0</v>
      </c>
      <c r="CW105" s="1">
        <v>2.16</v>
      </c>
      <c r="CX105" s="1">
        <v>19.440000000000001</v>
      </c>
      <c r="CY105" s="1">
        <v>3.24</v>
      </c>
      <c r="CZ105" s="1">
        <v>312.12</v>
      </c>
      <c r="DA105" s="1">
        <v>313.5</v>
      </c>
      <c r="DB105" s="1">
        <v>0</v>
      </c>
      <c r="DC105" s="1">
        <v>1572</v>
      </c>
      <c r="DD105" s="1">
        <v>0</v>
      </c>
      <c r="DE105" s="1">
        <v>178.8</v>
      </c>
      <c r="DF105" s="1">
        <v>721.5</v>
      </c>
      <c r="DG105" s="1">
        <v>52.5</v>
      </c>
      <c r="DH105" s="1">
        <v>15</v>
      </c>
      <c r="DI105" s="1">
        <v>172.8</v>
      </c>
      <c r="DJ105" s="1">
        <v>3561</v>
      </c>
      <c r="DK105" s="1">
        <v>2670</v>
      </c>
      <c r="DL105" s="1">
        <v>309</v>
      </c>
      <c r="DM105" s="1">
        <v>477</v>
      </c>
      <c r="DN105" s="1">
        <v>558</v>
      </c>
      <c r="DO105" s="1">
        <v>913</v>
      </c>
      <c r="DP105" s="1">
        <v>1266</v>
      </c>
      <c r="DQ105" s="1">
        <v>0</v>
      </c>
      <c r="DR105" s="1">
        <v>0</v>
      </c>
      <c r="DV105" s="1">
        <v>0</v>
      </c>
      <c r="DW105" s="1">
        <v>48094.180000000022</v>
      </c>
      <c r="DX105" s="1" t="s">
        <v>438</v>
      </c>
    </row>
    <row r="106" spans="1:128" x14ac:dyDescent="0.35">
      <c r="A106" s="13" t="s">
        <v>428</v>
      </c>
      <c r="B106" s="1">
        <v>387</v>
      </c>
      <c r="C106" s="1">
        <v>15</v>
      </c>
      <c r="D106" s="1">
        <v>48</v>
      </c>
      <c r="E106" s="1">
        <v>0</v>
      </c>
      <c r="F106" s="1">
        <v>216.08</v>
      </c>
      <c r="G106" s="1">
        <v>0</v>
      </c>
      <c r="H106" s="1">
        <v>2.96</v>
      </c>
      <c r="I106" s="1">
        <v>33</v>
      </c>
      <c r="J106" s="1">
        <v>159.04</v>
      </c>
      <c r="K106" s="1">
        <v>13.44</v>
      </c>
      <c r="L106" s="1">
        <v>0</v>
      </c>
      <c r="M106" s="1">
        <v>0</v>
      </c>
      <c r="N106" s="1">
        <v>118.4</v>
      </c>
      <c r="O106" s="1">
        <v>2.96</v>
      </c>
      <c r="P106" s="1">
        <v>17.760000000000002</v>
      </c>
      <c r="Q106" s="1">
        <v>152.32</v>
      </c>
      <c r="R106" s="1">
        <v>13.44</v>
      </c>
      <c r="S106" s="1">
        <v>5199.04</v>
      </c>
      <c r="T106" s="1">
        <v>244.8</v>
      </c>
      <c r="U106" s="1">
        <v>169.2</v>
      </c>
      <c r="V106" s="1">
        <v>7.2</v>
      </c>
      <c r="W106" s="1">
        <v>4.8</v>
      </c>
      <c r="Y106" s="1">
        <v>1027.8599999999999</v>
      </c>
      <c r="Z106" s="1">
        <v>0</v>
      </c>
      <c r="AA106" s="1">
        <v>198.72</v>
      </c>
      <c r="AB106" s="1">
        <v>510</v>
      </c>
      <c r="AC106" s="1">
        <v>15.6</v>
      </c>
      <c r="AD106" s="1">
        <v>1094.4000000000001</v>
      </c>
      <c r="AE106" s="1">
        <v>38.4</v>
      </c>
      <c r="AF106" s="1">
        <v>11.2</v>
      </c>
      <c r="AG106" s="1">
        <v>280</v>
      </c>
      <c r="AH106" s="1">
        <v>264.32</v>
      </c>
      <c r="AI106" s="1">
        <v>412.8</v>
      </c>
      <c r="AJ106" s="1">
        <v>19.8</v>
      </c>
      <c r="AK106" s="1">
        <v>691.2</v>
      </c>
      <c r="AL106" s="1">
        <v>0</v>
      </c>
      <c r="AM106" s="1">
        <v>0</v>
      </c>
      <c r="AN106" s="1">
        <v>14.4</v>
      </c>
      <c r="AO106" s="1">
        <v>0</v>
      </c>
      <c r="AP106" s="1">
        <v>8.4</v>
      </c>
      <c r="AQ106" s="1">
        <v>36.799999999999997</v>
      </c>
      <c r="AR106" s="1">
        <v>921.44</v>
      </c>
      <c r="AS106" s="1">
        <v>8.5</v>
      </c>
      <c r="AT106" s="1">
        <v>8.5</v>
      </c>
      <c r="AU106" s="1">
        <v>1.7</v>
      </c>
      <c r="AV106" s="1">
        <v>0</v>
      </c>
      <c r="AW106" s="1">
        <v>0</v>
      </c>
      <c r="AX106" s="1">
        <v>0</v>
      </c>
      <c r="AY106" s="1">
        <v>1173</v>
      </c>
      <c r="AZ106" s="1">
        <v>41</v>
      </c>
      <c r="BA106" s="1">
        <v>143</v>
      </c>
      <c r="BB106" s="1">
        <v>393.6</v>
      </c>
      <c r="BC106" s="1">
        <v>0</v>
      </c>
      <c r="BD106" s="1">
        <v>445.5</v>
      </c>
      <c r="BE106" s="1">
        <v>33</v>
      </c>
      <c r="BF106" s="1">
        <v>0.8</v>
      </c>
      <c r="BG106" s="1">
        <v>290.39999999999998</v>
      </c>
      <c r="BH106" s="1">
        <v>129.6</v>
      </c>
      <c r="BI106" s="1">
        <v>65</v>
      </c>
      <c r="BJ106" s="1">
        <v>736</v>
      </c>
      <c r="BK106" s="1">
        <v>23</v>
      </c>
      <c r="BL106" s="1">
        <v>27.2</v>
      </c>
      <c r="BM106" s="1">
        <v>984</v>
      </c>
      <c r="BN106" s="1">
        <v>17</v>
      </c>
      <c r="BO106" s="1">
        <v>924</v>
      </c>
      <c r="BP106" s="1">
        <v>296</v>
      </c>
      <c r="BQ106" s="1">
        <v>33</v>
      </c>
      <c r="BR106" s="1">
        <v>0</v>
      </c>
      <c r="BS106" s="1">
        <v>114</v>
      </c>
      <c r="BT106" s="1">
        <v>360.8</v>
      </c>
      <c r="BU106" s="1">
        <v>0</v>
      </c>
      <c r="BV106" s="1">
        <v>306</v>
      </c>
      <c r="BW106" s="1">
        <v>571.5</v>
      </c>
      <c r="BX106" s="1">
        <v>537</v>
      </c>
      <c r="BY106" s="1">
        <v>478.8</v>
      </c>
      <c r="BZ106" s="1">
        <v>3.24</v>
      </c>
      <c r="CA106" s="1">
        <v>9.24</v>
      </c>
      <c r="CB106" s="1">
        <v>12.6</v>
      </c>
      <c r="CC106" s="1">
        <v>0</v>
      </c>
      <c r="CD106" s="1">
        <v>7344</v>
      </c>
      <c r="CE106" s="1">
        <v>2181.6</v>
      </c>
      <c r="CF106" s="1">
        <v>424.8</v>
      </c>
      <c r="CG106" s="1">
        <v>1539</v>
      </c>
      <c r="CH106" s="1">
        <v>1027.5</v>
      </c>
      <c r="CI106" s="1">
        <v>114</v>
      </c>
      <c r="CJ106" s="1">
        <v>20.399999999999999</v>
      </c>
      <c r="CK106" s="1">
        <v>652.79999999999995</v>
      </c>
      <c r="CL106" s="1">
        <v>0</v>
      </c>
      <c r="CM106" s="1">
        <v>267.60000000000002</v>
      </c>
      <c r="CN106" s="1">
        <v>0</v>
      </c>
      <c r="CO106" s="1">
        <v>121.5</v>
      </c>
      <c r="CP106" s="1">
        <v>171</v>
      </c>
      <c r="CQ106" s="1">
        <v>3</v>
      </c>
      <c r="CR106" s="1">
        <v>0</v>
      </c>
      <c r="CS106" s="1">
        <v>24</v>
      </c>
      <c r="CT106" s="1">
        <v>0</v>
      </c>
      <c r="CU106" s="1">
        <v>569.16</v>
      </c>
      <c r="CV106" s="1">
        <v>0</v>
      </c>
      <c r="CW106" s="1">
        <v>2.16</v>
      </c>
      <c r="CX106" s="1">
        <v>19.440000000000001</v>
      </c>
      <c r="CY106" s="1">
        <v>3.24</v>
      </c>
      <c r="CZ106" s="1">
        <v>312.12</v>
      </c>
      <c r="DA106" s="1">
        <v>313.5</v>
      </c>
      <c r="DB106" s="1">
        <v>0</v>
      </c>
      <c r="DC106" s="1">
        <v>1572</v>
      </c>
      <c r="DD106" s="1">
        <v>0</v>
      </c>
      <c r="DE106" s="1">
        <v>178.8</v>
      </c>
      <c r="DF106" s="1">
        <v>721.5</v>
      </c>
      <c r="DG106" s="1">
        <v>52.5</v>
      </c>
      <c r="DH106" s="1">
        <v>15</v>
      </c>
      <c r="DI106" s="1">
        <v>172.8</v>
      </c>
      <c r="DJ106" s="1">
        <v>2316</v>
      </c>
      <c r="DK106" s="1">
        <v>1686</v>
      </c>
      <c r="DL106" s="1">
        <v>309</v>
      </c>
      <c r="DM106" s="1">
        <v>477</v>
      </c>
      <c r="DN106" s="1">
        <v>558</v>
      </c>
      <c r="DO106" s="1">
        <v>913</v>
      </c>
      <c r="DP106" s="1">
        <v>432</v>
      </c>
      <c r="DQ106" s="1">
        <v>0</v>
      </c>
      <c r="DR106" s="1">
        <v>0</v>
      </c>
      <c r="DV106" s="1">
        <v>0</v>
      </c>
      <c r="DW106" s="1">
        <v>45031.180000000022</v>
      </c>
      <c r="DX106" s="1" t="s">
        <v>433</v>
      </c>
    </row>
    <row r="107" spans="1:128" x14ac:dyDescent="0.35">
      <c r="A107" s="13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1245</v>
      </c>
      <c r="DK107" s="1">
        <v>984</v>
      </c>
      <c r="DL107" s="1">
        <v>0</v>
      </c>
      <c r="DM107" s="1">
        <v>0</v>
      </c>
      <c r="DN107" s="1">
        <v>0</v>
      </c>
      <c r="DO107" s="1">
        <v>0</v>
      </c>
      <c r="DP107" s="1">
        <v>834</v>
      </c>
      <c r="DQ107" s="1">
        <v>0</v>
      </c>
      <c r="DR107" s="1">
        <v>0</v>
      </c>
      <c r="DV107" s="1">
        <v>0</v>
      </c>
      <c r="DW107" s="1">
        <v>3063</v>
      </c>
      <c r="DX107" s="1" t="s">
        <v>434</v>
      </c>
    </row>
    <row r="108" spans="1:128" x14ac:dyDescent="0.35">
      <c r="A108" s="13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35">
      <c r="A109" s="13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35">
      <c r="A110" s="13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35">
      <c r="A111" s="13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35">
      <c r="A112" s="13"/>
    </row>
    <row r="113" spans="1:128" x14ac:dyDescent="0.35">
      <c r="A113" s="13" t="s">
        <v>439</v>
      </c>
      <c r="B113" s="1">
        <v>120.9375</v>
      </c>
      <c r="C113" s="1">
        <v>5</v>
      </c>
      <c r="D113" s="1">
        <v>16</v>
      </c>
      <c r="E113" s="1">
        <v>0</v>
      </c>
      <c r="F113" s="1">
        <v>73</v>
      </c>
      <c r="G113" s="1">
        <v>0</v>
      </c>
      <c r="H113" s="1">
        <v>0.95792880258899682</v>
      </c>
      <c r="I113" s="1">
        <v>11</v>
      </c>
      <c r="J113" s="1">
        <v>70.999999999999986</v>
      </c>
      <c r="K113" s="1">
        <v>5.7931034482758621</v>
      </c>
      <c r="L113" s="1">
        <v>0</v>
      </c>
      <c r="M113" s="1">
        <v>0</v>
      </c>
      <c r="N113" s="1">
        <v>39.466666666666669</v>
      </c>
      <c r="O113" s="1">
        <v>1</v>
      </c>
      <c r="P113" s="1">
        <v>5.9200000000000008</v>
      </c>
      <c r="Q113" s="1">
        <v>67.999999999999986</v>
      </c>
      <c r="R113" s="1">
        <v>5.6234309623430958</v>
      </c>
      <c r="S113" s="1">
        <v>2321</v>
      </c>
      <c r="T113" s="1">
        <v>136</v>
      </c>
      <c r="U113" s="1">
        <v>141</v>
      </c>
      <c r="V113" s="1">
        <v>5.333333333333333</v>
      </c>
      <c r="W113" s="1">
        <v>3.5555555555555549</v>
      </c>
      <c r="X113" s="1">
        <v>0</v>
      </c>
      <c r="Y113" s="1">
        <v>463.00000000000011</v>
      </c>
      <c r="Z113" s="1">
        <v>0</v>
      </c>
      <c r="AA113" s="1">
        <v>54</v>
      </c>
      <c r="AB113" s="1">
        <v>425</v>
      </c>
      <c r="AC113" s="1">
        <v>11.555555555555561</v>
      </c>
      <c r="AD113" s="1">
        <v>912.00000000000011</v>
      </c>
      <c r="AE113" s="1">
        <v>28.444444444444439</v>
      </c>
      <c r="AF113" s="1">
        <v>4.5714285714285712</v>
      </c>
      <c r="AG113" s="1">
        <v>125</v>
      </c>
      <c r="AH113" s="1">
        <v>118</v>
      </c>
      <c r="AI113" s="1">
        <v>43</v>
      </c>
      <c r="AJ113" s="1">
        <v>9.8019801980198018</v>
      </c>
      <c r="AK113" s="1">
        <v>72.000000000000014</v>
      </c>
      <c r="AL113" s="1">
        <v>0</v>
      </c>
      <c r="AM113" s="1">
        <v>0</v>
      </c>
      <c r="AN113" s="1">
        <v>8</v>
      </c>
      <c r="AO113" s="1">
        <v>0</v>
      </c>
      <c r="AP113" s="1">
        <v>6.2222222222222223</v>
      </c>
      <c r="AQ113" s="1">
        <v>4</v>
      </c>
      <c r="AR113" s="1">
        <v>443</v>
      </c>
      <c r="AS113" s="1">
        <v>4.3814432989690726</v>
      </c>
      <c r="AT113" s="1">
        <v>4.3814432989690726</v>
      </c>
      <c r="AU113" s="1">
        <v>0.87628865979381443</v>
      </c>
      <c r="AV113" s="1">
        <v>0</v>
      </c>
      <c r="AW113" s="1">
        <v>0</v>
      </c>
      <c r="AX113" s="1">
        <v>0</v>
      </c>
      <c r="AY113" s="1">
        <v>1173</v>
      </c>
      <c r="AZ113" s="1">
        <v>41</v>
      </c>
      <c r="BA113" s="1">
        <v>143</v>
      </c>
      <c r="BB113" s="1">
        <v>491.99999999999989</v>
      </c>
      <c r="BC113" s="1">
        <v>0</v>
      </c>
      <c r="BD113" s="1">
        <v>297</v>
      </c>
      <c r="BE113" s="1">
        <v>22</v>
      </c>
      <c r="BF113" s="1">
        <v>0.50955414012738853</v>
      </c>
      <c r="BG113" s="1">
        <v>188.57142857142861</v>
      </c>
      <c r="BH113" s="1">
        <v>108</v>
      </c>
      <c r="BI113" s="1">
        <v>33.678756476683937</v>
      </c>
      <c r="BJ113" s="1">
        <v>736</v>
      </c>
      <c r="BK113" s="1">
        <v>23</v>
      </c>
      <c r="BL113" s="1">
        <v>17</v>
      </c>
      <c r="BM113" s="1">
        <v>984</v>
      </c>
      <c r="BN113" s="1">
        <v>17</v>
      </c>
      <c r="BO113" s="1">
        <v>1155</v>
      </c>
      <c r="BP113" s="1">
        <v>188.53503184713381</v>
      </c>
      <c r="BQ113" s="1">
        <v>22</v>
      </c>
      <c r="BR113" s="1">
        <v>0</v>
      </c>
      <c r="BS113" s="1">
        <v>59.067357512953372</v>
      </c>
      <c r="BT113" s="1">
        <v>234.28571428571431</v>
      </c>
      <c r="BU113" s="1">
        <v>0</v>
      </c>
      <c r="BV113" s="1">
        <v>204</v>
      </c>
      <c r="BW113" s="1">
        <v>381</v>
      </c>
      <c r="BX113" s="1">
        <v>179</v>
      </c>
      <c r="BY113" s="1">
        <v>337.18309859154931</v>
      </c>
      <c r="BZ113" s="1">
        <v>3</v>
      </c>
      <c r="CA113" s="1">
        <v>11</v>
      </c>
      <c r="CB113" s="1">
        <v>7</v>
      </c>
      <c r="CC113" s="1">
        <v>0</v>
      </c>
      <c r="CD113" s="1">
        <v>2448</v>
      </c>
      <c r="CE113" s="1">
        <v>1818</v>
      </c>
      <c r="CF113" s="1">
        <v>354</v>
      </c>
      <c r="CG113" s="1">
        <v>1425</v>
      </c>
      <c r="CH113" s="1">
        <v>685</v>
      </c>
      <c r="CI113" s="1">
        <v>80.281690140845072</v>
      </c>
      <c r="CJ113" s="1">
        <v>14.36619718309859</v>
      </c>
      <c r="CK113" s="1">
        <v>544</v>
      </c>
      <c r="CL113" s="1">
        <v>0</v>
      </c>
      <c r="CM113" s="1">
        <v>188.4507042253521</v>
      </c>
      <c r="CN113" s="1">
        <v>0</v>
      </c>
      <c r="CO113" s="1">
        <v>81</v>
      </c>
      <c r="CP113" s="1">
        <v>57</v>
      </c>
      <c r="CQ113" s="1">
        <v>1.7441860465116279</v>
      </c>
      <c r="CR113" s="1">
        <v>0</v>
      </c>
      <c r="CS113" s="1">
        <v>16.901408450704231</v>
      </c>
      <c r="CT113" s="1">
        <v>0</v>
      </c>
      <c r="CU113" s="1">
        <v>526.99999999999989</v>
      </c>
      <c r="CV113" s="1">
        <v>0</v>
      </c>
      <c r="CW113" s="1">
        <v>2</v>
      </c>
      <c r="CX113" s="1">
        <v>18</v>
      </c>
      <c r="CY113" s="1">
        <v>3</v>
      </c>
      <c r="CZ113" s="1">
        <v>289</v>
      </c>
      <c r="DA113" s="1">
        <v>209</v>
      </c>
      <c r="DB113" s="1">
        <v>0</v>
      </c>
      <c r="DC113" s="1">
        <v>524</v>
      </c>
      <c r="DD113" s="1">
        <v>0</v>
      </c>
      <c r="DE113" s="1">
        <v>125.91549295774649</v>
      </c>
      <c r="DF113" s="1">
        <v>481</v>
      </c>
      <c r="DG113" s="1">
        <v>35</v>
      </c>
      <c r="DH113" s="1">
        <v>5</v>
      </c>
      <c r="DI113" s="1">
        <v>121.6901408450704</v>
      </c>
      <c r="DJ113" s="1">
        <v>1187</v>
      </c>
      <c r="DK113" s="1">
        <v>445</v>
      </c>
      <c r="DL113" s="1">
        <v>103</v>
      </c>
      <c r="DM113" s="1">
        <v>159</v>
      </c>
      <c r="DN113" s="1">
        <v>186</v>
      </c>
      <c r="DO113" s="1">
        <v>152.16666666666671</v>
      </c>
      <c r="DP113" s="1">
        <v>211</v>
      </c>
      <c r="DQ113" s="1">
        <v>0</v>
      </c>
      <c r="DR113" s="1">
        <v>0</v>
      </c>
      <c r="DV113" s="1">
        <v>0</v>
      </c>
      <c r="DW113" s="1">
        <v>25322.169752959751</v>
      </c>
      <c r="DX113" s="1" t="s">
        <v>439</v>
      </c>
    </row>
    <row r="114" spans="1:128" x14ac:dyDescent="0.35">
      <c r="A114" s="13"/>
    </row>
    <row r="115" spans="1:128" x14ac:dyDescent="0.35">
      <c r="A115" s="13" t="s">
        <v>440</v>
      </c>
      <c r="B115" s="1">
        <v>777.31076190476199</v>
      </c>
      <c r="C115" s="1">
        <v>55.08790476190476</v>
      </c>
      <c r="D115" s="1">
        <v>592.55361904761901</v>
      </c>
      <c r="E115" s="1">
        <v>92.359904761904758</v>
      </c>
      <c r="F115" s="1">
        <v>614.37619047619057</v>
      </c>
      <c r="G115" s="1">
        <v>35.428571428571431</v>
      </c>
      <c r="H115" s="1">
        <v>0</v>
      </c>
      <c r="I115" s="1">
        <v>231.44066666666669</v>
      </c>
      <c r="J115" s="1">
        <v>461.70666666666659</v>
      </c>
      <c r="K115" s="1">
        <v>97.155428571428573</v>
      </c>
      <c r="L115" s="1">
        <v>84.782095238095238</v>
      </c>
      <c r="M115" s="1">
        <v>0</v>
      </c>
      <c r="N115" s="1">
        <v>235.10857142857139</v>
      </c>
      <c r="O115" s="1">
        <v>165.79523809523809</v>
      </c>
      <c r="P115" s="1">
        <v>174.92190476190481</v>
      </c>
      <c r="Q115" s="1">
        <v>459.73333333333329</v>
      </c>
      <c r="R115" s="1">
        <v>341.27939047619049</v>
      </c>
      <c r="S115" s="1">
        <v>5941.3466666666673</v>
      </c>
      <c r="T115" s="1">
        <v>141.59047619047621</v>
      </c>
      <c r="U115" s="1">
        <v>530.37714285714276</v>
      </c>
      <c r="V115" s="1">
        <v>313.86285714285708</v>
      </c>
      <c r="W115" s="1">
        <v>5.7142857142857141E-2</v>
      </c>
      <c r="X115" s="1">
        <v>0</v>
      </c>
      <c r="Y115" s="1">
        <v>801.82523809523798</v>
      </c>
      <c r="Z115" s="1">
        <v>111.2114285714286</v>
      </c>
      <c r="AA115" s="1">
        <v>2387.4438095238102</v>
      </c>
      <c r="AB115" s="1">
        <v>646.09142857142854</v>
      </c>
      <c r="AC115" s="1">
        <v>99.315238095238087</v>
      </c>
      <c r="AD115" s="1">
        <v>510.45714285714291</v>
      </c>
      <c r="AE115" s="1">
        <v>0.1142857142857143</v>
      </c>
      <c r="AF115" s="1">
        <v>0.21333333333333329</v>
      </c>
      <c r="AG115" s="1">
        <v>1250.906666666667</v>
      </c>
      <c r="AH115" s="1">
        <v>110.4533333333333</v>
      </c>
      <c r="AI115" s="1">
        <v>3060.457142857143</v>
      </c>
      <c r="AJ115" s="1">
        <v>0</v>
      </c>
      <c r="AK115" s="1">
        <v>1424.5523809523811</v>
      </c>
      <c r="AL115" s="1">
        <v>596.90476190476193</v>
      </c>
      <c r="AM115" s="1">
        <v>4801.1428571428569</v>
      </c>
      <c r="AN115" s="1">
        <v>86.399999999999977</v>
      </c>
      <c r="AO115" s="1">
        <v>609.14285714285711</v>
      </c>
      <c r="AP115" s="1">
        <v>14.457142857142861</v>
      </c>
      <c r="AQ115" s="1">
        <v>679.07428571428557</v>
      </c>
      <c r="AR115" s="1">
        <v>295.1742857142857</v>
      </c>
      <c r="AS115" s="1">
        <v>125.3501785714286</v>
      </c>
      <c r="AT115" s="1">
        <v>107.1364285714286</v>
      </c>
      <c r="AU115" s="1">
        <v>27.945714285714288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2237.821428571428</v>
      </c>
      <c r="BX115" s="1">
        <v>388.85714285714289</v>
      </c>
      <c r="BY115" s="1">
        <v>82.800000000000011</v>
      </c>
      <c r="BZ115" s="1">
        <v>435.43285714285719</v>
      </c>
      <c r="CA115" s="1">
        <v>5869.6200000000008</v>
      </c>
      <c r="CB115" s="1">
        <v>0</v>
      </c>
      <c r="CC115" s="1">
        <v>0</v>
      </c>
      <c r="CD115" s="1">
        <v>27928.71428571429</v>
      </c>
      <c r="CE115" s="1">
        <v>13233.94285714286</v>
      </c>
      <c r="CF115" s="1">
        <v>212.57142857142861</v>
      </c>
      <c r="CG115" s="1">
        <v>2083.474285714286</v>
      </c>
      <c r="CH115" s="1">
        <v>787.28571428571433</v>
      </c>
      <c r="CI115" s="1">
        <v>0.1714285714285714</v>
      </c>
      <c r="CJ115" s="1">
        <v>0.1714285714285714</v>
      </c>
      <c r="CK115" s="1">
        <v>188.57142857142861</v>
      </c>
      <c r="CL115" s="1">
        <v>448.94285714285712</v>
      </c>
      <c r="CM115" s="1">
        <v>563.25714285714298</v>
      </c>
      <c r="CN115" s="1">
        <v>601.74285714285713</v>
      </c>
      <c r="CO115" s="1">
        <v>62.571428571428569</v>
      </c>
      <c r="CP115" s="1">
        <v>132.4047619047619</v>
      </c>
      <c r="CQ115" s="1">
        <v>7.1428571428571425E-2</v>
      </c>
      <c r="CR115" s="1">
        <v>507.5</v>
      </c>
      <c r="CS115" s="1">
        <v>0.1714285714285714</v>
      </c>
      <c r="CT115" s="1">
        <v>421.77142857142849</v>
      </c>
      <c r="CU115" s="1">
        <v>1113.8399999999999</v>
      </c>
      <c r="CV115" s="1">
        <v>75.428571428571431</v>
      </c>
      <c r="CW115" s="1">
        <v>1456.6628571428571</v>
      </c>
      <c r="CX115" s="1">
        <v>77.142857142857139</v>
      </c>
      <c r="CY115" s="1">
        <v>599.65714285714284</v>
      </c>
      <c r="CZ115" s="1">
        <v>355.3971428571428</v>
      </c>
      <c r="DA115" s="1">
        <v>10542.928571428571</v>
      </c>
      <c r="DB115" s="1">
        <v>4422.4642857142862</v>
      </c>
      <c r="DC115" s="1">
        <v>4579.8571428571431</v>
      </c>
      <c r="DD115" s="1">
        <v>983.57142857142844</v>
      </c>
      <c r="DE115" s="1">
        <v>0.1714285714285714</v>
      </c>
      <c r="DF115" s="1">
        <v>1132.928571428572</v>
      </c>
      <c r="DG115" s="1">
        <v>42.214285714285722</v>
      </c>
      <c r="DH115" s="1">
        <v>700.28571428571422</v>
      </c>
      <c r="DI115" s="1">
        <v>549.02857142857147</v>
      </c>
      <c r="DJ115" s="1">
        <v>638.90476190476193</v>
      </c>
      <c r="DK115" s="1">
        <v>820</v>
      </c>
      <c r="DL115" s="1">
        <v>107.0952380952381</v>
      </c>
      <c r="DM115" s="1">
        <v>87.19047619047619</v>
      </c>
      <c r="DN115" s="1">
        <v>20.285714285714281</v>
      </c>
      <c r="DO115" s="1">
        <v>220.38095238095241</v>
      </c>
      <c r="DP115" s="1">
        <v>689.71428571428567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114495.0620928571</v>
      </c>
      <c r="DX115" s="1" t="s">
        <v>440</v>
      </c>
    </row>
    <row r="116" spans="1:128" x14ac:dyDescent="0.35">
      <c r="A116" s="13"/>
    </row>
    <row r="117" spans="1:128" x14ac:dyDescent="0.35">
      <c r="A117" s="13" t="s">
        <v>441</v>
      </c>
      <c r="T117" s="1" t="s">
        <v>424</v>
      </c>
      <c r="DX117" s="1" t="s">
        <v>441</v>
      </c>
    </row>
    <row r="118" spans="1:128" x14ac:dyDescent="0.35">
      <c r="A118" s="13" t="s">
        <v>442</v>
      </c>
      <c r="B118" s="1">
        <v>491.7</v>
      </c>
      <c r="C118" s="1">
        <v>6</v>
      </c>
      <c r="D118" s="1">
        <v>63</v>
      </c>
      <c r="E118" s="1">
        <v>27</v>
      </c>
      <c r="F118" s="1">
        <v>417.36</v>
      </c>
      <c r="G118" s="1">
        <v>0</v>
      </c>
      <c r="H118" s="1">
        <v>130.24</v>
      </c>
      <c r="I118" s="1">
        <v>80</v>
      </c>
      <c r="J118" s="1">
        <v>250.32</v>
      </c>
      <c r="K118" s="1">
        <v>0</v>
      </c>
      <c r="L118" s="1">
        <v>2016</v>
      </c>
      <c r="M118" s="1">
        <v>0</v>
      </c>
      <c r="N118" s="1">
        <v>609.76</v>
      </c>
      <c r="O118" s="1">
        <v>50.32</v>
      </c>
      <c r="P118" s="1">
        <v>91.76</v>
      </c>
      <c r="Q118" s="1">
        <v>2036.16</v>
      </c>
      <c r="R118" s="1">
        <v>204</v>
      </c>
      <c r="S118" s="1">
        <v>5222</v>
      </c>
      <c r="T118" s="1">
        <v>181.8</v>
      </c>
      <c r="U118" s="1">
        <v>142.80000000000001</v>
      </c>
      <c r="V118" s="1">
        <v>19.2</v>
      </c>
      <c r="W118" s="1">
        <v>27.6</v>
      </c>
      <c r="X118" s="1">
        <v>540</v>
      </c>
      <c r="Y118" s="1">
        <v>1018.98</v>
      </c>
      <c r="Z118" s="1">
        <v>0</v>
      </c>
      <c r="AA118" s="1">
        <v>338.56</v>
      </c>
      <c r="AB118" s="1">
        <v>510.36</v>
      </c>
      <c r="AC118" s="1">
        <v>12.24</v>
      </c>
      <c r="AD118" s="1">
        <v>1099.2</v>
      </c>
      <c r="AE118" s="1">
        <v>42</v>
      </c>
      <c r="AF118" s="1">
        <v>123.2</v>
      </c>
      <c r="AG118" s="1">
        <v>707</v>
      </c>
      <c r="AH118" s="1">
        <v>25.76</v>
      </c>
      <c r="AI118" s="1">
        <v>912</v>
      </c>
      <c r="AJ118" s="1">
        <v>693</v>
      </c>
      <c r="AK118" s="1">
        <v>288</v>
      </c>
      <c r="AL118" s="1">
        <v>132.47999999999999</v>
      </c>
      <c r="AM118" s="1">
        <v>1071.4000000000001</v>
      </c>
      <c r="AN118" s="1">
        <v>216</v>
      </c>
      <c r="AO118" s="1">
        <v>1404</v>
      </c>
      <c r="AP118" s="1">
        <v>2.4</v>
      </c>
      <c r="AQ118" s="1">
        <v>184</v>
      </c>
      <c r="AR118" s="1">
        <v>14.56</v>
      </c>
      <c r="AS118" s="1">
        <v>6.8</v>
      </c>
      <c r="AT118" s="1">
        <v>68</v>
      </c>
      <c r="AU118" s="1">
        <v>1.9</v>
      </c>
      <c r="AV118" s="1">
        <v>0</v>
      </c>
      <c r="AW118" s="1">
        <v>0</v>
      </c>
      <c r="AX118" s="1">
        <v>0</v>
      </c>
      <c r="AY118" s="1">
        <v>1221</v>
      </c>
      <c r="AZ118" s="1">
        <v>26.5</v>
      </c>
      <c r="BA118" s="1">
        <v>137</v>
      </c>
      <c r="BB118" s="1">
        <v>123.2</v>
      </c>
      <c r="BC118" s="1">
        <v>0</v>
      </c>
      <c r="BD118" s="1">
        <v>360</v>
      </c>
      <c r="BE118" s="1">
        <v>33</v>
      </c>
      <c r="BF118" s="1">
        <v>0</v>
      </c>
      <c r="BG118" s="1">
        <v>288</v>
      </c>
      <c r="BH118" s="1">
        <v>129.6</v>
      </c>
      <c r="BI118" s="1">
        <v>62</v>
      </c>
      <c r="BJ118" s="1">
        <v>735</v>
      </c>
      <c r="BK118" s="1">
        <v>12</v>
      </c>
      <c r="BL118" s="1">
        <v>21.2</v>
      </c>
      <c r="BM118" s="1">
        <v>459</v>
      </c>
      <c r="BN118" s="1">
        <v>20.5</v>
      </c>
      <c r="BO118" s="1">
        <v>1521.6</v>
      </c>
      <c r="BP118" s="1">
        <v>296</v>
      </c>
      <c r="BQ118" s="1">
        <v>33</v>
      </c>
      <c r="BR118" s="1">
        <v>222</v>
      </c>
      <c r="BS118" s="1">
        <v>60</v>
      </c>
      <c r="BT118" s="1">
        <v>359.2</v>
      </c>
      <c r="BU118" s="1">
        <v>0</v>
      </c>
      <c r="BV118" s="1">
        <v>261</v>
      </c>
      <c r="BW118" s="1">
        <v>416.25</v>
      </c>
      <c r="BX118" s="1">
        <v>12</v>
      </c>
      <c r="BY118" s="1">
        <v>60</v>
      </c>
      <c r="BZ118" s="1">
        <v>32.4</v>
      </c>
      <c r="CA118" s="1">
        <v>0.84</v>
      </c>
      <c r="CB118" s="1">
        <v>16.2</v>
      </c>
      <c r="CC118" s="1">
        <v>0</v>
      </c>
      <c r="CD118" s="1">
        <v>267</v>
      </c>
      <c r="CE118" s="1">
        <v>1856.4</v>
      </c>
      <c r="CF118" s="1">
        <v>288</v>
      </c>
      <c r="CG118" s="1">
        <v>1576.8</v>
      </c>
      <c r="CH118" s="1">
        <v>324</v>
      </c>
      <c r="CI118" s="1">
        <v>22.8</v>
      </c>
      <c r="CJ118" s="1">
        <v>39.6</v>
      </c>
      <c r="CK118" s="1">
        <v>0</v>
      </c>
      <c r="CL118" s="1">
        <v>664.8</v>
      </c>
      <c r="CM118" s="1">
        <v>85</v>
      </c>
      <c r="CN118" s="1">
        <v>88.8</v>
      </c>
      <c r="CO118" s="1">
        <v>0</v>
      </c>
      <c r="CP118" s="1">
        <v>85</v>
      </c>
      <c r="CQ118" s="1">
        <v>19.5</v>
      </c>
      <c r="CR118" s="1">
        <v>444</v>
      </c>
      <c r="CS118" s="1">
        <v>30</v>
      </c>
      <c r="CT118" s="1">
        <v>139.6</v>
      </c>
      <c r="CU118" s="1">
        <v>1188</v>
      </c>
      <c r="CV118" s="1">
        <v>0</v>
      </c>
      <c r="CW118" s="1">
        <v>306.72000000000003</v>
      </c>
      <c r="CX118" s="1">
        <v>86.4</v>
      </c>
      <c r="CY118" s="1">
        <v>213.84</v>
      </c>
      <c r="CZ118" s="1">
        <v>94.14</v>
      </c>
      <c r="DA118" s="1">
        <v>260.25</v>
      </c>
      <c r="DB118" s="1">
        <v>841.5</v>
      </c>
      <c r="DC118" s="1">
        <v>474</v>
      </c>
      <c r="DD118" s="1">
        <v>444</v>
      </c>
      <c r="DE118" s="1">
        <v>43.2</v>
      </c>
      <c r="DF118" s="1">
        <v>697.5</v>
      </c>
      <c r="DG118" s="1">
        <v>0</v>
      </c>
      <c r="DH118" s="1">
        <v>348</v>
      </c>
      <c r="DI118" s="1">
        <v>74.400000000000006</v>
      </c>
      <c r="DJ118" s="1">
        <v>75</v>
      </c>
      <c r="DK118" s="1">
        <v>68</v>
      </c>
      <c r="DL118" s="1">
        <v>9</v>
      </c>
      <c r="DM118" s="1">
        <v>3.5</v>
      </c>
      <c r="DN118" s="1">
        <v>11</v>
      </c>
      <c r="DO118" s="1">
        <v>244</v>
      </c>
      <c r="DP118" s="1">
        <v>126</v>
      </c>
      <c r="DV118" s="1" t="s">
        <v>424</v>
      </c>
      <c r="DW118" s="1">
        <v>39937.100000000013</v>
      </c>
    </row>
    <row r="119" spans="1:128" x14ac:dyDescent="0.35">
      <c r="A119" s="13" t="s">
        <v>443</v>
      </c>
      <c r="B119" s="1">
        <v>115.5</v>
      </c>
      <c r="C119" s="1">
        <v>99</v>
      </c>
      <c r="D119" s="1">
        <v>837</v>
      </c>
      <c r="E119" s="1">
        <v>162</v>
      </c>
      <c r="F119" s="1">
        <v>639.36</v>
      </c>
      <c r="G119" s="1">
        <v>36</v>
      </c>
      <c r="H119" s="1">
        <v>23.68</v>
      </c>
      <c r="I119" s="1">
        <v>6</v>
      </c>
      <c r="J119" s="1">
        <v>530.88</v>
      </c>
      <c r="K119" s="1">
        <v>55.32</v>
      </c>
      <c r="L119" s="1">
        <v>0</v>
      </c>
      <c r="M119" s="1">
        <v>0</v>
      </c>
      <c r="N119" s="1">
        <v>426.24</v>
      </c>
      <c r="O119" s="1">
        <v>109.52</v>
      </c>
      <c r="P119" s="1">
        <v>139.12</v>
      </c>
      <c r="Q119" s="1">
        <v>291.2</v>
      </c>
      <c r="R119" s="1">
        <v>0</v>
      </c>
      <c r="S119" s="1">
        <v>4674.88</v>
      </c>
      <c r="T119" s="1">
        <v>214.2</v>
      </c>
      <c r="U119" s="1">
        <v>662.4</v>
      </c>
      <c r="V119" s="1">
        <v>85.2</v>
      </c>
      <c r="W119" s="1">
        <v>9.6</v>
      </c>
      <c r="X119" s="1">
        <v>0</v>
      </c>
      <c r="Y119" s="1">
        <v>730.38</v>
      </c>
      <c r="Z119" s="1">
        <v>0</v>
      </c>
      <c r="AA119" s="1">
        <v>894.24</v>
      </c>
      <c r="AB119" s="1">
        <v>154.80000000000001</v>
      </c>
      <c r="AC119" s="1">
        <v>74.400000000000006</v>
      </c>
      <c r="AD119" s="1">
        <v>0</v>
      </c>
      <c r="AE119" s="1">
        <v>6</v>
      </c>
      <c r="AF119" s="1">
        <v>35.840000000000003</v>
      </c>
      <c r="AG119" s="1">
        <v>338.24</v>
      </c>
      <c r="AH119" s="1">
        <v>64.959999999999994</v>
      </c>
      <c r="AI119" s="1">
        <v>825.6</v>
      </c>
      <c r="AJ119" s="1">
        <v>268.2</v>
      </c>
      <c r="AK119" s="1">
        <v>499.2</v>
      </c>
      <c r="AL119" s="1">
        <v>106.72</v>
      </c>
      <c r="AM119" s="1">
        <v>3565.8</v>
      </c>
      <c r="AN119" s="1">
        <v>0</v>
      </c>
      <c r="AO119" s="1">
        <v>486</v>
      </c>
      <c r="AP119" s="1">
        <v>9.6</v>
      </c>
      <c r="AQ119" s="1">
        <v>487.6</v>
      </c>
      <c r="AR119" s="1">
        <v>110.24</v>
      </c>
      <c r="AS119" s="1">
        <v>48.4</v>
      </c>
      <c r="AT119" s="1">
        <v>0</v>
      </c>
      <c r="AU119" s="1">
        <v>7.6</v>
      </c>
      <c r="AV119" s="1">
        <v>0</v>
      </c>
      <c r="AW119" s="1">
        <v>0</v>
      </c>
      <c r="AX119" s="1">
        <v>0</v>
      </c>
      <c r="AY119" s="1">
        <v>600</v>
      </c>
      <c r="AZ119" s="1">
        <v>134</v>
      </c>
      <c r="BA119" s="1">
        <v>23</v>
      </c>
      <c r="BB119" s="1">
        <v>597.6</v>
      </c>
      <c r="BC119" s="1">
        <v>132</v>
      </c>
      <c r="BD119" s="1">
        <v>114</v>
      </c>
      <c r="BE119" s="1">
        <v>49.5</v>
      </c>
      <c r="BF119" s="1">
        <v>37.6</v>
      </c>
      <c r="BG119" s="1">
        <v>0</v>
      </c>
      <c r="BH119" s="1">
        <v>42</v>
      </c>
      <c r="BI119" s="1">
        <v>27</v>
      </c>
      <c r="BJ119" s="1">
        <v>0</v>
      </c>
      <c r="BK119" s="1">
        <v>21</v>
      </c>
      <c r="BL119" s="1">
        <v>33.6</v>
      </c>
      <c r="BM119" s="1">
        <v>470</v>
      </c>
      <c r="BN119" s="1">
        <v>64</v>
      </c>
      <c r="BO119" s="1">
        <v>1247.2</v>
      </c>
      <c r="BP119" s="1">
        <v>74.400000000000006</v>
      </c>
      <c r="BQ119" s="1">
        <v>43.5</v>
      </c>
      <c r="BR119" s="1">
        <v>56.4</v>
      </c>
      <c r="BS119" s="1">
        <v>30</v>
      </c>
      <c r="BT119" s="1">
        <v>0</v>
      </c>
      <c r="BU119" s="1">
        <v>282</v>
      </c>
      <c r="BV119" s="1">
        <v>82.5</v>
      </c>
      <c r="BW119" s="1">
        <v>831</v>
      </c>
      <c r="BX119" s="1">
        <v>36</v>
      </c>
      <c r="BY119" s="1">
        <v>301.2</v>
      </c>
      <c r="BZ119" s="1">
        <v>43.2</v>
      </c>
      <c r="CA119" s="1">
        <v>81.48</v>
      </c>
      <c r="CB119" s="1">
        <v>68.400000000000006</v>
      </c>
      <c r="CC119" s="1">
        <v>0</v>
      </c>
      <c r="CD119" s="1">
        <v>2049</v>
      </c>
      <c r="CE119" s="1">
        <v>10830</v>
      </c>
      <c r="CF119" s="1">
        <v>0</v>
      </c>
      <c r="CG119" s="1">
        <v>0</v>
      </c>
      <c r="CH119" s="1">
        <v>133.5</v>
      </c>
      <c r="CI119" s="1">
        <v>4.8</v>
      </c>
      <c r="CJ119" s="1">
        <v>4.8</v>
      </c>
      <c r="CK119" s="1">
        <v>0</v>
      </c>
      <c r="CL119" s="1">
        <v>92.4</v>
      </c>
      <c r="CM119" s="1">
        <v>146.4</v>
      </c>
      <c r="CN119" s="1">
        <v>109.2</v>
      </c>
      <c r="CO119" s="1">
        <v>9</v>
      </c>
      <c r="CP119" s="1">
        <v>27</v>
      </c>
      <c r="CQ119" s="1">
        <v>48</v>
      </c>
      <c r="CR119" s="1">
        <v>1230</v>
      </c>
      <c r="CS119" s="1">
        <v>14.4</v>
      </c>
      <c r="CT119" s="1">
        <v>822</v>
      </c>
      <c r="CU119" s="1">
        <v>0</v>
      </c>
      <c r="CV119" s="1">
        <v>0</v>
      </c>
      <c r="CW119" s="1">
        <v>704.16</v>
      </c>
      <c r="CX119" s="1">
        <v>0</v>
      </c>
      <c r="CY119" s="1">
        <v>378</v>
      </c>
      <c r="CZ119" s="1">
        <v>124.2</v>
      </c>
      <c r="DA119" s="1">
        <v>756</v>
      </c>
      <c r="DB119" s="1">
        <v>1782</v>
      </c>
      <c r="DC119" s="1">
        <v>1425</v>
      </c>
      <c r="DD119" s="1">
        <v>243</v>
      </c>
      <c r="DE119" s="1">
        <v>18</v>
      </c>
      <c r="DF119" s="1">
        <v>0</v>
      </c>
      <c r="DG119" s="1">
        <v>10.5</v>
      </c>
      <c r="DH119" s="1">
        <v>2172</v>
      </c>
      <c r="DI119" s="1">
        <v>202.8</v>
      </c>
      <c r="DJ119" s="1">
        <v>597</v>
      </c>
      <c r="DK119" s="1">
        <v>108</v>
      </c>
      <c r="DL119" s="1">
        <v>66</v>
      </c>
      <c r="DM119" s="1">
        <v>129</v>
      </c>
      <c r="DN119" s="1">
        <v>24</v>
      </c>
      <c r="DO119" s="1">
        <v>6</v>
      </c>
      <c r="DP119" s="1">
        <v>252</v>
      </c>
      <c r="DV119" s="1" t="s">
        <v>424</v>
      </c>
      <c r="DW119" s="1">
        <v>47871.660000000011</v>
      </c>
    </row>
    <row r="120" spans="1:128" x14ac:dyDescent="0.35">
      <c r="A120" s="13"/>
      <c r="DR120" s="1" t="s">
        <v>424</v>
      </c>
      <c r="DW120" s="1">
        <v>0</v>
      </c>
    </row>
    <row r="121" spans="1:128" x14ac:dyDescent="0.35">
      <c r="A121" s="13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423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35">
      <c r="A122" s="13" t="s">
        <v>424</v>
      </c>
      <c r="B122" s="1" t="s">
        <v>424</v>
      </c>
      <c r="C122" s="1" t="s">
        <v>424</v>
      </c>
      <c r="D122" s="1" t="s">
        <v>424</v>
      </c>
      <c r="E122" s="1" t="s">
        <v>424</v>
      </c>
      <c r="F122" s="1" t="s">
        <v>424</v>
      </c>
      <c r="G122" s="1" t="s">
        <v>424</v>
      </c>
      <c r="H122" s="1" t="s">
        <v>424</v>
      </c>
      <c r="I122" s="1" t="s">
        <v>424</v>
      </c>
      <c r="J122" s="1" t="s">
        <v>424</v>
      </c>
      <c r="K122" s="1" t="s">
        <v>424</v>
      </c>
      <c r="L122" s="1" t="s">
        <v>424</v>
      </c>
      <c r="M122" s="1" t="s">
        <v>424</v>
      </c>
      <c r="N122" s="1" t="s">
        <v>424</v>
      </c>
      <c r="O122" s="1" t="s">
        <v>424</v>
      </c>
      <c r="P122" s="1" t="s">
        <v>424</v>
      </c>
      <c r="Q122" s="1" t="s">
        <v>424</v>
      </c>
      <c r="R122" s="1" t="s">
        <v>424</v>
      </c>
      <c r="S122" s="1" t="s">
        <v>424</v>
      </c>
      <c r="T122" s="1" t="s">
        <v>424</v>
      </c>
      <c r="U122" s="1" t="s">
        <v>424</v>
      </c>
      <c r="V122" s="1" t="s">
        <v>424</v>
      </c>
      <c r="W122" s="1" t="s">
        <v>424</v>
      </c>
      <c r="X122" s="1" t="s">
        <v>424</v>
      </c>
      <c r="Y122" s="1" t="s">
        <v>424</v>
      </c>
      <c r="Z122" s="1" t="s">
        <v>424</v>
      </c>
      <c r="AA122" s="1" t="s">
        <v>424</v>
      </c>
      <c r="AB122" s="1" t="s">
        <v>424</v>
      </c>
      <c r="AC122" s="1" t="s">
        <v>424</v>
      </c>
      <c r="AD122" s="1" t="s">
        <v>424</v>
      </c>
      <c r="AE122" s="1" t="s">
        <v>424</v>
      </c>
      <c r="AF122" s="1" t="s">
        <v>424</v>
      </c>
      <c r="AG122" s="1" t="s">
        <v>424</v>
      </c>
      <c r="AH122" s="1" t="s">
        <v>424</v>
      </c>
      <c r="AI122" s="1" t="s">
        <v>424</v>
      </c>
      <c r="AJ122" s="1" t="s">
        <v>424</v>
      </c>
      <c r="AK122" s="1" t="s">
        <v>424</v>
      </c>
      <c r="AL122" s="1" t="s">
        <v>424</v>
      </c>
      <c r="AM122" s="1" t="s">
        <v>424</v>
      </c>
      <c r="AN122" s="1" t="s">
        <v>424</v>
      </c>
      <c r="AO122" s="1" t="s">
        <v>424</v>
      </c>
      <c r="AP122" s="1" t="s">
        <v>424</v>
      </c>
      <c r="AQ122" s="1" t="s">
        <v>424</v>
      </c>
      <c r="AR122" s="1" t="s">
        <v>424</v>
      </c>
      <c r="AS122" s="1" t="s">
        <v>424</v>
      </c>
      <c r="AT122" s="1" t="s">
        <v>424</v>
      </c>
      <c r="AU122" s="1" t="s">
        <v>424</v>
      </c>
      <c r="AV122" s="1" t="s">
        <v>424</v>
      </c>
      <c r="AW122" s="1" t="s">
        <v>424</v>
      </c>
      <c r="AX122" s="1" t="s">
        <v>424</v>
      </c>
      <c r="AY122" s="1" t="s">
        <v>424</v>
      </c>
      <c r="AZ122" s="1" t="s">
        <v>424</v>
      </c>
      <c r="BA122" s="1" t="s">
        <v>424</v>
      </c>
      <c r="BB122" s="1" t="s">
        <v>424</v>
      </c>
      <c r="BC122" s="1" t="s">
        <v>424</v>
      </c>
      <c r="BD122" s="1" t="s">
        <v>424</v>
      </c>
      <c r="BE122" s="1" t="s">
        <v>424</v>
      </c>
      <c r="BF122" s="1" t="s">
        <v>424</v>
      </c>
      <c r="BG122" s="1" t="s">
        <v>424</v>
      </c>
      <c r="BH122" s="1" t="s">
        <v>424</v>
      </c>
      <c r="BI122" s="1" t="s">
        <v>424</v>
      </c>
      <c r="BJ122" s="1" t="s">
        <v>424</v>
      </c>
      <c r="BK122" s="1" t="s">
        <v>424</v>
      </c>
      <c r="BL122" s="1" t="s">
        <v>424</v>
      </c>
      <c r="BM122" s="1" t="s">
        <v>424</v>
      </c>
      <c r="BN122" s="1" t="s">
        <v>424</v>
      </c>
      <c r="BO122" s="1" t="s">
        <v>424</v>
      </c>
      <c r="BP122" s="1" t="s">
        <v>424</v>
      </c>
      <c r="BQ122" s="1" t="s">
        <v>424</v>
      </c>
      <c r="BR122" s="1" t="s">
        <v>424</v>
      </c>
      <c r="BS122" s="1" t="s">
        <v>424</v>
      </c>
      <c r="BT122" s="1" t="s">
        <v>424</v>
      </c>
      <c r="BU122" s="1" t="s">
        <v>424</v>
      </c>
      <c r="BV122" s="1" t="s">
        <v>424</v>
      </c>
      <c r="BW122" s="1" t="s">
        <v>424</v>
      </c>
      <c r="BX122" s="1" t="s">
        <v>424</v>
      </c>
      <c r="BY122" s="1" t="s">
        <v>424</v>
      </c>
      <c r="BZ122" s="1" t="s">
        <v>424</v>
      </c>
      <c r="CA122" s="1" t="s">
        <v>424</v>
      </c>
      <c r="CB122" s="1" t="s">
        <v>424</v>
      </c>
      <c r="CC122" s="1" t="s">
        <v>424</v>
      </c>
      <c r="CD122" s="1" t="s">
        <v>424</v>
      </c>
      <c r="CE122" s="1" t="s">
        <v>424</v>
      </c>
      <c r="CF122" s="1" t="s">
        <v>424</v>
      </c>
      <c r="CG122" s="1" t="s">
        <v>424</v>
      </c>
      <c r="CH122" s="1" t="s">
        <v>424</v>
      </c>
      <c r="CI122" s="1" t="s">
        <v>424</v>
      </c>
      <c r="CJ122" s="1" t="s">
        <v>424</v>
      </c>
      <c r="CK122" s="1" t="s">
        <v>424</v>
      </c>
      <c r="CL122" s="1" t="s">
        <v>424</v>
      </c>
      <c r="CM122" s="1" t="s">
        <v>424</v>
      </c>
      <c r="CN122" s="1" t="s">
        <v>424</v>
      </c>
      <c r="CO122" s="1" t="s">
        <v>424</v>
      </c>
      <c r="CP122" s="1" t="s">
        <v>424</v>
      </c>
      <c r="CQ122" s="1" t="s">
        <v>424</v>
      </c>
      <c r="CR122" s="1" t="s">
        <v>424</v>
      </c>
      <c r="CS122" s="1" t="s">
        <v>424</v>
      </c>
      <c r="CT122" s="1" t="s">
        <v>424</v>
      </c>
      <c r="CU122" s="1" t="s">
        <v>424</v>
      </c>
      <c r="CV122" s="1" t="s">
        <v>424</v>
      </c>
      <c r="CW122" s="1" t="s">
        <v>424</v>
      </c>
      <c r="CX122" s="1" t="s">
        <v>424</v>
      </c>
      <c r="CY122" s="1" t="s">
        <v>424</v>
      </c>
      <c r="CZ122" s="1" t="s">
        <v>424</v>
      </c>
      <c r="DA122" s="1" t="s">
        <v>424</v>
      </c>
      <c r="DB122" s="1" t="s">
        <v>424</v>
      </c>
      <c r="DC122" s="1" t="s">
        <v>424</v>
      </c>
      <c r="DD122" s="1" t="s">
        <v>424</v>
      </c>
      <c r="DE122" s="1" t="s">
        <v>424</v>
      </c>
      <c r="DF122" s="1" t="s">
        <v>424</v>
      </c>
      <c r="DG122" s="1" t="s">
        <v>424</v>
      </c>
      <c r="DH122" s="1" t="s">
        <v>424</v>
      </c>
      <c r="DI122" s="1" t="s">
        <v>424</v>
      </c>
      <c r="DJ122" s="1" t="s">
        <v>424</v>
      </c>
      <c r="DK122" s="1" t="s">
        <v>424</v>
      </c>
      <c r="DL122" s="1" t="s">
        <v>424</v>
      </c>
      <c r="DM122" s="1" t="s">
        <v>424</v>
      </c>
      <c r="DN122" s="1" t="s">
        <v>424</v>
      </c>
      <c r="DO122" s="1" t="s">
        <v>424</v>
      </c>
      <c r="DP122" s="1" t="s">
        <v>424</v>
      </c>
      <c r="DW122" s="1">
        <v>0</v>
      </c>
      <c r="DX122" s="1" t="s">
        <v>424</v>
      </c>
    </row>
    <row r="123" spans="1:128" x14ac:dyDescent="0.35">
      <c r="A123" s="13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A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35">
      <c r="A124" s="13"/>
      <c r="DW124" s="1">
        <v>0</v>
      </c>
      <c r="DX124" s="1">
        <v>0</v>
      </c>
    </row>
    <row r="125" spans="1:128" x14ac:dyDescent="0.35">
      <c r="A125" s="13" t="s">
        <v>444</v>
      </c>
      <c r="B125" s="1">
        <v>607.20000000000005</v>
      </c>
      <c r="C125" s="1">
        <v>105</v>
      </c>
      <c r="D125" s="1">
        <v>900</v>
      </c>
      <c r="E125" s="1">
        <v>189</v>
      </c>
      <c r="F125" s="1">
        <v>1056.72</v>
      </c>
      <c r="G125" s="1">
        <v>36</v>
      </c>
      <c r="H125" s="1">
        <v>153.91999999999999</v>
      </c>
      <c r="I125" s="1">
        <v>86</v>
      </c>
      <c r="J125" s="1">
        <v>781.2</v>
      </c>
      <c r="K125" s="1">
        <v>55.32</v>
      </c>
      <c r="L125" s="1">
        <v>2016</v>
      </c>
      <c r="M125" s="1">
        <v>0</v>
      </c>
      <c r="N125" s="1">
        <v>1036</v>
      </c>
      <c r="O125" s="1">
        <v>159.84</v>
      </c>
      <c r="P125" s="1">
        <v>230.88</v>
      </c>
      <c r="Q125" s="1">
        <v>2327.36</v>
      </c>
      <c r="R125" s="1">
        <v>204</v>
      </c>
      <c r="S125" s="1">
        <v>9896.880000000001</v>
      </c>
      <c r="T125" s="1">
        <v>396</v>
      </c>
      <c r="U125" s="1">
        <v>805.2</v>
      </c>
      <c r="V125" s="1">
        <v>104.4</v>
      </c>
      <c r="W125" s="1">
        <v>37.200000000000003</v>
      </c>
      <c r="X125" s="1">
        <v>540</v>
      </c>
      <c r="Y125" s="1">
        <v>1749.36</v>
      </c>
      <c r="Z125" s="1">
        <v>0</v>
      </c>
      <c r="AA125" s="1">
        <v>1232.8</v>
      </c>
      <c r="AB125" s="1">
        <v>665.16000000000008</v>
      </c>
      <c r="AC125" s="1">
        <v>86.64</v>
      </c>
      <c r="AD125" s="1">
        <v>1099.2</v>
      </c>
      <c r="AE125" s="1">
        <v>48</v>
      </c>
      <c r="AF125" s="1">
        <v>159.04</v>
      </c>
      <c r="AG125" s="1">
        <v>1045.24</v>
      </c>
      <c r="AH125" s="1">
        <v>90.72</v>
      </c>
      <c r="AI125" s="1">
        <v>1737.6</v>
      </c>
      <c r="AJ125" s="1">
        <v>961.2</v>
      </c>
      <c r="AK125" s="1">
        <v>787.2</v>
      </c>
      <c r="AL125" s="1">
        <v>239.2</v>
      </c>
      <c r="AM125" s="1">
        <v>4637.2000000000007</v>
      </c>
      <c r="AN125" s="1">
        <v>216</v>
      </c>
      <c r="AO125" s="1">
        <v>1890</v>
      </c>
      <c r="AP125" s="1">
        <v>12</v>
      </c>
      <c r="AQ125" s="1">
        <v>671.6</v>
      </c>
      <c r="AR125" s="1">
        <v>124.8</v>
      </c>
      <c r="AS125" s="1">
        <v>55.2</v>
      </c>
      <c r="AT125" s="1">
        <v>68</v>
      </c>
      <c r="AU125" s="1">
        <v>9.5</v>
      </c>
      <c r="AV125" s="1">
        <v>0</v>
      </c>
      <c r="AW125" s="1">
        <v>0</v>
      </c>
      <c r="AX125" s="1">
        <v>0</v>
      </c>
      <c r="AY125" s="1">
        <v>1821</v>
      </c>
      <c r="AZ125" s="1">
        <v>160.5</v>
      </c>
      <c r="BA125" s="1">
        <v>160</v>
      </c>
      <c r="BB125" s="1">
        <v>720.80000000000007</v>
      </c>
      <c r="BC125" s="1">
        <v>132</v>
      </c>
      <c r="BD125" s="1">
        <v>474</v>
      </c>
      <c r="BE125" s="1">
        <v>82.5</v>
      </c>
      <c r="BF125" s="1">
        <v>37.6</v>
      </c>
      <c r="BG125" s="1">
        <v>288</v>
      </c>
      <c r="BH125" s="1">
        <v>171.6</v>
      </c>
      <c r="BI125" s="1">
        <v>89</v>
      </c>
      <c r="BJ125" s="1">
        <v>735</v>
      </c>
      <c r="BK125" s="1">
        <v>33</v>
      </c>
      <c r="BL125" s="1">
        <v>54.8</v>
      </c>
      <c r="BM125" s="1">
        <v>929</v>
      </c>
      <c r="BN125" s="1">
        <v>84.5</v>
      </c>
      <c r="BO125" s="1">
        <v>2768.8</v>
      </c>
      <c r="BP125" s="1">
        <v>370.4</v>
      </c>
      <c r="BQ125" s="1">
        <v>76.5</v>
      </c>
      <c r="BR125" s="1">
        <v>278.39999999999998</v>
      </c>
      <c r="BS125" s="1">
        <v>90</v>
      </c>
      <c r="BT125" s="1">
        <v>359.2</v>
      </c>
      <c r="BU125" s="1">
        <v>282</v>
      </c>
      <c r="BV125" s="1">
        <v>343.5</v>
      </c>
      <c r="BW125" s="1">
        <v>1247.25</v>
      </c>
      <c r="BX125" s="1">
        <v>48</v>
      </c>
      <c r="BY125" s="1">
        <v>361.2</v>
      </c>
      <c r="BZ125" s="1">
        <v>75.599999999999994</v>
      </c>
      <c r="CA125" s="1">
        <v>82.320000000000007</v>
      </c>
      <c r="CB125" s="1">
        <v>84.600000000000009</v>
      </c>
      <c r="CC125" s="1">
        <v>0</v>
      </c>
      <c r="CD125" s="1">
        <v>2316</v>
      </c>
      <c r="CE125" s="1">
        <v>12686.4</v>
      </c>
      <c r="CF125" s="1">
        <v>288</v>
      </c>
      <c r="CG125" s="1">
        <v>1576.8</v>
      </c>
      <c r="CH125" s="1">
        <v>457.5</v>
      </c>
      <c r="CI125" s="1">
        <v>27.6</v>
      </c>
      <c r="CJ125" s="1">
        <v>44.4</v>
      </c>
      <c r="CK125" s="1">
        <v>0</v>
      </c>
      <c r="CL125" s="1">
        <v>757.19999999999993</v>
      </c>
      <c r="CM125" s="1">
        <v>231.4</v>
      </c>
      <c r="CN125" s="1">
        <v>198</v>
      </c>
      <c r="CO125" s="1">
        <v>9</v>
      </c>
      <c r="CP125" s="1">
        <v>112</v>
      </c>
      <c r="CQ125" s="1">
        <v>67.5</v>
      </c>
      <c r="CR125" s="1">
        <v>1674</v>
      </c>
      <c r="CS125" s="1">
        <v>44.4</v>
      </c>
      <c r="CT125" s="1">
        <v>961.6</v>
      </c>
      <c r="CU125" s="1">
        <v>1188</v>
      </c>
      <c r="CV125" s="1">
        <v>0</v>
      </c>
      <c r="CW125" s="1">
        <v>1010.88</v>
      </c>
      <c r="CX125" s="1">
        <v>86.4</v>
      </c>
      <c r="CY125" s="1">
        <v>591.84</v>
      </c>
      <c r="CZ125" s="1">
        <v>218.34</v>
      </c>
      <c r="DA125" s="1">
        <v>1016.25</v>
      </c>
      <c r="DB125" s="1">
        <v>2623.5</v>
      </c>
      <c r="DC125" s="1">
        <v>1899</v>
      </c>
      <c r="DD125" s="1">
        <v>687</v>
      </c>
      <c r="DE125" s="1">
        <v>61.2</v>
      </c>
      <c r="DF125" s="1">
        <v>697.5</v>
      </c>
      <c r="DG125" s="1">
        <v>10.5</v>
      </c>
      <c r="DH125" s="1">
        <v>2520</v>
      </c>
      <c r="DI125" s="1">
        <v>277.2</v>
      </c>
      <c r="DJ125" s="1">
        <v>672</v>
      </c>
      <c r="DK125" s="1">
        <v>176</v>
      </c>
      <c r="DL125" s="1">
        <v>75</v>
      </c>
      <c r="DM125" s="1">
        <v>132.5</v>
      </c>
      <c r="DN125" s="1">
        <v>35</v>
      </c>
      <c r="DO125" s="1">
        <v>250</v>
      </c>
      <c r="DP125" s="1">
        <v>378</v>
      </c>
      <c r="DQ125" s="1">
        <v>0</v>
      </c>
      <c r="DR125" s="1">
        <v>0</v>
      </c>
      <c r="DV125" s="1">
        <v>0</v>
      </c>
      <c r="DW125" s="1">
        <v>87808.75999999998</v>
      </c>
      <c r="DX125" s="1" t="s">
        <v>444</v>
      </c>
    </row>
    <row r="126" spans="1:128" x14ac:dyDescent="0.35">
      <c r="A126" s="13" t="s">
        <v>445</v>
      </c>
      <c r="B126" s="1">
        <v>189.75</v>
      </c>
      <c r="C126" s="1">
        <v>35</v>
      </c>
      <c r="D126" s="1">
        <v>300</v>
      </c>
      <c r="E126" s="1">
        <v>63</v>
      </c>
      <c r="F126" s="1">
        <v>357</v>
      </c>
      <c r="G126" s="1">
        <v>6</v>
      </c>
      <c r="H126" s="1">
        <v>49.81229773462784</v>
      </c>
      <c r="I126" s="1">
        <v>28.666666666666671</v>
      </c>
      <c r="J126" s="1">
        <v>348.75</v>
      </c>
      <c r="K126" s="1">
        <v>23.8448275862069</v>
      </c>
      <c r="L126" s="1">
        <v>868.96551724137942</v>
      </c>
      <c r="M126" s="1">
        <v>0</v>
      </c>
      <c r="N126" s="1">
        <v>345.33333333333331</v>
      </c>
      <c r="O126" s="1">
        <v>54</v>
      </c>
      <c r="P126" s="1">
        <v>76.959999999999994</v>
      </c>
      <c r="Q126" s="1">
        <v>1039</v>
      </c>
      <c r="R126" s="1">
        <v>85.355648535564853</v>
      </c>
      <c r="S126" s="1">
        <v>4418.25</v>
      </c>
      <c r="T126" s="1">
        <v>220</v>
      </c>
      <c r="U126" s="1">
        <v>671.00000000000011</v>
      </c>
      <c r="V126" s="1">
        <v>77.333333333333329</v>
      </c>
      <c r="W126" s="1">
        <v>27.555555555555561</v>
      </c>
      <c r="X126" s="1">
        <v>391.304347826087</v>
      </c>
      <c r="Y126" s="1">
        <v>788.00000000000011</v>
      </c>
      <c r="Z126" s="1">
        <v>0</v>
      </c>
      <c r="AA126" s="1">
        <v>335</v>
      </c>
      <c r="AB126" s="1">
        <v>554.30000000000007</v>
      </c>
      <c r="AC126" s="1">
        <v>64.177777777777777</v>
      </c>
      <c r="AD126" s="1">
        <v>916.00000000000011</v>
      </c>
      <c r="AE126" s="1">
        <v>35.55555555555555</v>
      </c>
      <c r="AF126" s="1">
        <v>64.914285714285711</v>
      </c>
      <c r="AG126" s="1">
        <v>466.62499999999989</v>
      </c>
      <c r="AH126" s="1">
        <v>40.499999999999993</v>
      </c>
      <c r="AI126" s="1">
        <v>181</v>
      </c>
      <c r="AJ126" s="1">
        <v>475.84158415841591</v>
      </c>
      <c r="AK126" s="1">
        <v>82.000000000000014</v>
      </c>
      <c r="AL126" s="1">
        <v>65</v>
      </c>
      <c r="AM126" s="1">
        <v>2576.2222222222231</v>
      </c>
      <c r="AN126" s="1">
        <v>120</v>
      </c>
      <c r="AO126" s="1">
        <v>315</v>
      </c>
      <c r="AP126" s="1">
        <v>8.8888888888888875</v>
      </c>
      <c r="AQ126" s="1">
        <v>73.000000000000014</v>
      </c>
      <c r="AR126" s="1">
        <v>60</v>
      </c>
      <c r="AS126" s="1">
        <v>28.453608247422679</v>
      </c>
      <c r="AT126" s="1">
        <v>35.051546391752581</v>
      </c>
      <c r="AU126" s="1">
        <v>4.8969072164948457</v>
      </c>
      <c r="AV126" s="1">
        <v>0</v>
      </c>
      <c r="AW126" s="1">
        <v>0</v>
      </c>
      <c r="AX126" s="1">
        <v>0</v>
      </c>
      <c r="AY126" s="1">
        <v>1821</v>
      </c>
      <c r="AZ126" s="1">
        <v>160.5</v>
      </c>
      <c r="BA126" s="1">
        <v>160</v>
      </c>
      <c r="BB126" s="1">
        <v>901</v>
      </c>
      <c r="BC126" s="1">
        <v>110</v>
      </c>
      <c r="BD126" s="1">
        <v>316</v>
      </c>
      <c r="BE126" s="1">
        <v>55</v>
      </c>
      <c r="BF126" s="1">
        <v>23.949044585987259</v>
      </c>
      <c r="BG126" s="1">
        <v>187.012987012987</v>
      </c>
      <c r="BH126" s="1">
        <v>143</v>
      </c>
      <c r="BI126" s="1">
        <v>46.1139896373057</v>
      </c>
      <c r="BJ126" s="1">
        <v>735</v>
      </c>
      <c r="BK126" s="1">
        <v>33</v>
      </c>
      <c r="BL126" s="1">
        <v>34.249999999999993</v>
      </c>
      <c r="BM126" s="1">
        <v>929</v>
      </c>
      <c r="BN126" s="1">
        <v>84.5</v>
      </c>
      <c r="BO126" s="1">
        <v>3461</v>
      </c>
      <c r="BP126" s="1">
        <v>235.92356687898089</v>
      </c>
      <c r="BQ126" s="1">
        <v>51</v>
      </c>
      <c r="BR126" s="1">
        <v>232</v>
      </c>
      <c r="BS126" s="1">
        <v>46.632124352331608</v>
      </c>
      <c r="BT126" s="1">
        <v>233.2467532467532</v>
      </c>
      <c r="BU126" s="1">
        <v>235</v>
      </c>
      <c r="BV126" s="1">
        <v>229</v>
      </c>
      <c r="BW126" s="1">
        <v>831.5</v>
      </c>
      <c r="BX126" s="1">
        <v>16</v>
      </c>
      <c r="BY126" s="1">
        <v>254.36619718309859</v>
      </c>
      <c r="BZ126" s="1">
        <v>69.999999999999986</v>
      </c>
      <c r="CA126" s="1">
        <v>98</v>
      </c>
      <c r="CB126" s="1">
        <v>47.000000000000007</v>
      </c>
      <c r="CC126" s="1">
        <v>0</v>
      </c>
      <c r="CD126" s="1">
        <v>772</v>
      </c>
      <c r="CE126" s="1">
        <v>10572</v>
      </c>
      <c r="CF126" s="1">
        <v>240</v>
      </c>
      <c r="CG126" s="1">
        <v>1460</v>
      </c>
      <c r="CH126" s="1">
        <v>305</v>
      </c>
      <c r="CI126" s="1">
        <v>19.43661971830986</v>
      </c>
      <c r="CJ126" s="1">
        <v>31.26760563380282</v>
      </c>
      <c r="CK126" s="1">
        <v>0</v>
      </c>
      <c r="CL126" s="1">
        <v>533.23943661971828</v>
      </c>
      <c r="CM126" s="1">
        <v>162.95774647887319</v>
      </c>
      <c r="CN126" s="1">
        <v>139.43661971830991</v>
      </c>
      <c r="CO126" s="1">
        <v>6</v>
      </c>
      <c r="CP126" s="1">
        <v>37.333333333333343</v>
      </c>
      <c r="CQ126" s="1">
        <v>39.244186046511629</v>
      </c>
      <c r="CR126" s="1">
        <v>558</v>
      </c>
      <c r="CS126" s="1">
        <v>31.26760563380282</v>
      </c>
      <c r="CT126" s="1">
        <v>801.33333333333337</v>
      </c>
      <c r="CU126" s="1">
        <v>1100</v>
      </c>
      <c r="CV126" s="1">
        <v>0</v>
      </c>
      <c r="CW126" s="1">
        <v>935.99999999999989</v>
      </c>
      <c r="CX126" s="1">
        <v>80</v>
      </c>
      <c r="CY126" s="1">
        <v>548</v>
      </c>
      <c r="CZ126" s="1">
        <v>202.16666666666671</v>
      </c>
      <c r="DA126" s="1">
        <v>677.5</v>
      </c>
      <c r="DB126" s="1">
        <v>1749</v>
      </c>
      <c r="DC126" s="1">
        <v>633</v>
      </c>
      <c r="DD126" s="1">
        <v>458</v>
      </c>
      <c r="DE126" s="1">
        <v>43.098591549295783</v>
      </c>
      <c r="DF126" s="1">
        <v>465</v>
      </c>
      <c r="DG126" s="1">
        <v>7</v>
      </c>
      <c r="DH126" s="1">
        <v>840</v>
      </c>
      <c r="DI126" s="1">
        <v>195.21126760563391</v>
      </c>
      <c r="DJ126" s="1">
        <v>224</v>
      </c>
      <c r="DK126" s="1">
        <v>29.333333333333329</v>
      </c>
      <c r="DL126" s="1">
        <v>25</v>
      </c>
      <c r="DM126" s="1">
        <v>44.166666666666657</v>
      </c>
      <c r="DN126" s="1">
        <v>11.66666666666667</v>
      </c>
      <c r="DO126" s="1">
        <v>41.666666666666657</v>
      </c>
      <c r="DP126" s="1">
        <v>63</v>
      </c>
      <c r="DQ126" s="1">
        <v>0</v>
      </c>
      <c r="DR126" s="1">
        <v>0</v>
      </c>
      <c r="DV126" s="1">
        <v>0</v>
      </c>
      <c r="DW126" s="1">
        <v>52828.629912553937</v>
      </c>
      <c r="DX126" s="1" t="s">
        <v>445</v>
      </c>
    </row>
    <row r="127" spans="1:128" x14ac:dyDescent="0.35">
      <c r="A127" s="13"/>
      <c r="DW127" s="1">
        <v>0</v>
      </c>
    </row>
    <row r="128" spans="1:128" x14ac:dyDescent="0.35">
      <c r="A128" s="13" t="s">
        <v>446</v>
      </c>
      <c r="B128" s="1">
        <v>-220.2</v>
      </c>
      <c r="C128" s="1">
        <v>-90</v>
      </c>
      <c r="D128" s="1">
        <v>-852</v>
      </c>
      <c r="E128" s="1">
        <v>-189</v>
      </c>
      <c r="F128" s="1">
        <v>-840.6400000000001</v>
      </c>
      <c r="G128" s="1">
        <v>-36</v>
      </c>
      <c r="H128" s="1">
        <v>-150.96</v>
      </c>
      <c r="I128" s="1">
        <v>-53</v>
      </c>
      <c r="J128" s="1">
        <v>-622.16000000000008</v>
      </c>
      <c r="K128" s="1">
        <v>-41.88</v>
      </c>
      <c r="L128" s="1">
        <v>-2016</v>
      </c>
      <c r="M128" s="1">
        <v>0</v>
      </c>
      <c r="N128" s="1">
        <v>-917.6</v>
      </c>
      <c r="O128" s="1">
        <v>-156.88</v>
      </c>
      <c r="P128" s="1">
        <v>-213.12</v>
      </c>
      <c r="Q128" s="1">
        <v>-2175.04</v>
      </c>
      <c r="R128" s="1">
        <v>-190.56</v>
      </c>
      <c r="S128" s="1">
        <v>-4697.8400000000011</v>
      </c>
      <c r="T128" s="1">
        <v>-151.19999999999999</v>
      </c>
      <c r="U128" s="1">
        <v>-636</v>
      </c>
      <c r="V128" s="1">
        <v>-97.2</v>
      </c>
      <c r="W128" s="1">
        <v>-32.400000000000013</v>
      </c>
      <c r="X128" s="1">
        <v>-514.79999999999995</v>
      </c>
      <c r="Y128" s="1">
        <v>-721.5</v>
      </c>
      <c r="Z128" s="1">
        <v>0</v>
      </c>
      <c r="AA128" s="1">
        <v>-1034.08</v>
      </c>
      <c r="AB128" s="1">
        <v>-155.16000000000011</v>
      </c>
      <c r="AC128" s="1">
        <v>-71.040000000000006</v>
      </c>
      <c r="AD128" s="1">
        <v>-4.7999999999999554</v>
      </c>
      <c r="AE128" s="1">
        <v>-9.6000000000000014</v>
      </c>
      <c r="AF128" s="1">
        <v>-147.84</v>
      </c>
      <c r="AG128" s="1">
        <v>-765.24</v>
      </c>
      <c r="AH128" s="1">
        <v>173.6</v>
      </c>
      <c r="AI128" s="1">
        <v>-1324.8</v>
      </c>
      <c r="AJ128" s="1">
        <v>-941.40000000000009</v>
      </c>
      <c r="AK128" s="1">
        <v>-96</v>
      </c>
      <c r="AL128" s="1">
        <v>-239.2</v>
      </c>
      <c r="AM128" s="1">
        <v>-4637.2000000000007</v>
      </c>
      <c r="AN128" s="1">
        <v>-201.6</v>
      </c>
      <c r="AO128" s="1">
        <v>-1890</v>
      </c>
      <c r="AP128" s="1">
        <v>-3.6</v>
      </c>
      <c r="AQ128" s="1">
        <v>-634.80000000000007</v>
      </c>
      <c r="AR128" s="1">
        <v>796.6400000000001</v>
      </c>
      <c r="AS128" s="1">
        <v>-46.7</v>
      </c>
      <c r="AT128" s="1">
        <v>-59.5</v>
      </c>
      <c r="AU128" s="1">
        <v>-7.8</v>
      </c>
      <c r="AV128" s="1">
        <v>0</v>
      </c>
      <c r="AW128" s="1">
        <v>0</v>
      </c>
      <c r="AX128" s="1">
        <v>0</v>
      </c>
      <c r="AY128" s="1">
        <v>-648</v>
      </c>
      <c r="AZ128" s="1">
        <v>-119.5</v>
      </c>
      <c r="BA128" s="1">
        <v>-17</v>
      </c>
      <c r="BB128" s="1">
        <v>-327.2000000000001</v>
      </c>
      <c r="BC128" s="1">
        <v>-132</v>
      </c>
      <c r="BD128" s="1">
        <v>-28.5</v>
      </c>
      <c r="BE128" s="1">
        <v>-49.5</v>
      </c>
      <c r="BF128" s="1">
        <v>-36.799999999999997</v>
      </c>
      <c r="BG128" s="1">
        <v>2.3999999999999768</v>
      </c>
      <c r="BH128" s="1">
        <v>-42</v>
      </c>
      <c r="BI128" s="1">
        <v>-24</v>
      </c>
      <c r="BJ128" s="1">
        <v>1</v>
      </c>
      <c r="BK128" s="1">
        <v>-10</v>
      </c>
      <c r="BL128" s="1">
        <v>-27.6</v>
      </c>
      <c r="BM128" s="1">
        <v>55</v>
      </c>
      <c r="BN128" s="1">
        <v>-67.5</v>
      </c>
      <c r="BO128" s="1">
        <v>-1844.8</v>
      </c>
      <c r="BP128" s="1">
        <v>-74.399999999999977</v>
      </c>
      <c r="BQ128" s="1">
        <v>-43.5</v>
      </c>
      <c r="BR128" s="1">
        <v>-278.39999999999998</v>
      </c>
      <c r="BS128" s="1">
        <v>24</v>
      </c>
      <c r="BT128" s="1">
        <v>1.600000000000023</v>
      </c>
      <c r="BU128" s="1">
        <v>-282</v>
      </c>
      <c r="BV128" s="1">
        <v>-37.5</v>
      </c>
      <c r="BW128" s="1">
        <v>-675.75</v>
      </c>
      <c r="BX128" s="1">
        <v>489</v>
      </c>
      <c r="BY128" s="1">
        <v>117.6</v>
      </c>
      <c r="BZ128" s="1">
        <v>-72.36</v>
      </c>
      <c r="CA128" s="1">
        <v>-73.080000000000013</v>
      </c>
      <c r="CB128" s="1">
        <v>-72.000000000000014</v>
      </c>
      <c r="CC128" s="1">
        <v>0</v>
      </c>
      <c r="CD128" s="1">
        <v>5028</v>
      </c>
      <c r="CE128" s="1">
        <v>-10504.8</v>
      </c>
      <c r="CF128" s="1">
        <v>136.80000000000001</v>
      </c>
      <c r="CG128" s="1">
        <v>-37.799999999999947</v>
      </c>
      <c r="CH128" s="1">
        <v>570</v>
      </c>
      <c r="CI128" s="1">
        <v>86.4</v>
      </c>
      <c r="CJ128" s="1">
        <v>-24</v>
      </c>
      <c r="CK128" s="1">
        <v>652.79999999999995</v>
      </c>
      <c r="CL128" s="1">
        <v>-757.19999999999993</v>
      </c>
      <c r="CM128" s="1">
        <v>36.200000000000017</v>
      </c>
      <c r="CN128" s="1">
        <v>-198</v>
      </c>
      <c r="CO128" s="1">
        <v>112.5</v>
      </c>
      <c r="CP128" s="1">
        <v>59</v>
      </c>
      <c r="CQ128" s="1">
        <v>-64.5</v>
      </c>
      <c r="CR128" s="1">
        <v>-1674</v>
      </c>
      <c r="CS128" s="1">
        <v>-20.399999999999999</v>
      </c>
      <c r="CT128" s="1">
        <v>-961.6</v>
      </c>
      <c r="CU128" s="1">
        <v>-618.84</v>
      </c>
      <c r="CV128" s="1">
        <v>0</v>
      </c>
      <c r="CW128" s="1">
        <v>-1008.72</v>
      </c>
      <c r="CX128" s="1">
        <v>-66.960000000000008</v>
      </c>
      <c r="CY128" s="1">
        <v>-588.6</v>
      </c>
      <c r="CZ128" s="1">
        <v>93.78</v>
      </c>
      <c r="DA128" s="1">
        <v>-702.75</v>
      </c>
      <c r="DB128" s="1">
        <v>-2623.5</v>
      </c>
      <c r="DC128" s="1">
        <v>-327</v>
      </c>
      <c r="DD128" s="1">
        <v>-687</v>
      </c>
      <c r="DE128" s="1">
        <v>117.6</v>
      </c>
      <c r="DF128" s="1">
        <v>24</v>
      </c>
      <c r="DG128" s="1">
        <v>42</v>
      </c>
      <c r="DH128" s="1">
        <v>-2505</v>
      </c>
      <c r="DI128" s="1">
        <v>-104.4</v>
      </c>
      <c r="DJ128" s="1">
        <v>2889</v>
      </c>
      <c r="DK128" s="1">
        <v>2494</v>
      </c>
      <c r="DL128" s="1">
        <v>234</v>
      </c>
      <c r="DM128" s="1">
        <v>344.5</v>
      </c>
      <c r="DN128" s="1">
        <v>523</v>
      </c>
      <c r="DO128" s="1">
        <v>663</v>
      </c>
      <c r="DP128" s="1">
        <v>888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-39689.379999999997</v>
      </c>
      <c r="DX128" s="1" t="s">
        <v>446</v>
      </c>
    </row>
    <row r="129" spans="1:128" x14ac:dyDescent="0.35">
      <c r="A129" s="13"/>
    </row>
    <row r="130" spans="1:128" x14ac:dyDescent="0.35">
      <c r="A130" s="13" t="s">
        <v>447</v>
      </c>
      <c r="B130" s="1" t="s">
        <v>448</v>
      </c>
      <c r="Q130" s="1" t="s">
        <v>449</v>
      </c>
      <c r="AY130" s="1" t="s">
        <v>450</v>
      </c>
      <c r="BW130" s="1" t="s">
        <v>451</v>
      </c>
      <c r="CR130" s="1" t="s">
        <v>452</v>
      </c>
      <c r="DA130" s="1" t="s">
        <v>144</v>
      </c>
      <c r="DJ130" s="1" t="s">
        <v>453</v>
      </c>
      <c r="DX130" s="1" t="s">
        <v>447</v>
      </c>
    </row>
    <row r="131" spans="1:128" x14ac:dyDescent="0.35">
      <c r="A131" s="13" t="s">
        <v>454</v>
      </c>
      <c r="B131" s="1">
        <v>874.52</v>
      </c>
      <c r="N131" s="1">
        <v>139.12</v>
      </c>
      <c r="Q131" s="1">
        <v>11380.04</v>
      </c>
      <c r="AY131" s="1">
        <v>6535.9000000000005</v>
      </c>
      <c r="BW131" s="1">
        <v>15476.58</v>
      </c>
      <c r="CQ131" s="1">
        <v>3</v>
      </c>
      <c r="CR131" s="1">
        <v>930.12</v>
      </c>
      <c r="DA131" s="1">
        <v>3026.1</v>
      </c>
      <c r="DJ131" s="1">
        <v>9754</v>
      </c>
      <c r="DW131" s="1">
        <v>48119.38</v>
      </c>
      <c r="DX131" s="1" t="s">
        <v>454</v>
      </c>
    </row>
    <row r="132" spans="1:128" x14ac:dyDescent="0.35">
      <c r="A132" s="13" t="s">
        <v>455</v>
      </c>
      <c r="B132" s="1">
        <v>5986.3600000000006</v>
      </c>
      <c r="N132" s="1">
        <v>1426.72</v>
      </c>
      <c r="Q132" s="1">
        <v>31896.700000000012</v>
      </c>
      <c r="AY132" s="1">
        <v>10542.1</v>
      </c>
      <c r="BW132" s="1">
        <v>20603.27</v>
      </c>
      <c r="CQ132" s="1">
        <v>67.5</v>
      </c>
      <c r="CR132" s="1">
        <v>5775.46</v>
      </c>
      <c r="DA132" s="1">
        <v>9792.1500000000015</v>
      </c>
      <c r="DJ132" s="1">
        <v>1718.5</v>
      </c>
      <c r="DW132" s="1">
        <v>87808.760000000009</v>
      </c>
      <c r="DX132" s="1" t="s">
        <v>455</v>
      </c>
    </row>
    <row r="133" spans="1:128" x14ac:dyDescent="0.35">
      <c r="A133" s="13" t="s">
        <v>424</v>
      </c>
      <c r="DX133" s="1" t="s">
        <v>424</v>
      </c>
    </row>
    <row r="134" spans="1:128" x14ac:dyDescent="0.35">
      <c r="A134" s="13" t="s">
        <v>456</v>
      </c>
      <c r="V134" s="1">
        <v>7.2</v>
      </c>
      <c r="AR134" s="1">
        <v>921.44</v>
      </c>
      <c r="DA134" s="1">
        <v>2853.3</v>
      </c>
      <c r="DJ134" s="1">
        <v>6231</v>
      </c>
      <c r="DQ134" s="1">
        <v>0</v>
      </c>
      <c r="DW134" s="1">
        <v>10012.94</v>
      </c>
      <c r="DX134" s="1" t="s">
        <v>456</v>
      </c>
    </row>
    <row r="135" spans="1:128" x14ac:dyDescent="0.35">
      <c r="A135" s="13"/>
    </row>
    <row r="136" spans="1:128" x14ac:dyDescent="0.35">
      <c r="A136" s="13" t="s">
        <v>457</v>
      </c>
      <c r="V136" s="1">
        <v>313.86285714285708</v>
      </c>
      <c r="AR136" s="1">
        <v>295.1742857142857</v>
      </c>
      <c r="DA136" s="1">
        <v>22404.42142857143</v>
      </c>
      <c r="DJ136" s="1">
        <v>1458.9047619047619</v>
      </c>
      <c r="DQ136" s="1">
        <v>0</v>
      </c>
      <c r="DW136" s="1">
        <v>24472.363333333331</v>
      </c>
      <c r="DX136" s="1" t="s">
        <v>457</v>
      </c>
    </row>
    <row r="137" spans="1:128" x14ac:dyDescent="0.35">
      <c r="A137" s="13"/>
    </row>
    <row r="138" spans="1:128" x14ac:dyDescent="0.35">
      <c r="A138" s="13" t="s">
        <v>458</v>
      </c>
      <c r="V138" s="1">
        <v>-306.66285714285709</v>
      </c>
      <c r="AR138" s="1">
        <v>626.26571428571435</v>
      </c>
      <c r="DA138" s="1">
        <v>-19551.12142857143</v>
      </c>
      <c r="DJ138" s="1">
        <v>4772.0952380952394</v>
      </c>
      <c r="DQ138" s="1">
        <v>0</v>
      </c>
      <c r="DX138" s="1" t="s">
        <v>458</v>
      </c>
    </row>
    <row r="139" spans="1:128" x14ac:dyDescent="0.35">
      <c r="A139" s="13"/>
    </row>
    <row r="140" spans="1:128" x14ac:dyDescent="0.35">
      <c r="A140" s="13"/>
      <c r="I140" s="1">
        <v>172</v>
      </c>
      <c r="Y140" s="1">
        <v>3498.72</v>
      </c>
      <c r="AA140" s="1">
        <v>2465.6</v>
      </c>
      <c r="AL140" s="1">
        <v>478.4</v>
      </c>
      <c r="AQ140" s="1">
        <v>1343.2</v>
      </c>
      <c r="AR140" s="1">
        <v>249.6</v>
      </c>
      <c r="AY140" s="1">
        <v>3642</v>
      </c>
      <c r="BA140" s="1">
        <v>320</v>
      </c>
      <c r="BB140" s="1">
        <v>1441.6</v>
      </c>
      <c r="BL140" s="1">
        <v>109.6</v>
      </c>
      <c r="BM140" s="1">
        <v>1858</v>
      </c>
      <c r="BO140" s="1">
        <v>5537.6</v>
      </c>
      <c r="DA140" s="1">
        <v>2032.5</v>
      </c>
      <c r="DJ140" s="1">
        <v>1344</v>
      </c>
      <c r="DQ140" s="1">
        <v>0</v>
      </c>
      <c r="DW140" s="1">
        <v>24492.82</v>
      </c>
    </row>
    <row r="141" spans="1:128" x14ac:dyDescent="0.35">
      <c r="A141" s="13" t="s">
        <v>459</v>
      </c>
      <c r="B141" s="1">
        <v>8660.5962499999987</v>
      </c>
      <c r="C141" s="1">
        <v>233.67500000000001</v>
      </c>
      <c r="D141" s="1">
        <v>3845.6574999999998</v>
      </c>
      <c r="E141" s="1">
        <v>303</v>
      </c>
      <c r="F141" s="1">
        <v>6094.5485714285714</v>
      </c>
      <c r="G141" s="1">
        <v>174</v>
      </c>
      <c r="H141" s="1">
        <v>500</v>
      </c>
      <c r="I141" s="1">
        <v>913.05250000000001</v>
      </c>
      <c r="J141" s="1">
        <v>2017.850666666666</v>
      </c>
      <c r="K141" s="1">
        <v>290.35000000000002</v>
      </c>
      <c r="L141" s="1">
        <v>568.703125</v>
      </c>
      <c r="M141" s="1">
        <v>0</v>
      </c>
      <c r="N141" s="1">
        <v>1269.0825</v>
      </c>
      <c r="O141" s="1">
        <v>544.38125000000002</v>
      </c>
      <c r="P141" s="1">
        <v>765.1600000000002</v>
      </c>
      <c r="Q141" s="1">
        <v>4783.68</v>
      </c>
      <c r="R141" s="1">
        <v>1022.28</v>
      </c>
      <c r="S141" s="1">
        <v>41942.831666666672</v>
      </c>
      <c r="T141" s="1">
        <v>564.24910714285716</v>
      </c>
      <c r="U141" s="1">
        <v>2336.3649999999998</v>
      </c>
      <c r="V141" s="1">
        <v>1867.41</v>
      </c>
      <c r="W141" s="1">
        <v>70</v>
      </c>
      <c r="X141" s="1">
        <v>298.95</v>
      </c>
      <c r="Y141" s="1">
        <v>3274.8162499999999</v>
      </c>
      <c r="Z141" s="1">
        <v>234.20999999999989</v>
      </c>
      <c r="AA141" s="1">
        <v>5228.0906666666669</v>
      </c>
      <c r="AB141" s="1">
        <v>828.51999999999975</v>
      </c>
      <c r="AC141" s="1">
        <v>256.19</v>
      </c>
      <c r="AD141" s="1">
        <v>2238.75</v>
      </c>
      <c r="AE141" s="1">
        <v>150</v>
      </c>
      <c r="AF141" s="1">
        <v>500</v>
      </c>
      <c r="AG141" s="1">
        <v>1321.722666666667</v>
      </c>
      <c r="AH141" s="1">
        <v>203.82600000000011</v>
      </c>
      <c r="AI141" s="1">
        <v>5314.65</v>
      </c>
      <c r="AJ141" s="1">
        <v>0</v>
      </c>
      <c r="AK141" s="1">
        <v>1915.2</v>
      </c>
      <c r="AL141" s="1">
        <v>1105.9549999999999</v>
      </c>
      <c r="AM141" s="1">
        <v>5700.8457142857133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425.37700000000001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3938.4849523809521</v>
      </c>
      <c r="AZ141" s="1">
        <v>491.37</v>
      </c>
      <c r="BA141" s="1">
        <v>826.78125</v>
      </c>
      <c r="BB141" s="1">
        <v>1714.138690476191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274.2</v>
      </c>
      <c r="BH141" s="1">
        <v>300</v>
      </c>
      <c r="BI141" s="1">
        <v>170</v>
      </c>
      <c r="BJ141" s="1">
        <v>1199.75</v>
      </c>
      <c r="BK141" s="1">
        <v>114.64125</v>
      </c>
      <c r="BL141" s="1">
        <v>320.54166666666669</v>
      </c>
      <c r="BM141" s="1">
        <v>6254.0791666666664</v>
      </c>
      <c r="BN141" s="1">
        <v>168.875</v>
      </c>
      <c r="BO141" s="1">
        <v>5343.6934523809541</v>
      </c>
      <c r="BP141" s="1">
        <v>156.19999999999999</v>
      </c>
      <c r="BQ141" s="1">
        <v>189.15625</v>
      </c>
      <c r="BR141" s="1">
        <v>350</v>
      </c>
      <c r="BS141" s="1">
        <v>170</v>
      </c>
      <c r="BT141" s="1">
        <v>475.90000000000009</v>
      </c>
      <c r="BU141" s="1">
        <v>740</v>
      </c>
      <c r="BV141" s="1">
        <v>1192</v>
      </c>
      <c r="BW141" s="1">
        <v>2381.6937499999999</v>
      </c>
      <c r="BX141" s="1">
        <v>333.07499999999999</v>
      </c>
      <c r="BY141" s="1">
        <v>168</v>
      </c>
      <c r="BZ141" s="1">
        <v>734.44178571428574</v>
      </c>
      <c r="CA141" s="1">
        <v>111.75500000000019</v>
      </c>
      <c r="CB141" s="1">
        <v>642.61250000000007</v>
      </c>
      <c r="CC141" s="1">
        <v>0</v>
      </c>
      <c r="CD141" s="1">
        <v>17525.8125</v>
      </c>
      <c r="CE141" s="1">
        <v>17109.485714285711</v>
      </c>
      <c r="CF141" s="1">
        <v>258</v>
      </c>
      <c r="CG141" s="1">
        <v>3441.5549999999998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489.01428571428579</v>
      </c>
      <c r="CM141" s="1">
        <v>431.78</v>
      </c>
      <c r="CN141" s="1">
        <v>526.80499999999984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530.1500000000002</v>
      </c>
      <c r="CU141" s="1">
        <v>2845.395</v>
      </c>
      <c r="CV141" s="1">
        <v>113.85</v>
      </c>
      <c r="CW141" s="1">
        <v>1774.5791428571431</v>
      </c>
      <c r="CX141" s="1">
        <v>99.225000000000009</v>
      </c>
      <c r="CY141" s="1">
        <v>864.20124999999973</v>
      </c>
      <c r="CZ141" s="1">
        <v>616.99749999999995</v>
      </c>
      <c r="DA141" s="1">
        <v>2097.4468750000001</v>
      </c>
      <c r="DB141" s="1">
        <v>3083.1711309523812</v>
      </c>
      <c r="DC141" s="1">
        <v>6210.2124999999996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684.63749999999993</v>
      </c>
      <c r="DJ141" s="1">
        <v>1398.375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215492.91454761909</v>
      </c>
      <c r="DX141" s="1" t="s">
        <v>459</v>
      </c>
    </row>
    <row r="142" spans="1:128" x14ac:dyDescent="0.35">
      <c r="A142" s="13" t="s">
        <v>460</v>
      </c>
      <c r="DW142" s="1">
        <v>0</v>
      </c>
      <c r="DX142" s="1" t="s">
        <v>460</v>
      </c>
    </row>
    <row r="143" spans="1:128" x14ac:dyDescent="0.35">
      <c r="A143" s="13" t="s">
        <v>461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461</v>
      </c>
    </row>
    <row r="144" spans="1:128" x14ac:dyDescent="0.35">
      <c r="A144" s="13" t="s">
        <v>462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462</v>
      </c>
    </row>
    <row r="145" spans="1:128" x14ac:dyDescent="0.35">
      <c r="A145" s="13"/>
      <c r="DW145" s="1">
        <v>0</v>
      </c>
    </row>
    <row r="146" spans="1:128" x14ac:dyDescent="0.35">
      <c r="A146" s="13"/>
      <c r="DW146" s="1">
        <v>0</v>
      </c>
    </row>
    <row r="147" spans="1:128" x14ac:dyDescent="0.35">
      <c r="A147" s="13" t="s">
        <v>463</v>
      </c>
      <c r="B147" s="1">
        <v>3103.3962499999998</v>
      </c>
      <c r="C147" s="1">
        <v>203.67500000000001</v>
      </c>
      <c r="D147" s="1">
        <v>2165.6574999999998</v>
      </c>
      <c r="E147" s="1">
        <v>270</v>
      </c>
      <c r="F147" s="1">
        <v>3720.6285714285709</v>
      </c>
      <c r="G147" s="1">
        <v>114</v>
      </c>
      <c r="H147" s="1">
        <v>500</v>
      </c>
      <c r="I147" s="1">
        <v>660.05250000000001</v>
      </c>
      <c r="J147" s="1">
        <v>1287.610666666666</v>
      </c>
      <c r="K147" s="1">
        <v>254.35</v>
      </c>
      <c r="L147" s="1">
        <v>568.703125</v>
      </c>
      <c r="M147" s="1">
        <v>0</v>
      </c>
      <c r="N147" s="1">
        <v>996.76250000000016</v>
      </c>
      <c r="O147" s="1">
        <v>464.46125000000001</v>
      </c>
      <c r="P147" s="1">
        <v>566.84000000000015</v>
      </c>
      <c r="Q147" s="1">
        <v>4600</v>
      </c>
      <c r="R147" s="1">
        <v>1022.28</v>
      </c>
      <c r="S147" s="1">
        <v>33798.191666666673</v>
      </c>
      <c r="T147" s="1">
        <v>477.84910714285718</v>
      </c>
      <c r="U147" s="1">
        <v>1780.7650000000001</v>
      </c>
      <c r="V147" s="1">
        <v>1161.33</v>
      </c>
      <c r="W147" s="1">
        <v>70</v>
      </c>
      <c r="X147" s="1">
        <v>298.95</v>
      </c>
      <c r="Y147" s="1">
        <v>2679.8562499999998</v>
      </c>
      <c r="Z147" s="1">
        <v>203.12999999999991</v>
      </c>
      <c r="AA147" s="1">
        <v>3285.050666666667</v>
      </c>
      <c r="AB147" s="1">
        <v>589.5999999999998</v>
      </c>
      <c r="AC147" s="1">
        <v>256.19</v>
      </c>
      <c r="AD147" s="1">
        <v>1707.15</v>
      </c>
      <c r="AE147" s="1">
        <v>150</v>
      </c>
      <c r="AF147" s="1">
        <v>500</v>
      </c>
      <c r="AG147" s="1">
        <v>924.96266666666702</v>
      </c>
      <c r="AH147" s="1">
        <v>187.0260000000001</v>
      </c>
      <c r="AI147" s="1">
        <v>4525.0499999999993</v>
      </c>
      <c r="AJ147" s="1">
        <v>0</v>
      </c>
      <c r="AK147" s="1">
        <v>1915.2</v>
      </c>
      <c r="AL147" s="1">
        <v>638.59500000000014</v>
      </c>
      <c r="AM147" s="1">
        <v>4757.6457142857134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313.05700000000002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3467.7349523809521</v>
      </c>
      <c r="AZ147" s="1">
        <v>356.87</v>
      </c>
      <c r="BA147" s="1">
        <v>670.78125</v>
      </c>
      <c r="BB147" s="1">
        <v>1246.138690476191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274.2</v>
      </c>
      <c r="BH147" s="1">
        <v>300</v>
      </c>
      <c r="BI147" s="1">
        <v>170</v>
      </c>
      <c r="BJ147" s="1">
        <v>861.75</v>
      </c>
      <c r="BK147" s="1">
        <v>78.641249999999999</v>
      </c>
      <c r="BL147" s="1">
        <v>313.3416666666667</v>
      </c>
      <c r="BM147" s="1">
        <v>5190.5791666666664</v>
      </c>
      <c r="BN147" s="1">
        <v>157.375</v>
      </c>
      <c r="BO147" s="1">
        <v>3901.293452380954</v>
      </c>
      <c r="BP147" s="1">
        <v>156.19999999999999</v>
      </c>
      <c r="BQ147" s="1">
        <v>175.65625</v>
      </c>
      <c r="BR147" s="1">
        <v>350</v>
      </c>
      <c r="BS147" s="1">
        <v>170</v>
      </c>
      <c r="BT147" s="1">
        <v>475.90000000000009</v>
      </c>
      <c r="BU147" s="1">
        <v>500</v>
      </c>
      <c r="BV147" s="1">
        <v>1000</v>
      </c>
      <c r="BW147" s="1">
        <v>1970.9437499999999</v>
      </c>
      <c r="BX147" s="1">
        <v>234.07499999999999</v>
      </c>
      <c r="BY147" s="1">
        <v>168</v>
      </c>
      <c r="BZ147" s="1">
        <v>357.34178571428572</v>
      </c>
      <c r="CA147" s="1">
        <v>102.7950000000002</v>
      </c>
      <c r="CB147" s="1">
        <v>636.01250000000005</v>
      </c>
      <c r="CC147" s="1">
        <v>0</v>
      </c>
      <c r="CD147" s="1">
        <v>13313.8125</v>
      </c>
      <c r="CE147" s="1">
        <v>13671.485714285711</v>
      </c>
      <c r="CF147" s="1">
        <v>258</v>
      </c>
      <c r="CG147" s="1">
        <v>2426.355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489.01428571428579</v>
      </c>
      <c r="CM147" s="1">
        <v>431.78</v>
      </c>
      <c r="CN147" s="1">
        <v>526.80499999999984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436.95000000000022</v>
      </c>
      <c r="CU147" s="1">
        <v>2089.395</v>
      </c>
      <c r="CV147" s="1">
        <v>113.85</v>
      </c>
      <c r="CW147" s="1">
        <v>1337.179142857143</v>
      </c>
      <c r="CX147" s="1">
        <v>99.225000000000009</v>
      </c>
      <c r="CY147" s="1">
        <v>705.44124999999974</v>
      </c>
      <c r="CZ147" s="1">
        <v>510.97749999999991</v>
      </c>
      <c r="DA147" s="1">
        <v>1585.6968750000001</v>
      </c>
      <c r="DB147" s="1">
        <v>2529.6711309523812</v>
      </c>
      <c r="DC147" s="1">
        <v>5484.2124999999996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684.63749999999993</v>
      </c>
      <c r="DJ147" s="1">
        <v>1035.375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166569.43454761911</v>
      </c>
      <c r="DX147" s="1" t="s">
        <v>463</v>
      </c>
    </row>
    <row r="148" spans="1:128" x14ac:dyDescent="0.35">
      <c r="A148" s="13" t="s">
        <v>464</v>
      </c>
      <c r="B148" s="1">
        <v>2746.3449999999998</v>
      </c>
      <c r="C148" s="1">
        <v>203.67500000000001</v>
      </c>
      <c r="D148" s="1">
        <v>2165.6574999999998</v>
      </c>
      <c r="E148" s="1">
        <v>270</v>
      </c>
      <c r="F148" s="1">
        <v>3720.6285714285709</v>
      </c>
      <c r="G148" s="1">
        <v>114</v>
      </c>
      <c r="H148" s="1">
        <v>500</v>
      </c>
      <c r="I148" s="1">
        <v>660.05250000000001</v>
      </c>
      <c r="J148" s="1">
        <v>1287.610666666666</v>
      </c>
      <c r="K148" s="1">
        <v>254.35</v>
      </c>
      <c r="L148" s="1">
        <v>568.703125</v>
      </c>
      <c r="M148" s="1">
        <v>0</v>
      </c>
      <c r="N148" s="1">
        <v>1643.1824999999999</v>
      </c>
      <c r="O148" s="1">
        <v>331.75125000000003</v>
      </c>
      <c r="P148" s="1">
        <v>566.84000000000015</v>
      </c>
      <c r="Q148" s="1">
        <v>1400</v>
      </c>
      <c r="R148" s="1">
        <v>1022.28</v>
      </c>
      <c r="S148" s="1">
        <v>13947.191666666669</v>
      </c>
      <c r="T148" s="1">
        <v>477.84910714285718</v>
      </c>
      <c r="U148" s="1">
        <v>1950.7650000000001</v>
      </c>
      <c r="V148" s="1">
        <v>1161.33</v>
      </c>
      <c r="W148" s="1">
        <v>70</v>
      </c>
      <c r="X148" s="1">
        <v>298.95</v>
      </c>
      <c r="Y148" s="1">
        <v>1611.3187499999999</v>
      </c>
      <c r="Z148" s="1">
        <v>203.12999999999991</v>
      </c>
      <c r="AA148" s="1">
        <v>2414.410666666668</v>
      </c>
      <c r="AB148" s="1">
        <v>589.5999999999998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1304.962666666667</v>
      </c>
      <c r="AH148" s="1">
        <v>187.0260000000001</v>
      </c>
      <c r="AI148" s="1">
        <v>4525.0499999999993</v>
      </c>
      <c r="AJ148" s="1">
        <v>0</v>
      </c>
      <c r="AK148" s="1">
        <v>1915.2</v>
      </c>
      <c r="AL148" s="1">
        <v>638.59500000000014</v>
      </c>
      <c r="AM148" s="1">
        <v>8579.8957142857125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292.09699999999998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2203.654</v>
      </c>
      <c r="AZ148" s="1">
        <v>356.87</v>
      </c>
      <c r="BA148" s="1">
        <v>670.78125</v>
      </c>
      <c r="BB148" s="1">
        <v>2719.9386904761909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274.2</v>
      </c>
      <c r="BH148" s="1">
        <v>300</v>
      </c>
      <c r="BI148" s="1">
        <v>170</v>
      </c>
      <c r="BJ148" s="1">
        <v>861.75</v>
      </c>
      <c r="BK148" s="1">
        <v>78.641249999999999</v>
      </c>
      <c r="BL148" s="1">
        <v>414.74166666666667</v>
      </c>
      <c r="BM148" s="1">
        <v>4613.7124999999996</v>
      </c>
      <c r="BN148" s="1">
        <v>313.625</v>
      </c>
      <c r="BO148" s="1">
        <v>4978.5184523809512</v>
      </c>
      <c r="BP148" s="1">
        <v>156.19999999999999</v>
      </c>
      <c r="BQ148" s="1">
        <v>175.65625</v>
      </c>
      <c r="BR148" s="1">
        <v>350</v>
      </c>
      <c r="BS148" s="1">
        <v>170</v>
      </c>
      <c r="BT148" s="1">
        <v>475.90000000000009</v>
      </c>
      <c r="BU148" s="1">
        <v>500</v>
      </c>
      <c r="BV148" s="1">
        <v>1000</v>
      </c>
      <c r="BW148" s="1">
        <v>2181.8187499999999</v>
      </c>
      <c r="BX148" s="1">
        <v>234.07499999999999</v>
      </c>
      <c r="BY148" s="1">
        <v>168</v>
      </c>
      <c r="BZ148" s="1">
        <v>357.34178571428572</v>
      </c>
      <c r="CA148" s="1">
        <v>102.7950000000002</v>
      </c>
      <c r="CB148" s="1">
        <v>176.73750000000001</v>
      </c>
      <c r="CC148" s="1">
        <v>0</v>
      </c>
      <c r="CD148" s="1">
        <v>13463.8125</v>
      </c>
      <c r="CE148" s="1">
        <v>6059.5982142857119</v>
      </c>
      <c r="CF148" s="1">
        <v>258</v>
      </c>
      <c r="CG148" s="1">
        <v>2426.355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370.36428571428581</v>
      </c>
      <c r="CM148" s="1">
        <v>431.78</v>
      </c>
      <c r="CN148" s="1">
        <v>1276.8050000000001</v>
      </c>
      <c r="CO148" s="1">
        <v>57.6</v>
      </c>
      <c r="CP148" s="1">
        <v>426.6875</v>
      </c>
      <c r="CQ148" s="1">
        <v>150</v>
      </c>
      <c r="CR148" s="1">
        <v>480.4375</v>
      </c>
      <c r="CS148" s="1">
        <v>150</v>
      </c>
      <c r="CT148" s="1">
        <v>586.95000000000016</v>
      </c>
      <c r="CU148" s="1">
        <v>2089.395</v>
      </c>
      <c r="CV148" s="1">
        <v>113.85</v>
      </c>
      <c r="CW148" s="1">
        <v>1025.331999999999</v>
      </c>
      <c r="CX148" s="1">
        <v>99.225000000000009</v>
      </c>
      <c r="CY148" s="1">
        <v>1695.2862500000001</v>
      </c>
      <c r="CZ148" s="1">
        <v>298.10249999999991</v>
      </c>
      <c r="DA148" s="1">
        <v>1633.1968750000001</v>
      </c>
      <c r="DB148" s="1">
        <v>3233.4461309523808</v>
      </c>
      <c r="DC148" s="1">
        <v>5484.2124999999996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499.76249999999999</v>
      </c>
      <c r="DI148" s="1">
        <v>597.9375</v>
      </c>
      <c r="DJ148" s="1">
        <v>1058.25</v>
      </c>
      <c r="DK148" s="1">
        <v>1321.75</v>
      </c>
      <c r="DL148" s="1">
        <v>165.3125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141189.4185357143</v>
      </c>
      <c r="DX148" s="1" t="s">
        <v>464</v>
      </c>
    </row>
    <row r="149" spans="1:128" x14ac:dyDescent="0.35">
      <c r="A149" s="13" t="s">
        <v>465</v>
      </c>
      <c r="B149" s="1">
        <v>2746.3449999999998</v>
      </c>
      <c r="C149" s="1">
        <v>203.67500000000001</v>
      </c>
      <c r="D149" s="1">
        <v>2165.6574999999998</v>
      </c>
      <c r="E149" s="1">
        <v>270</v>
      </c>
      <c r="F149" s="1">
        <v>3720.6285714285709</v>
      </c>
      <c r="G149" s="1">
        <v>114</v>
      </c>
      <c r="H149" s="1">
        <v>500</v>
      </c>
      <c r="I149" s="1">
        <v>660.05250000000001</v>
      </c>
      <c r="J149" s="1">
        <v>1387.610666666666</v>
      </c>
      <c r="K149" s="1">
        <v>254.35</v>
      </c>
      <c r="L149" s="1">
        <v>568.703125</v>
      </c>
      <c r="M149" s="1">
        <v>0</v>
      </c>
      <c r="N149" s="1">
        <v>1643.1824999999999</v>
      </c>
      <c r="O149" s="1">
        <v>331.75125000000003</v>
      </c>
      <c r="P149" s="1">
        <v>566.84000000000015</v>
      </c>
      <c r="Q149" s="1">
        <v>767.76</v>
      </c>
      <c r="R149" s="1">
        <v>1022.28</v>
      </c>
      <c r="S149" s="1">
        <v>19849.591666666671</v>
      </c>
      <c r="T149" s="1">
        <v>477.84910714285718</v>
      </c>
      <c r="U149" s="1">
        <v>1950.7650000000001</v>
      </c>
      <c r="V149" s="1">
        <v>1161.33</v>
      </c>
      <c r="W149" s="1">
        <v>70</v>
      </c>
      <c r="X149" s="1">
        <v>298.95</v>
      </c>
      <c r="Y149" s="1">
        <v>2442.453750000001</v>
      </c>
      <c r="Z149" s="1">
        <v>203.12999999999991</v>
      </c>
      <c r="AA149" s="1">
        <v>2414.0773333333341</v>
      </c>
      <c r="AB149" s="1">
        <v>589.5999999999998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1304.962666666667</v>
      </c>
      <c r="AH149" s="1">
        <v>337.02600000000012</v>
      </c>
      <c r="AI149" s="1">
        <v>4525.0499999999993</v>
      </c>
      <c r="AJ149" s="1">
        <v>0</v>
      </c>
      <c r="AK149" s="1">
        <v>1915.2</v>
      </c>
      <c r="AL149" s="1">
        <v>638.59500000000014</v>
      </c>
      <c r="AM149" s="1">
        <v>4781.4957142857129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292.09699999999998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4677.8206666666674</v>
      </c>
      <c r="AZ149" s="1">
        <v>356.87</v>
      </c>
      <c r="BA149" s="1">
        <v>670.78125</v>
      </c>
      <c r="BB149" s="1">
        <v>2719.9386904761909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274.2</v>
      </c>
      <c r="BH149" s="1">
        <v>300</v>
      </c>
      <c r="BI149" s="1">
        <v>170</v>
      </c>
      <c r="BJ149" s="1">
        <v>861.75</v>
      </c>
      <c r="BK149" s="1">
        <v>78.641249999999999</v>
      </c>
      <c r="BL149" s="1">
        <v>414.74166666666667</v>
      </c>
      <c r="BM149" s="1">
        <v>3113.7125000000001</v>
      </c>
      <c r="BN149" s="1">
        <v>313.625</v>
      </c>
      <c r="BO149" s="1">
        <v>5727.9184523809508</v>
      </c>
      <c r="BP149" s="1">
        <v>156.19999999999999</v>
      </c>
      <c r="BQ149" s="1">
        <v>175.65625</v>
      </c>
      <c r="BR149" s="1">
        <v>350</v>
      </c>
      <c r="BS149" s="1">
        <v>170</v>
      </c>
      <c r="BT149" s="1">
        <v>475.90000000000009</v>
      </c>
      <c r="BU149" s="1">
        <v>500</v>
      </c>
      <c r="BV149" s="1">
        <v>1000</v>
      </c>
      <c r="BW149" s="1">
        <v>2181.8187499999999</v>
      </c>
      <c r="BX149" s="1">
        <v>234.07499999999999</v>
      </c>
      <c r="BY149" s="1">
        <v>168</v>
      </c>
      <c r="BZ149" s="1">
        <v>357.34178571428572</v>
      </c>
      <c r="CA149" s="1">
        <v>102.7950000000002</v>
      </c>
      <c r="CB149" s="1">
        <v>566.73749999999995</v>
      </c>
      <c r="CC149" s="1">
        <v>0</v>
      </c>
      <c r="CD149" s="1">
        <v>13463.8125</v>
      </c>
      <c r="CE149" s="1">
        <v>8059.931547619045</v>
      </c>
      <c r="CF149" s="1">
        <v>258</v>
      </c>
      <c r="CG149" s="1">
        <v>2426.355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610.36428571428587</v>
      </c>
      <c r="CM149" s="1">
        <v>671.78</v>
      </c>
      <c r="CN149" s="1">
        <v>717.90499999999997</v>
      </c>
      <c r="CO149" s="1">
        <v>57.6</v>
      </c>
      <c r="CP149" s="1">
        <v>426.6875</v>
      </c>
      <c r="CQ149" s="1">
        <v>150</v>
      </c>
      <c r="CR149" s="1">
        <v>480.4375</v>
      </c>
      <c r="CS149" s="1">
        <v>150</v>
      </c>
      <c r="CT149" s="1">
        <v>5402.95</v>
      </c>
      <c r="CU149" s="1">
        <v>2089.395</v>
      </c>
      <c r="CV149" s="1">
        <v>113.85</v>
      </c>
      <c r="CW149" s="1">
        <v>1025.6653333333329</v>
      </c>
      <c r="CX149" s="1">
        <v>99.225000000000009</v>
      </c>
      <c r="CY149" s="1">
        <v>1695.2862500000001</v>
      </c>
      <c r="CZ149" s="1">
        <v>298.10249999999991</v>
      </c>
      <c r="DA149" s="1">
        <v>1632.8635416666671</v>
      </c>
      <c r="DB149" s="1">
        <v>3587.6336309523808</v>
      </c>
      <c r="DC149" s="1">
        <v>5001.4624999999996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499.76249999999999</v>
      </c>
      <c r="DI149" s="1">
        <v>447.93749999999989</v>
      </c>
      <c r="DJ149" s="1">
        <v>1058.25</v>
      </c>
      <c r="DK149" s="1">
        <v>1321.75</v>
      </c>
      <c r="DL149" s="1">
        <v>165.3125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152314.417702381</v>
      </c>
      <c r="DX149" s="1" t="s">
        <v>465</v>
      </c>
    </row>
    <row r="150" spans="1:128" x14ac:dyDescent="0.35">
      <c r="A150" s="13" t="s">
        <v>466</v>
      </c>
      <c r="B150" s="1">
        <v>2746.3449999999998</v>
      </c>
      <c r="C150" s="1">
        <v>203.67500000000001</v>
      </c>
      <c r="D150" s="1">
        <v>1750</v>
      </c>
      <c r="E150" s="1">
        <v>270</v>
      </c>
      <c r="F150" s="1">
        <v>3120.6285714285709</v>
      </c>
      <c r="G150" s="1">
        <v>114</v>
      </c>
      <c r="H150" s="1">
        <v>500</v>
      </c>
      <c r="I150" s="1">
        <v>660.05250000000001</v>
      </c>
      <c r="J150" s="1">
        <v>1387.610666666666</v>
      </c>
      <c r="K150" s="1">
        <v>254.35</v>
      </c>
      <c r="L150" s="1">
        <v>68.703125</v>
      </c>
      <c r="M150" s="1">
        <v>0</v>
      </c>
      <c r="N150" s="1">
        <v>1600.0625</v>
      </c>
      <c r="O150" s="1">
        <v>331.75125000000003</v>
      </c>
      <c r="P150" s="1">
        <v>566.84000000000015</v>
      </c>
      <c r="Q150" s="1">
        <v>767.76</v>
      </c>
      <c r="R150" s="1">
        <v>1022.28</v>
      </c>
      <c r="S150" s="1">
        <v>22587.471666666672</v>
      </c>
      <c r="T150" s="1">
        <v>477.84910714285718</v>
      </c>
      <c r="U150" s="1">
        <v>1950.7650000000001</v>
      </c>
      <c r="V150" s="1">
        <v>1161.33</v>
      </c>
      <c r="W150" s="1">
        <v>70</v>
      </c>
      <c r="X150" s="1">
        <v>298.95</v>
      </c>
      <c r="Y150" s="1">
        <v>2180.2937500000012</v>
      </c>
      <c r="Z150" s="1">
        <v>203.12999999999991</v>
      </c>
      <c r="AA150" s="1">
        <v>3464.077333333335</v>
      </c>
      <c r="AB150" s="1">
        <v>589.5999999999998</v>
      </c>
      <c r="AC150" s="1">
        <v>317.04000000000002</v>
      </c>
      <c r="AD150" s="1">
        <v>1707.15</v>
      </c>
      <c r="AE150" s="1">
        <v>150</v>
      </c>
      <c r="AF150" s="1">
        <v>500</v>
      </c>
      <c r="AG150" s="1">
        <v>1304.962666666667</v>
      </c>
      <c r="AH150" s="1">
        <v>787.02600000000007</v>
      </c>
      <c r="AI150" s="1">
        <v>4525.0499999999993</v>
      </c>
      <c r="AJ150" s="1">
        <v>0</v>
      </c>
      <c r="AK150" s="1">
        <v>1915.2</v>
      </c>
      <c r="AL150" s="1">
        <v>638.59500000000014</v>
      </c>
      <c r="AM150" s="1">
        <v>4757.6457142857134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263.05700000000002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4477.8206666666674</v>
      </c>
      <c r="AZ150" s="1">
        <v>356.87</v>
      </c>
      <c r="BA150" s="1">
        <v>670.78125</v>
      </c>
      <c r="BB150" s="1">
        <v>2719.9386904761909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274.2</v>
      </c>
      <c r="BH150" s="1">
        <v>300</v>
      </c>
      <c r="BI150" s="1">
        <v>170</v>
      </c>
      <c r="BJ150" s="1">
        <v>861.75</v>
      </c>
      <c r="BK150" s="1">
        <v>78.641249999999999</v>
      </c>
      <c r="BL150" s="1">
        <v>114.7416666666667</v>
      </c>
      <c r="BM150" s="1">
        <v>1256.3791666666671</v>
      </c>
      <c r="BN150" s="1">
        <v>157.375</v>
      </c>
      <c r="BO150" s="1">
        <v>5036.3184523809541</v>
      </c>
      <c r="BP150" s="1">
        <v>156.19999999999999</v>
      </c>
      <c r="BQ150" s="1">
        <v>175.65625</v>
      </c>
      <c r="BR150" s="1">
        <v>350</v>
      </c>
      <c r="BS150" s="1">
        <v>170</v>
      </c>
      <c r="BT150" s="1">
        <v>475.90000000000009</v>
      </c>
      <c r="BU150" s="1">
        <v>500</v>
      </c>
      <c r="BV150" s="1">
        <v>1000</v>
      </c>
      <c r="BW150" s="1">
        <v>2455.6937499999999</v>
      </c>
      <c r="BX150" s="1">
        <v>234.07499999999999</v>
      </c>
      <c r="BY150" s="1">
        <v>168</v>
      </c>
      <c r="BZ150" s="1">
        <v>357.34178571428572</v>
      </c>
      <c r="CA150" s="1">
        <v>102.7950000000002</v>
      </c>
      <c r="CB150" s="1">
        <v>528.76607142857142</v>
      </c>
      <c r="CC150" s="1">
        <v>0</v>
      </c>
      <c r="CD150" s="1">
        <v>13413.8125</v>
      </c>
      <c r="CE150" s="1">
        <v>8010.431547619045</v>
      </c>
      <c r="CF150" s="1">
        <v>258</v>
      </c>
      <c r="CG150" s="1">
        <v>2426.355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760.36428571428587</v>
      </c>
      <c r="CM150" s="1">
        <v>621.80500000000006</v>
      </c>
      <c r="CN150" s="1">
        <v>1167.905</v>
      </c>
      <c r="CO150" s="1">
        <v>57.6</v>
      </c>
      <c r="CP150" s="1">
        <v>426.6875</v>
      </c>
      <c r="CQ150" s="1">
        <v>150</v>
      </c>
      <c r="CR150" s="1">
        <v>480.4375</v>
      </c>
      <c r="CS150" s="1">
        <v>150</v>
      </c>
      <c r="CT150" s="1">
        <v>536.95000000000016</v>
      </c>
      <c r="CU150" s="1">
        <v>2089.395</v>
      </c>
      <c r="CV150" s="1">
        <v>113.85</v>
      </c>
      <c r="CW150" s="1">
        <v>1025.6653333333329</v>
      </c>
      <c r="CX150" s="1">
        <v>99.225000000000009</v>
      </c>
      <c r="CY150" s="1">
        <v>1695.2862500000001</v>
      </c>
      <c r="CZ150" s="1">
        <v>298.10249999999991</v>
      </c>
      <c r="DA150" s="1">
        <v>1532.8635416666671</v>
      </c>
      <c r="DB150" s="1">
        <v>3587.6336309523808</v>
      </c>
      <c r="DC150" s="1">
        <v>4749.4624999999996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447.93749999999989</v>
      </c>
      <c r="DJ150" s="1">
        <v>1058.25</v>
      </c>
      <c r="DK150" s="1">
        <v>1321.75</v>
      </c>
      <c r="DL150" s="1">
        <v>165.3125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147091.7154404762</v>
      </c>
      <c r="DX150" s="1" t="s">
        <v>466</v>
      </c>
    </row>
    <row r="151" spans="1:128" x14ac:dyDescent="0.35">
      <c r="A151" s="13" t="s">
        <v>467</v>
      </c>
      <c r="B151" s="1">
        <v>2746.3449999999998</v>
      </c>
      <c r="C151" s="1">
        <v>203.67500000000001</v>
      </c>
      <c r="D151" s="1">
        <v>1750</v>
      </c>
      <c r="E151" s="1">
        <v>270</v>
      </c>
      <c r="F151" s="1">
        <v>3120.6285714285709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1600.0625</v>
      </c>
      <c r="O151" s="1">
        <v>331.75125000000003</v>
      </c>
      <c r="P151" s="1">
        <v>566.84000000000015</v>
      </c>
      <c r="Q151" s="1">
        <v>767.76</v>
      </c>
      <c r="R151" s="1">
        <v>1022.28</v>
      </c>
      <c r="S151" s="1">
        <v>14287.47166666667</v>
      </c>
      <c r="T151" s="1">
        <v>477.84910714285718</v>
      </c>
      <c r="U151" s="1">
        <v>1950.7650000000001</v>
      </c>
      <c r="V151" s="1">
        <v>1161.33</v>
      </c>
      <c r="W151" s="1">
        <v>70</v>
      </c>
      <c r="X151" s="1">
        <v>298.95</v>
      </c>
      <c r="Y151" s="1">
        <v>2180.2937500000012</v>
      </c>
      <c r="Z151" s="1">
        <v>203.12999999999991</v>
      </c>
      <c r="AA151" s="1">
        <v>3546.450666666668</v>
      </c>
      <c r="AB151" s="1">
        <v>1532.5</v>
      </c>
      <c r="AC151" s="1">
        <v>317.04000000000002</v>
      </c>
      <c r="AD151" s="1">
        <v>1707.15</v>
      </c>
      <c r="AE151" s="1">
        <v>150</v>
      </c>
      <c r="AF151" s="1">
        <v>500</v>
      </c>
      <c r="AG151" s="1">
        <v>1304.962666666667</v>
      </c>
      <c r="AH151" s="1">
        <v>1287.0260000000001</v>
      </c>
      <c r="AI151" s="1">
        <v>4525.0499999999993</v>
      </c>
      <c r="AJ151" s="1">
        <v>0</v>
      </c>
      <c r="AK151" s="1">
        <v>1915.2</v>
      </c>
      <c r="AL151" s="1">
        <v>638.59500000000014</v>
      </c>
      <c r="AM151" s="1">
        <v>4757.6457142857134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263.05700000000002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1532.368285714286</v>
      </c>
      <c r="AZ151" s="1">
        <v>356.87</v>
      </c>
      <c r="BA151" s="1">
        <v>670.78125</v>
      </c>
      <c r="BB151" s="1">
        <v>1519.9386904761909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274.2</v>
      </c>
      <c r="BH151" s="1">
        <v>300</v>
      </c>
      <c r="BI151" s="1">
        <v>170</v>
      </c>
      <c r="BJ151" s="1">
        <v>861.75</v>
      </c>
      <c r="BK151" s="1">
        <v>78.641249999999999</v>
      </c>
      <c r="BL151" s="1">
        <v>174.7416666666667</v>
      </c>
      <c r="BM151" s="1">
        <v>1256.3791666666671</v>
      </c>
      <c r="BN151" s="1">
        <v>657.375</v>
      </c>
      <c r="BO151" s="1">
        <v>4436.3184523809541</v>
      </c>
      <c r="BP151" s="1">
        <v>156.19999999999999</v>
      </c>
      <c r="BQ151" s="1">
        <v>175.65625</v>
      </c>
      <c r="BR151" s="1">
        <v>350</v>
      </c>
      <c r="BS151" s="1">
        <v>170</v>
      </c>
      <c r="BT151" s="1">
        <v>475.90000000000009</v>
      </c>
      <c r="BU151" s="1">
        <v>500</v>
      </c>
      <c r="BV151" s="1">
        <v>1000</v>
      </c>
      <c r="BW151" s="1">
        <v>2455.6937499999999</v>
      </c>
      <c r="BX151" s="1">
        <v>234.07499999999999</v>
      </c>
      <c r="BY151" s="1">
        <v>168</v>
      </c>
      <c r="BZ151" s="1">
        <v>357.34178571428572</v>
      </c>
      <c r="CA151" s="1">
        <v>102.7950000000002</v>
      </c>
      <c r="CB151" s="1">
        <v>478.76607142857142</v>
      </c>
      <c r="CC151" s="1">
        <v>0</v>
      </c>
      <c r="CD151" s="1">
        <v>13413.8125</v>
      </c>
      <c r="CE151" s="1">
        <v>7988.2982142857127</v>
      </c>
      <c r="CF151" s="1">
        <v>258</v>
      </c>
      <c r="CG151" s="1">
        <v>2426.355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760.36428571428587</v>
      </c>
      <c r="CM151" s="1">
        <v>621.80500000000006</v>
      </c>
      <c r="CN151" s="1">
        <v>892.50499999999988</v>
      </c>
      <c r="CO151" s="1">
        <v>57.6</v>
      </c>
      <c r="CP151" s="1">
        <v>466.6875</v>
      </c>
      <c r="CQ151" s="1">
        <v>150</v>
      </c>
      <c r="CR151" s="1">
        <v>480.4375</v>
      </c>
      <c r="CS151" s="1">
        <v>150</v>
      </c>
      <c r="CT151" s="1">
        <v>536.95000000000016</v>
      </c>
      <c r="CU151" s="1">
        <v>2089.395</v>
      </c>
      <c r="CV151" s="1">
        <v>113.85</v>
      </c>
      <c r="CW151" s="1">
        <v>1228.989142857143</v>
      </c>
      <c r="CX151" s="1">
        <v>99.225000000000009</v>
      </c>
      <c r="CY151" s="1">
        <v>915.28624999999977</v>
      </c>
      <c r="CZ151" s="1">
        <v>298.10249999999991</v>
      </c>
      <c r="DA151" s="1">
        <v>1485.6968750000001</v>
      </c>
      <c r="DB151" s="1">
        <v>2579.6711309523812</v>
      </c>
      <c r="DC151" s="1">
        <v>4732.2124999999996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447.93749999999989</v>
      </c>
      <c r="DJ151" s="1">
        <v>1058.25</v>
      </c>
      <c r="DK151" s="1">
        <v>1321.75</v>
      </c>
      <c r="DL151" s="1">
        <v>195.3125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134104.94770238089</v>
      </c>
      <c r="DX151" s="1" t="s">
        <v>467</v>
      </c>
    </row>
    <row r="152" spans="1:128" x14ac:dyDescent="0.35">
      <c r="A152" s="13" t="s">
        <v>468</v>
      </c>
      <c r="B152" s="1">
        <v>2746.3449999999998</v>
      </c>
      <c r="C152" s="1">
        <v>203.67500000000001</v>
      </c>
      <c r="D152" s="1">
        <v>2165.6574999999998</v>
      </c>
      <c r="E152" s="1">
        <v>270</v>
      </c>
      <c r="F152" s="1">
        <v>2120.6285714285709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767.76</v>
      </c>
      <c r="R152" s="1">
        <v>1022.28</v>
      </c>
      <c r="S152" s="1">
        <v>19355.291666666672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298.95</v>
      </c>
      <c r="Y152" s="1">
        <v>1942.453750000001</v>
      </c>
      <c r="Z152" s="1">
        <v>203.12999999999991</v>
      </c>
      <c r="AA152" s="1">
        <v>3546.450666666668</v>
      </c>
      <c r="AB152" s="1">
        <v>589.5999999999998</v>
      </c>
      <c r="AC152" s="1">
        <v>167.04</v>
      </c>
      <c r="AD152" s="1">
        <v>1707.15</v>
      </c>
      <c r="AE152" s="1">
        <v>150</v>
      </c>
      <c r="AF152" s="1">
        <v>500</v>
      </c>
      <c r="AG152" s="1">
        <v>924.96266666666702</v>
      </c>
      <c r="AH152" s="1">
        <v>687.02600000000007</v>
      </c>
      <c r="AI152" s="1">
        <v>4525.0499999999993</v>
      </c>
      <c r="AJ152" s="1">
        <v>0</v>
      </c>
      <c r="AK152" s="1">
        <v>1915.2</v>
      </c>
      <c r="AL152" s="1">
        <v>638.59500000000014</v>
      </c>
      <c r="AM152" s="1">
        <v>3781.4957142857129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292.09699999999998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2032.368285714286</v>
      </c>
      <c r="AZ152" s="1">
        <v>356.87</v>
      </c>
      <c r="BA152" s="1">
        <v>670.78125</v>
      </c>
      <c r="BB152" s="1">
        <v>1419.9386904761909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274.2</v>
      </c>
      <c r="BH152" s="1">
        <v>300</v>
      </c>
      <c r="BI152" s="1">
        <v>170</v>
      </c>
      <c r="BJ152" s="1">
        <v>861.75</v>
      </c>
      <c r="BK152" s="1">
        <v>78.641249999999999</v>
      </c>
      <c r="BL152" s="1">
        <v>114.7416666666667</v>
      </c>
      <c r="BM152" s="1">
        <v>5256.3791666666666</v>
      </c>
      <c r="BN152" s="1">
        <v>857.375</v>
      </c>
      <c r="BO152" s="1">
        <v>3878.5184523809512</v>
      </c>
      <c r="BP152" s="1">
        <v>156.19999999999999</v>
      </c>
      <c r="BQ152" s="1">
        <v>175.65625</v>
      </c>
      <c r="BR152" s="1">
        <v>350</v>
      </c>
      <c r="BS152" s="1">
        <v>170</v>
      </c>
      <c r="BT152" s="1">
        <v>475.90000000000009</v>
      </c>
      <c r="BU152" s="1">
        <v>500</v>
      </c>
      <c r="BV152" s="1">
        <v>1000</v>
      </c>
      <c r="BW152" s="1">
        <v>2457.6937499999999</v>
      </c>
      <c r="BX152" s="1">
        <v>234.07499999999999</v>
      </c>
      <c r="BY152" s="1">
        <v>168</v>
      </c>
      <c r="BZ152" s="1">
        <v>357.34178571428572</v>
      </c>
      <c r="CA152" s="1">
        <v>102.7950000000002</v>
      </c>
      <c r="CB152" s="1">
        <v>378.76607142857142</v>
      </c>
      <c r="CC152" s="1">
        <v>0</v>
      </c>
      <c r="CD152" s="1">
        <v>13313.8125</v>
      </c>
      <c r="CE152" s="1">
        <v>7827.0982142857119</v>
      </c>
      <c r="CF152" s="1">
        <v>258</v>
      </c>
      <c r="CG152" s="1">
        <v>2426.355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610.36428571428587</v>
      </c>
      <c r="CM152" s="1">
        <v>621.80500000000006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1068.989142857143</v>
      </c>
      <c r="CX152" s="1">
        <v>99.225000000000009</v>
      </c>
      <c r="CY152" s="1">
        <v>1015.28625</v>
      </c>
      <c r="CZ152" s="1">
        <v>298.10249999999991</v>
      </c>
      <c r="DA152" s="1">
        <v>1485.6968750000001</v>
      </c>
      <c r="DB152" s="1">
        <v>2579.6711309523812</v>
      </c>
      <c r="DC152" s="1">
        <v>4699.4624999999996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447.93749999999989</v>
      </c>
      <c r="DJ152" s="1">
        <v>1058.25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137090.82520238101</v>
      </c>
      <c r="DX152" s="1" t="s">
        <v>468</v>
      </c>
    </row>
    <row r="153" spans="1:128" x14ac:dyDescent="0.35">
      <c r="A153" s="13" t="s">
        <v>469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2620.6285714285709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1022.28</v>
      </c>
      <c r="S153" s="1">
        <v>13487.31166666667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298.95</v>
      </c>
      <c r="Y153" s="1">
        <v>1942.453750000001</v>
      </c>
      <c r="Z153" s="1">
        <v>203.12999999999991</v>
      </c>
      <c r="AA153" s="1">
        <v>3546.450666666668</v>
      </c>
      <c r="AB153" s="1">
        <v>589.5999999999998</v>
      </c>
      <c r="AC153" s="1">
        <v>167.04</v>
      </c>
      <c r="AD153" s="1">
        <v>1707.15</v>
      </c>
      <c r="AE153" s="1">
        <v>150</v>
      </c>
      <c r="AF153" s="1">
        <v>500</v>
      </c>
      <c r="AG153" s="1">
        <v>924.96266666666702</v>
      </c>
      <c r="AH153" s="1">
        <v>687.02600000000007</v>
      </c>
      <c r="AI153" s="1">
        <v>4525.0499999999993</v>
      </c>
      <c r="AJ153" s="1">
        <v>0</v>
      </c>
      <c r="AK153" s="1">
        <v>1915.2</v>
      </c>
      <c r="AL153" s="1">
        <v>638.59500000000014</v>
      </c>
      <c r="AM153" s="1">
        <v>4881.4957142857129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292.09699999999998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7532.3682857142858</v>
      </c>
      <c r="AZ153" s="1">
        <v>356.87</v>
      </c>
      <c r="BA153" s="1">
        <v>670.78125</v>
      </c>
      <c r="BB153" s="1">
        <v>1246.138690476191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274.2</v>
      </c>
      <c r="BH153" s="1">
        <v>300</v>
      </c>
      <c r="BI153" s="1">
        <v>170</v>
      </c>
      <c r="BJ153" s="1">
        <v>861.75</v>
      </c>
      <c r="BK153" s="1">
        <v>78.641249999999999</v>
      </c>
      <c r="BL153" s="1">
        <v>114.7416666666667</v>
      </c>
      <c r="BM153" s="1">
        <v>1756.3791666666671</v>
      </c>
      <c r="BN153" s="1">
        <v>857.375</v>
      </c>
      <c r="BO153" s="1">
        <v>4993.4934523809516</v>
      </c>
      <c r="BP153" s="1">
        <v>156.19999999999999</v>
      </c>
      <c r="BQ153" s="1">
        <v>175.65625</v>
      </c>
      <c r="BR153" s="1">
        <v>350</v>
      </c>
      <c r="BS153" s="1">
        <v>170</v>
      </c>
      <c r="BT153" s="1">
        <v>475.90000000000009</v>
      </c>
      <c r="BU153" s="1">
        <v>500</v>
      </c>
      <c r="BV153" s="1">
        <v>1000</v>
      </c>
      <c r="BW153" s="1">
        <v>2457.6937499999999</v>
      </c>
      <c r="BX153" s="1">
        <v>234.07499999999999</v>
      </c>
      <c r="BY153" s="1">
        <v>168</v>
      </c>
      <c r="BZ153" s="1">
        <v>357.34178571428572</v>
      </c>
      <c r="CA153" s="1">
        <v>102.7950000000002</v>
      </c>
      <c r="CB153" s="1">
        <v>378.76607142857142</v>
      </c>
      <c r="CC153" s="1">
        <v>0</v>
      </c>
      <c r="CD153" s="1">
        <v>13313.8125</v>
      </c>
      <c r="CE153" s="1">
        <v>15672.78571428571</v>
      </c>
      <c r="CF153" s="1">
        <v>258</v>
      </c>
      <c r="CG153" s="1">
        <v>2426.355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610.36428571428587</v>
      </c>
      <c r="CM153" s="1">
        <v>621.80500000000006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436.95000000000022</v>
      </c>
      <c r="CU153" s="1">
        <v>2089.395</v>
      </c>
      <c r="CV153" s="1">
        <v>113.85</v>
      </c>
      <c r="CW153" s="1">
        <v>1768.989142857143</v>
      </c>
      <c r="CX153" s="1">
        <v>99.225000000000009</v>
      </c>
      <c r="CY153" s="1">
        <v>1015.28625</v>
      </c>
      <c r="CZ153" s="1">
        <v>298.10249999999991</v>
      </c>
      <c r="DA153" s="1">
        <v>1352.8218750000001</v>
      </c>
      <c r="DB153" s="1">
        <v>2183.4461309523808</v>
      </c>
      <c r="DC153" s="1">
        <v>4699.4624999999996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447.93749999999989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143907.39270238101</v>
      </c>
      <c r="DX153" s="1" t="s">
        <v>469</v>
      </c>
    </row>
    <row r="154" spans="1:128" x14ac:dyDescent="0.35">
      <c r="A154" s="13" t="s">
        <v>470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2620.6285714285709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1022.28</v>
      </c>
      <c r="S154" s="1">
        <v>16855.291666666672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298.95</v>
      </c>
      <c r="Y154" s="1">
        <v>1942.453750000001</v>
      </c>
      <c r="Z154" s="1">
        <v>203.12999999999991</v>
      </c>
      <c r="AA154" s="1">
        <v>2496.450666666668</v>
      </c>
      <c r="AB154" s="1">
        <v>589.5999999999998</v>
      </c>
      <c r="AC154" s="1">
        <v>167.04</v>
      </c>
      <c r="AD154" s="1">
        <v>1707.15</v>
      </c>
      <c r="AE154" s="1">
        <v>150</v>
      </c>
      <c r="AF154" s="1">
        <v>500</v>
      </c>
      <c r="AG154" s="1">
        <v>1224.962666666667</v>
      </c>
      <c r="AH154" s="1">
        <v>187.0260000000001</v>
      </c>
      <c r="AI154" s="1">
        <v>4525.0499999999993</v>
      </c>
      <c r="AJ154" s="1">
        <v>0</v>
      </c>
      <c r="AK154" s="1">
        <v>1915.2</v>
      </c>
      <c r="AL154" s="1">
        <v>638.59500000000014</v>
      </c>
      <c r="AM154" s="1">
        <v>10481.495714285709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292.09699999999998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1232.368285714286</v>
      </c>
      <c r="AZ154" s="1">
        <v>356.87</v>
      </c>
      <c r="BA154" s="1">
        <v>670.78125</v>
      </c>
      <c r="BB154" s="1">
        <v>1246.138690476191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274.2</v>
      </c>
      <c r="BH154" s="1">
        <v>300</v>
      </c>
      <c r="BI154" s="1">
        <v>170</v>
      </c>
      <c r="BJ154" s="1">
        <v>861.75</v>
      </c>
      <c r="BK154" s="1">
        <v>78.641249999999999</v>
      </c>
      <c r="BL154" s="1">
        <v>414.74166666666667</v>
      </c>
      <c r="BM154" s="1">
        <v>1426.3791666666671</v>
      </c>
      <c r="BN154" s="1">
        <v>157.375</v>
      </c>
      <c r="BO154" s="1">
        <v>5493.4934523809516</v>
      </c>
      <c r="BP154" s="1">
        <v>156.19999999999999</v>
      </c>
      <c r="BQ154" s="1">
        <v>175.65625</v>
      </c>
      <c r="BR154" s="1">
        <v>350</v>
      </c>
      <c r="BS154" s="1">
        <v>170</v>
      </c>
      <c r="BT154" s="1">
        <v>475.90000000000009</v>
      </c>
      <c r="BU154" s="1">
        <v>500</v>
      </c>
      <c r="BV154" s="1">
        <v>1000</v>
      </c>
      <c r="BW154" s="1">
        <v>1907.6937499999999</v>
      </c>
      <c r="BX154" s="1">
        <v>234.07499999999999</v>
      </c>
      <c r="BY154" s="1">
        <v>168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13313.8125</v>
      </c>
      <c r="CE154" s="1">
        <v>3922.7857142857119</v>
      </c>
      <c r="CF154" s="1">
        <v>258</v>
      </c>
      <c r="CG154" s="1">
        <v>2426.355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370.36428571428581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436.95000000000022</v>
      </c>
      <c r="CU154" s="1">
        <v>2089.395</v>
      </c>
      <c r="CV154" s="1">
        <v>113.85</v>
      </c>
      <c r="CW154" s="1">
        <v>1768.989142857143</v>
      </c>
      <c r="CX154" s="1">
        <v>99.225000000000009</v>
      </c>
      <c r="CY154" s="1">
        <v>715.28624999999977</v>
      </c>
      <c r="CZ154" s="1">
        <v>298.10249999999991</v>
      </c>
      <c r="DA154" s="1">
        <v>1352.8218750000001</v>
      </c>
      <c r="DB154" s="1">
        <v>2183.4461309523808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447.93749999999989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131525.3727023809</v>
      </c>
      <c r="DX154" s="1" t="s">
        <v>470</v>
      </c>
    </row>
    <row r="155" spans="1:128" x14ac:dyDescent="0.35">
      <c r="A155" s="13"/>
    </row>
    <row r="156" spans="1:128" x14ac:dyDescent="0.35">
      <c r="A156" s="13" t="s">
        <v>471</v>
      </c>
      <c r="B156" s="1">
        <v>9050.907011904761</v>
      </c>
      <c r="C156" s="1">
        <v>273.76290476190468</v>
      </c>
      <c r="D156" s="1">
        <v>4390.2111190476189</v>
      </c>
      <c r="E156" s="1">
        <v>395.35990476190477</v>
      </c>
      <c r="F156" s="1">
        <v>6492.844761904762</v>
      </c>
      <c r="G156" s="1">
        <v>209.42857142857139</v>
      </c>
      <c r="H156" s="1">
        <v>497.04</v>
      </c>
      <c r="I156" s="1">
        <v>1111.4931666666671</v>
      </c>
      <c r="J156" s="1">
        <v>2320.5173333333332</v>
      </c>
      <c r="K156" s="1">
        <v>374.06542857142858</v>
      </c>
      <c r="L156" s="1">
        <v>653.48522023809528</v>
      </c>
      <c r="M156" s="1">
        <v>0</v>
      </c>
      <c r="N156" s="1">
        <v>1385.7910714285711</v>
      </c>
      <c r="O156" s="1">
        <v>707.21648809523811</v>
      </c>
      <c r="P156" s="1">
        <v>922.32190476190499</v>
      </c>
      <c r="Q156" s="1">
        <v>5091.0933333333342</v>
      </c>
      <c r="R156" s="1">
        <v>1350.119390476191</v>
      </c>
      <c r="S156" s="1">
        <v>42685.138333333343</v>
      </c>
      <c r="T156" s="1">
        <v>461.03958333333338</v>
      </c>
      <c r="U156" s="1">
        <v>2697.5421428571431</v>
      </c>
      <c r="V156" s="1">
        <v>2174.0728571428572</v>
      </c>
      <c r="W156" s="1">
        <v>65.257142857142867</v>
      </c>
      <c r="X156" s="1">
        <v>273.75</v>
      </c>
      <c r="Y156" s="1">
        <v>3048.7814880952378</v>
      </c>
      <c r="Z156" s="1">
        <v>345.42142857142852</v>
      </c>
      <c r="AA156" s="1">
        <v>7416.8144761904759</v>
      </c>
      <c r="AB156" s="1">
        <v>964.61142857142841</v>
      </c>
      <c r="AC156" s="1">
        <v>339.90523809523808</v>
      </c>
      <c r="AD156" s="1">
        <v>1654.8071428571429</v>
      </c>
      <c r="AE156" s="1">
        <v>111.71428571428569</v>
      </c>
      <c r="AF156" s="1">
        <v>489.01333333333332</v>
      </c>
      <c r="AG156" s="1">
        <v>2292.6293333333329</v>
      </c>
      <c r="AH156" s="1">
        <v>49.959333333333461</v>
      </c>
      <c r="AI156" s="1">
        <v>7962.307142857142</v>
      </c>
      <c r="AJ156" s="1">
        <v>0</v>
      </c>
      <c r="AK156" s="1">
        <v>2648.5523809523811</v>
      </c>
      <c r="AL156" s="1">
        <v>1702.8597619047621</v>
      </c>
      <c r="AM156" s="1">
        <v>10501.98857142857</v>
      </c>
      <c r="AN156" s="1">
        <v>250.2</v>
      </c>
      <c r="AO156" s="1">
        <v>3904.6428571428569</v>
      </c>
      <c r="AP156" s="1">
        <v>75.687142857142845</v>
      </c>
      <c r="AQ156" s="1">
        <v>2031.049285714286</v>
      </c>
      <c r="AR156" s="1">
        <v>0</v>
      </c>
      <c r="AS156" s="1">
        <v>214.51392857142861</v>
      </c>
      <c r="AT156" s="1">
        <v>202.9014285714286</v>
      </c>
      <c r="AU156" s="1">
        <v>66.766964285714295</v>
      </c>
      <c r="AV156" s="1">
        <v>0</v>
      </c>
      <c r="AW156" s="1">
        <v>0</v>
      </c>
      <c r="AX156" s="1">
        <v>0</v>
      </c>
      <c r="AY156" s="1">
        <v>2765.4849523809521</v>
      </c>
      <c r="AZ156" s="1">
        <v>450.37</v>
      </c>
      <c r="BA156" s="1">
        <v>683.78125</v>
      </c>
      <c r="BB156" s="1">
        <v>1320.5386904761911</v>
      </c>
      <c r="BC156" s="1">
        <v>642</v>
      </c>
      <c r="BD156" s="1">
        <v>1041.5</v>
      </c>
      <c r="BE156" s="1">
        <v>202.3125</v>
      </c>
      <c r="BF156" s="1">
        <v>252.1</v>
      </c>
      <c r="BG156" s="1">
        <v>0</v>
      </c>
      <c r="BH156" s="1">
        <v>170.4</v>
      </c>
      <c r="BI156" s="1">
        <v>105</v>
      </c>
      <c r="BJ156" s="1">
        <v>463.75</v>
      </c>
      <c r="BK156" s="1">
        <v>91.641249999999999</v>
      </c>
      <c r="BL156" s="1">
        <v>293.3416666666667</v>
      </c>
      <c r="BM156" s="1">
        <v>5270.0791666666664</v>
      </c>
      <c r="BN156" s="1">
        <v>151.875</v>
      </c>
      <c r="BO156" s="1">
        <v>4419.6934523809541</v>
      </c>
      <c r="BP156" s="1">
        <v>0</v>
      </c>
      <c r="BQ156" s="1">
        <v>156.15625</v>
      </c>
      <c r="BR156" s="1">
        <v>350</v>
      </c>
      <c r="BS156" s="1">
        <v>56</v>
      </c>
      <c r="BT156" s="1">
        <v>115.10000000000009</v>
      </c>
      <c r="BU156" s="1">
        <v>740</v>
      </c>
      <c r="BV156" s="1">
        <v>886</v>
      </c>
      <c r="BW156" s="1">
        <v>4048.0151785714279</v>
      </c>
      <c r="BX156" s="1">
        <v>184.93214285714291</v>
      </c>
      <c r="BY156" s="1">
        <v>0</v>
      </c>
      <c r="BZ156" s="1">
        <v>1166.634642857143</v>
      </c>
      <c r="CA156" s="1">
        <v>5972.1350000000011</v>
      </c>
      <c r="CB156" s="1">
        <v>630.01250000000005</v>
      </c>
      <c r="CC156" s="1">
        <v>0</v>
      </c>
      <c r="CD156" s="1">
        <v>38110.52678571429</v>
      </c>
      <c r="CE156" s="1">
        <v>28161.82857142857</v>
      </c>
      <c r="CF156" s="1">
        <v>45.771428571428537</v>
      </c>
      <c r="CG156" s="1">
        <v>3986.0292857142858</v>
      </c>
      <c r="CH156" s="1">
        <v>1029.535714285714</v>
      </c>
      <c r="CI156" s="1">
        <v>136.17142857142861</v>
      </c>
      <c r="CJ156" s="1">
        <v>179.7714285714286</v>
      </c>
      <c r="CK156" s="1">
        <v>0</v>
      </c>
      <c r="CL156" s="1">
        <v>937.95714285714291</v>
      </c>
      <c r="CM156" s="1">
        <v>727.43714285714293</v>
      </c>
      <c r="CN156" s="1">
        <v>1128.5478571428571</v>
      </c>
      <c r="CO156" s="1">
        <v>28.671428571428581</v>
      </c>
      <c r="CP156" s="1">
        <v>487.09226190476193</v>
      </c>
      <c r="CQ156" s="1">
        <v>147.07142857142861</v>
      </c>
      <c r="CR156" s="1">
        <v>1038.9375</v>
      </c>
      <c r="CS156" s="1">
        <v>126.17142857142861</v>
      </c>
      <c r="CT156" s="1">
        <v>951.92142857142881</v>
      </c>
      <c r="CU156" s="1">
        <v>3390.0749999999998</v>
      </c>
      <c r="CV156" s="1">
        <v>189.27857142857141</v>
      </c>
      <c r="CW156" s="1">
        <v>3229.0819999999999</v>
      </c>
      <c r="CX156" s="1">
        <v>156.92785714285711</v>
      </c>
      <c r="CY156" s="1">
        <v>1460.618392857142</v>
      </c>
      <c r="CZ156" s="1">
        <v>660.27464285714279</v>
      </c>
      <c r="DA156" s="1">
        <v>12326.87544642857</v>
      </c>
      <c r="DB156" s="1">
        <v>7505.635416666667</v>
      </c>
      <c r="DC156" s="1">
        <v>9218.0696428571428</v>
      </c>
      <c r="DD156" s="1">
        <v>2454.071428571428</v>
      </c>
      <c r="DE156" s="1">
        <v>51.371428571428567</v>
      </c>
      <c r="DF156" s="1">
        <v>2319.428571428572</v>
      </c>
      <c r="DG156" s="1">
        <v>44.314285714285717</v>
      </c>
      <c r="DH156" s="1">
        <v>1260.048214285714</v>
      </c>
      <c r="DI156" s="1">
        <v>1060.8660714285711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429.46428571428578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285466.28178333328</v>
      </c>
      <c r="DX156" s="1" t="s">
        <v>471</v>
      </c>
    </row>
    <row r="157" spans="1:128" x14ac:dyDescent="0.35">
      <c r="A157" s="13" t="s">
        <v>460</v>
      </c>
      <c r="B157" s="1">
        <v>390.31076190476199</v>
      </c>
      <c r="C157" s="1">
        <v>40.08790476190476</v>
      </c>
      <c r="D157" s="1">
        <v>544.55361904761901</v>
      </c>
      <c r="E157" s="1">
        <v>92.359904761904758</v>
      </c>
      <c r="F157" s="1">
        <v>398.29619047619059</v>
      </c>
      <c r="G157" s="1">
        <v>35.428571428571431</v>
      </c>
      <c r="H157" s="1">
        <v>0</v>
      </c>
      <c r="I157" s="1">
        <v>198.44066666666669</v>
      </c>
      <c r="J157" s="1">
        <v>302.66666666666657</v>
      </c>
      <c r="K157" s="1">
        <v>83.715428571428575</v>
      </c>
      <c r="L157" s="1">
        <v>84.782095238095238</v>
      </c>
      <c r="M157" s="1">
        <v>0</v>
      </c>
      <c r="N157" s="1">
        <v>116.7085714285714</v>
      </c>
      <c r="O157" s="1">
        <v>162.83523809523811</v>
      </c>
      <c r="P157" s="1">
        <v>157.16190476190479</v>
      </c>
      <c r="Q157" s="1">
        <v>307.4133333333333</v>
      </c>
      <c r="R157" s="1">
        <v>327.83939047619049</v>
      </c>
      <c r="S157" s="1">
        <v>742.3066666666673</v>
      </c>
      <c r="T157" s="1">
        <v>0</v>
      </c>
      <c r="U157" s="1">
        <v>361.17714285714283</v>
      </c>
      <c r="V157" s="1">
        <v>306.66285714285709</v>
      </c>
      <c r="W157" s="1">
        <v>0</v>
      </c>
      <c r="X157" s="1">
        <v>0</v>
      </c>
      <c r="Y157" s="1">
        <v>0</v>
      </c>
      <c r="Z157" s="1">
        <v>111.2114285714286</v>
      </c>
      <c r="AA157" s="1">
        <v>2188.7238095238099</v>
      </c>
      <c r="AB157" s="1">
        <v>136.09142857142851</v>
      </c>
      <c r="AC157" s="1">
        <v>83.715238095238092</v>
      </c>
      <c r="AD157" s="1">
        <v>0</v>
      </c>
      <c r="AE157" s="1">
        <v>0</v>
      </c>
      <c r="AF157" s="1">
        <v>0</v>
      </c>
      <c r="AG157" s="1">
        <v>970.90666666666652</v>
      </c>
      <c r="AH157" s="1">
        <v>0</v>
      </c>
      <c r="AI157" s="1">
        <v>2647.6571428571419</v>
      </c>
      <c r="AJ157" s="1">
        <v>0</v>
      </c>
      <c r="AK157" s="1">
        <v>733.35238095238083</v>
      </c>
      <c r="AL157" s="1">
        <v>596.90476190476193</v>
      </c>
      <c r="AM157" s="1">
        <v>4801.1428571428569</v>
      </c>
      <c r="AN157" s="1">
        <v>71.999999999999972</v>
      </c>
      <c r="AO157" s="1">
        <v>609.14285714285711</v>
      </c>
      <c r="AP157" s="1">
        <v>6.0571428571428587</v>
      </c>
      <c r="AQ157" s="1">
        <v>642.27428571428561</v>
      </c>
      <c r="AR157" s="1">
        <v>0</v>
      </c>
      <c r="AS157" s="1">
        <v>116.8501785714286</v>
      </c>
      <c r="AT157" s="1">
        <v>98.636428571428581</v>
      </c>
      <c r="AU157" s="1">
        <v>26.245714285714289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1666.321428571428</v>
      </c>
      <c r="BX157" s="1">
        <v>0</v>
      </c>
      <c r="BZ157" s="1">
        <v>432.19285714285718</v>
      </c>
      <c r="CA157" s="1">
        <v>5860.380000000001</v>
      </c>
      <c r="CB157" s="1">
        <v>0</v>
      </c>
      <c r="CC157" s="1">
        <v>0</v>
      </c>
      <c r="CD157" s="1">
        <v>20584.71428571429</v>
      </c>
      <c r="CE157" s="1">
        <v>11052.342857142859</v>
      </c>
      <c r="CF157" s="1">
        <v>0</v>
      </c>
      <c r="CG157" s="1">
        <v>544.47428571428554</v>
      </c>
      <c r="CH157" s="1">
        <v>0</v>
      </c>
      <c r="CI157" s="1">
        <v>0</v>
      </c>
      <c r="CJ157" s="1">
        <v>0</v>
      </c>
      <c r="CK157" s="1">
        <v>0</v>
      </c>
      <c r="CL157" s="1">
        <v>448.94285714285712</v>
      </c>
      <c r="CM157" s="1">
        <v>295.65714285714301</v>
      </c>
      <c r="CN157" s="1">
        <v>601.74285714285713</v>
      </c>
      <c r="CO157" s="1">
        <v>0</v>
      </c>
      <c r="CP157" s="1">
        <v>0</v>
      </c>
      <c r="CQ157" s="1">
        <v>0</v>
      </c>
      <c r="CR157" s="1">
        <v>507.5</v>
      </c>
      <c r="CS157" s="1">
        <v>0</v>
      </c>
      <c r="CT157" s="1">
        <v>421.77142857142849</v>
      </c>
      <c r="CU157" s="1">
        <v>544.68000000000018</v>
      </c>
      <c r="CV157" s="1">
        <v>75.428571428571431</v>
      </c>
      <c r="CW157" s="1">
        <v>1454.502857142857</v>
      </c>
      <c r="CX157" s="1">
        <v>57.702857142857141</v>
      </c>
      <c r="CY157" s="1">
        <v>596.41714285714284</v>
      </c>
      <c r="CZ157" s="1">
        <v>43.277142857142792</v>
      </c>
      <c r="DA157" s="1">
        <v>10229.428571428571</v>
      </c>
      <c r="DB157" s="1">
        <v>4422.4642857142862</v>
      </c>
      <c r="DC157" s="1">
        <v>3007.8571428571431</v>
      </c>
      <c r="DD157" s="1">
        <v>983.57142857142844</v>
      </c>
      <c r="DE157" s="1">
        <v>0</v>
      </c>
      <c r="DF157" s="1">
        <v>411.42857142857162</v>
      </c>
      <c r="DG157" s="1">
        <v>0</v>
      </c>
      <c r="DH157" s="1">
        <v>685.28571428571422</v>
      </c>
      <c r="DI157" s="1">
        <v>376.22857142857151</v>
      </c>
      <c r="DJ157" s="1">
        <v>0</v>
      </c>
      <c r="DK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83797.972092857162</v>
      </c>
      <c r="DX157" s="1" t="s">
        <v>460</v>
      </c>
    </row>
    <row r="158" spans="1:128" x14ac:dyDescent="0.35">
      <c r="A158" s="13" t="s">
        <v>461</v>
      </c>
      <c r="B158" s="1">
        <v>5474.7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159.04000000000011</v>
      </c>
      <c r="K158" s="1">
        <v>0</v>
      </c>
      <c r="L158" s="1">
        <v>0</v>
      </c>
      <c r="M158" s="1">
        <v>0</v>
      </c>
      <c r="N158" s="1">
        <v>26.640000000000011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2873.9199999999992</v>
      </c>
      <c r="T158" s="1">
        <v>0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415.84000000000009</v>
      </c>
      <c r="AB158" s="1">
        <v>91.32000000000005</v>
      </c>
      <c r="AC158" s="1">
        <v>0</v>
      </c>
      <c r="AD158" s="1">
        <v>0</v>
      </c>
      <c r="AE158" s="1">
        <v>0</v>
      </c>
      <c r="AF158" s="1">
        <v>0</v>
      </c>
      <c r="AG158" s="1">
        <v>170.52</v>
      </c>
      <c r="AH158" s="1">
        <v>0</v>
      </c>
      <c r="AI158" s="1">
        <v>0</v>
      </c>
      <c r="AJ158" s="1">
        <v>0</v>
      </c>
      <c r="AK158" s="1">
        <v>0</v>
      </c>
      <c r="AL158" s="1">
        <v>184</v>
      </c>
      <c r="AM158" s="1">
        <v>325.80000000000018</v>
      </c>
      <c r="AN158" s="1">
        <v>0</v>
      </c>
      <c r="AO158" s="1">
        <v>6</v>
      </c>
      <c r="AP158" s="1">
        <v>7.1999999999999993</v>
      </c>
      <c r="AQ158" s="1">
        <v>0</v>
      </c>
      <c r="AR158" s="1">
        <v>0</v>
      </c>
      <c r="AS158" s="1">
        <v>2.850000000000009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21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49.75</v>
      </c>
      <c r="BX158" s="1">
        <v>0</v>
      </c>
      <c r="BZ158" s="1">
        <v>108.17999999999989</v>
      </c>
      <c r="CA158" s="1">
        <v>1.680000000000291</v>
      </c>
      <c r="CB158" s="1">
        <v>0</v>
      </c>
      <c r="CC158" s="1">
        <v>0</v>
      </c>
      <c r="CD158" s="1">
        <v>1035</v>
      </c>
      <c r="CE158" s="1">
        <v>1299.5999999999999</v>
      </c>
      <c r="CF158" s="1">
        <v>0</v>
      </c>
      <c r="CG158" s="1">
        <v>75.599999999999909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12.4047619047619</v>
      </c>
      <c r="CQ158" s="1">
        <v>0</v>
      </c>
      <c r="CR158" s="1">
        <v>15</v>
      </c>
      <c r="CS158" s="1">
        <v>0</v>
      </c>
      <c r="CT158" s="1">
        <v>1.1999999999999891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114</v>
      </c>
      <c r="DD158" s="1">
        <v>22.5</v>
      </c>
      <c r="DE158" s="1">
        <v>0</v>
      </c>
      <c r="DF158" s="1">
        <v>22.5</v>
      </c>
      <c r="DG158" s="1">
        <v>0</v>
      </c>
      <c r="DH158" s="1">
        <v>48</v>
      </c>
      <c r="DI158" s="1">
        <v>0</v>
      </c>
      <c r="DJ158" s="1">
        <v>0</v>
      </c>
      <c r="DK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15889.31476190476</v>
      </c>
      <c r="DX158" s="1" t="s">
        <v>461</v>
      </c>
    </row>
    <row r="159" spans="1:128" x14ac:dyDescent="0.35">
      <c r="A159" s="13" t="s">
        <v>462</v>
      </c>
      <c r="B159" s="1">
        <v>82.5</v>
      </c>
      <c r="C159" s="1">
        <v>29.999999999999989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35.999999999999993</v>
      </c>
      <c r="L159" s="1">
        <v>0</v>
      </c>
      <c r="M159" s="1">
        <v>0</v>
      </c>
      <c r="N159" s="1">
        <v>245.68</v>
      </c>
      <c r="O159" s="1">
        <v>59.199999999999989</v>
      </c>
      <c r="P159" s="1">
        <v>183.52</v>
      </c>
      <c r="Q159" s="1">
        <v>183.68</v>
      </c>
      <c r="R159" s="1">
        <v>0</v>
      </c>
      <c r="S159" s="1">
        <v>5270.72</v>
      </c>
      <c r="T159" s="1">
        <v>0</v>
      </c>
      <c r="U159" s="1">
        <v>434.39999999999992</v>
      </c>
      <c r="V159" s="1">
        <v>690.4799999999999</v>
      </c>
      <c r="W159" s="1">
        <v>0</v>
      </c>
      <c r="X159" s="1">
        <v>0</v>
      </c>
      <c r="Y159" s="1">
        <v>368.925238095238</v>
      </c>
      <c r="Z159" s="1">
        <v>31.080000000000009</v>
      </c>
      <c r="AA159" s="1">
        <v>1527.2</v>
      </c>
      <c r="AB159" s="1">
        <v>147.59999999999991</v>
      </c>
      <c r="AC159" s="1">
        <v>0</v>
      </c>
      <c r="AD159" s="1">
        <v>0</v>
      </c>
      <c r="AE159" s="1">
        <v>0</v>
      </c>
      <c r="AF159" s="1">
        <v>0</v>
      </c>
      <c r="AG159" s="1">
        <v>226.24</v>
      </c>
      <c r="AH159" s="1">
        <v>0</v>
      </c>
      <c r="AI159" s="1">
        <v>789.59999999999991</v>
      </c>
      <c r="AJ159" s="1">
        <v>0</v>
      </c>
      <c r="AK159" s="1">
        <v>0</v>
      </c>
      <c r="AL159" s="1">
        <v>283.36000000000013</v>
      </c>
      <c r="AM159" s="1">
        <v>617.39999999999964</v>
      </c>
      <c r="AN159" s="1">
        <v>0</v>
      </c>
      <c r="AO159" s="1">
        <v>936</v>
      </c>
      <c r="AP159" s="1">
        <v>6.4799999999999986</v>
      </c>
      <c r="AQ159" s="1">
        <v>211.6</v>
      </c>
      <c r="AR159" s="1">
        <v>0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0</v>
      </c>
      <c r="AZ159" s="1">
        <v>72.5</v>
      </c>
      <c r="BA159" s="1">
        <v>13</v>
      </c>
      <c r="BB159" s="1">
        <v>74.400000000000034</v>
      </c>
      <c r="BC159" s="1">
        <v>222</v>
      </c>
      <c r="BD159" s="1">
        <v>241.5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13</v>
      </c>
      <c r="BL159" s="1">
        <v>0</v>
      </c>
      <c r="BM159" s="1">
        <v>79.5</v>
      </c>
      <c r="BN159" s="1">
        <v>0</v>
      </c>
      <c r="BO159" s="1">
        <v>518.40000000000009</v>
      </c>
      <c r="BQ159" s="1">
        <v>0</v>
      </c>
      <c r="BR159" s="1">
        <v>0</v>
      </c>
      <c r="BS159" s="1">
        <v>0</v>
      </c>
      <c r="BT159" s="1">
        <v>0</v>
      </c>
      <c r="BU159" s="1">
        <v>240</v>
      </c>
      <c r="BV159" s="1">
        <v>0</v>
      </c>
      <c r="BW159" s="1">
        <v>361</v>
      </c>
      <c r="BX159" s="1">
        <v>0</v>
      </c>
      <c r="BZ159" s="1">
        <v>268.92000000000007</v>
      </c>
      <c r="CA159" s="1">
        <v>7.2799999999997453</v>
      </c>
      <c r="CB159" s="1">
        <v>0</v>
      </c>
      <c r="CC159" s="1">
        <v>0</v>
      </c>
      <c r="CD159" s="1">
        <v>3177</v>
      </c>
      <c r="CE159" s="1">
        <v>2138.4</v>
      </c>
      <c r="CF159" s="1">
        <v>0</v>
      </c>
      <c r="CG159" s="1">
        <v>939.59999999999991</v>
      </c>
      <c r="CH159" s="1">
        <v>116.78571428571421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712.80000000000007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612</v>
      </c>
      <c r="DD159" s="1">
        <v>348</v>
      </c>
      <c r="DE159" s="1">
        <v>0</v>
      </c>
      <c r="DF159" s="1">
        <v>367.5</v>
      </c>
      <c r="DG159" s="1">
        <v>0</v>
      </c>
      <c r="DH159" s="1">
        <v>27</v>
      </c>
      <c r="DI159" s="1">
        <v>0</v>
      </c>
      <c r="DJ159" s="1">
        <v>0</v>
      </c>
      <c r="DK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26721.050952380949</v>
      </c>
      <c r="DX159" s="1" t="s">
        <v>462</v>
      </c>
    </row>
    <row r="160" spans="1:128" x14ac:dyDescent="0.35">
      <c r="A160" s="13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35">
      <c r="A161" s="13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35">
      <c r="A162" s="13" t="s">
        <v>472</v>
      </c>
      <c r="B162" s="1">
        <v>3103.3962499999989</v>
      </c>
      <c r="C162" s="1">
        <v>203.67500000000001</v>
      </c>
      <c r="D162" s="1">
        <v>2165.6574999999998</v>
      </c>
      <c r="E162" s="1">
        <v>270</v>
      </c>
      <c r="F162" s="1">
        <v>3720.6285714285718</v>
      </c>
      <c r="G162" s="1">
        <v>114</v>
      </c>
      <c r="H162" s="1">
        <v>497.04</v>
      </c>
      <c r="I162" s="1">
        <v>660.0524999999999</v>
      </c>
      <c r="J162" s="1">
        <v>1287.610666666666</v>
      </c>
      <c r="K162" s="1">
        <v>254.35</v>
      </c>
      <c r="L162" s="1">
        <v>568.703125</v>
      </c>
      <c r="M162" s="1">
        <v>0</v>
      </c>
      <c r="N162" s="1">
        <v>996.76249999999982</v>
      </c>
      <c r="O162" s="1">
        <v>464.46125000000001</v>
      </c>
      <c r="P162" s="1">
        <v>566.84000000000015</v>
      </c>
      <c r="Q162" s="1">
        <v>4600.0000000000009</v>
      </c>
      <c r="R162" s="1">
        <v>1022.28</v>
      </c>
      <c r="S162" s="1">
        <v>33798.191666666673</v>
      </c>
      <c r="T162" s="1">
        <v>461.03958333333338</v>
      </c>
      <c r="U162" s="1">
        <v>1780.7650000000001</v>
      </c>
      <c r="V162" s="1">
        <v>1161.33</v>
      </c>
      <c r="W162" s="1">
        <v>65.257142857142867</v>
      </c>
      <c r="X162" s="1">
        <v>273.75</v>
      </c>
      <c r="Y162" s="1">
        <v>2679.8562499999998</v>
      </c>
      <c r="Z162" s="1">
        <v>203.12999999999991</v>
      </c>
      <c r="AA162" s="1">
        <v>3285.0506666666661</v>
      </c>
      <c r="AB162" s="1">
        <v>589.59999999999991</v>
      </c>
      <c r="AC162" s="1">
        <v>256.19</v>
      </c>
      <c r="AD162" s="1">
        <v>1654.8071428571429</v>
      </c>
      <c r="AE162" s="1">
        <v>111.71428571428569</v>
      </c>
      <c r="AF162" s="1">
        <v>489.01333333333332</v>
      </c>
      <c r="AG162" s="1">
        <v>924.96266666666679</v>
      </c>
      <c r="AH162" s="1">
        <v>49.959333333333461</v>
      </c>
      <c r="AI162" s="1">
        <v>4525.0499999999993</v>
      </c>
      <c r="AJ162" s="1">
        <v>0</v>
      </c>
      <c r="AK162" s="1">
        <v>1915.2</v>
      </c>
      <c r="AL162" s="1">
        <v>638.59500000000003</v>
      </c>
      <c r="AM162" s="1">
        <v>4757.6457142857134</v>
      </c>
      <c r="AN162" s="1">
        <v>178.2</v>
      </c>
      <c r="AO162" s="1">
        <v>2353.5</v>
      </c>
      <c r="AP162" s="1">
        <v>55.949999999999982</v>
      </c>
      <c r="AQ162" s="1">
        <v>1177.1750000000011</v>
      </c>
      <c r="AR162" s="1">
        <v>0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2765.4849523809521</v>
      </c>
      <c r="AZ162" s="1">
        <v>356.87</v>
      </c>
      <c r="BA162" s="1">
        <v>670.78125</v>
      </c>
      <c r="BB162" s="1">
        <v>1246.138690476191</v>
      </c>
      <c r="BC162" s="1">
        <v>420</v>
      </c>
      <c r="BD162" s="1">
        <v>800</v>
      </c>
      <c r="BE162" s="1">
        <v>202.3125</v>
      </c>
      <c r="BF162" s="1">
        <v>252.1</v>
      </c>
      <c r="BG162" s="1">
        <v>0</v>
      </c>
      <c r="BH162" s="1">
        <v>170.4</v>
      </c>
      <c r="BI162" s="1">
        <v>105</v>
      </c>
      <c r="BJ162" s="1">
        <v>463.75</v>
      </c>
      <c r="BK162" s="1">
        <v>78.641249999999999</v>
      </c>
      <c r="BL162" s="1">
        <v>293.3416666666667</v>
      </c>
      <c r="BM162" s="1">
        <v>5190.5791666666664</v>
      </c>
      <c r="BN162" s="1">
        <v>151.875</v>
      </c>
      <c r="BO162" s="1">
        <v>3901.293452380954</v>
      </c>
      <c r="BQ162" s="1">
        <v>156.15625</v>
      </c>
      <c r="BR162" s="1">
        <v>350</v>
      </c>
      <c r="BS162" s="1">
        <v>56</v>
      </c>
      <c r="BT162" s="1">
        <v>115.10000000000009</v>
      </c>
      <c r="BU162" s="1">
        <v>500</v>
      </c>
      <c r="BV162" s="1">
        <v>886</v>
      </c>
      <c r="BW162" s="1">
        <v>1970.943749999999</v>
      </c>
      <c r="BX162" s="1">
        <v>184.93214285714291</v>
      </c>
      <c r="BZ162" s="1">
        <v>357.34178571428578</v>
      </c>
      <c r="CA162" s="1">
        <v>102.7950000000001</v>
      </c>
      <c r="CB162" s="1">
        <v>630.01250000000005</v>
      </c>
      <c r="CC162" s="1">
        <v>0</v>
      </c>
      <c r="CD162" s="1">
        <v>13313.8125</v>
      </c>
      <c r="CE162" s="1">
        <v>13671.485714285711</v>
      </c>
      <c r="CF162" s="1">
        <v>45.771428571428537</v>
      </c>
      <c r="CG162" s="1">
        <v>2426.355</v>
      </c>
      <c r="CH162" s="1">
        <v>912.75</v>
      </c>
      <c r="CI162" s="1">
        <v>136.17142857142861</v>
      </c>
      <c r="CJ162" s="1">
        <v>179.7714285714286</v>
      </c>
      <c r="CK162" s="1">
        <v>0</v>
      </c>
      <c r="CL162" s="1">
        <v>489.01428571428579</v>
      </c>
      <c r="CM162" s="1">
        <v>431.78</v>
      </c>
      <c r="CN162" s="1">
        <v>526.80499999999995</v>
      </c>
      <c r="CO162" s="1">
        <v>28.671428571428581</v>
      </c>
      <c r="CP162" s="1">
        <v>426.6875</v>
      </c>
      <c r="CQ162" s="1">
        <v>147.07142857142861</v>
      </c>
      <c r="CR162" s="1">
        <v>480.4375</v>
      </c>
      <c r="CS162" s="1">
        <v>126.17142857142861</v>
      </c>
      <c r="CT162" s="1">
        <v>436.95000000000027</v>
      </c>
      <c r="CU162" s="1">
        <v>2089.395</v>
      </c>
      <c r="CV162" s="1">
        <v>113.85</v>
      </c>
      <c r="CW162" s="1">
        <v>1337.179142857143</v>
      </c>
      <c r="CX162" s="1">
        <v>99.224999999999994</v>
      </c>
      <c r="CY162" s="1">
        <v>705.44124999999963</v>
      </c>
      <c r="CZ162" s="1">
        <v>510.97750000000002</v>
      </c>
      <c r="DA162" s="1">
        <v>1585.6968750000001</v>
      </c>
      <c r="DB162" s="1">
        <v>2529.6711309523812</v>
      </c>
      <c r="DC162" s="1">
        <v>5484.2124999999996</v>
      </c>
      <c r="DD162" s="1">
        <v>1100</v>
      </c>
      <c r="DE162" s="1">
        <v>51.371428571428567</v>
      </c>
      <c r="DF162" s="1">
        <v>1518</v>
      </c>
      <c r="DG162" s="1">
        <v>44.314285714285717</v>
      </c>
      <c r="DH162" s="1">
        <v>499.76249999999999</v>
      </c>
      <c r="DI162" s="1">
        <v>684.63749999999982</v>
      </c>
      <c r="DJ162" s="1">
        <v>0</v>
      </c>
      <c r="DK162" s="1">
        <v>0</v>
      </c>
      <c r="DO162" s="1">
        <v>0</v>
      </c>
      <c r="DP162" s="1">
        <v>429.46428571428578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159057.94397619049</v>
      </c>
      <c r="DX162" s="1" t="s">
        <v>472</v>
      </c>
    </row>
    <row r="163" spans="1:128" x14ac:dyDescent="0.35">
      <c r="A163" s="13" t="s">
        <v>473</v>
      </c>
      <c r="B163" s="1">
        <v>2746.3450000000012</v>
      </c>
      <c r="C163" s="1">
        <v>203.67500000000001</v>
      </c>
      <c r="D163" s="1">
        <v>2165.6574999999998</v>
      </c>
      <c r="E163" s="1">
        <v>270</v>
      </c>
      <c r="F163" s="1">
        <v>3720.6285714285709</v>
      </c>
      <c r="G163" s="1">
        <v>114</v>
      </c>
      <c r="H163" s="1">
        <v>499.99999999999989</v>
      </c>
      <c r="I163" s="1">
        <v>660.05250000000012</v>
      </c>
      <c r="J163" s="1">
        <v>1287.610666666666</v>
      </c>
      <c r="K163" s="1">
        <v>254.35</v>
      </c>
      <c r="L163" s="1">
        <v>568.703125</v>
      </c>
      <c r="M163" s="1">
        <v>0</v>
      </c>
      <c r="N163" s="1">
        <v>1643.182500000001</v>
      </c>
      <c r="O163" s="1">
        <v>331.75124999999991</v>
      </c>
      <c r="P163" s="1">
        <v>566.84000000000037</v>
      </c>
      <c r="Q163" s="1">
        <v>1400</v>
      </c>
      <c r="R163" s="1">
        <v>1022.28</v>
      </c>
      <c r="S163" s="1">
        <v>13947.19166666668</v>
      </c>
      <c r="T163" s="1">
        <v>477.84910714285712</v>
      </c>
      <c r="U163" s="1">
        <v>1950.765000000001</v>
      </c>
      <c r="V163" s="1">
        <v>1161.33</v>
      </c>
      <c r="W163" s="1">
        <v>69.999999999999972</v>
      </c>
      <c r="X163" s="1">
        <v>298.94999999999987</v>
      </c>
      <c r="Y163" s="1">
        <v>1611.318749999999</v>
      </c>
      <c r="Z163" s="1">
        <v>203.12999999999991</v>
      </c>
      <c r="AA163" s="1">
        <v>2414.4106666666689</v>
      </c>
      <c r="AB163" s="1">
        <v>589.59999999999945</v>
      </c>
      <c r="AC163" s="1">
        <v>167.04</v>
      </c>
      <c r="AD163" s="1">
        <v>1707.15</v>
      </c>
      <c r="AE163" s="1">
        <v>150</v>
      </c>
      <c r="AF163" s="1">
        <v>500</v>
      </c>
      <c r="AG163" s="1">
        <v>1304.962666666667</v>
      </c>
      <c r="AH163" s="1">
        <v>187.0260000000001</v>
      </c>
      <c r="AI163" s="1">
        <v>4525.0499999999993</v>
      </c>
      <c r="AJ163" s="1">
        <v>0</v>
      </c>
      <c r="AK163" s="1">
        <v>1915.2</v>
      </c>
      <c r="AL163" s="1">
        <v>638.59500000000003</v>
      </c>
      <c r="AM163" s="1">
        <v>8579.8957142857107</v>
      </c>
      <c r="AN163" s="1">
        <v>178.2</v>
      </c>
      <c r="AO163" s="1">
        <v>2353.5</v>
      </c>
      <c r="AP163" s="1">
        <v>55.949999999999982</v>
      </c>
      <c r="AQ163" s="1">
        <v>1177.175</v>
      </c>
      <c r="AR163" s="1">
        <v>91.20828571428558</v>
      </c>
      <c r="AS163" s="1">
        <v>94.813749999999999</v>
      </c>
      <c r="AT163" s="1">
        <v>104.265</v>
      </c>
      <c r="AU163" s="1">
        <v>36.721249999999998</v>
      </c>
      <c r="AV163" s="1">
        <v>0</v>
      </c>
      <c r="AW163" s="1">
        <v>0</v>
      </c>
      <c r="AX163" s="1">
        <v>0</v>
      </c>
      <c r="AY163" s="1">
        <v>2203.654</v>
      </c>
      <c r="AZ163" s="1">
        <v>356.87</v>
      </c>
      <c r="BA163" s="1">
        <v>670.78125</v>
      </c>
      <c r="BB163" s="1">
        <v>2719.9386904761909</v>
      </c>
      <c r="BC163" s="1">
        <v>420</v>
      </c>
      <c r="BD163" s="1">
        <v>800</v>
      </c>
      <c r="BE163" s="1">
        <v>211.3125</v>
      </c>
      <c r="BF163" s="1">
        <v>252.9</v>
      </c>
      <c r="BG163" s="1">
        <v>258</v>
      </c>
      <c r="BH163" s="1">
        <v>300</v>
      </c>
      <c r="BI163" s="1">
        <v>170</v>
      </c>
      <c r="BJ163" s="1">
        <v>861.75</v>
      </c>
      <c r="BK163" s="1">
        <v>78.641249999999999</v>
      </c>
      <c r="BL163" s="1">
        <v>414.74166666666662</v>
      </c>
      <c r="BM163" s="1">
        <v>4613.7124999999996</v>
      </c>
      <c r="BN163" s="1">
        <v>313.625</v>
      </c>
      <c r="BO163" s="1">
        <v>4978.5184523809512</v>
      </c>
      <c r="BQ163" s="1">
        <v>175.65625</v>
      </c>
      <c r="BR163" s="1">
        <v>350</v>
      </c>
      <c r="BS163" s="1">
        <v>170</v>
      </c>
      <c r="BT163" s="1">
        <v>475.90000000000009</v>
      </c>
      <c r="BU163" s="1">
        <v>500</v>
      </c>
      <c r="BV163" s="1">
        <v>1000</v>
      </c>
      <c r="BW163" s="1">
        <v>2181.8187499999999</v>
      </c>
      <c r="BX163" s="1">
        <v>234.0749999999999</v>
      </c>
      <c r="BZ163" s="1">
        <v>357.34178571428572</v>
      </c>
      <c r="CA163" s="1">
        <v>102.7950000000001</v>
      </c>
      <c r="CB163" s="1">
        <v>176.7375000000001</v>
      </c>
      <c r="CC163" s="1">
        <v>0</v>
      </c>
      <c r="CD163" s="1">
        <v>13463.8125</v>
      </c>
      <c r="CE163" s="1">
        <v>6059.5982142857101</v>
      </c>
      <c r="CF163" s="1">
        <v>258</v>
      </c>
      <c r="CG163" s="1">
        <v>2426.3549999999991</v>
      </c>
      <c r="CH163" s="1">
        <v>912.75</v>
      </c>
      <c r="CI163" s="1">
        <v>250</v>
      </c>
      <c r="CJ163" s="1">
        <v>200</v>
      </c>
      <c r="CK163" s="1">
        <v>45.771428571428601</v>
      </c>
      <c r="CL163" s="1">
        <v>370.36428571428581</v>
      </c>
      <c r="CM163" s="1">
        <v>431.78000000000031</v>
      </c>
      <c r="CN163" s="1">
        <v>1276.8050000000001</v>
      </c>
      <c r="CO163" s="1">
        <v>57.599999999999973</v>
      </c>
      <c r="CP163" s="1">
        <v>426.6875</v>
      </c>
      <c r="CQ163" s="1">
        <v>150</v>
      </c>
      <c r="CR163" s="1">
        <v>480.4375</v>
      </c>
      <c r="CS163" s="1">
        <v>150</v>
      </c>
      <c r="CT163" s="1">
        <v>586.95000000000005</v>
      </c>
      <c r="CU163" s="1">
        <v>2089.395</v>
      </c>
      <c r="CV163" s="1">
        <v>113.85</v>
      </c>
      <c r="CW163" s="1">
        <v>1025.331999999999</v>
      </c>
      <c r="CX163" s="1">
        <v>99.225000000000023</v>
      </c>
      <c r="CY163" s="1">
        <v>1695.286249999999</v>
      </c>
      <c r="CZ163" s="1">
        <v>298.10249999999991</v>
      </c>
      <c r="DA163" s="1">
        <v>1633.1968750000001</v>
      </c>
      <c r="DB163" s="1">
        <v>3233.4461309523799</v>
      </c>
      <c r="DC163" s="1">
        <v>5484.2124999999996</v>
      </c>
      <c r="DD163" s="1">
        <v>1100</v>
      </c>
      <c r="DE163" s="1">
        <v>230</v>
      </c>
      <c r="DF163" s="1">
        <v>1518</v>
      </c>
      <c r="DG163" s="1">
        <v>47.099999999999987</v>
      </c>
      <c r="DH163" s="1">
        <v>499.76249999999999</v>
      </c>
      <c r="DI163" s="1">
        <v>597.9375</v>
      </c>
      <c r="DJ163" s="1">
        <v>0</v>
      </c>
      <c r="DK163" s="1">
        <v>1031.5</v>
      </c>
      <c r="DO163" s="1">
        <v>71.880952380952408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138520.03220238091</v>
      </c>
      <c r="DX163" s="1" t="s">
        <v>473</v>
      </c>
    </row>
    <row r="164" spans="1:128" x14ac:dyDescent="0.35">
      <c r="A164" s="13" t="s">
        <v>474</v>
      </c>
      <c r="B164" s="1">
        <v>2746.3449999999998</v>
      </c>
      <c r="C164" s="1">
        <v>203.67500000000001</v>
      </c>
      <c r="D164" s="1">
        <v>2165.6575000000012</v>
      </c>
      <c r="E164" s="1">
        <v>270</v>
      </c>
      <c r="F164" s="1">
        <v>3720.6285714285718</v>
      </c>
      <c r="G164" s="1">
        <v>114</v>
      </c>
      <c r="H164" s="1">
        <v>500.00000000000011</v>
      </c>
      <c r="I164" s="1">
        <v>660.05250000000035</v>
      </c>
      <c r="J164" s="1">
        <v>1387.610666666666</v>
      </c>
      <c r="K164" s="1">
        <v>254.35</v>
      </c>
      <c r="L164" s="1">
        <v>568.703125</v>
      </c>
      <c r="M164" s="1">
        <v>0</v>
      </c>
      <c r="N164" s="1">
        <v>1643.1824999999999</v>
      </c>
      <c r="O164" s="1">
        <v>331.75125000000003</v>
      </c>
      <c r="P164" s="1">
        <v>566.84000000000015</v>
      </c>
      <c r="Q164" s="1">
        <v>767.76000000000022</v>
      </c>
      <c r="R164" s="1">
        <v>1022.28</v>
      </c>
      <c r="S164" s="1">
        <v>19849.591666666671</v>
      </c>
      <c r="T164" s="1">
        <v>477.84910714285701</v>
      </c>
      <c r="U164" s="1">
        <v>1950.7650000000001</v>
      </c>
      <c r="V164" s="1">
        <v>1161.329999999999</v>
      </c>
      <c r="W164" s="1">
        <v>70</v>
      </c>
      <c r="X164" s="1">
        <v>298.94999999999987</v>
      </c>
      <c r="Y164" s="1">
        <v>2442.453750000001</v>
      </c>
      <c r="Z164" s="1">
        <v>203.12999999999991</v>
      </c>
      <c r="AA164" s="1">
        <v>2414.0773333333332</v>
      </c>
      <c r="AB164" s="1">
        <v>589.59999999999991</v>
      </c>
      <c r="AC164" s="1">
        <v>167.04</v>
      </c>
      <c r="AD164" s="1">
        <v>1707.15</v>
      </c>
      <c r="AE164" s="1">
        <v>150</v>
      </c>
      <c r="AF164" s="1">
        <v>500</v>
      </c>
      <c r="AG164" s="1">
        <v>1304.962666666667</v>
      </c>
      <c r="AH164" s="1">
        <v>337.02600000000012</v>
      </c>
      <c r="AI164" s="1">
        <v>4525.0499999999993</v>
      </c>
      <c r="AJ164" s="1">
        <v>0</v>
      </c>
      <c r="AK164" s="1">
        <v>1915.2</v>
      </c>
      <c r="AL164" s="1">
        <v>638.59500000000025</v>
      </c>
      <c r="AM164" s="1">
        <v>4781.4957142857202</v>
      </c>
      <c r="AN164" s="1">
        <v>178.1999999999999</v>
      </c>
      <c r="AO164" s="1">
        <v>2353.5</v>
      </c>
      <c r="AP164" s="1">
        <v>55.950000000000017</v>
      </c>
      <c r="AQ164" s="1">
        <v>1177.1750000000011</v>
      </c>
      <c r="AR164" s="1">
        <v>292.09700000000009</v>
      </c>
      <c r="AS164" s="1">
        <v>94.813750000000027</v>
      </c>
      <c r="AT164" s="1">
        <v>104.265</v>
      </c>
      <c r="AU164" s="1">
        <v>36.721250000000012</v>
      </c>
      <c r="AV164" s="1">
        <v>0</v>
      </c>
      <c r="AW164" s="1">
        <v>0</v>
      </c>
      <c r="AX164" s="1">
        <v>0</v>
      </c>
      <c r="AY164" s="1">
        <v>4677.8206666666674</v>
      </c>
      <c r="AZ164" s="1">
        <v>356.87000000000012</v>
      </c>
      <c r="BA164" s="1">
        <v>670.78125</v>
      </c>
      <c r="BB164" s="1">
        <v>2719.93869047619</v>
      </c>
      <c r="BC164" s="1">
        <v>420</v>
      </c>
      <c r="BD164" s="1">
        <v>800</v>
      </c>
      <c r="BE164" s="1">
        <v>211.3125</v>
      </c>
      <c r="BF164" s="1">
        <v>252.9</v>
      </c>
      <c r="BG164" s="1">
        <v>274.19999999999987</v>
      </c>
      <c r="BH164" s="1">
        <v>300</v>
      </c>
      <c r="BI164" s="1">
        <v>170</v>
      </c>
      <c r="BJ164" s="1">
        <v>861.75</v>
      </c>
      <c r="BK164" s="1">
        <v>78.641249999999971</v>
      </c>
      <c r="BL164" s="1">
        <v>414.74166666666679</v>
      </c>
      <c r="BM164" s="1">
        <v>3113.7125000000001</v>
      </c>
      <c r="BN164" s="1">
        <v>313.625</v>
      </c>
      <c r="BO164" s="1">
        <v>5727.9184523809508</v>
      </c>
      <c r="BQ164" s="1">
        <v>175.65625</v>
      </c>
      <c r="BR164" s="1">
        <v>350</v>
      </c>
      <c r="BS164" s="1">
        <v>170</v>
      </c>
      <c r="BT164" s="1">
        <v>475.9</v>
      </c>
      <c r="BU164" s="1">
        <v>500</v>
      </c>
      <c r="BV164" s="1">
        <v>1000</v>
      </c>
      <c r="BW164" s="1">
        <v>2181.818749999999</v>
      </c>
      <c r="BX164" s="1">
        <v>234.0749999999999</v>
      </c>
      <c r="BZ164" s="1">
        <v>357.34178571428589</v>
      </c>
      <c r="CA164" s="1">
        <v>102.7950000000001</v>
      </c>
      <c r="CB164" s="1">
        <v>566.73749999999984</v>
      </c>
      <c r="CC164" s="1">
        <v>0</v>
      </c>
      <c r="CD164" s="1">
        <v>13463.8125</v>
      </c>
      <c r="CE164" s="1">
        <v>8059.9315476190459</v>
      </c>
      <c r="CF164" s="1">
        <v>258</v>
      </c>
      <c r="CG164" s="1">
        <v>2426.355</v>
      </c>
      <c r="CH164" s="1">
        <v>912.75</v>
      </c>
      <c r="CI164" s="1">
        <v>250</v>
      </c>
      <c r="CJ164" s="1">
        <v>200</v>
      </c>
      <c r="CK164" s="1">
        <v>255</v>
      </c>
      <c r="CL164" s="1">
        <v>610.3642857142861</v>
      </c>
      <c r="CM164" s="1">
        <v>671.77999999999986</v>
      </c>
      <c r="CN164" s="1">
        <v>717.90499999999975</v>
      </c>
      <c r="CO164" s="1">
        <v>57.600000000000023</v>
      </c>
      <c r="CP164" s="1">
        <v>426.6875</v>
      </c>
      <c r="CQ164" s="1">
        <v>150</v>
      </c>
      <c r="CR164" s="1">
        <v>480.4375</v>
      </c>
      <c r="CS164" s="1">
        <v>150</v>
      </c>
      <c r="CT164" s="1">
        <v>5402.95</v>
      </c>
      <c r="CU164" s="1">
        <v>2089.395</v>
      </c>
      <c r="CV164" s="1">
        <v>113.85</v>
      </c>
      <c r="CW164" s="1">
        <v>1025.6653333333329</v>
      </c>
      <c r="CX164" s="1">
        <v>99.225000000000051</v>
      </c>
      <c r="CY164" s="1">
        <v>1695.2862500000001</v>
      </c>
      <c r="CZ164" s="1">
        <v>298.10250000000002</v>
      </c>
      <c r="DA164" s="1">
        <v>1632.863541666668</v>
      </c>
      <c r="DB164" s="1">
        <v>3587.6336309523808</v>
      </c>
      <c r="DC164" s="1">
        <v>5001.4624999999978</v>
      </c>
      <c r="DD164" s="1">
        <v>1100</v>
      </c>
      <c r="DE164" s="1">
        <v>230</v>
      </c>
      <c r="DF164" s="1">
        <v>1518</v>
      </c>
      <c r="DG164" s="1">
        <v>47.100000000000023</v>
      </c>
      <c r="DH164" s="1">
        <v>499.76249999999982</v>
      </c>
      <c r="DI164" s="1">
        <v>447.93749999999977</v>
      </c>
      <c r="DJ164" s="1">
        <v>592.77976190476147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151159.7474642857</v>
      </c>
      <c r="DX164" s="1" t="s">
        <v>474</v>
      </c>
    </row>
    <row r="165" spans="1:128" x14ac:dyDescent="0.35">
      <c r="A165" s="13" t="s">
        <v>475</v>
      </c>
      <c r="B165" s="1">
        <v>2746.3450000000021</v>
      </c>
      <c r="C165" s="1">
        <v>203.67500000000001</v>
      </c>
      <c r="D165" s="1">
        <v>1750</v>
      </c>
      <c r="E165" s="1">
        <v>270</v>
      </c>
      <c r="F165" s="1">
        <v>3120.6285714285691</v>
      </c>
      <c r="G165" s="1">
        <v>114</v>
      </c>
      <c r="H165" s="1">
        <v>499.99999999999989</v>
      </c>
      <c r="I165" s="1">
        <v>660.05249999999967</v>
      </c>
      <c r="J165" s="1">
        <v>1387.610666666666</v>
      </c>
      <c r="K165" s="1">
        <v>254.3499999999998</v>
      </c>
      <c r="L165" s="1">
        <v>68.703125</v>
      </c>
      <c r="M165" s="1">
        <v>0</v>
      </c>
      <c r="N165" s="1">
        <v>1600.0625</v>
      </c>
      <c r="O165" s="1">
        <v>331.75125000000008</v>
      </c>
      <c r="P165" s="1">
        <v>566.83999999999992</v>
      </c>
      <c r="Q165" s="1">
        <v>767.76000000000022</v>
      </c>
      <c r="R165" s="1">
        <v>1022.28</v>
      </c>
      <c r="S165" s="1">
        <v>22587.471666666679</v>
      </c>
      <c r="T165" s="1">
        <v>477.84910714285712</v>
      </c>
      <c r="U165" s="1">
        <v>1950.765000000001</v>
      </c>
      <c r="V165" s="1">
        <v>1161.33</v>
      </c>
      <c r="W165" s="1">
        <v>70.000000000000028</v>
      </c>
      <c r="X165" s="1">
        <v>298.95</v>
      </c>
      <c r="Y165" s="1">
        <v>2180.2937500000012</v>
      </c>
      <c r="Z165" s="1">
        <v>203.12999999999991</v>
      </c>
      <c r="AA165" s="1">
        <v>3464.0773333333341</v>
      </c>
      <c r="AB165" s="1">
        <v>589.59999999999991</v>
      </c>
      <c r="AC165" s="1">
        <v>317.03999999999991</v>
      </c>
      <c r="AD165" s="1">
        <v>1707.15</v>
      </c>
      <c r="AE165" s="1">
        <v>150.00000000000011</v>
      </c>
      <c r="AF165" s="1">
        <v>500</v>
      </c>
      <c r="AG165" s="1">
        <v>1304.9626666666679</v>
      </c>
      <c r="AH165" s="1">
        <v>787.02600000000029</v>
      </c>
      <c r="AI165" s="1">
        <v>4525.0499999999993</v>
      </c>
      <c r="AJ165" s="1">
        <v>0</v>
      </c>
      <c r="AK165" s="1">
        <v>1915.199999999998</v>
      </c>
      <c r="AL165" s="1">
        <v>638.59500000000025</v>
      </c>
      <c r="AM165" s="1">
        <v>4757.6457142857107</v>
      </c>
      <c r="AN165" s="1">
        <v>178.2</v>
      </c>
      <c r="AO165" s="1">
        <v>2353.5</v>
      </c>
      <c r="AP165" s="1">
        <v>55.949999999999982</v>
      </c>
      <c r="AQ165" s="1">
        <v>1177.1750000000011</v>
      </c>
      <c r="AR165" s="1">
        <v>263.05699999999979</v>
      </c>
      <c r="AS165" s="1">
        <v>94.813750000000056</v>
      </c>
      <c r="AT165" s="1">
        <v>104.265</v>
      </c>
      <c r="AU165" s="1">
        <v>36.721250000000012</v>
      </c>
      <c r="AV165" s="1">
        <v>0</v>
      </c>
      <c r="AW165" s="1">
        <v>0</v>
      </c>
      <c r="AX165" s="1">
        <v>0</v>
      </c>
      <c r="AY165" s="1">
        <v>4477.8206666666674</v>
      </c>
      <c r="AZ165" s="1">
        <v>356.87</v>
      </c>
      <c r="BA165" s="1">
        <v>670.78125</v>
      </c>
      <c r="BB165" s="1">
        <v>2719.93869047619</v>
      </c>
      <c r="BC165" s="1">
        <v>420</v>
      </c>
      <c r="BD165" s="1">
        <v>800</v>
      </c>
      <c r="BE165" s="1">
        <v>211.3125</v>
      </c>
      <c r="BF165" s="1">
        <v>252.90000000000009</v>
      </c>
      <c r="BG165" s="1">
        <v>274.2</v>
      </c>
      <c r="BH165" s="1">
        <v>300.00000000000011</v>
      </c>
      <c r="BI165" s="1">
        <v>170</v>
      </c>
      <c r="BJ165" s="1">
        <v>861.75</v>
      </c>
      <c r="BK165" s="1">
        <v>78.641249999999999</v>
      </c>
      <c r="BL165" s="1">
        <v>114.7416666666668</v>
      </c>
      <c r="BM165" s="1">
        <v>1256.3791666666659</v>
      </c>
      <c r="BN165" s="1">
        <v>157.375</v>
      </c>
      <c r="BO165" s="1">
        <v>5036.3184523809541</v>
      </c>
      <c r="BQ165" s="1">
        <v>175.65625</v>
      </c>
      <c r="BR165" s="1">
        <v>350</v>
      </c>
      <c r="BS165" s="1">
        <v>170</v>
      </c>
      <c r="BT165" s="1">
        <v>475.90000000000009</v>
      </c>
      <c r="BU165" s="1">
        <v>500</v>
      </c>
      <c r="BV165" s="1">
        <v>1000</v>
      </c>
      <c r="BW165" s="1">
        <v>2455.6937500000031</v>
      </c>
      <c r="BX165" s="1">
        <v>234.07499999999999</v>
      </c>
      <c r="BZ165" s="1">
        <v>357.34178571428629</v>
      </c>
      <c r="CA165" s="1">
        <v>102.7950000000001</v>
      </c>
      <c r="CB165" s="1">
        <v>528.76607142857154</v>
      </c>
      <c r="CC165" s="1">
        <v>0</v>
      </c>
      <c r="CD165" s="1">
        <v>13413.8125</v>
      </c>
      <c r="CE165" s="1">
        <v>8010.4315476190459</v>
      </c>
      <c r="CF165" s="1">
        <v>258.00000000000023</v>
      </c>
      <c r="CG165" s="1">
        <v>2426.355</v>
      </c>
      <c r="CH165" s="1">
        <v>912.75000000000045</v>
      </c>
      <c r="CI165" s="1">
        <v>250</v>
      </c>
      <c r="CJ165" s="1">
        <v>200</v>
      </c>
      <c r="CK165" s="1">
        <v>254.99999999999989</v>
      </c>
      <c r="CL165" s="1">
        <v>760.36428571428519</v>
      </c>
      <c r="CM165" s="1">
        <v>621.80500000000018</v>
      </c>
      <c r="CN165" s="1">
        <v>1167.905</v>
      </c>
      <c r="CO165" s="1">
        <v>57.599999999999973</v>
      </c>
      <c r="CP165" s="1">
        <v>426.6875</v>
      </c>
      <c r="CQ165" s="1">
        <v>150</v>
      </c>
      <c r="CR165" s="1">
        <v>480.4375</v>
      </c>
      <c r="CS165" s="1">
        <v>150</v>
      </c>
      <c r="CT165" s="1">
        <v>536.95000000000073</v>
      </c>
      <c r="CU165" s="1">
        <v>2089.395</v>
      </c>
      <c r="CV165" s="1">
        <v>113.85</v>
      </c>
      <c r="CW165" s="1">
        <v>1025.6653333333329</v>
      </c>
      <c r="CX165" s="1">
        <v>99.224999999999994</v>
      </c>
      <c r="CY165" s="1">
        <v>1695.286249999999</v>
      </c>
      <c r="CZ165" s="1">
        <v>298.10249999999991</v>
      </c>
      <c r="DA165" s="1">
        <v>1532.863541666668</v>
      </c>
      <c r="DB165" s="1">
        <v>3587.6336309523799</v>
      </c>
      <c r="DC165" s="1">
        <v>4749.4625000000005</v>
      </c>
      <c r="DD165" s="1">
        <v>1100</v>
      </c>
      <c r="DE165" s="1">
        <v>230</v>
      </c>
      <c r="DF165" s="1">
        <v>1518</v>
      </c>
      <c r="DG165" s="1">
        <v>47.099999999999987</v>
      </c>
      <c r="DH165" s="1">
        <v>499.76250000000027</v>
      </c>
      <c r="DI165" s="1">
        <v>447.93750000000023</v>
      </c>
      <c r="DJ165" s="1">
        <v>1058.25</v>
      </c>
      <c r="DK165" s="1">
        <v>1321.75</v>
      </c>
      <c r="DO165" s="1">
        <v>277.25</v>
      </c>
      <c r="DP165" s="1">
        <v>909.74999999999955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146402.51544047621</v>
      </c>
      <c r="DX165" s="1" t="s">
        <v>475</v>
      </c>
    </row>
    <row r="166" spans="1:128" x14ac:dyDescent="0.35">
      <c r="A166" s="13" t="s">
        <v>476</v>
      </c>
      <c r="B166" s="1">
        <v>2746.3450000000012</v>
      </c>
      <c r="C166" s="1">
        <v>203.67500000000001</v>
      </c>
      <c r="D166" s="1">
        <v>1750</v>
      </c>
      <c r="E166" s="1">
        <v>270</v>
      </c>
      <c r="F166" s="1">
        <v>3120.6285714285682</v>
      </c>
      <c r="G166" s="1">
        <v>114</v>
      </c>
      <c r="H166" s="1">
        <v>500.00000000000011</v>
      </c>
      <c r="I166" s="1">
        <v>660.0524999999999</v>
      </c>
      <c r="J166" s="1">
        <v>1287.6106666666651</v>
      </c>
      <c r="K166" s="1">
        <v>254.34999999999991</v>
      </c>
      <c r="L166" s="1">
        <v>68.703125</v>
      </c>
      <c r="M166" s="1">
        <v>0</v>
      </c>
      <c r="N166" s="1">
        <v>1600.0625</v>
      </c>
      <c r="O166" s="1">
        <v>331.75125000000003</v>
      </c>
      <c r="P166" s="1">
        <v>566.84000000000015</v>
      </c>
      <c r="Q166" s="1">
        <v>767.75999999999931</v>
      </c>
      <c r="R166" s="1">
        <v>1022.280000000001</v>
      </c>
      <c r="S166" s="1">
        <v>14287.471666666681</v>
      </c>
      <c r="T166" s="1">
        <v>477.84910714285678</v>
      </c>
      <c r="U166" s="1">
        <v>1950.7650000000001</v>
      </c>
      <c r="V166" s="1">
        <v>1161.329999999999</v>
      </c>
      <c r="W166" s="1">
        <v>70</v>
      </c>
      <c r="X166" s="1">
        <v>298.95</v>
      </c>
      <c r="Y166" s="1">
        <v>2180.2937500000012</v>
      </c>
      <c r="Z166" s="1">
        <v>203.13</v>
      </c>
      <c r="AA166" s="1">
        <v>3546.4506666666671</v>
      </c>
      <c r="AB166" s="1">
        <v>1532.5</v>
      </c>
      <c r="AC166" s="1">
        <v>317.04000000000002</v>
      </c>
      <c r="AD166" s="1">
        <v>1707.150000000001</v>
      </c>
      <c r="AE166" s="1">
        <v>149.99999999999989</v>
      </c>
      <c r="AF166" s="1">
        <v>500</v>
      </c>
      <c r="AG166" s="1">
        <v>1304.962666666667</v>
      </c>
      <c r="AH166" s="1">
        <v>1287.0260000000001</v>
      </c>
      <c r="AI166" s="1">
        <v>4525.0500000000029</v>
      </c>
      <c r="AJ166" s="1">
        <v>0</v>
      </c>
      <c r="AK166" s="1">
        <v>1915.1999999999989</v>
      </c>
      <c r="AL166" s="1">
        <v>638.59499999999957</v>
      </c>
      <c r="AM166" s="1">
        <v>4757.645714285718</v>
      </c>
      <c r="AN166" s="1">
        <v>178.2</v>
      </c>
      <c r="AO166" s="1">
        <v>2353.5</v>
      </c>
      <c r="AP166" s="1">
        <v>55.949999999999967</v>
      </c>
      <c r="AQ166" s="1">
        <v>1177.1750000000011</v>
      </c>
      <c r="AR166" s="1">
        <v>263.05700000000019</v>
      </c>
      <c r="AS166" s="1">
        <v>94.813749999999999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1532.3682857142851</v>
      </c>
      <c r="AZ166" s="1">
        <v>356.87</v>
      </c>
      <c r="BA166" s="1">
        <v>670.78125</v>
      </c>
      <c r="BB166" s="1">
        <v>1519.93869047619</v>
      </c>
      <c r="BC166" s="1">
        <v>420</v>
      </c>
      <c r="BD166" s="1">
        <v>800</v>
      </c>
      <c r="BE166" s="1">
        <v>211.3125</v>
      </c>
      <c r="BF166" s="1">
        <v>252.90000000000009</v>
      </c>
      <c r="BG166" s="1">
        <v>274.19999999999987</v>
      </c>
      <c r="BH166" s="1">
        <v>299.99999999999989</v>
      </c>
      <c r="BI166" s="1">
        <v>170</v>
      </c>
      <c r="BJ166" s="1">
        <v>861.75</v>
      </c>
      <c r="BK166" s="1">
        <v>78.641250000000028</v>
      </c>
      <c r="BL166" s="1">
        <v>174.74166666666679</v>
      </c>
      <c r="BM166" s="1">
        <v>1256.3791666666659</v>
      </c>
      <c r="BN166" s="1">
        <v>657.375</v>
      </c>
      <c r="BO166" s="1">
        <v>4436.3184523809559</v>
      </c>
      <c r="BQ166" s="1">
        <v>175.65625</v>
      </c>
      <c r="BR166" s="1">
        <v>350</v>
      </c>
      <c r="BS166" s="1">
        <v>170</v>
      </c>
      <c r="BT166" s="1">
        <v>475.9</v>
      </c>
      <c r="BU166" s="1">
        <v>500</v>
      </c>
      <c r="BV166" s="1">
        <v>1000</v>
      </c>
      <c r="BW166" s="1">
        <v>2455.693749999999</v>
      </c>
      <c r="BX166" s="1">
        <v>234.07499999999999</v>
      </c>
      <c r="BZ166" s="1">
        <v>357.34178571428572</v>
      </c>
      <c r="CA166" s="1">
        <v>102.795000000001</v>
      </c>
      <c r="CB166" s="1">
        <v>478.76607142857159</v>
      </c>
      <c r="CC166" s="1">
        <v>0</v>
      </c>
      <c r="CD166" s="1">
        <v>13413.8125</v>
      </c>
      <c r="CE166" s="1">
        <v>7988.2982142857136</v>
      </c>
      <c r="CF166" s="1">
        <v>258</v>
      </c>
      <c r="CG166" s="1">
        <v>2426.355</v>
      </c>
      <c r="CH166" s="1">
        <v>912.74999999999955</v>
      </c>
      <c r="CI166" s="1">
        <v>250</v>
      </c>
      <c r="CJ166" s="1">
        <v>200</v>
      </c>
      <c r="CK166" s="1">
        <v>255</v>
      </c>
      <c r="CL166" s="1">
        <v>760.36428571428632</v>
      </c>
      <c r="CM166" s="1">
        <v>621.80499999999995</v>
      </c>
      <c r="CN166" s="1">
        <v>892.50500000000011</v>
      </c>
      <c r="CO166" s="1">
        <v>57.600000000000023</v>
      </c>
      <c r="CP166" s="1">
        <v>466.6875</v>
      </c>
      <c r="CQ166" s="1">
        <v>150</v>
      </c>
      <c r="CR166" s="1">
        <v>480.4375</v>
      </c>
      <c r="CS166" s="1">
        <v>150</v>
      </c>
      <c r="CT166" s="1">
        <v>536.94999999999891</v>
      </c>
      <c r="CU166" s="1">
        <v>2089.3950000000009</v>
      </c>
      <c r="CV166" s="1">
        <v>113.85</v>
      </c>
      <c r="CW166" s="1">
        <v>1228.989142857143</v>
      </c>
      <c r="CX166" s="1">
        <v>99.224999999999909</v>
      </c>
      <c r="CY166" s="1">
        <v>915.28625000000079</v>
      </c>
      <c r="CZ166" s="1">
        <v>298.10250000000002</v>
      </c>
      <c r="DA166" s="1">
        <v>1485.696875000001</v>
      </c>
      <c r="DB166" s="1">
        <v>2579.671130952383</v>
      </c>
      <c r="DC166" s="1">
        <v>4732.2124999999996</v>
      </c>
      <c r="DD166" s="1">
        <v>1100</v>
      </c>
      <c r="DE166" s="1">
        <v>230</v>
      </c>
      <c r="DF166" s="1">
        <v>1518.0000000000009</v>
      </c>
      <c r="DG166" s="1">
        <v>47.099999999999987</v>
      </c>
      <c r="DH166" s="1">
        <v>499.76249999999982</v>
      </c>
      <c r="DI166" s="1">
        <v>447.9375</v>
      </c>
      <c r="DJ166" s="1">
        <v>1058.25</v>
      </c>
      <c r="DK166" s="1">
        <v>1321.75</v>
      </c>
      <c r="DO166" s="1">
        <v>277.25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133385.74770238099</v>
      </c>
      <c r="DX166" s="1" t="s">
        <v>476</v>
      </c>
    </row>
    <row r="167" spans="1:128" x14ac:dyDescent="0.35">
      <c r="A167" s="13" t="s">
        <v>477</v>
      </c>
      <c r="B167" s="1">
        <v>2746.3449999999998</v>
      </c>
      <c r="C167" s="1">
        <v>203.67500000000001</v>
      </c>
      <c r="D167" s="1">
        <v>2165.6574999999998</v>
      </c>
      <c r="E167" s="1">
        <v>270</v>
      </c>
      <c r="F167" s="1">
        <v>2120.6285714285709</v>
      </c>
      <c r="G167" s="1">
        <v>114</v>
      </c>
      <c r="H167" s="1">
        <v>500</v>
      </c>
      <c r="I167" s="1">
        <v>660.05250000000012</v>
      </c>
      <c r="J167" s="1">
        <v>1287.610666666666</v>
      </c>
      <c r="K167" s="1">
        <v>254.35</v>
      </c>
      <c r="L167" s="1">
        <v>68.703124999999957</v>
      </c>
      <c r="M167" s="1">
        <v>0</v>
      </c>
      <c r="N167" s="1">
        <v>770.06250000000057</v>
      </c>
      <c r="O167" s="1">
        <v>331.75124999999991</v>
      </c>
      <c r="P167" s="1">
        <v>566.84000000000015</v>
      </c>
      <c r="Q167" s="1">
        <v>767.75999999999976</v>
      </c>
      <c r="R167" s="1">
        <v>1022.28</v>
      </c>
      <c r="S167" s="1">
        <v>19355.291666666679</v>
      </c>
      <c r="T167" s="1">
        <v>477.84910714285712</v>
      </c>
      <c r="U167" s="1">
        <v>1780.765000000001</v>
      </c>
      <c r="V167" s="1">
        <v>1161.3300000000011</v>
      </c>
      <c r="W167" s="1">
        <v>70</v>
      </c>
      <c r="X167" s="1">
        <v>298.95</v>
      </c>
      <c r="Y167" s="1">
        <v>1942.453750000001</v>
      </c>
      <c r="Z167" s="1">
        <v>203.12999999999991</v>
      </c>
      <c r="AA167" s="1">
        <v>3546.450666666668</v>
      </c>
      <c r="AB167" s="1">
        <v>589.59999999999968</v>
      </c>
      <c r="AC167" s="1">
        <v>167.04</v>
      </c>
      <c r="AD167" s="1">
        <v>1707.15</v>
      </c>
      <c r="AE167" s="1">
        <v>150</v>
      </c>
      <c r="AF167" s="1">
        <v>500</v>
      </c>
      <c r="AG167" s="1">
        <v>924.96266666666725</v>
      </c>
      <c r="AH167" s="1">
        <v>687.02600000000007</v>
      </c>
      <c r="AI167" s="1">
        <v>4525.05</v>
      </c>
      <c r="AJ167" s="1">
        <v>0</v>
      </c>
      <c r="AK167" s="1">
        <v>1915.2</v>
      </c>
      <c r="AL167" s="1">
        <v>638.59500000000014</v>
      </c>
      <c r="AM167" s="1">
        <v>3781.4957142857129</v>
      </c>
      <c r="AN167" s="1">
        <v>178.2</v>
      </c>
      <c r="AO167" s="1">
        <v>2353.5</v>
      </c>
      <c r="AP167" s="1">
        <v>55.95</v>
      </c>
      <c r="AQ167" s="1">
        <v>1177.175</v>
      </c>
      <c r="AR167" s="1">
        <v>91.208285714285637</v>
      </c>
      <c r="AS167" s="1">
        <v>94.813750000000013</v>
      </c>
      <c r="AT167" s="1">
        <v>104.265</v>
      </c>
      <c r="AU167" s="1">
        <v>36.721249999999984</v>
      </c>
      <c r="AV167" s="1">
        <v>0</v>
      </c>
      <c r="AW167" s="1">
        <v>0</v>
      </c>
      <c r="AX167" s="1">
        <v>0</v>
      </c>
      <c r="AY167" s="1">
        <v>2032.368285714286</v>
      </c>
      <c r="AZ167" s="1">
        <v>356.87</v>
      </c>
      <c r="BA167" s="1">
        <v>670.78125</v>
      </c>
      <c r="BB167" s="1">
        <v>1419.9386904761909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258</v>
      </c>
      <c r="BH167" s="1">
        <v>300</v>
      </c>
      <c r="BI167" s="1">
        <v>170</v>
      </c>
      <c r="BJ167" s="1">
        <v>861.75</v>
      </c>
      <c r="BK167" s="1">
        <v>78.641249999999999</v>
      </c>
      <c r="BL167" s="1">
        <v>114.7416666666667</v>
      </c>
      <c r="BM167" s="1">
        <v>5256.3791666666666</v>
      </c>
      <c r="BN167" s="1">
        <v>857.375</v>
      </c>
      <c r="BO167" s="1">
        <v>3878.5184523809512</v>
      </c>
      <c r="BQ167" s="1">
        <v>175.65625</v>
      </c>
      <c r="BR167" s="1">
        <v>350</v>
      </c>
      <c r="BS167" s="1">
        <v>170</v>
      </c>
      <c r="BT167" s="1">
        <v>475.90000000000009</v>
      </c>
      <c r="BU167" s="1">
        <v>500</v>
      </c>
      <c r="BV167" s="1">
        <v>1000</v>
      </c>
      <c r="BW167" s="1">
        <v>2457.6937499999999</v>
      </c>
      <c r="BX167" s="1">
        <v>234.0749999999999</v>
      </c>
      <c r="BZ167" s="1">
        <v>357.34178571428561</v>
      </c>
      <c r="CA167" s="1">
        <v>102.7950000000001</v>
      </c>
      <c r="CB167" s="1">
        <v>378.76607142857142</v>
      </c>
      <c r="CC167" s="1">
        <v>0</v>
      </c>
      <c r="CD167" s="1">
        <v>13313.8125</v>
      </c>
      <c r="CE167" s="1">
        <v>7827.0982142857119</v>
      </c>
      <c r="CF167" s="1">
        <v>258</v>
      </c>
      <c r="CG167" s="1">
        <v>2426.355</v>
      </c>
      <c r="CH167" s="1">
        <v>912.75000000000011</v>
      </c>
      <c r="CI167" s="1">
        <v>250</v>
      </c>
      <c r="CJ167" s="1">
        <v>200</v>
      </c>
      <c r="CK167" s="1">
        <v>45.771428571428601</v>
      </c>
      <c r="CL167" s="1">
        <v>610.36428571428587</v>
      </c>
      <c r="CM167" s="1">
        <v>621.80500000000006</v>
      </c>
      <c r="CN167" s="1">
        <v>442.50499999999982</v>
      </c>
      <c r="CO167" s="1">
        <v>57.599999999999987</v>
      </c>
      <c r="CP167" s="1">
        <v>426.6875</v>
      </c>
      <c r="CQ167" s="1">
        <v>150</v>
      </c>
      <c r="CR167" s="1">
        <v>480.4375</v>
      </c>
      <c r="CS167" s="1">
        <v>150</v>
      </c>
      <c r="CT167" s="1">
        <v>436.9500000000001</v>
      </c>
      <c r="CU167" s="1">
        <v>2089.395</v>
      </c>
      <c r="CV167" s="1">
        <v>113.85</v>
      </c>
      <c r="CW167" s="1">
        <v>1068.989142857142</v>
      </c>
      <c r="CX167" s="1">
        <v>99.225000000000023</v>
      </c>
      <c r="CY167" s="1">
        <v>1015.28625</v>
      </c>
      <c r="CZ167" s="1">
        <v>298.10249999999979</v>
      </c>
      <c r="DA167" s="1">
        <v>1485.6968750000001</v>
      </c>
      <c r="DB167" s="1">
        <v>2579.6711309523812</v>
      </c>
      <c r="DC167" s="1">
        <v>4699.4624999999996</v>
      </c>
      <c r="DD167" s="1">
        <v>1100</v>
      </c>
      <c r="DE167" s="1">
        <v>230</v>
      </c>
      <c r="DF167" s="1">
        <v>1518</v>
      </c>
      <c r="DG167" s="1">
        <v>47.1</v>
      </c>
      <c r="DH167" s="1">
        <v>499.76249999999999</v>
      </c>
      <c r="DI167" s="1">
        <v>447.93750000000011</v>
      </c>
      <c r="DJ167" s="1">
        <v>0</v>
      </c>
      <c r="DK167" s="1">
        <v>1031.5</v>
      </c>
      <c r="DO167" s="1">
        <v>71.88095238095238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134421.43886904759</v>
      </c>
      <c r="DX167" s="1" t="s">
        <v>477</v>
      </c>
    </row>
    <row r="168" spans="1:128" x14ac:dyDescent="0.35">
      <c r="A168" s="13" t="s">
        <v>478</v>
      </c>
      <c r="B168" s="1">
        <v>2746.3450000000012</v>
      </c>
      <c r="C168" s="1">
        <v>203.6749999999999</v>
      </c>
      <c r="D168" s="1">
        <v>2165.6574999999998</v>
      </c>
      <c r="E168" s="1">
        <v>304.41000000000003</v>
      </c>
      <c r="F168" s="1">
        <v>2620.62857142857</v>
      </c>
      <c r="G168" s="1">
        <v>114</v>
      </c>
      <c r="H168" s="1">
        <v>500</v>
      </c>
      <c r="I168" s="1">
        <v>660.0524999999999</v>
      </c>
      <c r="J168" s="1">
        <v>1287.610666666666</v>
      </c>
      <c r="K168" s="1">
        <v>254.35</v>
      </c>
      <c r="L168" s="1">
        <v>68.703124999999957</v>
      </c>
      <c r="M168" s="1">
        <v>0</v>
      </c>
      <c r="N168" s="1">
        <v>770.06250000000045</v>
      </c>
      <c r="O168" s="1">
        <v>331.75125000000003</v>
      </c>
      <c r="P168" s="1">
        <v>566.84000000000015</v>
      </c>
      <c r="Q168" s="1">
        <v>767.75999999999954</v>
      </c>
      <c r="R168" s="1">
        <v>1022.28</v>
      </c>
      <c r="S168" s="1">
        <v>13487.311666666659</v>
      </c>
      <c r="T168" s="1">
        <v>477.84910714285718</v>
      </c>
      <c r="U168" s="1">
        <v>1780.765000000001</v>
      </c>
      <c r="V168" s="1">
        <v>1161.33</v>
      </c>
      <c r="W168" s="1">
        <v>69.999999999999986</v>
      </c>
      <c r="X168" s="1">
        <v>298.95</v>
      </c>
      <c r="Y168" s="1">
        <v>1942.453750000001</v>
      </c>
      <c r="Z168" s="1">
        <v>203.12999999999991</v>
      </c>
      <c r="AA168" s="1">
        <v>3546.450666666668</v>
      </c>
      <c r="AB168" s="1">
        <v>589.6</v>
      </c>
      <c r="AC168" s="1">
        <v>167.04</v>
      </c>
      <c r="AD168" s="1">
        <v>1707.15</v>
      </c>
      <c r="AE168" s="1">
        <v>150</v>
      </c>
      <c r="AF168" s="1">
        <v>499.99999999999989</v>
      </c>
      <c r="AG168" s="1">
        <v>924.96266666666702</v>
      </c>
      <c r="AH168" s="1">
        <v>687.02600000000018</v>
      </c>
      <c r="AI168" s="1">
        <v>4525.05</v>
      </c>
      <c r="AJ168" s="1">
        <v>0</v>
      </c>
      <c r="AK168" s="1">
        <v>1915.2</v>
      </c>
      <c r="AL168" s="1">
        <v>638.59500000000025</v>
      </c>
      <c r="AM168" s="1">
        <v>4881.4957142857129</v>
      </c>
      <c r="AN168" s="1">
        <v>178.2</v>
      </c>
      <c r="AO168" s="1">
        <v>2353.5</v>
      </c>
      <c r="AP168" s="1">
        <v>55.95</v>
      </c>
      <c r="AQ168" s="1">
        <v>1177.1750000000011</v>
      </c>
      <c r="AR168" s="1">
        <v>292.09699999999992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7532.3682857142849</v>
      </c>
      <c r="AZ168" s="1">
        <v>356.87</v>
      </c>
      <c r="BA168" s="1">
        <v>670.78125</v>
      </c>
      <c r="BB168" s="1">
        <v>1246.13869047619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274.2</v>
      </c>
      <c r="BH168" s="1">
        <v>300</v>
      </c>
      <c r="BI168" s="1">
        <v>170</v>
      </c>
      <c r="BJ168" s="1">
        <v>861.75</v>
      </c>
      <c r="BK168" s="1">
        <v>78.641249999999999</v>
      </c>
      <c r="BL168" s="1">
        <v>114.7416666666667</v>
      </c>
      <c r="BM168" s="1">
        <v>1756.379166666668</v>
      </c>
      <c r="BN168" s="1">
        <v>857.375</v>
      </c>
      <c r="BO168" s="1">
        <v>4993.4934523809516</v>
      </c>
      <c r="BQ168" s="1">
        <v>175.65625</v>
      </c>
      <c r="BR168" s="1">
        <v>350</v>
      </c>
      <c r="BS168" s="1">
        <v>170</v>
      </c>
      <c r="BT168" s="1">
        <v>475.90000000000009</v>
      </c>
      <c r="BU168" s="1">
        <v>500</v>
      </c>
      <c r="BV168" s="1">
        <v>1000</v>
      </c>
      <c r="BW168" s="1">
        <v>2457.6937499999999</v>
      </c>
      <c r="BX168" s="1">
        <v>234.0749999999999</v>
      </c>
      <c r="BZ168" s="1">
        <v>357.34178571428572</v>
      </c>
      <c r="CA168" s="1">
        <v>102.7950000000001</v>
      </c>
      <c r="CB168" s="1">
        <v>378.76607142857142</v>
      </c>
      <c r="CC168" s="1">
        <v>0</v>
      </c>
      <c r="CD168" s="1">
        <v>13313.8125</v>
      </c>
      <c r="CE168" s="1">
        <v>15672.78571428571</v>
      </c>
      <c r="CF168" s="1">
        <v>258</v>
      </c>
      <c r="CG168" s="1">
        <v>2426.355</v>
      </c>
      <c r="CH168" s="1">
        <v>912.75000000000011</v>
      </c>
      <c r="CI168" s="1">
        <v>250</v>
      </c>
      <c r="CJ168" s="1">
        <v>200</v>
      </c>
      <c r="CK168" s="1">
        <v>255</v>
      </c>
      <c r="CL168" s="1">
        <v>610.36428571428587</v>
      </c>
      <c r="CM168" s="1">
        <v>621.80500000000006</v>
      </c>
      <c r="CN168" s="1">
        <v>442.505</v>
      </c>
      <c r="CO168" s="1">
        <v>57.599999999999987</v>
      </c>
      <c r="CP168" s="1">
        <v>426.6875</v>
      </c>
      <c r="CQ168" s="1">
        <v>150</v>
      </c>
      <c r="CR168" s="1">
        <v>480.4375</v>
      </c>
      <c r="CS168" s="1">
        <v>150</v>
      </c>
      <c r="CT168" s="1">
        <v>436.95000000000022</v>
      </c>
      <c r="CU168" s="1">
        <v>2089.395</v>
      </c>
      <c r="CV168" s="1">
        <v>113.85</v>
      </c>
      <c r="CW168" s="1">
        <v>1768.989142857142</v>
      </c>
      <c r="CX168" s="1">
        <v>99.225000000000023</v>
      </c>
      <c r="CY168" s="1">
        <v>1015.286249999999</v>
      </c>
      <c r="CZ168" s="1">
        <v>298.10250000000002</v>
      </c>
      <c r="DA168" s="1">
        <v>1352.8218750000001</v>
      </c>
      <c r="DB168" s="1">
        <v>2183.4461309523808</v>
      </c>
      <c r="DC168" s="1">
        <v>4699.4624999999996</v>
      </c>
      <c r="DD168" s="1">
        <v>1100</v>
      </c>
      <c r="DE168" s="1">
        <v>230</v>
      </c>
      <c r="DF168" s="1">
        <v>1518</v>
      </c>
      <c r="DG168" s="1">
        <v>47.1</v>
      </c>
      <c r="DH168" s="1">
        <v>499.76249999999999</v>
      </c>
      <c r="DI168" s="1">
        <v>447.93749999999989</v>
      </c>
      <c r="DJ168" s="1">
        <v>685.15476190476193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142752.7224642857</v>
      </c>
      <c r="DX168" s="1" t="s">
        <v>478</v>
      </c>
    </row>
    <row r="169" spans="1:128" x14ac:dyDescent="0.35">
      <c r="A169" s="13" t="s">
        <v>479</v>
      </c>
      <c r="B169" s="1">
        <v>2746.3449999999998</v>
      </c>
      <c r="C169" s="1">
        <v>203.67500000000001</v>
      </c>
      <c r="D169" s="1">
        <v>2165.657499999998</v>
      </c>
      <c r="E169" s="1">
        <v>304.41000000000003</v>
      </c>
      <c r="F169" s="1">
        <v>2620.62857142857</v>
      </c>
      <c r="G169" s="1">
        <v>114</v>
      </c>
      <c r="H169" s="1">
        <v>500</v>
      </c>
      <c r="I169" s="1">
        <v>660.05250000000012</v>
      </c>
      <c r="J169" s="1">
        <v>1287.610666666666</v>
      </c>
      <c r="K169" s="1">
        <v>254.35</v>
      </c>
      <c r="L169" s="1">
        <v>68.703124999999957</v>
      </c>
      <c r="M169" s="1">
        <v>0</v>
      </c>
      <c r="N169" s="1">
        <v>770.06250000000034</v>
      </c>
      <c r="O169" s="1">
        <v>331.75125000000008</v>
      </c>
      <c r="P169" s="1">
        <v>566.84</v>
      </c>
      <c r="Q169" s="1">
        <v>767.76000000000113</v>
      </c>
      <c r="R169" s="1">
        <v>1022.28</v>
      </c>
      <c r="S169" s="1">
        <v>16855.291666666679</v>
      </c>
      <c r="T169" s="1">
        <v>477.84910714285712</v>
      </c>
      <c r="U169" s="1">
        <v>1780.7650000000001</v>
      </c>
      <c r="V169" s="1">
        <v>1161.33</v>
      </c>
      <c r="W169" s="1">
        <v>70.000000000000014</v>
      </c>
      <c r="X169" s="1">
        <v>298.9500000000001</v>
      </c>
      <c r="Y169" s="1">
        <v>1942.453750000001</v>
      </c>
      <c r="Z169" s="1">
        <v>203.12999999999991</v>
      </c>
      <c r="AA169" s="1">
        <v>2496.450666666668</v>
      </c>
      <c r="AB169" s="1">
        <v>589.59999999999934</v>
      </c>
      <c r="AC169" s="1">
        <v>167.04000000000011</v>
      </c>
      <c r="AD169" s="1">
        <v>1707.15</v>
      </c>
      <c r="AE169" s="1">
        <v>150</v>
      </c>
      <c r="AF169" s="1">
        <v>500.00000000000023</v>
      </c>
      <c r="AG169" s="1">
        <v>1224.962666666667</v>
      </c>
      <c r="AH169" s="1">
        <v>187.02599999999981</v>
      </c>
      <c r="AI169" s="1">
        <v>4525.05</v>
      </c>
      <c r="AJ169" s="1">
        <v>0</v>
      </c>
      <c r="AK169" s="1">
        <v>1915.2</v>
      </c>
      <c r="AL169" s="1">
        <v>638.59499999999957</v>
      </c>
      <c r="AM169" s="1">
        <v>10481.495714285709</v>
      </c>
      <c r="AN169" s="1">
        <v>178.1999999999999</v>
      </c>
      <c r="AO169" s="1">
        <v>2353.5</v>
      </c>
      <c r="AP169" s="1">
        <v>55.95</v>
      </c>
      <c r="AQ169" s="1">
        <v>1177.1750000000011</v>
      </c>
      <c r="AR169" s="1">
        <v>292.09700000000009</v>
      </c>
      <c r="AS169" s="1">
        <v>94.813750000000013</v>
      </c>
      <c r="AT169" s="1">
        <v>104.265</v>
      </c>
      <c r="AU169" s="1">
        <v>36.721249999999998</v>
      </c>
      <c r="AV169" s="1">
        <v>0</v>
      </c>
      <c r="AW169" s="1">
        <v>0</v>
      </c>
      <c r="AX169" s="1">
        <v>0</v>
      </c>
      <c r="AY169" s="1">
        <v>1232.368285714286</v>
      </c>
      <c r="AZ169" s="1">
        <v>356.86999999999989</v>
      </c>
      <c r="BA169" s="1">
        <v>670.78125</v>
      </c>
      <c r="BB169" s="1">
        <v>1246.138690476191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274.2000000000001</v>
      </c>
      <c r="BH169" s="1">
        <v>300</v>
      </c>
      <c r="BI169" s="1">
        <v>170</v>
      </c>
      <c r="BJ169" s="1">
        <v>861.75</v>
      </c>
      <c r="BK169" s="1">
        <v>78.641250000000028</v>
      </c>
      <c r="BL169" s="1">
        <v>414.74166666666662</v>
      </c>
      <c r="BM169" s="1">
        <v>1426.379166666665</v>
      </c>
      <c r="BN169" s="1">
        <v>157.375</v>
      </c>
      <c r="BO169" s="1">
        <v>5493.4934523809516</v>
      </c>
      <c r="BQ169" s="1">
        <v>175.65625</v>
      </c>
      <c r="BR169" s="1">
        <v>350</v>
      </c>
      <c r="BS169" s="1">
        <v>170</v>
      </c>
      <c r="BT169" s="1">
        <v>475.90000000000009</v>
      </c>
      <c r="BU169" s="1">
        <v>500</v>
      </c>
      <c r="BV169" s="1">
        <v>1000</v>
      </c>
      <c r="BW169" s="1">
        <v>1907.6937499999999</v>
      </c>
      <c r="BX169" s="1">
        <v>234.07500000000019</v>
      </c>
      <c r="BZ169" s="1">
        <v>357.34178571428561</v>
      </c>
      <c r="CA169" s="1">
        <v>102.7950000000001</v>
      </c>
      <c r="CB169" s="1">
        <v>138.76607142857131</v>
      </c>
      <c r="CC169" s="1">
        <v>0</v>
      </c>
      <c r="CD169" s="1">
        <v>13313.8125</v>
      </c>
      <c r="CE169" s="1">
        <v>3922.785714285706</v>
      </c>
      <c r="CF169" s="1">
        <v>258</v>
      </c>
      <c r="CG169" s="1">
        <v>2426.355</v>
      </c>
      <c r="CH169" s="1">
        <v>912.75000000000011</v>
      </c>
      <c r="CI169" s="1">
        <v>250</v>
      </c>
      <c r="CJ169" s="1">
        <v>200</v>
      </c>
      <c r="CK169" s="1">
        <v>255</v>
      </c>
      <c r="CL169" s="1">
        <v>370.36428571428581</v>
      </c>
      <c r="CM169" s="1">
        <v>381.80500000000001</v>
      </c>
      <c r="CN169" s="1">
        <v>442.50499999999982</v>
      </c>
      <c r="CO169" s="1">
        <v>57.599999999999987</v>
      </c>
      <c r="CP169" s="1">
        <v>426.6875</v>
      </c>
      <c r="CQ169" s="1">
        <v>150</v>
      </c>
      <c r="CR169" s="1">
        <v>480.4375</v>
      </c>
      <c r="CS169" s="1">
        <v>150</v>
      </c>
      <c r="CT169" s="1">
        <v>436.95000000000022</v>
      </c>
      <c r="CU169" s="1">
        <v>2089.3950000000009</v>
      </c>
      <c r="CV169" s="1">
        <v>113.85</v>
      </c>
      <c r="CW169" s="1">
        <v>1768.989142857142</v>
      </c>
      <c r="CX169" s="1">
        <v>99.225000000000023</v>
      </c>
      <c r="CY169" s="1">
        <v>715.28624999999988</v>
      </c>
      <c r="CZ169" s="1">
        <v>298.10250000000002</v>
      </c>
      <c r="DA169" s="1">
        <v>1352.8218750000001</v>
      </c>
      <c r="DB169" s="1">
        <v>2183.4461309523808</v>
      </c>
      <c r="DC169" s="1">
        <v>4449.4624999999996</v>
      </c>
      <c r="DD169" s="1">
        <v>1100</v>
      </c>
      <c r="DE169" s="1">
        <v>230</v>
      </c>
      <c r="DF169" s="1">
        <v>1518</v>
      </c>
      <c r="DG169" s="1">
        <v>47.1</v>
      </c>
      <c r="DH169" s="1">
        <v>499.76250000000022</v>
      </c>
      <c r="DI169" s="1">
        <v>447.93749999999989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130836.17270238091</v>
      </c>
      <c r="DX169" s="1" t="s">
        <v>479</v>
      </c>
    </row>
    <row r="170" spans="1:128" x14ac:dyDescent="0.35">
      <c r="A170" s="13"/>
    </row>
    <row r="171" spans="1:128" x14ac:dyDescent="0.35">
      <c r="A171" s="13" t="s">
        <v>480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480</v>
      </c>
    </row>
    <row r="172" spans="1:128" x14ac:dyDescent="0.35">
      <c r="A172" s="14">
        <v>43938</v>
      </c>
      <c r="DW172" s="1">
        <v>0</v>
      </c>
      <c r="DX172" s="15">
        <v>43938</v>
      </c>
    </row>
    <row r="173" spans="1:128" x14ac:dyDescent="0.35">
      <c r="A173" s="14">
        <v>43939</v>
      </c>
      <c r="DW173" s="1">
        <v>0</v>
      </c>
      <c r="DX173" s="15">
        <v>43939</v>
      </c>
    </row>
    <row r="174" spans="1:128" x14ac:dyDescent="0.35">
      <c r="A174" s="14">
        <v>43940</v>
      </c>
      <c r="DW174" s="1">
        <v>0</v>
      </c>
      <c r="DX174" s="15">
        <v>43940</v>
      </c>
    </row>
    <row r="175" spans="1:128" x14ac:dyDescent="0.35">
      <c r="A175" s="13"/>
      <c r="DW175" s="1">
        <v>0</v>
      </c>
      <c r="DX175" s="1" t="s">
        <v>481</v>
      </c>
    </row>
    <row r="176" spans="1:128" x14ac:dyDescent="0.35">
      <c r="A176" s="13"/>
      <c r="DW176" s="1">
        <v>0</v>
      </c>
      <c r="DX176" s="1" t="s">
        <v>481</v>
      </c>
    </row>
    <row r="177" spans="1:128" x14ac:dyDescent="0.35">
      <c r="A177" s="13" t="s">
        <v>472</v>
      </c>
      <c r="DW177" s="1">
        <v>0</v>
      </c>
      <c r="DX177" s="1" t="s">
        <v>472</v>
      </c>
    </row>
    <row r="178" spans="1:128" x14ac:dyDescent="0.35">
      <c r="A178" s="13" t="s">
        <v>473</v>
      </c>
      <c r="DW178" s="1">
        <v>0</v>
      </c>
      <c r="DX178" s="1" t="s">
        <v>473</v>
      </c>
    </row>
    <row r="179" spans="1:128" x14ac:dyDescent="0.35">
      <c r="A179" s="13" t="s">
        <v>474</v>
      </c>
      <c r="DW179" s="1">
        <v>0</v>
      </c>
      <c r="DX179" s="1" t="s">
        <v>474</v>
      </c>
    </row>
    <row r="180" spans="1:128" x14ac:dyDescent="0.35">
      <c r="A180" s="13" t="s">
        <v>475</v>
      </c>
      <c r="DW180" s="1">
        <v>0</v>
      </c>
      <c r="DX180" s="1" t="s">
        <v>475</v>
      </c>
    </row>
    <row r="181" spans="1:128" x14ac:dyDescent="0.35">
      <c r="A181" s="13" t="s">
        <v>476</v>
      </c>
      <c r="DW181" s="1">
        <v>0</v>
      </c>
      <c r="DX181" s="1" t="s">
        <v>476</v>
      </c>
    </row>
    <row r="182" spans="1:128" x14ac:dyDescent="0.35">
      <c r="A182" s="13" t="s">
        <v>477</v>
      </c>
      <c r="DW182" s="1">
        <v>0</v>
      </c>
      <c r="DX182" s="1" t="s">
        <v>477</v>
      </c>
    </row>
    <row r="183" spans="1:128" x14ac:dyDescent="0.35">
      <c r="A183" s="13" t="s">
        <v>478</v>
      </c>
      <c r="DW183" s="1">
        <v>0</v>
      </c>
      <c r="DX183" s="1" t="s">
        <v>478</v>
      </c>
    </row>
    <row r="184" spans="1:128" x14ac:dyDescent="0.35">
      <c r="A184" s="13" t="s">
        <v>479</v>
      </c>
      <c r="DW184" s="1">
        <v>0</v>
      </c>
      <c r="DX184" s="1" t="s">
        <v>479</v>
      </c>
    </row>
    <row r="185" spans="1:128" x14ac:dyDescent="0.35">
      <c r="A185" s="13"/>
    </row>
    <row r="186" spans="1:128" x14ac:dyDescent="0.35">
      <c r="A186" s="13" t="s">
        <v>482</v>
      </c>
      <c r="B186" s="1">
        <v>-9050.907011904761</v>
      </c>
      <c r="C186" s="1">
        <v>-273.76290476190468</v>
      </c>
      <c r="D186" s="1">
        <v>-4390.2111190476189</v>
      </c>
      <c r="E186" s="1">
        <v>-395.35990476190477</v>
      </c>
      <c r="F186" s="1">
        <v>-6492.844761904762</v>
      </c>
      <c r="G186" s="1">
        <v>-209.42857142857139</v>
      </c>
      <c r="H186" s="1">
        <v>-497.04</v>
      </c>
      <c r="I186" s="1">
        <v>-1111.4931666666671</v>
      </c>
      <c r="J186" s="1">
        <v>-2320.5173333333332</v>
      </c>
      <c r="K186" s="1">
        <v>-374.06542857142858</v>
      </c>
      <c r="L186" s="1">
        <v>-653.48522023809528</v>
      </c>
      <c r="M186" s="1">
        <v>0</v>
      </c>
      <c r="N186" s="1">
        <v>-1385.7910714285711</v>
      </c>
      <c r="O186" s="1">
        <v>-707.21648809523811</v>
      </c>
      <c r="P186" s="1">
        <v>-922.32190476190499</v>
      </c>
      <c r="Q186" s="1">
        <v>-5091.0933333333342</v>
      </c>
      <c r="R186" s="1">
        <v>-1350.119390476191</v>
      </c>
      <c r="S186" s="1">
        <v>-42685.138333333343</v>
      </c>
      <c r="T186" s="1">
        <v>-461.03958333333338</v>
      </c>
      <c r="U186" s="1">
        <v>-2697.5421428571431</v>
      </c>
      <c r="V186" s="1">
        <v>-2174.0728571428572</v>
      </c>
      <c r="W186" s="1">
        <v>-65.257142857142867</v>
      </c>
      <c r="X186" s="1">
        <v>-273.75</v>
      </c>
      <c r="Y186" s="1">
        <v>-3048.7814880952378</v>
      </c>
      <c r="Z186" s="1">
        <v>-345.42142857142852</v>
      </c>
      <c r="AA186" s="1">
        <v>-7416.8144761904759</v>
      </c>
      <c r="AB186" s="1">
        <v>-964.61142857142841</v>
      </c>
      <c r="AC186" s="1">
        <v>-339.90523809523808</v>
      </c>
      <c r="AD186" s="1">
        <v>-1654.8071428571429</v>
      </c>
      <c r="AE186" s="1">
        <v>-111.71428571428569</v>
      </c>
      <c r="AF186" s="1">
        <v>-489.01333333333332</v>
      </c>
      <c r="AG186" s="1">
        <v>-2292.6293333333329</v>
      </c>
      <c r="AH186" s="1">
        <v>-49.959333333333461</v>
      </c>
      <c r="AI186" s="1">
        <v>-7962.307142857142</v>
      </c>
      <c r="AJ186" s="1">
        <v>0</v>
      </c>
      <c r="AK186" s="1">
        <v>-2648.5523809523811</v>
      </c>
      <c r="AL186" s="1">
        <v>-1702.8597619047621</v>
      </c>
      <c r="AM186" s="1">
        <v>-10501.98857142857</v>
      </c>
      <c r="AN186" s="1">
        <v>-250.2</v>
      </c>
      <c r="AO186" s="1">
        <v>-3904.6428571428569</v>
      </c>
      <c r="AP186" s="1">
        <v>-75.687142857142845</v>
      </c>
      <c r="AQ186" s="1">
        <v>-2031.049285714286</v>
      </c>
      <c r="AR186" s="1">
        <v>0</v>
      </c>
      <c r="AS186" s="1">
        <v>-214.51392857142861</v>
      </c>
      <c r="AT186" s="1">
        <v>-202.9014285714286</v>
      </c>
      <c r="AU186" s="1">
        <v>-66.766964285714295</v>
      </c>
      <c r="AV186" s="1">
        <v>0</v>
      </c>
      <c r="AW186" s="1">
        <v>0</v>
      </c>
      <c r="AX186" s="1">
        <v>0</v>
      </c>
      <c r="AY186" s="1">
        <v>-2765.4849523809521</v>
      </c>
      <c r="AZ186" s="1">
        <v>-450.37</v>
      </c>
      <c r="BA186" s="1">
        <v>-683.78125</v>
      </c>
      <c r="BB186" s="1">
        <v>-1320.5386904761911</v>
      </c>
      <c r="BC186" s="1">
        <v>-642</v>
      </c>
      <c r="BD186" s="1">
        <v>-1041.5</v>
      </c>
      <c r="BE186" s="1">
        <v>-202.3125</v>
      </c>
      <c r="BF186" s="1">
        <v>-252.1</v>
      </c>
      <c r="BG186" s="1">
        <v>0</v>
      </c>
      <c r="BH186" s="1">
        <v>-170.4</v>
      </c>
      <c r="BI186" s="1">
        <v>-105</v>
      </c>
      <c r="BJ186" s="1">
        <v>-463.75</v>
      </c>
      <c r="BK186" s="1">
        <v>-91.641249999999999</v>
      </c>
      <c r="BL186" s="1">
        <v>-293.3416666666667</v>
      </c>
      <c r="BM186" s="1">
        <v>-5270.0791666666664</v>
      </c>
      <c r="BN186" s="1">
        <v>-151.875</v>
      </c>
      <c r="BO186" s="1">
        <v>-4419.6934523809541</v>
      </c>
      <c r="BP186" s="1">
        <v>0</v>
      </c>
      <c r="BQ186" s="1">
        <v>-156.15625</v>
      </c>
      <c r="BR186" s="1">
        <v>-350</v>
      </c>
      <c r="BS186" s="1">
        <v>-56</v>
      </c>
      <c r="BT186" s="1">
        <v>-115.10000000000009</v>
      </c>
      <c r="BU186" s="1">
        <v>-740</v>
      </c>
      <c r="BV186" s="1">
        <v>-886</v>
      </c>
      <c r="BW186" s="1">
        <v>-4048.0151785714279</v>
      </c>
      <c r="BX186" s="1">
        <v>-184.93214285714291</v>
      </c>
      <c r="BY186" s="1">
        <v>0</v>
      </c>
      <c r="BZ186" s="1">
        <v>-1166.634642857143</v>
      </c>
      <c r="CA186" s="1">
        <v>-5972.1350000000011</v>
      </c>
      <c r="CB186" s="1">
        <v>-630.01250000000005</v>
      </c>
      <c r="CC186" s="1">
        <v>0</v>
      </c>
      <c r="CD186" s="1">
        <v>-38110.52678571429</v>
      </c>
      <c r="CE186" s="1">
        <v>-28161.82857142857</v>
      </c>
      <c r="CF186" s="1">
        <v>-45.771428571428537</v>
      </c>
      <c r="CG186" s="1">
        <v>-3986.0292857142858</v>
      </c>
      <c r="CH186" s="1">
        <v>-1029.535714285714</v>
      </c>
      <c r="CI186" s="1">
        <v>-136.17142857142861</v>
      </c>
      <c r="CJ186" s="1">
        <v>-179.7714285714286</v>
      </c>
      <c r="CK186" s="1">
        <v>0</v>
      </c>
      <c r="CL186" s="1">
        <v>-937.95714285714291</v>
      </c>
      <c r="CM186" s="1">
        <v>-727.43714285714293</v>
      </c>
      <c r="CN186" s="1">
        <v>-1128.5478571428571</v>
      </c>
      <c r="CO186" s="1">
        <v>-28.671428571428581</v>
      </c>
      <c r="CP186" s="1">
        <v>-487.09226190476193</v>
      </c>
      <c r="CQ186" s="1">
        <v>-147.07142857142861</v>
      </c>
      <c r="CR186" s="1">
        <v>-1038.9375</v>
      </c>
      <c r="CS186" s="1">
        <v>-126.17142857142861</v>
      </c>
      <c r="CT186" s="1">
        <v>-951.92142857142881</v>
      </c>
      <c r="CU186" s="1">
        <v>-3390.0749999999998</v>
      </c>
      <c r="CV186" s="1">
        <v>-189.27857142857141</v>
      </c>
      <c r="CW186" s="1">
        <v>-3229.0819999999999</v>
      </c>
      <c r="CX186" s="1">
        <v>-156.92785714285711</v>
      </c>
      <c r="CY186" s="1">
        <v>-1460.618392857142</v>
      </c>
      <c r="CZ186" s="1">
        <v>-660.27464285714279</v>
      </c>
      <c r="DA186" s="1">
        <v>-12326.87544642857</v>
      </c>
      <c r="DB186" s="1">
        <v>-7505.635416666667</v>
      </c>
      <c r="DC186" s="1">
        <v>-9218.0696428571428</v>
      </c>
      <c r="DD186" s="1">
        <v>-2454.071428571428</v>
      </c>
      <c r="DE186" s="1">
        <v>-51.371428571428567</v>
      </c>
      <c r="DF186" s="1">
        <v>-2319.428571428572</v>
      </c>
      <c r="DG186" s="1">
        <v>-44.314285714285717</v>
      </c>
      <c r="DH186" s="1">
        <v>-1260.048214285714</v>
      </c>
      <c r="DI186" s="1">
        <v>-1060.8660714285711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-429.46428571428578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-285466.28178333328</v>
      </c>
      <c r="DX186" s="1" t="s">
        <v>482</v>
      </c>
    </row>
    <row r="187" spans="1:128" x14ac:dyDescent="0.35">
      <c r="A187" s="13" t="s">
        <v>460</v>
      </c>
      <c r="B187" s="1">
        <v>-390.31076190476199</v>
      </c>
      <c r="C187" s="1">
        <v>-40.08790476190476</v>
      </c>
      <c r="D187" s="1">
        <v>-544.55361904761901</v>
      </c>
      <c r="E187" s="1">
        <v>-92.359904761904758</v>
      </c>
      <c r="F187" s="1">
        <v>-398.29619047619059</v>
      </c>
      <c r="G187" s="1">
        <v>-35.428571428571431</v>
      </c>
      <c r="H187" s="1">
        <v>0</v>
      </c>
      <c r="I187" s="1">
        <v>-198.44066666666669</v>
      </c>
      <c r="J187" s="1">
        <v>-302.66666666666657</v>
      </c>
      <c r="K187" s="1">
        <v>-83.715428571428575</v>
      </c>
      <c r="L187" s="1">
        <v>-84.782095238095238</v>
      </c>
      <c r="M187" s="1">
        <v>0</v>
      </c>
      <c r="N187" s="1">
        <v>-116.7085714285714</v>
      </c>
      <c r="O187" s="1">
        <v>-162.83523809523811</v>
      </c>
      <c r="P187" s="1">
        <v>-157.16190476190479</v>
      </c>
      <c r="Q187" s="1">
        <v>-307.4133333333333</v>
      </c>
      <c r="R187" s="1">
        <v>-327.83939047619049</v>
      </c>
      <c r="S187" s="1">
        <v>-742.3066666666673</v>
      </c>
      <c r="T187" s="1">
        <v>0</v>
      </c>
      <c r="U187" s="1">
        <v>-361.17714285714283</v>
      </c>
      <c r="V187" s="1">
        <v>-306.66285714285709</v>
      </c>
      <c r="W187" s="1">
        <v>0</v>
      </c>
      <c r="X187" s="1">
        <v>0</v>
      </c>
      <c r="Y187" s="1">
        <v>0</v>
      </c>
      <c r="Z187" s="1">
        <v>-111.2114285714286</v>
      </c>
      <c r="AA187" s="1">
        <v>-2188.7238095238099</v>
      </c>
      <c r="AB187" s="1">
        <v>-136.09142857142851</v>
      </c>
      <c r="AC187" s="1">
        <v>-83.715238095238092</v>
      </c>
      <c r="AD187" s="1">
        <v>0</v>
      </c>
      <c r="AE187" s="1">
        <v>0</v>
      </c>
      <c r="AF187" s="1">
        <v>0</v>
      </c>
      <c r="AG187" s="1">
        <v>-970.90666666666652</v>
      </c>
      <c r="AH187" s="1">
        <v>0</v>
      </c>
      <c r="AI187" s="1">
        <v>-2647.6571428571419</v>
      </c>
      <c r="AJ187" s="1">
        <v>0</v>
      </c>
      <c r="AK187" s="1">
        <v>-733.35238095238083</v>
      </c>
      <c r="AL187" s="1">
        <v>-596.90476190476193</v>
      </c>
      <c r="AM187" s="1">
        <v>-4801.1428571428569</v>
      </c>
      <c r="AN187" s="1">
        <v>-71.999999999999972</v>
      </c>
      <c r="AO187" s="1">
        <v>-609.14285714285711</v>
      </c>
      <c r="AP187" s="1">
        <v>-6.0571428571428587</v>
      </c>
      <c r="AQ187" s="1">
        <v>-642.27428571428561</v>
      </c>
      <c r="AR187" s="1">
        <v>0</v>
      </c>
      <c r="AS187" s="1">
        <v>-116.8501785714286</v>
      </c>
      <c r="AT187" s="1">
        <v>-98.636428571428581</v>
      </c>
      <c r="AU187" s="1">
        <v>-26.245714285714289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-1666.321428571428</v>
      </c>
      <c r="BX187" s="1">
        <v>0</v>
      </c>
      <c r="BY187" s="1">
        <v>0</v>
      </c>
      <c r="BZ187" s="1">
        <v>-432.19285714285718</v>
      </c>
      <c r="CA187" s="1">
        <v>-5860.380000000001</v>
      </c>
      <c r="CB187" s="1">
        <v>0</v>
      </c>
      <c r="CC187" s="1">
        <v>0</v>
      </c>
      <c r="CD187" s="1">
        <v>-20584.71428571429</v>
      </c>
      <c r="CE187" s="1">
        <v>-11052.342857142859</v>
      </c>
      <c r="CF187" s="1">
        <v>0</v>
      </c>
      <c r="CG187" s="1">
        <v>-544.47428571428554</v>
      </c>
      <c r="CH187" s="1">
        <v>0</v>
      </c>
      <c r="CI187" s="1">
        <v>0</v>
      </c>
      <c r="CJ187" s="1">
        <v>0</v>
      </c>
      <c r="CK187" s="1">
        <v>0</v>
      </c>
      <c r="CL187" s="1">
        <v>-448.94285714285712</v>
      </c>
      <c r="CM187" s="1">
        <v>-295.65714285714301</v>
      </c>
      <c r="CN187" s="1">
        <v>-601.74285714285713</v>
      </c>
      <c r="CO187" s="1">
        <v>0</v>
      </c>
      <c r="CP187" s="1">
        <v>0</v>
      </c>
      <c r="CQ187" s="1">
        <v>0</v>
      </c>
      <c r="CR187" s="1">
        <v>-507.5</v>
      </c>
      <c r="CS187" s="1">
        <v>0</v>
      </c>
      <c r="CT187" s="1">
        <v>-421.77142857142849</v>
      </c>
      <c r="CU187" s="1">
        <v>-544.68000000000018</v>
      </c>
      <c r="CV187" s="1">
        <v>-75.428571428571431</v>
      </c>
      <c r="CW187" s="1">
        <v>-1454.502857142857</v>
      </c>
      <c r="CX187" s="1">
        <v>-57.702857142857141</v>
      </c>
      <c r="CY187" s="1">
        <v>-596.41714285714284</v>
      </c>
      <c r="CZ187" s="1">
        <v>-43.277142857142792</v>
      </c>
      <c r="DA187" s="1">
        <v>-10229.428571428571</v>
      </c>
      <c r="DB187" s="1">
        <v>-4422.4642857142862</v>
      </c>
      <c r="DC187" s="1">
        <v>-3007.8571428571431</v>
      </c>
      <c r="DD187" s="1">
        <v>-983.57142857142844</v>
      </c>
      <c r="DE187" s="1">
        <v>0</v>
      </c>
      <c r="DF187" s="1">
        <v>-411.42857142857162</v>
      </c>
      <c r="DG187" s="1">
        <v>0</v>
      </c>
      <c r="DH187" s="1">
        <v>-685.28571428571422</v>
      </c>
      <c r="DI187" s="1">
        <v>-376.22857142857151</v>
      </c>
      <c r="DJ187" s="1">
        <v>0</v>
      </c>
      <c r="DK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-83797.972092857162</v>
      </c>
      <c r="DX187" s="1" t="s">
        <v>460</v>
      </c>
    </row>
    <row r="188" spans="1:128" x14ac:dyDescent="0.35">
      <c r="A188" s="13" t="s">
        <v>461</v>
      </c>
      <c r="B188" s="1">
        <v>-5474.7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-159.04000000000011</v>
      </c>
      <c r="K188" s="1">
        <v>0</v>
      </c>
      <c r="L188" s="1">
        <v>0</v>
      </c>
      <c r="M188" s="1">
        <v>0</v>
      </c>
      <c r="N188" s="1">
        <v>-26.640000000000011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-2873.9199999999992</v>
      </c>
      <c r="T188" s="1">
        <v>0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-415.84000000000009</v>
      </c>
      <c r="AB188" s="1">
        <v>-91.32000000000005</v>
      </c>
      <c r="AC188" s="1">
        <v>0</v>
      </c>
      <c r="AD188" s="1">
        <v>0</v>
      </c>
      <c r="AE188" s="1">
        <v>0</v>
      </c>
      <c r="AF188" s="1">
        <v>0</v>
      </c>
      <c r="AG188" s="1">
        <v>-170.52</v>
      </c>
      <c r="AH188" s="1">
        <v>0</v>
      </c>
      <c r="AI188" s="1">
        <v>0</v>
      </c>
      <c r="AJ188" s="1">
        <v>0</v>
      </c>
      <c r="AK188" s="1">
        <v>0</v>
      </c>
      <c r="AL188" s="1">
        <v>-184</v>
      </c>
      <c r="AM188" s="1">
        <v>-325.80000000000018</v>
      </c>
      <c r="AN188" s="1">
        <v>0</v>
      </c>
      <c r="AO188" s="1">
        <v>-6</v>
      </c>
      <c r="AP188" s="1">
        <v>-7.1999999999999993</v>
      </c>
      <c r="AQ188" s="1">
        <v>0</v>
      </c>
      <c r="AR188" s="1">
        <v>0</v>
      </c>
      <c r="AS188" s="1">
        <v>-2.850000000000009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-21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-49.75</v>
      </c>
      <c r="BX188" s="1">
        <v>0</v>
      </c>
      <c r="BY188" s="1">
        <v>0</v>
      </c>
      <c r="BZ188" s="1">
        <v>-108.17999999999989</v>
      </c>
      <c r="CA188" s="1">
        <v>-1.680000000000291</v>
      </c>
      <c r="CB188" s="1">
        <v>0</v>
      </c>
      <c r="CC188" s="1">
        <v>0</v>
      </c>
      <c r="CD188" s="1">
        <v>-1035</v>
      </c>
      <c r="CE188" s="1">
        <v>-1299.5999999999999</v>
      </c>
      <c r="CF188" s="1">
        <v>0</v>
      </c>
      <c r="CG188" s="1">
        <v>-75.599999999999909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-12.4047619047619</v>
      </c>
      <c r="CQ188" s="1">
        <v>0</v>
      </c>
      <c r="CR188" s="1">
        <v>-15</v>
      </c>
      <c r="CS188" s="1">
        <v>0</v>
      </c>
      <c r="CT188" s="1">
        <v>-1.1999999999999891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-114</v>
      </c>
      <c r="DD188" s="1">
        <v>-22.5</v>
      </c>
      <c r="DE188" s="1">
        <v>0</v>
      </c>
      <c r="DF188" s="1">
        <v>-22.5</v>
      </c>
      <c r="DG188" s="1">
        <v>0</v>
      </c>
      <c r="DH188" s="1">
        <v>-48</v>
      </c>
      <c r="DI188" s="1">
        <v>0</v>
      </c>
      <c r="DJ188" s="1">
        <v>0</v>
      </c>
      <c r="DK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-15889.31476190476</v>
      </c>
      <c r="DX188" s="1" t="s">
        <v>461</v>
      </c>
    </row>
    <row r="189" spans="1:128" x14ac:dyDescent="0.35">
      <c r="A189" s="13" t="s">
        <v>462</v>
      </c>
      <c r="B189" s="1">
        <v>-82.5</v>
      </c>
      <c r="C189" s="1">
        <v>-29.999999999999989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-35.999999999999993</v>
      </c>
      <c r="L189" s="1">
        <v>0</v>
      </c>
      <c r="M189" s="1">
        <v>0</v>
      </c>
      <c r="N189" s="1">
        <v>-245.68</v>
      </c>
      <c r="O189" s="1">
        <v>-59.199999999999989</v>
      </c>
      <c r="P189" s="1">
        <v>-183.52</v>
      </c>
      <c r="Q189" s="1">
        <v>-183.68</v>
      </c>
      <c r="R189" s="1">
        <v>0</v>
      </c>
      <c r="S189" s="1">
        <v>-5270.72</v>
      </c>
      <c r="T189" s="1">
        <v>0</v>
      </c>
      <c r="U189" s="1">
        <v>-434.39999999999992</v>
      </c>
      <c r="V189" s="1">
        <v>-690.4799999999999</v>
      </c>
      <c r="W189" s="1">
        <v>0</v>
      </c>
      <c r="X189" s="1">
        <v>0</v>
      </c>
      <c r="Y189" s="1">
        <v>-368.925238095238</v>
      </c>
      <c r="Z189" s="1">
        <v>-31.080000000000009</v>
      </c>
      <c r="AA189" s="1">
        <v>-1527.2</v>
      </c>
      <c r="AB189" s="1">
        <v>-147.59999999999991</v>
      </c>
      <c r="AC189" s="1">
        <v>0</v>
      </c>
      <c r="AD189" s="1">
        <v>0</v>
      </c>
      <c r="AE189" s="1">
        <v>0</v>
      </c>
      <c r="AF189" s="1">
        <v>0</v>
      </c>
      <c r="AG189" s="1">
        <v>-226.24</v>
      </c>
      <c r="AH189" s="1">
        <v>0</v>
      </c>
      <c r="AI189" s="1">
        <v>-789.59999999999991</v>
      </c>
      <c r="AJ189" s="1">
        <v>0</v>
      </c>
      <c r="AK189" s="1">
        <v>0</v>
      </c>
      <c r="AL189" s="1">
        <v>-283.36000000000013</v>
      </c>
      <c r="AM189" s="1">
        <v>-617.39999999999964</v>
      </c>
      <c r="AN189" s="1">
        <v>0</v>
      </c>
      <c r="AO189" s="1">
        <v>-936</v>
      </c>
      <c r="AP189" s="1">
        <v>-6.4799999999999986</v>
      </c>
      <c r="AQ189" s="1">
        <v>-211.6</v>
      </c>
      <c r="AR189" s="1">
        <v>0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0</v>
      </c>
      <c r="AZ189" s="1">
        <v>-72.5</v>
      </c>
      <c r="BA189" s="1">
        <v>-13</v>
      </c>
      <c r="BB189" s="1">
        <v>-74.400000000000034</v>
      </c>
      <c r="BC189" s="1">
        <v>-222</v>
      </c>
      <c r="BD189" s="1">
        <v>-241.5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-13</v>
      </c>
      <c r="BL189" s="1">
        <v>0</v>
      </c>
      <c r="BM189" s="1">
        <v>-79.5</v>
      </c>
      <c r="BN189" s="1">
        <v>0</v>
      </c>
      <c r="BO189" s="1">
        <v>-518.40000000000009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-240</v>
      </c>
      <c r="BV189" s="1">
        <v>0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-7.2799999999997453</v>
      </c>
      <c r="CB189" s="1">
        <v>0</v>
      </c>
      <c r="CC189" s="1">
        <v>0</v>
      </c>
      <c r="CD189" s="1">
        <v>-3177</v>
      </c>
      <c r="CE189" s="1">
        <v>-2138.4</v>
      </c>
      <c r="CF189" s="1">
        <v>0</v>
      </c>
      <c r="CG189" s="1">
        <v>-939.59999999999991</v>
      </c>
      <c r="CH189" s="1">
        <v>-116.78571428571421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-712.80000000000007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-612</v>
      </c>
      <c r="DD189" s="1">
        <v>-348</v>
      </c>
      <c r="DE189" s="1">
        <v>0</v>
      </c>
      <c r="DF189" s="1">
        <v>-367.5</v>
      </c>
      <c r="DG189" s="1">
        <v>0</v>
      </c>
      <c r="DH189" s="1">
        <v>-27</v>
      </c>
      <c r="DI189" s="1">
        <v>0</v>
      </c>
      <c r="DJ189" s="1">
        <v>0</v>
      </c>
      <c r="DK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-26721.050952380949</v>
      </c>
      <c r="DX189" s="1" t="s">
        <v>462</v>
      </c>
    </row>
    <row r="190" spans="1:128" x14ac:dyDescent="0.35">
      <c r="A190" s="13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35">
      <c r="A191" s="13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35">
      <c r="A192" s="13" t="s">
        <v>483</v>
      </c>
      <c r="B192" s="1">
        <v>-3103.3962499999989</v>
      </c>
      <c r="C192" s="1">
        <v>-203.67500000000001</v>
      </c>
      <c r="D192" s="1">
        <v>-2165.6574999999998</v>
      </c>
      <c r="E192" s="1">
        <v>-270</v>
      </c>
      <c r="F192" s="1">
        <v>-3720.6285714285718</v>
      </c>
      <c r="G192" s="1">
        <v>-114</v>
      </c>
      <c r="H192" s="1">
        <v>-497.04</v>
      </c>
      <c r="I192" s="1">
        <v>-660.0524999999999</v>
      </c>
      <c r="J192" s="1">
        <v>-1287.610666666666</v>
      </c>
      <c r="K192" s="1">
        <v>-254.35</v>
      </c>
      <c r="L192" s="1">
        <v>-568.703125</v>
      </c>
      <c r="M192" s="1">
        <v>0</v>
      </c>
      <c r="N192" s="1">
        <v>-996.76249999999982</v>
      </c>
      <c r="O192" s="1">
        <v>-464.46125000000001</v>
      </c>
      <c r="P192" s="1">
        <v>-566.84000000000015</v>
      </c>
      <c r="Q192" s="1">
        <v>-4600.0000000000009</v>
      </c>
      <c r="R192" s="1">
        <v>-1022.28</v>
      </c>
      <c r="S192" s="1">
        <v>-33798.191666666673</v>
      </c>
      <c r="T192" s="1">
        <v>-461.03958333333338</v>
      </c>
      <c r="U192" s="1">
        <v>-1780.7650000000001</v>
      </c>
      <c r="V192" s="1">
        <v>-1161.33</v>
      </c>
      <c r="W192" s="1">
        <v>-65.257142857142867</v>
      </c>
      <c r="X192" s="1">
        <v>-273.75</v>
      </c>
      <c r="Y192" s="1">
        <v>-2679.8562499999998</v>
      </c>
      <c r="Z192" s="1">
        <v>-203.12999999999991</v>
      </c>
      <c r="AA192" s="1">
        <v>-3285.0506666666661</v>
      </c>
      <c r="AB192" s="1">
        <v>-589.59999999999991</v>
      </c>
      <c r="AC192" s="1">
        <v>-256.19</v>
      </c>
      <c r="AD192" s="1">
        <v>-1654.8071428571429</v>
      </c>
      <c r="AE192" s="1">
        <v>-111.71428571428569</v>
      </c>
      <c r="AF192" s="1">
        <v>-489.01333333333332</v>
      </c>
      <c r="AG192" s="1">
        <v>-924.96266666666679</v>
      </c>
      <c r="AH192" s="1">
        <v>-49.959333333333461</v>
      </c>
      <c r="AI192" s="1">
        <v>-4525.0499999999993</v>
      </c>
      <c r="AJ192" s="1">
        <v>0</v>
      </c>
      <c r="AK192" s="1">
        <v>-1915.2</v>
      </c>
      <c r="AL192" s="1">
        <v>-638.59500000000003</v>
      </c>
      <c r="AM192" s="1">
        <v>-4757.6457142857134</v>
      </c>
      <c r="AN192" s="1">
        <v>-178.2</v>
      </c>
      <c r="AO192" s="1">
        <v>-2353.5</v>
      </c>
      <c r="AP192" s="1">
        <v>-55.949999999999982</v>
      </c>
      <c r="AQ192" s="1">
        <v>-1177.1750000000011</v>
      </c>
      <c r="AR192" s="1">
        <v>0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-2765.4849523809521</v>
      </c>
      <c r="AZ192" s="1">
        <v>-356.87</v>
      </c>
      <c r="BA192" s="1">
        <v>-670.78125</v>
      </c>
      <c r="BB192" s="1">
        <v>-1246.138690476191</v>
      </c>
      <c r="BC192" s="1">
        <v>-420</v>
      </c>
      <c r="BD192" s="1">
        <v>-800</v>
      </c>
      <c r="BE192" s="1">
        <v>-202.3125</v>
      </c>
      <c r="BF192" s="1">
        <v>-252.1</v>
      </c>
      <c r="BG192" s="1">
        <v>0</v>
      </c>
      <c r="BH192" s="1">
        <v>-170.4</v>
      </c>
      <c r="BI192" s="1">
        <v>-105</v>
      </c>
      <c r="BJ192" s="1">
        <v>-463.75</v>
      </c>
      <c r="BK192" s="1">
        <v>-78.641249999999999</v>
      </c>
      <c r="BL192" s="1">
        <v>-293.3416666666667</v>
      </c>
      <c r="BM192" s="1">
        <v>-5190.5791666666664</v>
      </c>
      <c r="BN192" s="1">
        <v>-151.875</v>
      </c>
      <c r="BO192" s="1">
        <v>-3901.293452380954</v>
      </c>
      <c r="BP192" s="1">
        <v>0</v>
      </c>
      <c r="BQ192" s="1">
        <v>-156.15625</v>
      </c>
      <c r="BR192" s="1">
        <v>-350</v>
      </c>
      <c r="BS192" s="1">
        <v>-56</v>
      </c>
      <c r="BT192" s="1">
        <v>-115.10000000000009</v>
      </c>
      <c r="BU192" s="1">
        <v>-500</v>
      </c>
      <c r="BV192" s="1">
        <v>-886</v>
      </c>
      <c r="BW192" s="1">
        <v>-1970.943749999999</v>
      </c>
      <c r="BX192" s="1">
        <v>-184.93214285714291</v>
      </c>
      <c r="BY192" s="1">
        <v>0</v>
      </c>
      <c r="BZ192" s="1">
        <v>-357.34178571428578</v>
      </c>
      <c r="CA192" s="1">
        <v>-102.7950000000001</v>
      </c>
      <c r="CB192" s="1">
        <v>-630.01250000000005</v>
      </c>
      <c r="CC192" s="1">
        <v>0</v>
      </c>
      <c r="CD192" s="1">
        <v>-13313.8125</v>
      </c>
      <c r="CE192" s="1">
        <v>-13671.485714285711</v>
      </c>
      <c r="CF192" s="1">
        <v>-45.771428571428537</v>
      </c>
      <c r="CG192" s="1">
        <v>-2426.355</v>
      </c>
      <c r="CH192" s="1">
        <v>-912.75</v>
      </c>
      <c r="CI192" s="1">
        <v>-136.17142857142861</v>
      </c>
      <c r="CJ192" s="1">
        <v>-179.7714285714286</v>
      </c>
      <c r="CK192" s="1">
        <v>0</v>
      </c>
      <c r="CL192" s="1">
        <v>-489.01428571428579</v>
      </c>
      <c r="CM192" s="1">
        <v>-431.78</v>
      </c>
      <c r="CN192" s="1">
        <v>-526.80499999999995</v>
      </c>
      <c r="CO192" s="1">
        <v>-28.671428571428581</v>
      </c>
      <c r="CP192" s="1">
        <v>-426.6875</v>
      </c>
      <c r="CQ192" s="1">
        <v>-147.07142857142861</v>
      </c>
      <c r="CR192" s="1">
        <v>-480.4375</v>
      </c>
      <c r="CS192" s="1">
        <v>-126.17142857142861</v>
      </c>
      <c r="CT192" s="1">
        <v>-436.95000000000027</v>
      </c>
      <c r="CU192" s="1">
        <v>-2089.395</v>
      </c>
      <c r="CV192" s="1">
        <v>-113.85</v>
      </c>
      <c r="CW192" s="1">
        <v>-1337.179142857143</v>
      </c>
      <c r="CX192" s="1">
        <v>-99.224999999999994</v>
      </c>
      <c r="CY192" s="1">
        <v>-705.44124999999963</v>
      </c>
      <c r="CZ192" s="1">
        <v>-510.97750000000002</v>
      </c>
      <c r="DA192" s="1">
        <v>-1585.6968750000001</v>
      </c>
      <c r="DB192" s="1">
        <v>-2529.6711309523812</v>
      </c>
      <c r="DC192" s="1">
        <v>-5484.2124999999996</v>
      </c>
      <c r="DD192" s="1">
        <v>-1100</v>
      </c>
      <c r="DE192" s="1">
        <v>-51.371428571428567</v>
      </c>
      <c r="DF192" s="1">
        <v>-1518</v>
      </c>
      <c r="DG192" s="1">
        <v>-44.314285714285717</v>
      </c>
      <c r="DH192" s="1">
        <v>-499.76249999999999</v>
      </c>
      <c r="DI192" s="1">
        <v>-684.63749999999982</v>
      </c>
      <c r="DJ192" s="1">
        <v>0</v>
      </c>
      <c r="DK192" s="1">
        <v>0</v>
      </c>
      <c r="DO192" s="1">
        <v>0</v>
      </c>
      <c r="DP192" s="1">
        <v>-429.46428571428578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-159057.94397619049</v>
      </c>
      <c r="DX192" s="1" t="s">
        <v>483</v>
      </c>
    </row>
    <row r="193" spans="1:128" x14ac:dyDescent="0.35">
      <c r="A193" s="13" t="s">
        <v>484</v>
      </c>
      <c r="B193" s="1">
        <v>-2746.3450000000012</v>
      </c>
      <c r="C193" s="1">
        <v>-203.67500000000001</v>
      </c>
      <c r="D193" s="1">
        <v>-2165.6574999999998</v>
      </c>
      <c r="E193" s="1">
        <v>-270</v>
      </c>
      <c r="F193" s="1">
        <v>-3720.6285714285709</v>
      </c>
      <c r="G193" s="1">
        <v>-114</v>
      </c>
      <c r="H193" s="1">
        <v>-499.99999999999989</v>
      </c>
      <c r="I193" s="1">
        <v>-660.05250000000012</v>
      </c>
      <c r="J193" s="1">
        <v>-1287.610666666666</v>
      </c>
      <c r="K193" s="1">
        <v>-254.35</v>
      </c>
      <c r="L193" s="1">
        <v>-568.703125</v>
      </c>
      <c r="M193" s="1">
        <v>0</v>
      </c>
      <c r="N193" s="1">
        <v>-1643.182500000001</v>
      </c>
      <c r="O193" s="1">
        <v>-331.75124999999991</v>
      </c>
      <c r="P193" s="1">
        <v>-566.84000000000037</v>
      </c>
      <c r="Q193" s="1">
        <v>-1400</v>
      </c>
      <c r="R193" s="1">
        <v>-1022.28</v>
      </c>
      <c r="S193" s="1">
        <v>-13947.19166666668</v>
      </c>
      <c r="T193" s="1">
        <v>-477.84910714285712</v>
      </c>
      <c r="U193" s="1">
        <v>-1950.765000000001</v>
      </c>
      <c r="V193" s="1">
        <v>-1161.33</v>
      </c>
      <c r="W193" s="1">
        <v>-69.999999999999972</v>
      </c>
      <c r="X193" s="1">
        <v>-298.94999999999987</v>
      </c>
      <c r="Y193" s="1">
        <v>-1611.318749999999</v>
      </c>
      <c r="Z193" s="1">
        <v>-203.12999999999991</v>
      </c>
      <c r="AA193" s="1">
        <v>-2414.4106666666689</v>
      </c>
      <c r="AB193" s="1">
        <v>-589.59999999999945</v>
      </c>
      <c r="AC193" s="1">
        <v>-167.04</v>
      </c>
      <c r="AD193" s="1">
        <v>-1707.15</v>
      </c>
      <c r="AE193" s="1">
        <v>-150</v>
      </c>
      <c r="AF193" s="1">
        <v>-500</v>
      </c>
      <c r="AG193" s="1">
        <v>-1304.962666666667</v>
      </c>
      <c r="AH193" s="1">
        <v>-187.0260000000001</v>
      </c>
      <c r="AI193" s="1">
        <v>-4525.0499999999993</v>
      </c>
      <c r="AJ193" s="1">
        <v>0</v>
      </c>
      <c r="AK193" s="1">
        <v>-1915.2</v>
      </c>
      <c r="AL193" s="1">
        <v>-638.59500000000003</v>
      </c>
      <c r="AM193" s="1">
        <v>-8579.8957142857107</v>
      </c>
      <c r="AN193" s="1">
        <v>-178.2</v>
      </c>
      <c r="AO193" s="1">
        <v>-2353.5</v>
      </c>
      <c r="AP193" s="1">
        <v>-55.949999999999982</v>
      </c>
      <c r="AQ193" s="1">
        <v>-1177.175</v>
      </c>
      <c r="AR193" s="1">
        <v>-91.20828571428558</v>
      </c>
      <c r="AS193" s="1">
        <v>-94.813749999999999</v>
      </c>
      <c r="AT193" s="1">
        <v>-104.265</v>
      </c>
      <c r="AU193" s="1">
        <v>-36.721249999999998</v>
      </c>
      <c r="AV193" s="1">
        <v>0</v>
      </c>
      <c r="AW193" s="1">
        <v>0</v>
      </c>
      <c r="AX193" s="1">
        <v>0</v>
      </c>
      <c r="AY193" s="1">
        <v>-2203.654</v>
      </c>
      <c r="AZ193" s="1">
        <v>-356.87</v>
      </c>
      <c r="BA193" s="1">
        <v>-670.78125</v>
      </c>
      <c r="BB193" s="1">
        <v>-2719.9386904761909</v>
      </c>
      <c r="BC193" s="1">
        <v>-420</v>
      </c>
      <c r="BD193" s="1">
        <v>-800</v>
      </c>
      <c r="BE193" s="1">
        <v>-211.3125</v>
      </c>
      <c r="BF193" s="1">
        <v>-252.9</v>
      </c>
      <c r="BG193" s="1">
        <v>-258</v>
      </c>
      <c r="BH193" s="1">
        <v>-300</v>
      </c>
      <c r="BI193" s="1">
        <v>-170</v>
      </c>
      <c r="BJ193" s="1">
        <v>-861.75</v>
      </c>
      <c r="BK193" s="1">
        <v>-78.641249999999999</v>
      </c>
      <c r="BL193" s="1">
        <v>-414.74166666666662</v>
      </c>
      <c r="BM193" s="1">
        <v>-4613.7124999999996</v>
      </c>
      <c r="BN193" s="1">
        <v>-313.625</v>
      </c>
      <c r="BO193" s="1">
        <v>-4978.5184523809512</v>
      </c>
      <c r="BP193" s="1">
        <v>0</v>
      </c>
      <c r="BQ193" s="1">
        <v>-175.65625</v>
      </c>
      <c r="BR193" s="1">
        <v>-350</v>
      </c>
      <c r="BS193" s="1">
        <v>-170</v>
      </c>
      <c r="BT193" s="1">
        <v>-475.90000000000009</v>
      </c>
      <c r="BU193" s="1">
        <v>-500</v>
      </c>
      <c r="BV193" s="1">
        <v>-1000</v>
      </c>
      <c r="BW193" s="1">
        <v>-2181.8187499999999</v>
      </c>
      <c r="BX193" s="1">
        <v>-234.0749999999999</v>
      </c>
      <c r="BY193" s="1">
        <v>0</v>
      </c>
      <c r="BZ193" s="1">
        <v>-357.34178571428572</v>
      </c>
      <c r="CA193" s="1">
        <v>-102.7950000000001</v>
      </c>
      <c r="CB193" s="1">
        <v>-176.7375000000001</v>
      </c>
      <c r="CC193" s="1">
        <v>0</v>
      </c>
      <c r="CD193" s="1">
        <v>-13463.8125</v>
      </c>
      <c r="CE193" s="1">
        <v>-6059.5982142857101</v>
      </c>
      <c r="CF193" s="1">
        <v>-258</v>
      </c>
      <c r="CG193" s="1">
        <v>-2426.3549999999991</v>
      </c>
      <c r="CH193" s="1">
        <v>-912.75</v>
      </c>
      <c r="CI193" s="1">
        <v>-250</v>
      </c>
      <c r="CJ193" s="1">
        <v>-200</v>
      </c>
      <c r="CK193" s="1">
        <v>-45.771428571428601</v>
      </c>
      <c r="CL193" s="1">
        <v>-370.36428571428581</v>
      </c>
      <c r="CM193" s="1">
        <v>-431.78000000000031</v>
      </c>
      <c r="CN193" s="1">
        <v>-1276.8050000000001</v>
      </c>
      <c r="CO193" s="1">
        <v>-57.599999999999973</v>
      </c>
      <c r="CP193" s="1">
        <v>-426.6875</v>
      </c>
      <c r="CQ193" s="1">
        <v>-150</v>
      </c>
      <c r="CR193" s="1">
        <v>-480.4375</v>
      </c>
      <c r="CS193" s="1">
        <v>-150</v>
      </c>
      <c r="CT193" s="1">
        <v>-586.95000000000005</v>
      </c>
      <c r="CU193" s="1">
        <v>-2089.395</v>
      </c>
      <c r="CV193" s="1">
        <v>-113.85</v>
      </c>
      <c r="CW193" s="1">
        <v>-1025.331999999999</v>
      </c>
      <c r="CX193" s="1">
        <v>-99.225000000000023</v>
      </c>
      <c r="CY193" s="1">
        <v>-1695.286249999999</v>
      </c>
      <c r="CZ193" s="1">
        <v>-298.10249999999991</v>
      </c>
      <c r="DA193" s="1">
        <v>-1633.1968750000001</v>
      </c>
      <c r="DB193" s="1">
        <v>-3233.4461309523799</v>
      </c>
      <c r="DC193" s="1">
        <v>-5484.2124999999996</v>
      </c>
      <c r="DD193" s="1">
        <v>-1100</v>
      </c>
      <c r="DE193" s="1">
        <v>-230</v>
      </c>
      <c r="DF193" s="1">
        <v>-1518</v>
      </c>
      <c r="DG193" s="1">
        <v>-47.099999999999987</v>
      </c>
      <c r="DH193" s="1">
        <v>-499.76249999999999</v>
      </c>
      <c r="DI193" s="1">
        <v>-597.9375</v>
      </c>
      <c r="DJ193" s="1">
        <v>0</v>
      </c>
      <c r="DK193" s="1">
        <v>-1031.5</v>
      </c>
      <c r="DO193" s="1">
        <v>-71.880952380952408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-138520.03220238091</v>
      </c>
      <c r="DX193" s="1" t="s">
        <v>484</v>
      </c>
    </row>
    <row r="194" spans="1:128" x14ac:dyDescent="0.35">
      <c r="A194" s="13" t="s">
        <v>485</v>
      </c>
      <c r="B194" s="1">
        <v>-2746.3449999999998</v>
      </c>
      <c r="C194" s="1">
        <v>-203.67500000000001</v>
      </c>
      <c r="D194" s="1">
        <v>-2165.6575000000012</v>
      </c>
      <c r="E194" s="1">
        <v>-270</v>
      </c>
      <c r="F194" s="1">
        <v>-3720.6285714285718</v>
      </c>
      <c r="G194" s="1">
        <v>-114</v>
      </c>
      <c r="H194" s="1">
        <v>-500.00000000000011</v>
      </c>
      <c r="I194" s="1">
        <v>-660.05250000000035</v>
      </c>
      <c r="J194" s="1">
        <v>-1387.610666666666</v>
      </c>
      <c r="K194" s="1">
        <v>-254.35</v>
      </c>
      <c r="L194" s="1">
        <v>-568.703125</v>
      </c>
      <c r="M194" s="1">
        <v>0</v>
      </c>
      <c r="N194" s="1">
        <v>-1643.1824999999999</v>
      </c>
      <c r="O194" s="1">
        <v>-331.75125000000003</v>
      </c>
      <c r="P194" s="1">
        <v>-566.84000000000015</v>
      </c>
      <c r="Q194" s="1">
        <v>-767.76000000000022</v>
      </c>
      <c r="R194" s="1">
        <v>-1022.28</v>
      </c>
      <c r="S194" s="1">
        <v>-19849.591666666671</v>
      </c>
      <c r="T194" s="1">
        <v>-477.84910714285701</v>
      </c>
      <c r="U194" s="1">
        <v>-1950.7650000000001</v>
      </c>
      <c r="V194" s="1">
        <v>-1161.329999999999</v>
      </c>
      <c r="W194" s="1">
        <v>-70</v>
      </c>
      <c r="X194" s="1">
        <v>-298.94999999999987</v>
      </c>
      <c r="Y194" s="1">
        <v>-2442.453750000001</v>
      </c>
      <c r="Z194" s="1">
        <v>-203.12999999999991</v>
      </c>
      <c r="AA194" s="1">
        <v>-2414.0773333333332</v>
      </c>
      <c r="AB194" s="1">
        <v>-589.59999999999991</v>
      </c>
      <c r="AC194" s="1">
        <v>-167.04</v>
      </c>
      <c r="AD194" s="1">
        <v>-1707.15</v>
      </c>
      <c r="AE194" s="1">
        <v>-150</v>
      </c>
      <c r="AF194" s="1">
        <v>-500</v>
      </c>
      <c r="AG194" s="1">
        <v>-1304.962666666667</v>
      </c>
      <c r="AH194" s="1">
        <v>-337.02600000000012</v>
      </c>
      <c r="AI194" s="1">
        <v>-4525.0499999999993</v>
      </c>
      <c r="AJ194" s="1">
        <v>0</v>
      </c>
      <c r="AK194" s="1">
        <v>-1915.2</v>
      </c>
      <c r="AL194" s="1">
        <v>-638.59500000000025</v>
      </c>
      <c r="AM194" s="1">
        <v>-4781.4957142857202</v>
      </c>
      <c r="AN194" s="1">
        <v>-178.1999999999999</v>
      </c>
      <c r="AO194" s="1">
        <v>-2353.5</v>
      </c>
      <c r="AP194" s="1">
        <v>-55.950000000000017</v>
      </c>
      <c r="AQ194" s="1">
        <v>-1177.1750000000011</v>
      </c>
      <c r="AR194" s="1">
        <v>-292.09700000000009</v>
      </c>
      <c r="AS194" s="1">
        <v>-94.813750000000027</v>
      </c>
      <c r="AT194" s="1">
        <v>-104.265</v>
      </c>
      <c r="AU194" s="1">
        <v>-36.721250000000012</v>
      </c>
      <c r="AV194" s="1">
        <v>0</v>
      </c>
      <c r="AW194" s="1">
        <v>0</v>
      </c>
      <c r="AX194" s="1">
        <v>0</v>
      </c>
      <c r="AY194" s="1">
        <v>-4677.8206666666674</v>
      </c>
      <c r="AZ194" s="1">
        <v>-356.87000000000012</v>
      </c>
      <c r="BA194" s="1">
        <v>-670.78125</v>
      </c>
      <c r="BB194" s="1">
        <v>-2719.93869047619</v>
      </c>
      <c r="BC194" s="1">
        <v>-420</v>
      </c>
      <c r="BD194" s="1">
        <v>-800</v>
      </c>
      <c r="BE194" s="1">
        <v>-211.3125</v>
      </c>
      <c r="BF194" s="1">
        <v>-252.9</v>
      </c>
      <c r="BG194" s="1">
        <v>-274.19999999999987</v>
      </c>
      <c r="BH194" s="1">
        <v>-300</v>
      </c>
      <c r="BI194" s="1">
        <v>-170</v>
      </c>
      <c r="BJ194" s="1">
        <v>-861.75</v>
      </c>
      <c r="BK194" s="1">
        <v>-78.641249999999971</v>
      </c>
      <c r="BL194" s="1">
        <v>-414.74166666666679</v>
      </c>
      <c r="BM194" s="1">
        <v>-3113.7125000000001</v>
      </c>
      <c r="BN194" s="1">
        <v>-313.625</v>
      </c>
      <c r="BO194" s="1">
        <v>-5727.9184523809508</v>
      </c>
      <c r="BP194" s="1">
        <v>0</v>
      </c>
      <c r="BQ194" s="1">
        <v>-175.65625</v>
      </c>
      <c r="BR194" s="1">
        <v>-350</v>
      </c>
      <c r="BS194" s="1">
        <v>-170</v>
      </c>
      <c r="BT194" s="1">
        <v>-475.9</v>
      </c>
      <c r="BU194" s="1">
        <v>-500</v>
      </c>
      <c r="BV194" s="1">
        <v>-1000</v>
      </c>
      <c r="BW194" s="1">
        <v>-2181.818749999999</v>
      </c>
      <c r="BX194" s="1">
        <v>-234.0749999999999</v>
      </c>
      <c r="BY194" s="1">
        <v>0</v>
      </c>
      <c r="BZ194" s="1">
        <v>-357.34178571428589</v>
      </c>
      <c r="CA194" s="1">
        <v>-102.7950000000001</v>
      </c>
      <c r="CB194" s="1">
        <v>-566.73749999999984</v>
      </c>
      <c r="CC194" s="1">
        <v>0</v>
      </c>
      <c r="CD194" s="1">
        <v>-13463.8125</v>
      </c>
      <c r="CE194" s="1">
        <v>-8059.9315476190459</v>
      </c>
      <c r="CF194" s="1">
        <v>-258</v>
      </c>
      <c r="CG194" s="1">
        <v>-2426.355</v>
      </c>
      <c r="CH194" s="1">
        <v>-912.75</v>
      </c>
      <c r="CI194" s="1">
        <v>-250</v>
      </c>
      <c r="CJ194" s="1">
        <v>-200</v>
      </c>
      <c r="CK194" s="1">
        <v>-255</v>
      </c>
      <c r="CL194" s="1">
        <v>-610.3642857142861</v>
      </c>
      <c r="CM194" s="1">
        <v>-671.77999999999986</v>
      </c>
      <c r="CN194" s="1">
        <v>-717.90499999999975</v>
      </c>
      <c r="CO194" s="1">
        <v>-57.600000000000023</v>
      </c>
      <c r="CP194" s="1">
        <v>-426.6875</v>
      </c>
      <c r="CQ194" s="1">
        <v>-150</v>
      </c>
      <c r="CR194" s="1">
        <v>-480.4375</v>
      </c>
      <c r="CS194" s="1">
        <v>-150</v>
      </c>
      <c r="CT194" s="1">
        <v>-5402.95</v>
      </c>
      <c r="CU194" s="1">
        <v>-2089.395</v>
      </c>
      <c r="CV194" s="1">
        <v>-113.85</v>
      </c>
      <c r="CW194" s="1">
        <v>-1025.6653333333329</v>
      </c>
      <c r="CX194" s="1">
        <v>-99.225000000000051</v>
      </c>
      <c r="CY194" s="1">
        <v>-1695.2862500000001</v>
      </c>
      <c r="CZ194" s="1">
        <v>-298.10250000000002</v>
      </c>
      <c r="DA194" s="1">
        <v>-1632.863541666668</v>
      </c>
      <c r="DB194" s="1">
        <v>-3587.6336309523808</v>
      </c>
      <c r="DC194" s="1">
        <v>-5001.4624999999978</v>
      </c>
      <c r="DD194" s="1">
        <v>-1100</v>
      </c>
      <c r="DE194" s="1">
        <v>-230</v>
      </c>
      <c r="DF194" s="1">
        <v>-1518</v>
      </c>
      <c r="DG194" s="1">
        <v>-47.100000000000023</v>
      </c>
      <c r="DH194" s="1">
        <v>-499.76249999999982</v>
      </c>
      <c r="DI194" s="1">
        <v>-447.93749999999977</v>
      </c>
      <c r="DJ194" s="1">
        <v>-592.77976190476147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-151159.7474642857</v>
      </c>
      <c r="DX194" s="1" t="s">
        <v>485</v>
      </c>
    </row>
    <row r="195" spans="1:128" x14ac:dyDescent="0.35">
      <c r="A195" s="13" t="s">
        <v>486</v>
      </c>
      <c r="B195" s="1">
        <v>-2746.3450000000021</v>
      </c>
      <c r="C195" s="1">
        <v>-203.67500000000001</v>
      </c>
      <c r="D195" s="1">
        <v>-1750</v>
      </c>
      <c r="E195" s="1">
        <v>-270</v>
      </c>
      <c r="F195" s="1">
        <v>-3120.6285714285691</v>
      </c>
      <c r="G195" s="1">
        <v>-114</v>
      </c>
      <c r="H195" s="1">
        <v>-499.99999999999989</v>
      </c>
      <c r="I195" s="1">
        <v>-660.05249999999967</v>
      </c>
      <c r="J195" s="1">
        <v>-1387.610666666666</v>
      </c>
      <c r="K195" s="1">
        <v>-254.3499999999998</v>
      </c>
      <c r="L195" s="1">
        <v>-68.703125</v>
      </c>
      <c r="M195" s="1">
        <v>0</v>
      </c>
      <c r="N195" s="1">
        <v>-1600.0625</v>
      </c>
      <c r="O195" s="1">
        <v>-331.75125000000008</v>
      </c>
      <c r="P195" s="1">
        <v>-566.83999999999992</v>
      </c>
      <c r="Q195" s="1">
        <v>-767.76000000000022</v>
      </c>
      <c r="R195" s="1">
        <v>-1022.28</v>
      </c>
      <c r="S195" s="1">
        <v>-22587.471666666679</v>
      </c>
      <c r="T195" s="1">
        <v>-477.84910714285712</v>
      </c>
      <c r="U195" s="1">
        <v>-1950.765000000001</v>
      </c>
      <c r="V195" s="1">
        <v>-1161.33</v>
      </c>
      <c r="W195" s="1">
        <v>-70.000000000000028</v>
      </c>
      <c r="X195" s="1">
        <v>-298.95</v>
      </c>
      <c r="Y195" s="1">
        <v>-2180.2937500000012</v>
      </c>
      <c r="Z195" s="1">
        <v>-203.12999999999991</v>
      </c>
      <c r="AA195" s="1">
        <v>-3464.0773333333341</v>
      </c>
      <c r="AB195" s="1">
        <v>-589.59999999999991</v>
      </c>
      <c r="AC195" s="1">
        <v>-317.03999999999991</v>
      </c>
      <c r="AD195" s="1">
        <v>-1707.15</v>
      </c>
      <c r="AE195" s="1">
        <v>-150.00000000000011</v>
      </c>
      <c r="AF195" s="1">
        <v>-500</v>
      </c>
      <c r="AG195" s="1">
        <v>-1304.9626666666679</v>
      </c>
      <c r="AH195" s="1">
        <v>-787.02600000000029</v>
      </c>
      <c r="AI195" s="1">
        <v>-4525.0499999999993</v>
      </c>
      <c r="AJ195" s="1">
        <v>0</v>
      </c>
      <c r="AK195" s="1">
        <v>-1915.199999999998</v>
      </c>
      <c r="AL195" s="1">
        <v>-638.59500000000025</v>
      </c>
      <c r="AM195" s="1">
        <v>-4757.6457142857107</v>
      </c>
      <c r="AN195" s="1">
        <v>-178.2</v>
      </c>
      <c r="AO195" s="1">
        <v>-2353.5</v>
      </c>
      <c r="AP195" s="1">
        <v>-55.949999999999982</v>
      </c>
      <c r="AQ195" s="1">
        <v>-1177.1750000000011</v>
      </c>
      <c r="AR195" s="1">
        <v>-263.05699999999979</v>
      </c>
      <c r="AS195" s="1">
        <v>-94.813750000000056</v>
      </c>
      <c r="AT195" s="1">
        <v>-104.265</v>
      </c>
      <c r="AU195" s="1">
        <v>-36.721250000000012</v>
      </c>
      <c r="AV195" s="1">
        <v>0</v>
      </c>
      <c r="AW195" s="1">
        <v>0</v>
      </c>
      <c r="AX195" s="1">
        <v>0</v>
      </c>
      <c r="AY195" s="1">
        <v>-4477.8206666666674</v>
      </c>
      <c r="AZ195" s="1">
        <v>-356.87</v>
      </c>
      <c r="BA195" s="1">
        <v>-670.78125</v>
      </c>
      <c r="BB195" s="1">
        <v>-2719.93869047619</v>
      </c>
      <c r="BC195" s="1">
        <v>-420</v>
      </c>
      <c r="BD195" s="1">
        <v>-800</v>
      </c>
      <c r="BE195" s="1">
        <v>-211.3125</v>
      </c>
      <c r="BF195" s="1">
        <v>-252.90000000000009</v>
      </c>
      <c r="BG195" s="1">
        <v>-274.2</v>
      </c>
      <c r="BH195" s="1">
        <v>-300.00000000000011</v>
      </c>
      <c r="BI195" s="1">
        <v>-170</v>
      </c>
      <c r="BJ195" s="1">
        <v>-861.75</v>
      </c>
      <c r="BK195" s="1">
        <v>-78.641249999999999</v>
      </c>
      <c r="BL195" s="1">
        <v>-114.7416666666668</v>
      </c>
      <c r="BM195" s="1">
        <v>-1256.3791666666659</v>
      </c>
      <c r="BN195" s="1">
        <v>-157.375</v>
      </c>
      <c r="BO195" s="1">
        <v>-5036.3184523809541</v>
      </c>
      <c r="BP195" s="1">
        <v>0</v>
      </c>
      <c r="BQ195" s="1">
        <v>-175.65625</v>
      </c>
      <c r="BR195" s="1">
        <v>-350</v>
      </c>
      <c r="BS195" s="1">
        <v>-170</v>
      </c>
      <c r="BT195" s="1">
        <v>-475.90000000000009</v>
      </c>
      <c r="BU195" s="1">
        <v>-500</v>
      </c>
      <c r="BV195" s="1">
        <v>-1000</v>
      </c>
      <c r="BW195" s="1">
        <v>-2455.6937500000031</v>
      </c>
      <c r="BX195" s="1">
        <v>-234.07499999999999</v>
      </c>
      <c r="BY195" s="1">
        <v>0</v>
      </c>
      <c r="BZ195" s="1">
        <v>-357.34178571428629</v>
      </c>
      <c r="CA195" s="1">
        <v>-102.7950000000001</v>
      </c>
      <c r="CB195" s="1">
        <v>-528.76607142857154</v>
      </c>
      <c r="CC195" s="1">
        <v>0</v>
      </c>
      <c r="CD195" s="1">
        <v>-13413.8125</v>
      </c>
      <c r="CE195" s="1">
        <v>-8010.4315476190459</v>
      </c>
      <c r="CF195" s="1">
        <v>-258.00000000000023</v>
      </c>
      <c r="CG195" s="1">
        <v>-2426.355</v>
      </c>
      <c r="CH195" s="1">
        <v>-912.75000000000045</v>
      </c>
      <c r="CI195" s="1">
        <v>-250</v>
      </c>
      <c r="CJ195" s="1">
        <v>-200</v>
      </c>
      <c r="CK195" s="1">
        <v>-254.99999999999989</v>
      </c>
      <c r="CL195" s="1">
        <v>-760.36428571428519</v>
      </c>
      <c r="CM195" s="1">
        <v>-621.80500000000018</v>
      </c>
      <c r="CN195" s="1">
        <v>-1167.905</v>
      </c>
      <c r="CO195" s="1">
        <v>-57.599999999999973</v>
      </c>
      <c r="CP195" s="1">
        <v>-426.6875</v>
      </c>
      <c r="CQ195" s="1">
        <v>-150</v>
      </c>
      <c r="CR195" s="1">
        <v>-480.4375</v>
      </c>
      <c r="CS195" s="1">
        <v>-150</v>
      </c>
      <c r="CT195" s="1">
        <v>-536.95000000000073</v>
      </c>
      <c r="CU195" s="1">
        <v>-2089.395</v>
      </c>
      <c r="CV195" s="1">
        <v>-113.85</v>
      </c>
      <c r="CW195" s="1">
        <v>-1025.6653333333329</v>
      </c>
      <c r="CX195" s="1">
        <v>-99.224999999999994</v>
      </c>
      <c r="CY195" s="1">
        <v>-1695.286249999999</v>
      </c>
      <c r="CZ195" s="1">
        <v>-298.10249999999991</v>
      </c>
      <c r="DA195" s="1">
        <v>-1532.863541666668</v>
      </c>
      <c r="DB195" s="1">
        <v>-3587.6336309523799</v>
      </c>
      <c r="DC195" s="1">
        <v>-4749.4625000000005</v>
      </c>
      <c r="DD195" s="1">
        <v>-1100</v>
      </c>
      <c r="DE195" s="1">
        <v>-230</v>
      </c>
      <c r="DF195" s="1">
        <v>-1518</v>
      </c>
      <c r="DG195" s="1">
        <v>-47.099999999999987</v>
      </c>
      <c r="DH195" s="1">
        <v>-499.76250000000027</v>
      </c>
      <c r="DI195" s="1">
        <v>-447.93750000000023</v>
      </c>
      <c r="DJ195" s="1">
        <v>-1058.25</v>
      </c>
      <c r="DK195" s="1">
        <v>-1321.75</v>
      </c>
      <c r="DO195" s="1">
        <v>-277.25</v>
      </c>
      <c r="DP195" s="1">
        <v>-909.74999999999955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-146402.51544047621</v>
      </c>
      <c r="DX195" s="1" t="s">
        <v>486</v>
      </c>
    </row>
    <row r="196" spans="1:128" x14ac:dyDescent="0.35">
      <c r="A196" s="13" t="s">
        <v>487</v>
      </c>
      <c r="B196" s="1">
        <v>-2746.3450000000012</v>
      </c>
      <c r="C196" s="1">
        <v>-203.67500000000001</v>
      </c>
      <c r="D196" s="1">
        <v>-1750</v>
      </c>
      <c r="E196" s="1">
        <v>-270</v>
      </c>
      <c r="F196" s="1">
        <v>-3120.6285714285682</v>
      </c>
      <c r="G196" s="1">
        <v>-114</v>
      </c>
      <c r="H196" s="1">
        <v>-500.00000000000011</v>
      </c>
      <c r="I196" s="1">
        <v>-660.0524999999999</v>
      </c>
      <c r="J196" s="1">
        <v>-1287.6106666666651</v>
      </c>
      <c r="K196" s="1">
        <v>-254.34999999999991</v>
      </c>
      <c r="L196" s="1">
        <v>-68.703125</v>
      </c>
      <c r="M196" s="1">
        <v>0</v>
      </c>
      <c r="N196" s="1">
        <v>-1600.0625</v>
      </c>
      <c r="O196" s="1">
        <v>-331.75125000000003</v>
      </c>
      <c r="P196" s="1">
        <v>-566.84000000000015</v>
      </c>
      <c r="Q196" s="1">
        <v>-767.75999999999931</v>
      </c>
      <c r="R196" s="1">
        <v>-1022.280000000001</v>
      </c>
      <c r="S196" s="1">
        <v>-14287.471666666681</v>
      </c>
      <c r="T196" s="1">
        <v>-477.84910714285678</v>
      </c>
      <c r="U196" s="1">
        <v>-1950.7650000000001</v>
      </c>
      <c r="V196" s="1">
        <v>-1161.329999999999</v>
      </c>
      <c r="W196" s="1">
        <v>-70</v>
      </c>
      <c r="X196" s="1">
        <v>-298.95</v>
      </c>
      <c r="Y196" s="1">
        <v>-2180.2937500000012</v>
      </c>
      <c r="Z196" s="1">
        <v>-203.13</v>
      </c>
      <c r="AA196" s="1">
        <v>-3546.4506666666671</v>
      </c>
      <c r="AB196" s="1">
        <v>-1532.5</v>
      </c>
      <c r="AC196" s="1">
        <v>-317.04000000000002</v>
      </c>
      <c r="AD196" s="1">
        <v>-1707.150000000001</v>
      </c>
      <c r="AE196" s="1">
        <v>-149.99999999999989</v>
      </c>
      <c r="AF196" s="1">
        <v>-500</v>
      </c>
      <c r="AG196" s="1">
        <v>-1304.962666666667</v>
      </c>
      <c r="AH196" s="1">
        <v>-1287.0260000000001</v>
      </c>
      <c r="AI196" s="1">
        <v>-4525.0500000000029</v>
      </c>
      <c r="AJ196" s="1">
        <v>0</v>
      </c>
      <c r="AK196" s="1">
        <v>-1915.1999999999989</v>
      </c>
      <c r="AL196" s="1">
        <v>-638.59499999999957</v>
      </c>
      <c r="AM196" s="1">
        <v>-4757.645714285718</v>
      </c>
      <c r="AN196" s="1">
        <v>-178.2</v>
      </c>
      <c r="AO196" s="1">
        <v>-2353.5</v>
      </c>
      <c r="AP196" s="1">
        <v>-55.949999999999967</v>
      </c>
      <c r="AQ196" s="1">
        <v>-1177.1750000000011</v>
      </c>
      <c r="AR196" s="1">
        <v>-263.05700000000019</v>
      </c>
      <c r="AS196" s="1">
        <v>-94.813749999999999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-1532.3682857142851</v>
      </c>
      <c r="AZ196" s="1">
        <v>-356.87</v>
      </c>
      <c r="BA196" s="1">
        <v>-670.78125</v>
      </c>
      <c r="BB196" s="1">
        <v>-1519.93869047619</v>
      </c>
      <c r="BC196" s="1">
        <v>-420</v>
      </c>
      <c r="BD196" s="1">
        <v>-800</v>
      </c>
      <c r="BE196" s="1">
        <v>-211.3125</v>
      </c>
      <c r="BF196" s="1">
        <v>-252.90000000000009</v>
      </c>
      <c r="BG196" s="1">
        <v>-274.19999999999987</v>
      </c>
      <c r="BH196" s="1">
        <v>-299.99999999999989</v>
      </c>
      <c r="BI196" s="1">
        <v>-170</v>
      </c>
      <c r="BJ196" s="1">
        <v>-861.75</v>
      </c>
      <c r="BK196" s="1">
        <v>-78.641250000000028</v>
      </c>
      <c r="BL196" s="1">
        <v>-174.74166666666679</v>
      </c>
      <c r="BM196" s="1">
        <v>-1256.3791666666659</v>
      </c>
      <c r="BN196" s="1">
        <v>-657.375</v>
      </c>
      <c r="BO196" s="1">
        <v>-4436.3184523809559</v>
      </c>
      <c r="BP196" s="1">
        <v>0</v>
      </c>
      <c r="BQ196" s="1">
        <v>-175.65625</v>
      </c>
      <c r="BR196" s="1">
        <v>-350</v>
      </c>
      <c r="BS196" s="1">
        <v>-170</v>
      </c>
      <c r="BT196" s="1">
        <v>-475.9</v>
      </c>
      <c r="BU196" s="1">
        <v>-500</v>
      </c>
      <c r="BV196" s="1">
        <v>-1000</v>
      </c>
      <c r="BW196" s="1">
        <v>-2455.693749999999</v>
      </c>
      <c r="BX196" s="1">
        <v>-234.07499999999999</v>
      </c>
      <c r="BY196" s="1">
        <v>0</v>
      </c>
      <c r="BZ196" s="1">
        <v>-357.34178571428572</v>
      </c>
      <c r="CA196" s="1">
        <v>-102.795000000001</v>
      </c>
      <c r="CB196" s="1">
        <v>-478.76607142857159</v>
      </c>
      <c r="CC196" s="1">
        <v>0</v>
      </c>
      <c r="CD196" s="1">
        <v>-13413.8125</v>
      </c>
      <c r="CE196" s="1">
        <v>-7988.2982142857136</v>
      </c>
      <c r="CF196" s="1">
        <v>-258</v>
      </c>
      <c r="CG196" s="1">
        <v>-2426.355</v>
      </c>
      <c r="CH196" s="1">
        <v>-912.74999999999955</v>
      </c>
      <c r="CI196" s="1">
        <v>-250</v>
      </c>
      <c r="CJ196" s="1">
        <v>-200</v>
      </c>
      <c r="CK196" s="1">
        <v>-255</v>
      </c>
      <c r="CL196" s="1">
        <v>-760.36428571428632</v>
      </c>
      <c r="CM196" s="1">
        <v>-621.80499999999995</v>
      </c>
      <c r="CN196" s="1">
        <v>-892.50500000000011</v>
      </c>
      <c r="CO196" s="1">
        <v>-57.600000000000023</v>
      </c>
      <c r="CP196" s="1">
        <v>-466.6875</v>
      </c>
      <c r="CQ196" s="1">
        <v>-150</v>
      </c>
      <c r="CR196" s="1">
        <v>-480.4375</v>
      </c>
      <c r="CS196" s="1">
        <v>-150</v>
      </c>
      <c r="CT196" s="1">
        <v>-536.94999999999891</v>
      </c>
      <c r="CU196" s="1">
        <v>-2089.3950000000009</v>
      </c>
      <c r="CV196" s="1">
        <v>-113.85</v>
      </c>
      <c r="CW196" s="1">
        <v>-1228.989142857143</v>
      </c>
      <c r="CX196" s="1">
        <v>-99.224999999999909</v>
      </c>
      <c r="CY196" s="1">
        <v>-915.28625000000079</v>
      </c>
      <c r="CZ196" s="1">
        <v>-298.10250000000002</v>
      </c>
      <c r="DA196" s="1">
        <v>-1485.696875000001</v>
      </c>
      <c r="DB196" s="1">
        <v>-2579.671130952383</v>
      </c>
      <c r="DC196" s="1">
        <v>-4732.2124999999996</v>
      </c>
      <c r="DD196" s="1">
        <v>-1100</v>
      </c>
      <c r="DE196" s="1">
        <v>-230</v>
      </c>
      <c r="DF196" s="1">
        <v>-1518.0000000000009</v>
      </c>
      <c r="DG196" s="1">
        <v>-47.099999999999987</v>
      </c>
      <c r="DH196" s="1">
        <v>-499.76249999999982</v>
      </c>
      <c r="DI196" s="1">
        <v>-447.9375</v>
      </c>
      <c r="DJ196" s="1">
        <v>-1058.25</v>
      </c>
      <c r="DK196" s="1">
        <v>-1321.75</v>
      </c>
      <c r="DO196" s="1">
        <v>-277.25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-133385.74770238099</v>
      </c>
      <c r="DX196" s="1" t="s">
        <v>487</v>
      </c>
    </row>
    <row r="197" spans="1:128" x14ac:dyDescent="0.35">
      <c r="A197" s="13" t="s">
        <v>488</v>
      </c>
      <c r="B197" s="1">
        <v>-2746.3449999999998</v>
      </c>
      <c r="C197" s="1">
        <v>-203.67500000000001</v>
      </c>
      <c r="D197" s="1">
        <v>-2165.6574999999998</v>
      </c>
      <c r="E197" s="1">
        <v>-270</v>
      </c>
      <c r="F197" s="1">
        <v>-2120.6285714285709</v>
      </c>
      <c r="G197" s="1">
        <v>-114</v>
      </c>
      <c r="H197" s="1">
        <v>-500</v>
      </c>
      <c r="I197" s="1">
        <v>-660.05250000000012</v>
      </c>
      <c r="J197" s="1">
        <v>-1287.610666666666</v>
      </c>
      <c r="K197" s="1">
        <v>-254.35</v>
      </c>
      <c r="L197" s="1">
        <v>-68.703124999999957</v>
      </c>
      <c r="M197" s="1">
        <v>0</v>
      </c>
      <c r="N197" s="1">
        <v>-770.06250000000057</v>
      </c>
      <c r="O197" s="1">
        <v>-331.75124999999991</v>
      </c>
      <c r="P197" s="1">
        <v>-566.84000000000015</v>
      </c>
      <c r="Q197" s="1">
        <v>-767.75999999999976</v>
      </c>
      <c r="R197" s="1">
        <v>-1022.28</v>
      </c>
      <c r="S197" s="1">
        <v>-19355.291666666679</v>
      </c>
      <c r="T197" s="1">
        <v>-477.84910714285712</v>
      </c>
      <c r="U197" s="1">
        <v>-1780.765000000001</v>
      </c>
      <c r="V197" s="1">
        <v>-1161.3300000000011</v>
      </c>
      <c r="W197" s="1">
        <v>-70</v>
      </c>
      <c r="X197" s="1">
        <v>-298.95</v>
      </c>
      <c r="Y197" s="1">
        <v>-1942.453750000001</v>
      </c>
      <c r="Z197" s="1">
        <v>-203.12999999999991</v>
      </c>
      <c r="AA197" s="1">
        <v>-3546.450666666668</v>
      </c>
      <c r="AB197" s="1">
        <v>-589.59999999999968</v>
      </c>
      <c r="AC197" s="1">
        <v>-167.04</v>
      </c>
      <c r="AD197" s="1">
        <v>-1707.15</v>
      </c>
      <c r="AE197" s="1">
        <v>-150</v>
      </c>
      <c r="AF197" s="1">
        <v>-500</v>
      </c>
      <c r="AG197" s="1">
        <v>-924.96266666666725</v>
      </c>
      <c r="AH197" s="1">
        <v>-687.02600000000007</v>
      </c>
      <c r="AI197" s="1">
        <v>-4525.05</v>
      </c>
      <c r="AJ197" s="1">
        <v>0</v>
      </c>
      <c r="AK197" s="1">
        <v>-1915.2</v>
      </c>
      <c r="AL197" s="1">
        <v>-638.59500000000014</v>
      </c>
      <c r="AM197" s="1">
        <v>-3781.4957142857129</v>
      </c>
      <c r="AN197" s="1">
        <v>-178.2</v>
      </c>
      <c r="AO197" s="1">
        <v>-2353.5</v>
      </c>
      <c r="AP197" s="1">
        <v>-55.95</v>
      </c>
      <c r="AQ197" s="1">
        <v>-1177.175</v>
      </c>
      <c r="AR197" s="1">
        <v>-91.208285714285637</v>
      </c>
      <c r="AS197" s="1">
        <v>-94.813750000000013</v>
      </c>
      <c r="AT197" s="1">
        <v>-104.265</v>
      </c>
      <c r="AU197" s="1">
        <v>-36.721249999999984</v>
      </c>
      <c r="AV197" s="1">
        <v>0</v>
      </c>
      <c r="AW197" s="1">
        <v>0</v>
      </c>
      <c r="AX197" s="1">
        <v>0</v>
      </c>
      <c r="AY197" s="1">
        <v>-2032.368285714286</v>
      </c>
      <c r="AZ197" s="1">
        <v>-356.87</v>
      </c>
      <c r="BA197" s="1">
        <v>-670.78125</v>
      </c>
      <c r="BB197" s="1">
        <v>-1419.9386904761909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-258</v>
      </c>
      <c r="BH197" s="1">
        <v>-300</v>
      </c>
      <c r="BI197" s="1">
        <v>-170</v>
      </c>
      <c r="BJ197" s="1">
        <v>-861.75</v>
      </c>
      <c r="BK197" s="1">
        <v>-78.641249999999999</v>
      </c>
      <c r="BL197" s="1">
        <v>-114.7416666666667</v>
      </c>
      <c r="BM197" s="1">
        <v>-5256.3791666666666</v>
      </c>
      <c r="BN197" s="1">
        <v>-857.375</v>
      </c>
      <c r="BO197" s="1">
        <v>-3878.5184523809512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-475.90000000000009</v>
      </c>
      <c r="BU197" s="1">
        <v>-500</v>
      </c>
      <c r="BV197" s="1">
        <v>-1000</v>
      </c>
      <c r="BW197" s="1">
        <v>-2457.6937499999999</v>
      </c>
      <c r="BX197" s="1">
        <v>-234.0749999999999</v>
      </c>
      <c r="BY197" s="1">
        <v>0</v>
      </c>
      <c r="BZ197" s="1">
        <v>-357.34178571428561</v>
      </c>
      <c r="CA197" s="1">
        <v>-102.7950000000001</v>
      </c>
      <c r="CB197" s="1">
        <v>-378.76607142857142</v>
      </c>
      <c r="CC197" s="1">
        <v>0</v>
      </c>
      <c r="CD197" s="1">
        <v>-13313.8125</v>
      </c>
      <c r="CE197" s="1">
        <v>-7827.0982142857119</v>
      </c>
      <c r="CF197" s="1">
        <v>-258</v>
      </c>
      <c r="CG197" s="1">
        <v>-2426.355</v>
      </c>
      <c r="CH197" s="1">
        <v>-912.75000000000011</v>
      </c>
      <c r="CI197" s="1">
        <v>-250</v>
      </c>
      <c r="CJ197" s="1">
        <v>-200</v>
      </c>
      <c r="CK197" s="1">
        <v>-45.771428571428601</v>
      </c>
      <c r="CL197" s="1">
        <v>-610.36428571428587</v>
      </c>
      <c r="CM197" s="1">
        <v>-621.80500000000006</v>
      </c>
      <c r="CN197" s="1">
        <v>-442.50499999999982</v>
      </c>
      <c r="CO197" s="1">
        <v>-57.599999999999987</v>
      </c>
      <c r="CP197" s="1">
        <v>-426.6875</v>
      </c>
      <c r="CQ197" s="1">
        <v>-150</v>
      </c>
      <c r="CR197" s="1">
        <v>-480.4375</v>
      </c>
      <c r="CS197" s="1">
        <v>-150</v>
      </c>
      <c r="CT197" s="1">
        <v>-436.9500000000001</v>
      </c>
      <c r="CU197" s="1">
        <v>-2089.395</v>
      </c>
      <c r="CV197" s="1">
        <v>-113.85</v>
      </c>
      <c r="CW197" s="1">
        <v>-1068.989142857142</v>
      </c>
      <c r="CX197" s="1">
        <v>-99.225000000000023</v>
      </c>
      <c r="CY197" s="1">
        <v>-1015.28625</v>
      </c>
      <c r="CZ197" s="1">
        <v>-298.10249999999979</v>
      </c>
      <c r="DA197" s="1">
        <v>-1485.6968750000001</v>
      </c>
      <c r="DB197" s="1">
        <v>-2579.6711309523812</v>
      </c>
      <c r="DC197" s="1">
        <v>-4699.4624999999996</v>
      </c>
      <c r="DD197" s="1">
        <v>-1100</v>
      </c>
      <c r="DE197" s="1">
        <v>-230</v>
      </c>
      <c r="DF197" s="1">
        <v>-1518</v>
      </c>
      <c r="DG197" s="1">
        <v>-47.1</v>
      </c>
      <c r="DH197" s="1">
        <v>-499.76249999999999</v>
      </c>
      <c r="DI197" s="1">
        <v>-447.93750000000011</v>
      </c>
      <c r="DJ197" s="1">
        <v>0</v>
      </c>
      <c r="DK197" s="1">
        <v>-1031.5</v>
      </c>
      <c r="DO197" s="1">
        <v>-71.88095238095238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-134421.43886904759</v>
      </c>
      <c r="DX197" s="1" t="s">
        <v>488</v>
      </c>
    </row>
    <row r="198" spans="1:128" x14ac:dyDescent="0.35">
      <c r="A198" s="13" t="s">
        <v>489</v>
      </c>
      <c r="B198" s="1">
        <v>-2746.3450000000012</v>
      </c>
      <c r="C198" s="1">
        <v>-203.6749999999999</v>
      </c>
      <c r="D198" s="1">
        <v>-2165.6574999999998</v>
      </c>
      <c r="E198" s="1">
        <v>-304.41000000000003</v>
      </c>
      <c r="F198" s="1">
        <v>-2620.62857142857</v>
      </c>
      <c r="G198" s="1">
        <v>-114</v>
      </c>
      <c r="H198" s="1">
        <v>-500</v>
      </c>
      <c r="I198" s="1">
        <v>-660.0524999999999</v>
      </c>
      <c r="J198" s="1">
        <v>-1287.610666666666</v>
      </c>
      <c r="K198" s="1">
        <v>-254.35</v>
      </c>
      <c r="L198" s="1">
        <v>-68.703124999999957</v>
      </c>
      <c r="M198" s="1">
        <v>0</v>
      </c>
      <c r="N198" s="1">
        <v>-770.06250000000045</v>
      </c>
      <c r="O198" s="1">
        <v>-331.75125000000003</v>
      </c>
      <c r="P198" s="1">
        <v>-566.84000000000015</v>
      </c>
      <c r="Q198" s="1">
        <v>-767.75999999999954</v>
      </c>
      <c r="R198" s="1">
        <v>-1022.28</v>
      </c>
      <c r="S198" s="1">
        <v>-13487.311666666659</v>
      </c>
      <c r="T198" s="1">
        <v>-477.84910714285718</v>
      </c>
      <c r="U198" s="1">
        <v>-1780.765000000001</v>
      </c>
      <c r="V198" s="1">
        <v>-1161.33</v>
      </c>
      <c r="W198" s="1">
        <v>-69.999999999999986</v>
      </c>
      <c r="X198" s="1">
        <v>-298.95</v>
      </c>
      <c r="Y198" s="1">
        <v>-1942.453750000001</v>
      </c>
      <c r="Z198" s="1">
        <v>-203.12999999999991</v>
      </c>
      <c r="AA198" s="1">
        <v>-3546.450666666668</v>
      </c>
      <c r="AB198" s="1">
        <v>-589.6</v>
      </c>
      <c r="AC198" s="1">
        <v>-167.04</v>
      </c>
      <c r="AD198" s="1">
        <v>-1707.15</v>
      </c>
      <c r="AE198" s="1">
        <v>-150</v>
      </c>
      <c r="AF198" s="1">
        <v>-499.99999999999989</v>
      </c>
      <c r="AG198" s="1">
        <v>-924.96266666666702</v>
      </c>
      <c r="AH198" s="1">
        <v>-687.02600000000018</v>
      </c>
      <c r="AI198" s="1">
        <v>-4525.05</v>
      </c>
      <c r="AJ198" s="1">
        <v>0</v>
      </c>
      <c r="AK198" s="1">
        <v>-1915.2</v>
      </c>
      <c r="AL198" s="1">
        <v>-638.59500000000025</v>
      </c>
      <c r="AM198" s="1">
        <v>-4881.4957142857129</v>
      </c>
      <c r="AN198" s="1">
        <v>-178.2</v>
      </c>
      <c r="AO198" s="1">
        <v>-2353.5</v>
      </c>
      <c r="AP198" s="1">
        <v>-55.95</v>
      </c>
      <c r="AQ198" s="1">
        <v>-1177.1750000000011</v>
      </c>
      <c r="AR198" s="1">
        <v>-292.09699999999992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-7532.3682857142849</v>
      </c>
      <c r="AZ198" s="1">
        <v>-356.87</v>
      </c>
      <c r="BA198" s="1">
        <v>-670.78125</v>
      </c>
      <c r="BB198" s="1">
        <v>-1246.13869047619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-274.2</v>
      </c>
      <c r="BH198" s="1">
        <v>-300</v>
      </c>
      <c r="BI198" s="1">
        <v>-170</v>
      </c>
      <c r="BJ198" s="1">
        <v>-861.75</v>
      </c>
      <c r="BK198" s="1">
        <v>-78.641249999999999</v>
      </c>
      <c r="BL198" s="1">
        <v>-114.7416666666667</v>
      </c>
      <c r="BM198" s="1">
        <v>-1756.379166666668</v>
      </c>
      <c r="BN198" s="1">
        <v>-857.375</v>
      </c>
      <c r="BO198" s="1">
        <v>-4993.4934523809516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-475.90000000000009</v>
      </c>
      <c r="BU198" s="1">
        <v>-500</v>
      </c>
      <c r="BV198" s="1">
        <v>-1000</v>
      </c>
      <c r="BW198" s="1">
        <v>-2457.6937499999999</v>
      </c>
      <c r="BX198" s="1">
        <v>-234.0749999999999</v>
      </c>
      <c r="BY198" s="1">
        <v>0</v>
      </c>
      <c r="BZ198" s="1">
        <v>-357.34178571428572</v>
      </c>
      <c r="CA198" s="1">
        <v>-102.7950000000001</v>
      </c>
      <c r="CB198" s="1">
        <v>-378.76607142857142</v>
      </c>
      <c r="CC198" s="1">
        <v>0</v>
      </c>
      <c r="CD198" s="1">
        <v>-13313.8125</v>
      </c>
      <c r="CE198" s="1">
        <v>-15672.78571428571</v>
      </c>
      <c r="CF198" s="1">
        <v>-258</v>
      </c>
      <c r="CG198" s="1">
        <v>-2426.355</v>
      </c>
      <c r="CH198" s="1">
        <v>-912.75000000000011</v>
      </c>
      <c r="CI198" s="1">
        <v>-250</v>
      </c>
      <c r="CJ198" s="1">
        <v>-200</v>
      </c>
      <c r="CK198" s="1">
        <v>-255</v>
      </c>
      <c r="CL198" s="1">
        <v>-610.36428571428587</v>
      </c>
      <c r="CM198" s="1">
        <v>-621.80500000000006</v>
      </c>
      <c r="CN198" s="1">
        <v>-442.505</v>
      </c>
      <c r="CO198" s="1">
        <v>-57.599999999999987</v>
      </c>
      <c r="CP198" s="1">
        <v>-426.6875</v>
      </c>
      <c r="CQ198" s="1">
        <v>-150</v>
      </c>
      <c r="CR198" s="1">
        <v>-480.4375</v>
      </c>
      <c r="CS198" s="1">
        <v>-150</v>
      </c>
      <c r="CT198" s="1">
        <v>-436.95000000000022</v>
      </c>
      <c r="CU198" s="1">
        <v>-2089.395</v>
      </c>
      <c r="CV198" s="1">
        <v>-113.85</v>
      </c>
      <c r="CW198" s="1">
        <v>-1768.989142857142</v>
      </c>
      <c r="CX198" s="1">
        <v>-99.225000000000023</v>
      </c>
      <c r="CY198" s="1">
        <v>-1015.286249999999</v>
      </c>
      <c r="CZ198" s="1">
        <v>-298.10250000000002</v>
      </c>
      <c r="DA198" s="1">
        <v>-1352.8218750000001</v>
      </c>
      <c r="DB198" s="1">
        <v>-2183.4461309523808</v>
      </c>
      <c r="DC198" s="1">
        <v>-4699.4624999999996</v>
      </c>
      <c r="DD198" s="1">
        <v>-1100</v>
      </c>
      <c r="DE198" s="1">
        <v>-230</v>
      </c>
      <c r="DF198" s="1">
        <v>-1518</v>
      </c>
      <c r="DG198" s="1">
        <v>-47.1</v>
      </c>
      <c r="DH198" s="1">
        <v>-499.76249999999999</v>
      </c>
      <c r="DI198" s="1">
        <v>-447.93749999999989</v>
      </c>
      <c r="DJ198" s="1">
        <v>-685.15476190476193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-142752.7224642857</v>
      </c>
      <c r="DX198" s="1" t="s">
        <v>489</v>
      </c>
    </row>
    <row r="199" spans="1:128" x14ac:dyDescent="0.35">
      <c r="A199" s="13" t="s">
        <v>490</v>
      </c>
      <c r="B199" s="1">
        <v>-2746.3449999999998</v>
      </c>
      <c r="C199" s="1">
        <v>-203.67500000000001</v>
      </c>
      <c r="D199" s="1">
        <v>-2165.657499999998</v>
      </c>
      <c r="E199" s="1">
        <v>-304.41000000000003</v>
      </c>
      <c r="F199" s="1">
        <v>-2620.62857142857</v>
      </c>
      <c r="G199" s="1">
        <v>-114</v>
      </c>
      <c r="H199" s="1">
        <v>-500</v>
      </c>
      <c r="I199" s="1">
        <v>-660.05250000000012</v>
      </c>
      <c r="J199" s="1">
        <v>-1287.610666666666</v>
      </c>
      <c r="K199" s="1">
        <v>-254.35</v>
      </c>
      <c r="L199" s="1">
        <v>-68.703124999999957</v>
      </c>
      <c r="M199" s="1">
        <v>0</v>
      </c>
      <c r="N199" s="1">
        <v>-770.06250000000034</v>
      </c>
      <c r="O199" s="1">
        <v>-331.75125000000008</v>
      </c>
      <c r="P199" s="1">
        <v>-566.84</v>
      </c>
      <c r="Q199" s="1">
        <v>-767.76000000000113</v>
      </c>
      <c r="R199" s="1">
        <v>-1022.28</v>
      </c>
      <c r="S199" s="1">
        <v>-16855.291666666679</v>
      </c>
      <c r="T199" s="1">
        <v>-477.84910714285712</v>
      </c>
      <c r="U199" s="1">
        <v>-1780.7650000000001</v>
      </c>
      <c r="V199" s="1">
        <v>-1161.33</v>
      </c>
      <c r="W199" s="1">
        <v>-70.000000000000014</v>
      </c>
      <c r="X199" s="1">
        <v>-298.9500000000001</v>
      </c>
      <c r="Y199" s="1">
        <v>-1942.453750000001</v>
      </c>
      <c r="Z199" s="1">
        <v>-203.12999999999991</v>
      </c>
      <c r="AA199" s="1">
        <v>-2496.450666666668</v>
      </c>
      <c r="AB199" s="1">
        <v>-589.59999999999934</v>
      </c>
      <c r="AC199" s="1">
        <v>-167.04000000000011</v>
      </c>
      <c r="AD199" s="1">
        <v>-1707.15</v>
      </c>
      <c r="AE199" s="1">
        <v>-150</v>
      </c>
      <c r="AF199" s="1">
        <v>-500.00000000000023</v>
      </c>
      <c r="AG199" s="1">
        <v>-1224.962666666667</v>
      </c>
      <c r="AH199" s="1">
        <v>-187.02599999999981</v>
      </c>
      <c r="AI199" s="1">
        <v>-4525.05</v>
      </c>
      <c r="AJ199" s="1">
        <v>0</v>
      </c>
      <c r="AK199" s="1">
        <v>-1915.2</v>
      </c>
      <c r="AL199" s="1">
        <v>-638.59499999999957</v>
      </c>
      <c r="AM199" s="1">
        <v>-10481.495714285709</v>
      </c>
      <c r="AN199" s="1">
        <v>-178.1999999999999</v>
      </c>
      <c r="AO199" s="1">
        <v>-2353.5</v>
      </c>
      <c r="AP199" s="1">
        <v>-55.95</v>
      </c>
      <c r="AQ199" s="1">
        <v>-1177.1750000000011</v>
      </c>
      <c r="AR199" s="1">
        <v>-292.09700000000009</v>
      </c>
      <c r="AS199" s="1">
        <v>-94.813750000000013</v>
      </c>
      <c r="AT199" s="1">
        <v>-104.265</v>
      </c>
      <c r="AU199" s="1">
        <v>-36.721249999999998</v>
      </c>
      <c r="AV199" s="1">
        <v>0</v>
      </c>
      <c r="AW199" s="1">
        <v>0</v>
      </c>
      <c r="AX199" s="1">
        <v>0</v>
      </c>
      <c r="AY199" s="1">
        <v>-1232.368285714286</v>
      </c>
      <c r="AZ199" s="1">
        <v>-356.86999999999989</v>
      </c>
      <c r="BA199" s="1">
        <v>-670.78125</v>
      </c>
      <c r="BB199" s="1">
        <v>-1246.138690476191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-274.2000000000001</v>
      </c>
      <c r="BH199" s="1">
        <v>-300</v>
      </c>
      <c r="BI199" s="1">
        <v>-170</v>
      </c>
      <c r="BJ199" s="1">
        <v>-861.75</v>
      </c>
      <c r="BK199" s="1">
        <v>-78.641250000000028</v>
      </c>
      <c r="BL199" s="1">
        <v>-414.74166666666662</v>
      </c>
      <c r="BM199" s="1">
        <v>-1426.379166666665</v>
      </c>
      <c r="BN199" s="1">
        <v>-157.375</v>
      </c>
      <c r="BO199" s="1">
        <v>-5493.4934523809516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-475.90000000000009</v>
      </c>
      <c r="BU199" s="1">
        <v>-500</v>
      </c>
      <c r="BV199" s="1">
        <v>-1000</v>
      </c>
      <c r="BW199" s="1">
        <v>-1907.6937499999999</v>
      </c>
      <c r="BX199" s="1">
        <v>-234.07500000000019</v>
      </c>
      <c r="BY199" s="1">
        <v>0</v>
      </c>
      <c r="BZ199" s="1">
        <v>-357.34178571428561</v>
      </c>
      <c r="CA199" s="1">
        <v>-102.7950000000001</v>
      </c>
      <c r="CB199" s="1">
        <v>-138.76607142857131</v>
      </c>
      <c r="CC199" s="1">
        <v>0</v>
      </c>
      <c r="CD199" s="1">
        <v>-13313.8125</v>
      </c>
      <c r="CE199" s="1">
        <v>-3922.785714285706</v>
      </c>
      <c r="CF199" s="1">
        <v>-258</v>
      </c>
      <c r="CG199" s="1">
        <v>-2426.355</v>
      </c>
      <c r="CH199" s="1">
        <v>-912.75000000000011</v>
      </c>
      <c r="CI199" s="1">
        <v>-250</v>
      </c>
      <c r="CJ199" s="1">
        <v>-200</v>
      </c>
      <c r="CK199" s="1">
        <v>-255</v>
      </c>
      <c r="CL199" s="1">
        <v>-370.36428571428581</v>
      </c>
      <c r="CM199" s="1">
        <v>-381.80500000000001</v>
      </c>
      <c r="CN199" s="1">
        <v>-442.50499999999982</v>
      </c>
      <c r="CO199" s="1">
        <v>-57.599999999999987</v>
      </c>
      <c r="CP199" s="1">
        <v>-426.6875</v>
      </c>
      <c r="CQ199" s="1">
        <v>-150</v>
      </c>
      <c r="CR199" s="1">
        <v>-480.4375</v>
      </c>
      <c r="CS199" s="1">
        <v>-150</v>
      </c>
      <c r="CT199" s="1">
        <v>-436.95000000000022</v>
      </c>
      <c r="CU199" s="1">
        <v>-2089.3950000000009</v>
      </c>
      <c r="CV199" s="1">
        <v>-113.85</v>
      </c>
      <c r="CW199" s="1">
        <v>-1768.989142857142</v>
      </c>
      <c r="CX199" s="1">
        <v>-99.225000000000023</v>
      </c>
      <c r="CY199" s="1">
        <v>-715.28624999999988</v>
      </c>
      <c r="CZ199" s="1">
        <v>-298.10250000000002</v>
      </c>
      <c r="DA199" s="1">
        <v>-1352.8218750000001</v>
      </c>
      <c r="DB199" s="1">
        <v>-2183.4461309523808</v>
      </c>
      <c r="DC199" s="1">
        <v>-4449.4624999999996</v>
      </c>
      <c r="DD199" s="1">
        <v>-1100</v>
      </c>
      <c r="DE199" s="1">
        <v>-230</v>
      </c>
      <c r="DF199" s="1">
        <v>-1518</v>
      </c>
      <c r="DG199" s="1">
        <v>-47.1</v>
      </c>
      <c r="DH199" s="1">
        <v>-499.76250000000022</v>
      </c>
      <c r="DI199" s="1">
        <v>-447.93749999999989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-130836.17270238091</v>
      </c>
      <c r="DX199" s="1" t="s">
        <v>490</v>
      </c>
    </row>
    <row r="200" spans="1:128" x14ac:dyDescent="0.35">
      <c r="A200" s="13"/>
    </row>
    <row r="201" spans="1:128" x14ac:dyDescent="0.35">
      <c r="A201" s="13" t="s">
        <v>491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491</v>
      </c>
    </row>
    <row r="202" spans="1:128" x14ac:dyDescent="0.35">
      <c r="A202" s="13" t="s">
        <v>492</v>
      </c>
      <c r="B202" s="1">
        <v>68.5</v>
      </c>
      <c r="DX202" s="1" t="s">
        <v>492</v>
      </c>
    </row>
    <row r="203" spans="1:128" x14ac:dyDescent="0.35">
      <c r="A203" s="13" t="s">
        <v>493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493</v>
      </c>
    </row>
    <row r="204" spans="1:128" x14ac:dyDescent="0.35">
      <c r="A204" s="13" t="s">
        <v>494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494</v>
      </c>
    </row>
    <row r="205" spans="1:128" x14ac:dyDescent="0.35">
      <c r="A205" s="13" t="s">
        <v>495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495</v>
      </c>
    </row>
    <row r="206" spans="1:128" x14ac:dyDescent="0.35">
      <c r="A206" s="13" t="s">
        <v>496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496</v>
      </c>
    </row>
    <row r="207" spans="1:128" x14ac:dyDescent="0.35">
      <c r="A207" s="13" t="s">
        <v>497</v>
      </c>
      <c r="DX207" s="1" t="s">
        <v>497</v>
      </c>
    </row>
    <row r="208" spans="1:128" x14ac:dyDescent="0.35">
      <c r="A208" s="13" t="s">
        <v>498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498</v>
      </c>
    </row>
    <row r="209" spans="1:128" x14ac:dyDescent="0.35">
      <c r="A209" s="13" t="s">
        <v>499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499</v>
      </c>
    </row>
    <row r="210" spans="1:128" x14ac:dyDescent="0.35">
      <c r="A210" s="13" t="s">
        <v>500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500</v>
      </c>
    </row>
    <row r="211" spans="1:128" x14ac:dyDescent="0.35">
      <c r="A211" s="13" t="s">
        <v>501</v>
      </c>
      <c r="DX211" s="1" t="s">
        <v>501</v>
      </c>
    </row>
    <row r="212" spans="1:128" x14ac:dyDescent="0.35">
      <c r="A212" s="13" t="s">
        <v>502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502</v>
      </c>
    </row>
    <row r="213" spans="1:128" x14ac:dyDescent="0.35">
      <c r="A213" s="13" t="s">
        <v>503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504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505</v>
      </c>
      <c r="CJ213" s="1" t="s">
        <v>506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503</v>
      </c>
    </row>
    <row r="214" spans="1:128" x14ac:dyDescent="0.35">
      <c r="A214" s="13"/>
    </row>
    <row r="215" spans="1:128" x14ac:dyDescent="0.35">
      <c r="A215" s="13" t="s">
        <v>507</v>
      </c>
      <c r="B215" s="1">
        <v>434.976</v>
      </c>
      <c r="C215" s="1">
        <v>18.934999999999999</v>
      </c>
      <c r="D215" s="1">
        <v>99.133999999999986</v>
      </c>
      <c r="E215" s="1">
        <v>3.21</v>
      </c>
      <c r="F215" s="1">
        <v>314.24</v>
      </c>
      <c r="G215" s="1">
        <v>0</v>
      </c>
      <c r="H215" s="1">
        <v>2.96</v>
      </c>
      <c r="I215" s="1">
        <v>31.635999999999999</v>
      </c>
      <c r="J215" s="1">
        <v>238.56</v>
      </c>
      <c r="K215" s="1">
        <v>25.341999999999999</v>
      </c>
      <c r="L215" s="1">
        <v>2.4</v>
      </c>
      <c r="M215" s="1">
        <v>0</v>
      </c>
      <c r="N215" s="1">
        <v>137.63999999999999</v>
      </c>
      <c r="O215" s="1">
        <v>5.92</v>
      </c>
      <c r="P215" s="1">
        <v>115.81</v>
      </c>
      <c r="Q215" s="1">
        <v>194.88</v>
      </c>
      <c r="R215" s="1">
        <v>20.16</v>
      </c>
      <c r="S215" s="1">
        <v>6057.7999999999993</v>
      </c>
      <c r="T215" s="1">
        <v>243.2</v>
      </c>
      <c r="U215" s="1">
        <v>36.36</v>
      </c>
      <c r="V215" s="1">
        <v>18</v>
      </c>
      <c r="W215" s="1">
        <v>8.4</v>
      </c>
      <c r="X215" s="1">
        <v>25.2</v>
      </c>
      <c r="Y215" s="1">
        <v>234.21</v>
      </c>
      <c r="Z215" s="1">
        <v>0</v>
      </c>
      <c r="AA215" s="1">
        <v>485.3</v>
      </c>
      <c r="AB215" s="1">
        <v>53.04</v>
      </c>
      <c r="AC215" s="1">
        <v>22.2</v>
      </c>
      <c r="AD215" s="1">
        <v>2.64</v>
      </c>
      <c r="AE215" s="1">
        <v>7.2</v>
      </c>
      <c r="AF215" s="1">
        <v>13.44</v>
      </c>
      <c r="AG215" s="1">
        <v>340.48</v>
      </c>
      <c r="AH215" s="1">
        <v>280.83999999999997</v>
      </c>
      <c r="AI215" s="1">
        <v>759.6</v>
      </c>
      <c r="AJ215" s="1">
        <v>19.8</v>
      </c>
      <c r="AK215" s="1">
        <v>0</v>
      </c>
      <c r="AL215" s="1">
        <v>112.7</v>
      </c>
      <c r="AM215" s="1">
        <v>178.4</v>
      </c>
      <c r="AN215" s="1">
        <v>18</v>
      </c>
      <c r="AO215" s="1">
        <v>3</v>
      </c>
      <c r="AP215" s="1">
        <v>12</v>
      </c>
      <c r="AQ215" s="1">
        <v>36.799999999999997</v>
      </c>
      <c r="AR215" s="1">
        <v>936.26</v>
      </c>
      <c r="AS215" s="1">
        <v>29.763999999999999</v>
      </c>
      <c r="AT215" s="1">
        <v>7.585</v>
      </c>
      <c r="AU215" s="1">
        <v>1.5820000000000001</v>
      </c>
      <c r="AV215" s="1">
        <v>0</v>
      </c>
      <c r="AW215" s="1">
        <v>0</v>
      </c>
      <c r="AX215" s="1">
        <v>15.228</v>
      </c>
      <c r="AY215" s="1">
        <v>325.75</v>
      </c>
      <c r="AZ215" s="1">
        <v>61</v>
      </c>
      <c r="BA215" s="1">
        <v>73.375</v>
      </c>
      <c r="BB215" s="1">
        <v>189.4</v>
      </c>
      <c r="BC215" s="1">
        <v>0</v>
      </c>
      <c r="BD215" s="1">
        <v>58.5</v>
      </c>
      <c r="BE215" s="1">
        <v>0</v>
      </c>
      <c r="BF215" s="1">
        <v>1.6</v>
      </c>
      <c r="BG215" s="1">
        <v>0</v>
      </c>
      <c r="BH215" s="1">
        <v>34.4</v>
      </c>
      <c r="BI215" s="1">
        <v>4</v>
      </c>
      <c r="BJ215" s="1">
        <v>12</v>
      </c>
      <c r="BK215" s="1">
        <v>6</v>
      </c>
      <c r="BL215" s="1">
        <v>34</v>
      </c>
      <c r="BM215" s="1">
        <v>259.5</v>
      </c>
      <c r="BN215" s="1">
        <v>20.5</v>
      </c>
      <c r="BO215" s="1">
        <v>795</v>
      </c>
      <c r="BP215" s="1">
        <v>188.8</v>
      </c>
      <c r="BQ215" s="1">
        <v>0</v>
      </c>
      <c r="BR215" s="1">
        <v>1.6</v>
      </c>
      <c r="BS215" s="1">
        <v>16</v>
      </c>
      <c r="BT215" s="1">
        <v>0.8</v>
      </c>
      <c r="BU215" s="1">
        <v>1.2</v>
      </c>
      <c r="BV215" s="1">
        <v>4.5</v>
      </c>
      <c r="BW215" s="1">
        <v>641.75</v>
      </c>
      <c r="BX215" s="1">
        <v>546.5</v>
      </c>
      <c r="BY215" s="1">
        <v>516.4</v>
      </c>
      <c r="BZ215" s="1">
        <v>8.1000000000000014</v>
      </c>
      <c r="CA215" s="1">
        <v>10.36</v>
      </c>
      <c r="CB215" s="1">
        <v>15.9</v>
      </c>
      <c r="CC215" s="1">
        <v>0</v>
      </c>
      <c r="CD215" s="1">
        <v>10667.5</v>
      </c>
      <c r="CE215" s="1">
        <v>483.4</v>
      </c>
      <c r="CF215" s="1">
        <v>9.6</v>
      </c>
      <c r="CG215" s="1">
        <v>1545.48</v>
      </c>
      <c r="CH215" s="1">
        <v>1027.5</v>
      </c>
      <c r="CI215" s="1">
        <v>121.2</v>
      </c>
      <c r="CJ215" s="1">
        <v>21.6</v>
      </c>
      <c r="CK215" s="1">
        <v>-6</v>
      </c>
      <c r="CL215" s="1">
        <v>19</v>
      </c>
      <c r="CM215" s="1">
        <v>293</v>
      </c>
      <c r="CN215" s="1">
        <v>27.4</v>
      </c>
      <c r="CO215" s="1">
        <v>124.5</v>
      </c>
      <c r="CP215" s="1">
        <v>206.5</v>
      </c>
      <c r="CQ215" s="1">
        <v>3</v>
      </c>
      <c r="CR215" s="1">
        <v>3.5</v>
      </c>
      <c r="CS215" s="1">
        <v>25.2</v>
      </c>
      <c r="CT215" s="1">
        <v>75.599999999999994</v>
      </c>
      <c r="CU215" s="1">
        <v>569.16</v>
      </c>
      <c r="CV215" s="1">
        <v>0</v>
      </c>
      <c r="CW215" s="1">
        <v>-15.3</v>
      </c>
      <c r="CX215" s="1">
        <v>19.440000000000001</v>
      </c>
      <c r="CY215" s="1">
        <v>8.4600000000000009</v>
      </c>
      <c r="CZ215" s="1">
        <v>349.92</v>
      </c>
      <c r="DA215" s="1">
        <v>372.25</v>
      </c>
      <c r="DB215" s="1">
        <v>174.5</v>
      </c>
      <c r="DC215" s="1">
        <v>1609</v>
      </c>
      <c r="DD215" s="1">
        <v>18</v>
      </c>
      <c r="DE215" s="1">
        <v>180</v>
      </c>
      <c r="DF215" s="1">
        <v>870</v>
      </c>
      <c r="DG215" s="1">
        <v>39</v>
      </c>
      <c r="DH215" s="1">
        <v>961</v>
      </c>
      <c r="DI215" s="1">
        <v>215.8</v>
      </c>
      <c r="DJ215" s="1">
        <v>3378.5</v>
      </c>
      <c r="DK215" s="1">
        <v>2868</v>
      </c>
      <c r="DL215" s="1">
        <v>349</v>
      </c>
      <c r="DM215" s="1">
        <v>522.5</v>
      </c>
      <c r="DN215" s="1">
        <v>577</v>
      </c>
      <c r="DO215" s="1">
        <v>692</v>
      </c>
      <c r="DP215" s="1">
        <v>1254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45091.976999999999</v>
      </c>
      <c r="DX215" s="1" t="s">
        <v>507</v>
      </c>
    </row>
    <row r="216" spans="1:128" x14ac:dyDescent="0.35">
      <c r="A216" s="13" t="s">
        <v>428</v>
      </c>
      <c r="B216" s="1">
        <v>399.69499999999999</v>
      </c>
      <c r="C216" s="1">
        <v>18.934999999999999</v>
      </c>
      <c r="D216" s="1">
        <v>95.941999999999993</v>
      </c>
      <c r="F216" s="1">
        <v>219.78</v>
      </c>
      <c r="H216" s="1">
        <v>2.96</v>
      </c>
      <c r="I216" s="1">
        <v>28.36</v>
      </c>
      <c r="J216" s="1">
        <v>157.91999999999999</v>
      </c>
      <c r="K216" s="1">
        <v>25.341999999999999</v>
      </c>
      <c r="L216" s="1">
        <v>2.4</v>
      </c>
      <c r="N216" s="1">
        <v>113.96</v>
      </c>
      <c r="P216" s="1">
        <v>21.09</v>
      </c>
      <c r="Q216" s="1">
        <v>152.32</v>
      </c>
      <c r="R216" s="1">
        <v>20.16</v>
      </c>
      <c r="S216" s="1">
        <v>5717.32</v>
      </c>
      <c r="T216" s="1">
        <v>243.2</v>
      </c>
      <c r="U216" s="1">
        <v>21.96</v>
      </c>
      <c r="V216" s="1">
        <v>8.4</v>
      </c>
      <c r="W216" s="1">
        <v>8.4</v>
      </c>
      <c r="X216" s="1">
        <v>25.2</v>
      </c>
      <c r="Y216" s="1">
        <v>174.27</v>
      </c>
      <c r="AA216" s="1">
        <v>205.62</v>
      </c>
      <c r="AB216" s="1">
        <v>8.64</v>
      </c>
      <c r="AC216" s="1">
        <v>3</v>
      </c>
      <c r="AD216" s="1">
        <v>2.64</v>
      </c>
      <c r="AE216" s="1">
        <v>7.2</v>
      </c>
      <c r="AF216" s="1">
        <v>13.44</v>
      </c>
      <c r="AG216" s="1">
        <v>288.95999999999998</v>
      </c>
      <c r="AH216" s="1">
        <v>267.39999999999998</v>
      </c>
      <c r="AI216" s="1">
        <v>423.6</v>
      </c>
      <c r="AJ216" s="1">
        <v>19.8</v>
      </c>
      <c r="AL216" s="1">
        <v>39.1</v>
      </c>
      <c r="AM216" s="1">
        <v>32.6</v>
      </c>
      <c r="AN216" s="1">
        <v>18</v>
      </c>
      <c r="AO216" s="1">
        <v>3</v>
      </c>
      <c r="AP216" s="1">
        <v>8.4</v>
      </c>
      <c r="AQ216" s="1">
        <v>36.799999999999997</v>
      </c>
      <c r="AR216" s="1">
        <v>915.46</v>
      </c>
      <c r="AS216" s="1">
        <v>8.5839999999999996</v>
      </c>
      <c r="AT216" s="1">
        <v>7.585</v>
      </c>
      <c r="AU216" s="1">
        <v>1.61</v>
      </c>
      <c r="AX216" s="1">
        <v>15.228</v>
      </c>
      <c r="AY216" s="1">
        <v>56.75</v>
      </c>
      <c r="AZ216" s="1">
        <v>17</v>
      </c>
      <c r="BA216" s="1">
        <v>68.375</v>
      </c>
      <c r="BB216" s="1">
        <v>84.6</v>
      </c>
      <c r="BD216" s="1">
        <v>58.5</v>
      </c>
      <c r="BF216" s="1">
        <v>1.6</v>
      </c>
      <c r="BH216" s="1">
        <v>34.4</v>
      </c>
      <c r="BI216" s="1">
        <v>4</v>
      </c>
      <c r="BJ216" s="1">
        <v>12</v>
      </c>
      <c r="BK216" s="1">
        <v>6</v>
      </c>
      <c r="BL216" s="1">
        <v>30.8</v>
      </c>
      <c r="BM216" s="1">
        <v>252.5</v>
      </c>
      <c r="BN216" s="1">
        <v>19.5</v>
      </c>
      <c r="BO216" s="1">
        <v>757.4</v>
      </c>
      <c r="BR216" s="1">
        <v>1.6</v>
      </c>
      <c r="BS216" s="1">
        <v>16</v>
      </c>
      <c r="BT216" s="1">
        <v>0.8</v>
      </c>
      <c r="BU216" s="1">
        <v>1.2</v>
      </c>
      <c r="BV216" s="1">
        <v>4.5</v>
      </c>
      <c r="BW216" s="1">
        <v>563.75</v>
      </c>
      <c r="BX216" s="1">
        <v>537.5</v>
      </c>
      <c r="BY216" s="1">
        <v>477.6</v>
      </c>
      <c r="BZ216" s="1">
        <v>4.8600000000000003</v>
      </c>
      <c r="CA216" s="1">
        <v>10.36</v>
      </c>
      <c r="CB216" s="1">
        <v>14.1</v>
      </c>
      <c r="CD216" s="1">
        <v>10619.5</v>
      </c>
      <c r="CE216" s="1">
        <v>467.8</v>
      </c>
      <c r="CG216" s="1">
        <v>1545.48</v>
      </c>
      <c r="CH216" s="1">
        <v>1027.5</v>
      </c>
      <c r="CI216" s="1">
        <v>121.2</v>
      </c>
      <c r="CJ216" s="1">
        <v>21.6</v>
      </c>
      <c r="CK216" s="1">
        <v>-6</v>
      </c>
      <c r="CL216" s="1">
        <v>10.6</v>
      </c>
      <c r="CM216" s="1">
        <v>275</v>
      </c>
      <c r="CN216" s="1">
        <v>15.4</v>
      </c>
      <c r="CO216" s="1">
        <v>124.5</v>
      </c>
      <c r="CP216" s="1">
        <v>170.5</v>
      </c>
      <c r="CQ216" s="1">
        <v>3</v>
      </c>
      <c r="CR216" s="1">
        <v>-8.5</v>
      </c>
      <c r="CS216" s="1">
        <v>25.2</v>
      </c>
      <c r="CT216" s="1">
        <v>4.8</v>
      </c>
      <c r="CU216" s="1">
        <v>569.16</v>
      </c>
      <c r="CW216" s="1">
        <v>-15.3</v>
      </c>
      <c r="CX216" s="1">
        <v>19.440000000000001</v>
      </c>
      <c r="CY216" s="1">
        <v>8.4600000000000009</v>
      </c>
      <c r="CZ216" s="1">
        <v>313.2</v>
      </c>
      <c r="DA216" s="1">
        <v>313.75</v>
      </c>
      <c r="DB216" s="1">
        <v>66.5</v>
      </c>
      <c r="DC216" s="1">
        <v>1555</v>
      </c>
      <c r="DD216" s="1">
        <v>18</v>
      </c>
      <c r="DE216" s="1">
        <v>180</v>
      </c>
      <c r="DF216" s="1">
        <v>721.5</v>
      </c>
      <c r="DG216" s="1">
        <v>39</v>
      </c>
      <c r="DH216" s="1">
        <v>1</v>
      </c>
      <c r="DI216" s="1">
        <v>181</v>
      </c>
      <c r="DJ216" s="1">
        <v>3375.5</v>
      </c>
      <c r="DK216" s="1">
        <v>2718</v>
      </c>
      <c r="DL216" s="1">
        <v>346</v>
      </c>
      <c r="DM216" s="1">
        <v>498.5</v>
      </c>
      <c r="DN216" s="1">
        <v>574</v>
      </c>
      <c r="DO216" s="1">
        <v>692</v>
      </c>
      <c r="DP216" s="1">
        <v>1254</v>
      </c>
      <c r="DW216" s="1">
        <v>40666.266000000003</v>
      </c>
      <c r="DX216" s="1" t="s">
        <v>433</v>
      </c>
    </row>
    <row r="217" spans="1:128" x14ac:dyDescent="0.35">
      <c r="A217" s="13" t="s">
        <v>429</v>
      </c>
      <c r="B217" s="1">
        <v>35.280999999999999</v>
      </c>
      <c r="D217" s="1">
        <v>3.1920000000000002</v>
      </c>
      <c r="E217" s="1">
        <v>3.21</v>
      </c>
      <c r="F217" s="1">
        <v>94.46</v>
      </c>
      <c r="I217" s="1">
        <v>3.2759999999999998</v>
      </c>
      <c r="J217" s="1">
        <v>80.64</v>
      </c>
      <c r="N217" s="1">
        <v>23.68</v>
      </c>
      <c r="O217" s="1">
        <v>5.92</v>
      </c>
      <c r="P217" s="1">
        <v>94.72</v>
      </c>
      <c r="Q217" s="1">
        <v>42.56</v>
      </c>
      <c r="S217" s="1">
        <v>340.48</v>
      </c>
      <c r="U217" s="1">
        <v>14.4</v>
      </c>
      <c r="V217" s="1">
        <v>9.6</v>
      </c>
      <c r="Y217" s="1">
        <v>59.94</v>
      </c>
      <c r="AA217" s="1">
        <v>279.68</v>
      </c>
      <c r="AB217" s="1">
        <v>44.4</v>
      </c>
      <c r="AC217" s="1">
        <v>19.2</v>
      </c>
      <c r="AG217" s="1">
        <v>51.52</v>
      </c>
      <c r="AH217" s="1">
        <v>13.44</v>
      </c>
      <c r="AI217" s="1">
        <v>336</v>
      </c>
      <c r="AL217" s="1">
        <v>73.599999999999994</v>
      </c>
      <c r="AM217" s="1">
        <v>145.80000000000001</v>
      </c>
      <c r="AP217" s="1">
        <v>3.6</v>
      </c>
      <c r="AR217" s="1">
        <v>20.8</v>
      </c>
      <c r="AS217" s="1">
        <v>21.18</v>
      </c>
      <c r="AU217" s="1">
        <v>-2.8000000000000001E-2</v>
      </c>
      <c r="AY217" s="1">
        <v>269</v>
      </c>
      <c r="AZ217" s="1">
        <v>44</v>
      </c>
      <c r="BA217" s="1">
        <v>5</v>
      </c>
      <c r="BB217" s="1">
        <v>104.8</v>
      </c>
      <c r="BL217" s="1">
        <v>3.2</v>
      </c>
      <c r="BM217" s="1">
        <v>7</v>
      </c>
      <c r="BN217" s="1">
        <v>1</v>
      </c>
      <c r="BO217" s="1">
        <v>37.6</v>
      </c>
      <c r="BP217" s="1">
        <v>188.8</v>
      </c>
      <c r="BW217" s="1">
        <v>78</v>
      </c>
      <c r="BX217" s="1">
        <v>9</v>
      </c>
      <c r="BY217" s="1">
        <v>38.799999999999997</v>
      </c>
      <c r="BZ217" s="1">
        <v>3.24</v>
      </c>
      <c r="CB217" s="1">
        <v>1.8</v>
      </c>
      <c r="CD217" s="1">
        <v>48</v>
      </c>
      <c r="CE217" s="1">
        <v>15.6</v>
      </c>
      <c r="CF217" s="1">
        <v>9.6</v>
      </c>
      <c r="CL217" s="1">
        <v>8.4</v>
      </c>
      <c r="CM217" s="1">
        <v>18</v>
      </c>
      <c r="CN217" s="1">
        <v>12</v>
      </c>
      <c r="CP217" s="1">
        <v>36</v>
      </c>
      <c r="CR217" s="1">
        <v>12</v>
      </c>
      <c r="CT217" s="1">
        <v>70.8</v>
      </c>
      <c r="CZ217" s="1">
        <v>36.72</v>
      </c>
      <c r="DA217" s="1">
        <v>58.5</v>
      </c>
      <c r="DB217" s="1">
        <v>108</v>
      </c>
      <c r="DC217" s="1">
        <v>54</v>
      </c>
      <c r="DF217" s="1">
        <v>148.5</v>
      </c>
      <c r="DH217" s="1">
        <v>960</v>
      </c>
      <c r="DI217" s="1">
        <v>34.799999999999997</v>
      </c>
      <c r="DJ217" s="1">
        <v>3</v>
      </c>
      <c r="DK217" s="1">
        <v>150</v>
      </c>
      <c r="DL217" s="1">
        <v>3</v>
      </c>
      <c r="DM217" s="1">
        <v>24</v>
      </c>
      <c r="DN217" s="1">
        <v>3</v>
      </c>
      <c r="DW217" s="1">
        <v>4425.7110000000002</v>
      </c>
      <c r="DX217" s="1" t="s">
        <v>434</v>
      </c>
    </row>
    <row r="218" spans="1:128" x14ac:dyDescent="0.35">
      <c r="A218" s="13">
        <v>0</v>
      </c>
      <c r="Q218" s="1">
        <v>0</v>
      </c>
      <c r="Y218" s="1">
        <v>0</v>
      </c>
      <c r="DW218" s="1">
        <v>0</v>
      </c>
    </row>
    <row r="219" spans="1:128" x14ac:dyDescent="0.35">
      <c r="A219" s="13">
        <v>0</v>
      </c>
      <c r="Q219" s="1">
        <v>0</v>
      </c>
      <c r="Y219" s="1">
        <v>0</v>
      </c>
      <c r="DW219" s="1">
        <v>0</v>
      </c>
    </row>
    <row r="220" spans="1:128" x14ac:dyDescent="0.35">
      <c r="A220" s="13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35">
      <c r="A221" s="13" t="s">
        <v>431</v>
      </c>
      <c r="DW221" s="1">
        <v>0</v>
      </c>
      <c r="DX221" s="1" t="s">
        <v>436</v>
      </c>
    </row>
    <row r="222" spans="1:128" x14ac:dyDescent="0.35">
      <c r="A222" s="13"/>
    </row>
    <row r="223" spans="1:128" x14ac:dyDescent="0.35">
      <c r="A223" s="13" t="s">
        <v>508</v>
      </c>
      <c r="B223" s="1">
        <v>-47.975999999999992</v>
      </c>
      <c r="C223" s="1">
        <v>-3.9349999999999992</v>
      </c>
      <c r="D223" s="1">
        <v>-51.133999999999993</v>
      </c>
      <c r="E223" s="1">
        <v>-3.21</v>
      </c>
      <c r="F223" s="1">
        <v>-98.160000000000011</v>
      </c>
      <c r="G223" s="1">
        <v>0</v>
      </c>
      <c r="H223" s="1">
        <v>0</v>
      </c>
      <c r="I223" s="1">
        <v>1.364000000000001</v>
      </c>
      <c r="J223" s="1">
        <v>-79.52</v>
      </c>
      <c r="K223" s="1">
        <v>-11.901999999999999</v>
      </c>
      <c r="L223" s="1">
        <v>-2.4</v>
      </c>
      <c r="M223" s="1">
        <v>0</v>
      </c>
      <c r="N223" s="1">
        <v>-19.239999999999991</v>
      </c>
      <c r="O223" s="1">
        <v>-2.96</v>
      </c>
      <c r="P223" s="1">
        <v>-98.05</v>
      </c>
      <c r="Q223" s="1">
        <v>-42.56</v>
      </c>
      <c r="R223" s="1">
        <v>-6.7200000000000006</v>
      </c>
      <c r="S223" s="1">
        <v>-858.75999999999976</v>
      </c>
      <c r="T223" s="1">
        <v>1.600000000000023</v>
      </c>
      <c r="U223" s="1">
        <v>132.84</v>
      </c>
      <c r="V223" s="1">
        <v>-10.8</v>
      </c>
      <c r="W223" s="1">
        <v>-3.600000000000001</v>
      </c>
      <c r="X223" s="1">
        <v>0</v>
      </c>
      <c r="Y223" s="1">
        <v>793.65000000000009</v>
      </c>
      <c r="Z223" s="1">
        <v>0</v>
      </c>
      <c r="AA223" s="1">
        <v>-286.58</v>
      </c>
      <c r="AB223" s="1">
        <v>456.96</v>
      </c>
      <c r="AC223" s="1">
        <v>-6.6</v>
      </c>
      <c r="AD223" s="1">
        <v>1091.76</v>
      </c>
      <c r="AE223" s="1">
        <v>31.2</v>
      </c>
      <c r="AF223" s="1">
        <v>-2.2400000000000002</v>
      </c>
      <c r="AG223" s="1">
        <v>-60.479999999999983</v>
      </c>
      <c r="AH223" s="1">
        <v>-16.519999999999978</v>
      </c>
      <c r="AI223" s="1">
        <v>-346.8</v>
      </c>
      <c r="AJ223" s="1">
        <v>0</v>
      </c>
      <c r="AK223" s="1">
        <v>691.2</v>
      </c>
      <c r="AL223" s="1">
        <v>-112.7</v>
      </c>
      <c r="AM223" s="1">
        <v>-178.4</v>
      </c>
      <c r="AN223" s="1">
        <v>-3.6</v>
      </c>
      <c r="AO223" s="1">
        <v>-3</v>
      </c>
      <c r="AP223" s="1">
        <v>-3.6</v>
      </c>
      <c r="AQ223" s="1">
        <v>0</v>
      </c>
      <c r="AR223" s="1">
        <v>-14.819999999999981</v>
      </c>
      <c r="AS223" s="1">
        <v>-21.263999999999999</v>
      </c>
      <c r="AT223" s="1">
        <v>0.91500000000000004</v>
      </c>
      <c r="AU223" s="1">
        <v>0.1179999999999999</v>
      </c>
      <c r="AV223" s="1">
        <v>0</v>
      </c>
      <c r="AW223" s="1">
        <v>0</v>
      </c>
      <c r="AX223" s="1">
        <v>-15.228</v>
      </c>
      <c r="AY223" s="1">
        <v>847.25</v>
      </c>
      <c r="AZ223" s="1">
        <v>-20</v>
      </c>
      <c r="BA223" s="1">
        <v>69.625</v>
      </c>
      <c r="BB223" s="1">
        <v>204.2</v>
      </c>
      <c r="BC223" s="1">
        <v>0</v>
      </c>
      <c r="BD223" s="1">
        <v>387</v>
      </c>
      <c r="BE223" s="1">
        <v>33</v>
      </c>
      <c r="BF223" s="1">
        <v>-0.8</v>
      </c>
      <c r="BG223" s="1">
        <v>290.39999999999998</v>
      </c>
      <c r="BH223" s="1">
        <v>95.199999999999989</v>
      </c>
      <c r="BI223" s="1">
        <v>61</v>
      </c>
      <c r="BJ223" s="1">
        <v>724</v>
      </c>
      <c r="BK223" s="1">
        <v>17</v>
      </c>
      <c r="BL223" s="1">
        <v>-6.8000000000000016</v>
      </c>
      <c r="BM223" s="1">
        <v>724.5</v>
      </c>
      <c r="BN223" s="1">
        <v>-3.5</v>
      </c>
      <c r="BO223" s="1">
        <v>129</v>
      </c>
      <c r="BP223" s="1">
        <v>107.2</v>
      </c>
      <c r="BQ223" s="1">
        <v>33</v>
      </c>
      <c r="BR223" s="1">
        <v>-1.6</v>
      </c>
      <c r="BS223" s="1">
        <v>98</v>
      </c>
      <c r="BT223" s="1">
        <v>360</v>
      </c>
      <c r="BU223" s="1">
        <v>-1.2</v>
      </c>
      <c r="BV223" s="1">
        <v>301.5</v>
      </c>
      <c r="BW223" s="1">
        <v>-70.25</v>
      </c>
      <c r="BX223" s="1">
        <v>-9.5</v>
      </c>
      <c r="BY223" s="1">
        <v>-37.600000000000072</v>
      </c>
      <c r="BZ223" s="1">
        <v>-4.8600000000000003</v>
      </c>
      <c r="CA223" s="1">
        <v>-1.119999999999999</v>
      </c>
      <c r="CB223" s="1">
        <v>-3.3</v>
      </c>
      <c r="CC223" s="1">
        <v>0</v>
      </c>
      <c r="CD223" s="1">
        <v>-3323.5</v>
      </c>
      <c r="CE223" s="1">
        <v>1698.2</v>
      </c>
      <c r="CF223" s="1">
        <v>415.2</v>
      </c>
      <c r="CG223" s="1">
        <v>-6.4800000000000182</v>
      </c>
      <c r="CH223" s="1">
        <v>0</v>
      </c>
      <c r="CI223" s="1">
        <v>-7.2000000000000028</v>
      </c>
      <c r="CJ223" s="1">
        <v>-1.2000000000000031</v>
      </c>
      <c r="CK223" s="1">
        <v>658.8</v>
      </c>
      <c r="CL223" s="1">
        <v>-19</v>
      </c>
      <c r="CM223" s="1">
        <v>-25.399999999999981</v>
      </c>
      <c r="CN223" s="1">
        <v>-27.4</v>
      </c>
      <c r="CO223" s="1">
        <v>-3</v>
      </c>
      <c r="CP223" s="1">
        <v>-35.5</v>
      </c>
      <c r="CQ223" s="1">
        <v>0</v>
      </c>
      <c r="CR223" s="1">
        <v>-3.5</v>
      </c>
      <c r="CS223" s="1">
        <v>-1.1999999999999991</v>
      </c>
      <c r="CT223" s="1">
        <v>-75.599999999999994</v>
      </c>
      <c r="CU223" s="1">
        <v>0</v>
      </c>
      <c r="CW223" s="1">
        <v>17.46</v>
      </c>
      <c r="CX223" s="1">
        <v>0</v>
      </c>
      <c r="CY223" s="1">
        <v>-5.2200000000000006</v>
      </c>
      <c r="CZ223" s="1">
        <v>-37.799999999999983</v>
      </c>
      <c r="DA223" s="1">
        <v>-58.75</v>
      </c>
      <c r="DB223" s="1">
        <v>-174.5</v>
      </c>
      <c r="DC223" s="1">
        <v>-37</v>
      </c>
      <c r="DD223" s="1">
        <v>-18</v>
      </c>
      <c r="DE223" s="1">
        <v>-1.1999999999999891</v>
      </c>
      <c r="DF223" s="1">
        <v>-148.5</v>
      </c>
      <c r="DG223" s="1">
        <v>13.5</v>
      </c>
      <c r="DH223" s="1">
        <v>-946</v>
      </c>
      <c r="DI223" s="1">
        <v>-42.999999999999993</v>
      </c>
      <c r="DJ223" s="1">
        <v>182.5</v>
      </c>
      <c r="DK223" s="1">
        <v>-198</v>
      </c>
      <c r="DL223" s="1">
        <v>-40</v>
      </c>
      <c r="DM223" s="1">
        <v>-45.5</v>
      </c>
      <c r="DN223" s="1">
        <v>-19</v>
      </c>
      <c r="DO223" s="1">
        <v>221</v>
      </c>
      <c r="DP223" s="1">
        <v>12</v>
      </c>
      <c r="DQ223" s="1">
        <v>0</v>
      </c>
      <c r="DR223" s="1">
        <v>0</v>
      </c>
      <c r="DV223" s="1">
        <v>0</v>
      </c>
      <c r="DW223" s="1">
        <v>3027.4030000000012</v>
      </c>
      <c r="DX223" s="1" t="s">
        <v>508</v>
      </c>
    </row>
    <row r="224" spans="1:128" x14ac:dyDescent="0.35">
      <c r="A224" s="13" t="s">
        <v>509</v>
      </c>
      <c r="B224" s="1">
        <v>-12.69499999999999</v>
      </c>
      <c r="C224" s="1">
        <v>-3.9349999999999992</v>
      </c>
      <c r="D224" s="1">
        <v>-47.941999999999993</v>
      </c>
      <c r="E224" s="1">
        <v>0</v>
      </c>
      <c r="F224" s="1">
        <v>-3.7000000000000171</v>
      </c>
      <c r="G224" s="1">
        <v>0</v>
      </c>
      <c r="H224" s="1">
        <v>0</v>
      </c>
      <c r="I224" s="1">
        <v>4.6400000000000006</v>
      </c>
      <c r="J224" s="1">
        <v>1.120000000000005</v>
      </c>
      <c r="K224" s="1">
        <v>-11.901999999999999</v>
      </c>
      <c r="L224" s="1">
        <v>-2.4</v>
      </c>
      <c r="M224" s="1">
        <v>0</v>
      </c>
      <c r="N224" s="1">
        <v>4.4400000000000119</v>
      </c>
      <c r="O224" s="1">
        <v>2.96</v>
      </c>
      <c r="P224" s="1">
        <v>-3.3299999999999979</v>
      </c>
      <c r="Q224" s="1">
        <v>0</v>
      </c>
      <c r="R224" s="1">
        <v>-6.7200000000000006</v>
      </c>
      <c r="S224" s="1">
        <v>-518.27999999999975</v>
      </c>
      <c r="T224" s="1">
        <v>1.600000000000023</v>
      </c>
      <c r="U224" s="1">
        <v>147.24</v>
      </c>
      <c r="V224" s="1">
        <v>-1.2</v>
      </c>
      <c r="W224" s="1">
        <v>-3.600000000000001</v>
      </c>
      <c r="X224" s="1">
        <v>0</v>
      </c>
      <c r="Y224" s="1">
        <v>853.59000000000015</v>
      </c>
      <c r="Z224" s="1">
        <v>0</v>
      </c>
      <c r="AA224" s="1">
        <v>-6.9000000000000057</v>
      </c>
      <c r="AB224" s="1">
        <v>501.36</v>
      </c>
      <c r="AC224" s="1">
        <v>12.6</v>
      </c>
      <c r="AD224" s="1">
        <v>1091.76</v>
      </c>
      <c r="AE224" s="1">
        <v>31.2</v>
      </c>
      <c r="AF224" s="1">
        <v>-2.2400000000000002</v>
      </c>
      <c r="AG224" s="1">
        <v>-8.9599999999999795</v>
      </c>
      <c r="AH224" s="1">
        <v>-3.0799999999999841</v>
      </c>
      <c r="AI224" s="1">
        <v>-10.80000000000001</v>
      </c>
      <c r="AJ224" s="1">
        <v>0</v>
      </c>
      <c r="AK224" s="1">
        <v>691.2</v>
      </c>
      <c r="AL224" s="1">
        <v>-39.1</v>
      </c>
      <c r="AM224" s="1">
        <v>-32.6</v>
      </c>
      <c r="AN224" s="1">
        <v>-3.6</v>
      </c>
      <c r="AO224" s="1">
        <v>-3</v>
      </c>
      <c r="AP224" s="1">
        <v>0</v>
      </c>
      <c r="AQ224" s="1">
        <v>0</v>
      </c>
      <c r="AR224" s="1">
        <v>5.9800000000000182</v>
      </c>
      <c r="AS224" s="1">
        <v>-8.3999999999999631E-2</v>
      </c>
      <c r="AT224" s="1">
        <v>0.91500000000000004</v>
      </c>
      <c r="AU224" s="1">
        <v>8.9999999999999858E-2</v>
      </c>
      <c r="AV224" s="1">
        <v>0</v>
      </c>
      <c r="AW224" s="1">
        <v>0</v>
      </c>
      <c r="AX224" s="1">
        <v>-15.228</v>
      </c>
      <c r="AY224" s="1">
        <v>1116.25</v>
      </c>
      <c r="AZ224" s="1">
        <v>24</v>
      </c>
      <c r="BA224" s="1">
        <v>74.625</v>
      </c>
      <c r="BB224" s="1">
        <v>309</v>
      </c>
      <c r="BC224" s="1">
        <v>0</v>
      </c>
      <c r="BD224" s="1">
        <v>387</v>
      </c>
      <c r="BE224" s="1">
        <v>33</v>
      </c>
      <c r="BF224" s="1">
        <v>-0.8</v>
      </c>
      <c r="BG224" s="1">
        <v>290.39999999999998</v>
      </c>
      <c r="BH224" s="1">
        <v>95.199999999999989</v>
      </c>
      <c r="BI224" s="1">
        <v>61</v>
      </c>
      <c r="BJ224" s="1">
        <v>724</v>
      </c>
      <c r="BK224" s="1">
        <v>17</v>
      </c>
      <c r="BL224" s="1">
        <v>-3.600000000000001</v>
      </c>
      <c r="BM224" s="1">
        <v>731.5</v>
      </c>
      <c r="BN224" s="1">
        <v>-2.5</v>
      </c>
      <c r="BO224" s="1">
        <v>166.6</v>
      </c>
      <c r="BP224" s="1">
        <v>296</v>
      </c>
      <c r="BQ224" s="1">
        <v>33</v>
      </c>
      <c r="BR224" s="1">
        <v>-1.6</v>
      </c>
      <c r="BS224" s="1">
        <v>98</v>
      </c>
      <c r="BT224" s="1">
        <v>360</v>
      </c>
      <c r="BU224" s="1">
        <v>-1.2</v>
      </c>
      <c r="BV224" s="1">
        <v>301.5</v>
      </c>
      <c r="BW224" s="1">
        <v>7.75</v>
      </c>
      <c r="BX224" s="1">
        <v>-0.5</v>
      </c>
      <c r="BY224" s="1">
        <v>1.199999999999932</v>
      </c>
      <c r="BZ224" s="1">
        <v>-1.62</v>
      </c>
      <c r="CA224" s="1">
        <v>-1.119999999999999</v>
      </c>
      <c r="CB224" s="1">
        <v>-1.5</v>
      </c>
      <c r="CC224" s="1">
        <v>0</v>
      </c>
      <c r="CD224" s="1">
        <v>-3275.5</v>
      </c>
      <c r="CE224" s="1">
        <v>1713.8</v>
      </c>
      <c r="CF224" s="1">
        <v>424.8</v>
      </c>
      <c r="CG224" s="1">
        <v>-6.4800000000000182</v>
      </c>
      <c r="CH224" s="1">
        <v>0</v>
      </c>
      <c r="CI224" s="1">
        <v>-7.2000000000000028</v>
      </c>
      <c r="CJ224" s="1">
        <v>-1.2000000000000031</v>
      </c>
      <c r="CK224" s="1">
        <v>658.8</v>
      </c>
      <c r="CL224" s="1">
        <v>-10.6</v>
      </c>
      <c r="CM224" s="1">
        <v>-7.3999999999999773</v>
      </c>
      <c r="CN224" s="1">
        <v>-15.4</v>
      </c>
      <c r="CO224" s="1">
        <v>-3</v>
      </c>
      <c r="CP224" s="1">
        <v>0.5</v>
      </c>
      <c r="CQ224" s="1">
        <v>0</v>
      </c>
      <c r="CR224" s="1">
        <v>8.5</v>
      </c>
      <c r="CS224" s="1">
        <v>-1.1999999999999991</v>
      </c>
      <c r="CT224" s="1">
        <v>-4.8</v>
      </c>
      <c r="CU224" s="1">
        <v>0</v>
      </c>
      <c r="CW224" s="1">
        <v>17.46</v>
      </c>
      <c r="CX224" s="1">
        <v>0</v>
      </c>
      <c r="CY224" s="1">
        <v>-5.2200000000000006</v>
      </c>
      <c r="CZ224" s="1">
        <v>-1.0799999999999841</v>
      </c>
      <c r="DA224" s="1">
        <v>-0.25</v>
      </c>
      <c r="DB224" s="1">
        <v>-66.5</v>
      </c>
      <c r="DC224" s="1">
        <v>17</v>
      </c>
      <c r="DD224" s="1">
        <v>-18</v>
      </c>
      <c r="DE224" s="1">
        <v>-1.1999999999999891</v>
      </c>
      <c r="DF224" s="1">
        <v>0</v>
      </c>
      <c r="DG224" s="1">
        <v>13.5</v>
      </c>
      <c r="DH224" s="1">
        <v>14</v>
      </c>
      <c r="DI224" s="1">
        <v>-8.1999999999999886</v>
      </c>
      <c r="DJ224" s="1">
        <v>-1059.5</v>
      </c>
      <c r="DK224" s="1">
        <v>-1032</v>
      </c>
      <c r="DL224" s="1">
        <v>-37</v>
      </c>
      <c r="DM224" s="1">
        <v>-21.5</v>
      </c>
      <c r="DN224" s="1">
        <v>-16</v>
      </c>
      <c r="DO224" s="1">
        <v>221</v>
      </c>
      <c r="DP224" s="1">
        <v>-822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4390.1140000000014</v>
      </c>
      <c r="DX224" s="1" t="s">
        <v>509</v>
      </c>
    </row>
    <row r="225" spans="1:128" x14ac:dyDescent="0.35">
      <c r="A225" s="13" t="s">
        <v>510</v>
      </c>
      <c r="B225" s="1">
        <v>-35.280999999999999</v>
      </c>
      <c r="C225" s="1">
        <v>0</v>
      </c>
      <c r="D225" s="1">
        <v>-3.1920000000000002</v>
      </c>
      <c r="E225" s="1">
        <v>-3.21</v>
      </c>
      <c r="F225" s="1">
        <v>-94.46</v>
      </c>
      <c r="G225" s="1">
        <v>0</v>
      </c>
      <c r="H225" s="1">
        <v>0</v>
      </c>
      <c r="I225" s="1">
        <v>-3.2759999999999998</v>
      </c>
      <c r="J225" s="1">
        <v>-80.64</v>
      </c>
      <c r="K225" s="1">
        <v>0</v>
      </c>
      <c r="L225" s="1">
        <v>0</v>
      </c>
      <c r="M225" s="1">
        <v>0</v>
      </c>
      <c r="N225" s="1">
        <v>-23.68</v>
      </c>
      <c r="O225" s="1">
        <v>-5.92</v>
      </c>
      <c r="P225" s="1">
        <v>-94.72</v>
      </c>
      <c r="Q225" s="1">
        <v>-42.56</v>
      </c>
      <c r="R225" s="1">
        <v>0</v>
      </c>
      <c r="S225" s="1">
        <v>-340.48</v>
      </c>
      <c r="T225" s="1">
        <v>0</v>
      </c>
      <c r="U225" s="1">
        <v>-14.4</v>
      </c>
      <c r="V225" s="1">
        <v>-9.6</v>
      </c>
      <c r="W225" s="1">
        <v>0</v>
      </c>
      <c r="X225" s="1">
        <v>0</v>
      </c>
      <c r="Y225" s="1">
        <v>-59.94</v>
      </c>
      <c r="Z225" s="1">
        <v>0</v>
      </c>
      <c r="AA225" s="1">
        <v>-279.68</v>
      </c>
      <c r="AB225" s="1">
        <v>-44.4</v>
      </c>
      <c r="AC225" s="1">
        <v>-19.2</v>
      </c>
      <c r="AD225" s="1">
        <v>0</v>
      </c>
      <c r="AE225" s="1">
        <v>0</v>
      </c>
      <c r="AF225" s="1">
        <v>0</v>
      </c>
      <c r="AG225" s="1">
        <v>-51.52</v>
      </c>
      <c r="AH225" s="1">
        <v>-13.44</v>
      </c>
      <c r="AI225" s="1">
        <v>-336</v>
      </c>
      <c r="AJ225" s="1">
        <v>0</v>
      </c>
      <c r="AK225" s="1">
        <v>0</v>
      </c>
      <c r="AL225" s="1">
        <v>-73.599999999999994</v>
      </c>
      <c r="AM225" s="1">
        <v>-145.80000000000001</v>
      </c>
      <c r="AN225" s="1">
        <v>0</v>
      </c>
      <c r="AO225" s="1">
        <v>0</v>
      </c>
      <c r="AP225" s="1">
        <v>-3.6</v>
      </c>
      <c r="AQ225" s="1">
        <v>0</v>
      </c>
      <c r="AR225" s="1">
        <v>-20.8</v>
      </c>
      <c r="AS225" s="1">
        <v>-21.18</v>
      </c>
      <c r="AT225" s="1">
        <v>0</v>
      </c>
      <c r="AU225" s="1">
        <v>2.8000000000000001E-2</v>
      </c>
      <c r="AV225" s="1">
        <v>0</v>
      </c>
      <c r="AW225" s="1">
        <v>0</v>
      </c>
      <c r="AX225" s="1">
        <v>0</v>
      </c>
      <c r="AY225" s="1">
        <v>-269</v>
      </c>
      <c r="AZ225" s="1">
        <v>-44</v>
      </c>
      <c r="BA225" s="1">
        <v>-5</v>
      </c>
      <c r="BB225" s="1">
        <v>-104.8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-3.2</v>
      </c>
      <c r="BM225" s="1">
        <v>-7</v>
      </c>
      <c r="BN225" s="1">
        <v>-1</v>
      </c>
      <c r="BO225" s="1">
        <v>-37.6</v>
      </c>
      <c r="BP225" s="1">
        <v>-188.8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-78</v>
      </c>
      <c r="BX225" s="1">
        <v>-9</v>
      </c>
      <c r="BY225" s="1">
        <v>-38.799999999999997</v>
      </c>
      <c r="BZ225" s="1">
        <v>-3.24</v>
      </c>
      <c r="CA225" s="1">
        <v>0</v>
      </c>
      <c r="CB225" s="1">
        <v>-1.8</v>
      </c>
      <c r="CC225" s="1">
        <v>0</v>
      </c>
      <c r="CD225" s="1">
        <v>-48</v>
      </c>
      <c r="CE225" s="1">
        <v>-15.6</v>
      </c>
      <c r="CF225" s="1">
        <v>-9.6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-8.4</v>
      </c>
      <c r="CM225" s="1">
        <v>-18</v>
      </c>
      <c r="CN225" s="1">
        <v>-12</v>
      </c>
      <c r="CO225" s="1">
        <v>0</v>
      </c>
      <c r="CP225" s="1">
        <v>-36</v>
      </c>
      <c r="CQ225" s="1">
        <v>0</v>
      </c>
      <c r="CR225" s="1">
        <v>-12</v>
      </c>
      <c r="CS225" s="1">
        <v>0</v>
      </c>
      <c r="CT225" s="1">
        <v>-70.8</v>
      </c>
      <c r="CU225" s="1">
        <v>0</v>
      </c>
      <c r="CW225" s="1">
        <v>0</v>
      </c>
      <c r="CX225" s="1">
        <v>0</v>
      </c>
      <c r="CY225" s="1">
        <v>0</v>
      </c>
      <c r="CZ225" s="1">
        <v>-36.72</v>
      </c>
      <c r="DA225" s="1">
        <v>-58.5</v>
      </c>
      <c r="DB225" s="1">
        <v>-108</v>
      </c>
      <c r="DC225" s="1">
        <v>-54</v>
      </c>
      <c r="DD225" s="1">
        <v>0</v>
      </c>
      <c r="DE225" s="1">
        <v>0</v>
      </c>
      <c r="DF225" s="1">
        <v>-148.5</v>
      </c>
      <c r="DG225" s="1">
        <v>0</v>
      </c>
      <c r="DH225" s="1">
        <v>-960</v>
      </c>
      <c r="DI225" s="1">
        <v>-34.799999999999997</v>
      </c>
      <c r="DJ225" s="1">
        <v>1242</v>
      </c>
      <c r="DK225" s="1">
        <v>834</v>
      </c>
      <c r="DL225" s="1">
        <v>-3</v>
      </c>
      <c r="DM225" s="1">
        <v>-24</v>
      </c>
      <c r="DN225" s="1">
        <v>-3</v>
      </c>
      <c r="DO225" s="1">
        <v>0</v>
      </c>
      <c r="DP225" s="1">
        <v>834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-1362.711</v>
      </c>
      <c r="DX225" s="1" t="s">
        <v>510</v>
      </c>
    </row>
    <row r="226" spans="1:128" x14ac:dyDescent="0.35">
      <c r="A226" s="13" t="s">
        <v>511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511</v>
      </c>
    </row>
    <row r="227" spans="1:128" x14ac:dyDescent="0.35">
      <c r="A227" s="13" t="s">
        <v>512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512</v>
      </c>
    </row>
    <row r="228" spans="1:128" x14ac:dyDescent="0.35">
      <c r="A228" s="13" t="s">
        <v>513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513</v>
      </c>
    </row>
    <row r="229" spans="1:128" x14ac:dyDescent="0.35">
      <c r="A229" s="13" t="s">
        <v>514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514</v>
      </c>
    </row>
    <row r="230" spans="1:128" x14ac:dyDescent="0.35">
      <c r="A230" s="13"/>
    </row>
    <row r="231" spans="1:128" x14ac:dyDescent="0.35">
      <c r="A231" s="13" t="s">
        <v>515</v>
      </c>
    </row>
    <row r="232" spans="1:128" x14ac:dyDescent="0.35">
      <c r="A232" s="13" t="s">
        <v>516</v>
      </c>
      <c r="B232" s="1">
        <v>3419.9859999999999</v>
      </c>
      <c r="C232" s="1">
        <v>184.364</v>
      </c>
      <c r="D232" s="1">
        <v>1352.3320000000001</v>
      </c>
      <c r="E232" s="1">
        <v>444.37</v>
      </c>
      <c r="F232" s="1">
        <v>1891.44</v>
      </c>
      <c r="G232" s="1">
        <v>174</v>
      </c>
      <c r="H232" s="1">
        <v>0</v>
      </c>
      <c r="I232" s="1">
        <v>668.99800000000005</v>
      </c>
      <c r="J232" s="1">
        <v>1537.76</v>
      </c>
      <c r="K232" s="1">
        <v>703.12</v>
      </c>
      <c r="L232" s="1">
        <v>880.11</v>
      </c>
      <c r="M232" s="1">
        <v>0</v>
      </c>
      <c r="N232" s="1">
        <v>679.32</v>
      </c>
      <c r="O232" s="1">
        <v>251.6</v>
      </c>
      <c r="P232" s="1">
        <v>624.55999999999995</v>
      </c>
      <c r="Q232" s="1">
        <v>362.88</v>
      </c>
      <c r="R232" s="1">
        <v>408</v>
      </c>
      <c r="S232" s="1">
        <v>19175.52</v>
      </c>
      <c r="T232" s="1">
        <v>521</v>
      </c>
      <c r="U232" s="1">
        <v>1659.6</v>
      </c>
      <c r="V232" s="1">
        <v>847.2</v>
      </c>
      <c r="W232" s="1">
        <v>0</v>
      </c>
      <c r="X232" s="1">
        <v>0</v>
      </c>
      <c r="Y232" s="1">
        <v>3093.57</v>
      </c>
      <c r="Z232" s="1">
        <v>195.36</v>
      </c>
      <c r="AA232" s="1">
        <v>2693.76</v>
      </c>
      <c r="AB232" s="1">
        <v>910.8</v>
      </c>
      <c r="AC232" s="1">
        <v>51.6</v>
      </c>
      <c r="AD232" s="1">
        <v>1560</v>
      </c>
      <c r="AE232" s="1">
        <v>0</v>
      </c>
      <c r="AF232" s="1">
        <v>0</v>
      </c>
      <c r="AG232" s="1">
        <v>1579.2</v>
      </c>
      <c r="AH232" s="1">
        <v>104.16</v>
      </c>
      <c r="AI232" s="1">
        <v>4809.6000000000004</v>
      </c>
      <c r="AJ232" s="1">
        <v>0</v>
      </c>
      <c r="AK232" s="1">
        <v>6624</v>
      </c>
      <c r="AL232" s="1">
        <v>805.46</v>
      </c>
      <c r="AM232" s="1">
        <v>17223</v>
      </c>
      <c r="AN232" s="1">
        <v>108</v>
      </c>
      <c r="AO232" s="1">
        <v>1470</v>
      </c>
      <c r="AP232" s="1">
        <v>45.6</v>
      </c>
      <c r="AQ232" s="1">
        <v>920</v>
      </c>
      <c r="AR232" s="1">
        <v>239.2</v>
      </c>
      <c r="AS232" s="1">
        <v>102.675</v>
      </c>
      <c r="AT232" s="1">
        <v>75.16</v>
      </c>
      <c r="AU232" s="1">
        <v>34.545000000000002</v>
      </c>
      <c r="AV232" s="1">
        <v>0</v>
      </c>
      <c r="AW232" s="1">
        <v>0</v>
      </c>
      <c r="AX232" s="1">
        <v>0</v>
      </c>
      <c r="AY232" s="1">
        <v>2005.5</v>
      </c>
      <c r="AZ232" s="1">
        <v>317.625</v>
      </c>
      <c r="BA232" s="1">
        <v>542</v>
      </c>
      <c r="BB232" s="1">
        <v>2219.1999999999998</v>
      </c>
      <c r="BC232" s="1">
        <v>238.8</v>
      </c>
      <c r="BD232" s="1">
        <v>657</v>
      </c>
      <c r="BE232" s="1">
        <v>162</v>
      </c>
      <c r="BF232" s="1">
        <v>0</v>
      </c>
      <c r="BG232" s="1">
        <v>0</v>
      </c>
      <c r="BH232" s="1">
        <v>0</v>
      </c>
      <c r="BI232" s="1">
        <v>0</v>
      </c>
      <c r="BJ232" s="1">
        <v>822</v>
      </c>
      <c r="BK232" s="1">
        <v>72.5</v>
      </c>
      <c r="BL232" s="1">
        <v>199.2</v>
      </c>
      <c r="BM232" s="1">
        <v>9141.3799999999992</v>
      </c>
      <c r="BN232" s="1">
        <v>59.625</v>
      </c>
      <c r="BO232" s="1">
        <v>5755.8</v>
      </c>
      <c r="BP232" s="1">
        <v>0</v>
      </c>
      <c r="BQ232" s="1">
        <v>162</v>
      </c>
      <c r="BR232" s="1">
        <v>0</v>
      </c>
      <c r="BS232" s="1">
        <v>0</v>
      </c>
      <c r="BT232" s="1">
        <v>480</v>
      </c>
      <c r="BU232" s="1">
        <v>518.4</v>
      </c>
      <c r="BV232" s="1">
        <v>858</v>
      </c>
      <c r="BW232" s="1">
        <v>2158.5</v>
      </c>
      <c r="BX232" s="1">
        <v>246</v>
      </c>
      <c r="BY232" s="1">
        <v>0</v>
      </c>
      <c r="BZ232" s="1">
        <v>363.42</v>
      </c>
      <c r="CA232" s="1">
        <v>18047.400000000001</v>
      </c>
      <c r="CB232" s="1">
        <v>167.4</v>
      </c>
      <c r="CC232" s="1">
        <v>0</v>
      </c>
      <c r="CD232" s="1">
        <v>33957</v>
      </c>
      <c r="CE232" s="1">
        <v>10283.4</v>
      </c>
      <c r="CF232" s="1">
        <v>192</v>
      </c>
      <c r="CG232" s="1">
        <v>2334.96</v>
      </c>
      <c r="CH232" s="1">
        <v>633</v>
      </c>
      <c r="CI232" s="1">
        <v>0</v>
      </c>
      <c r="CJ232" s="1">
        <v>0</v>
      </c>
      <c r="CK232" s="1">
        <v>288</v>
      </c>
      <c r="CL232" s="1">
        <v>225</v>
      </c>
      <c r="CM232" s="1">
        <v>160.19999999999999</v>
      </c>
      <c r="CN232" s="1">
        <v>382.2</v>
      </c>
      <c r="CO232" s="1">
        <v>190.5</v>
      </c>
      <c r="CP232" s="1">
        <v>585</v>
      </c>
      <c r="CQ232" s="1">
        <v>0</v>
      </c>
      <c r="CR232" s="1">
        <v>441</v>
      </c>
      <c r="CS232" s="1">
        <v>0</v>
      </c>
      <c r="CT232" s="1">
        <v>418.2</v>
      </c>
      <c r="CU232" s="1">
        <v>1746.36</v>
      </c>
      <c r="CV232" s="1">
        <v>0</v>
      </c>
      <c r="CW232" s="1">
        <v>983.34</v>
      </c>
      <c r="CX232" s="1">
        <v>86.4</v>
      </c>
      <c r="CY232" s="1">
        <v>477</v>
      </c>
      <c r="CZ232" s="1">
        <v>271.08</v>
      </c>
      <c r="DA232" s="1">
        <v>1332.75</v>
      </c>
      <c r="DB232" s="1">
        <v>11889.75</v>
      </c>
      <c r="DC232" s="1">
        <v>5166</v>
      </c>
      <c r="DD232" s="1">
        <v>810</v>
      </c>
      <c r="DE232" s="1">
        <v>0</v>
      </c>
      <c r="DF232" s="1">
        <v>1177.5</v>
      </c>
      <c r="DG232" s="1">
        <v>66</v>
      </c>
      <c r="DH232" s="1">
        <v>345</v>
      </c>
      <c r="DI232" s="1">
        <v>205.2</v>
      </c>
      <c r="DJ232" s="1">
        <v>580.5</v>
      </c>
      <c r="DK232" s="1">
        <v>1098</v>
      </c>
      <c r="DL232" s="1">
        <v>42</v>
      </c>
      <c r="DM232" s="1">
        <v>57</v>
      </c>
      <c r="DN232" s="1">
        <v>51</v>
      </c>
      <c r="DO232" s="1">
        <v>360</v>
      </c>
      <c r="DP232" s="1">
        <v>1464</v>
      </c>
      <c r="DW232" s="1">
        <v>134164.329</v>
      </c>
      <c r="DX232" s="1" t="s">
        <v>516</v>
      </c>
    </row>
    <row r="233" spans="1:128" x14ac:dyDescent="0.35">
      <c r="A233" s="13" t="s">
        <v>517</v>
      </c>
      <c r="B233" s="1">
        <v>2432.6680000000001</v>
      </c>
      <c r="C233" s="1">
        <v>112.09399999999999</v>
      </c>
      <c r="D233" s="1">
        <v>2749.2840000000001</v>
      </c>
      <c r="E233" s="1">
        <v>391.39400000000001</v>
      </c>
      <c r="F233" s="1">
        <v>1820.4</v>
      </c>
      <c r="G233" s="1">
        <v>144</v>
      </c>
      <c r="H233" s="1">
        <v>0</v>
      </c>
      <c r="I233" s="1">
        <v>2111.076</v>
      </c>
      <c r="J233" s="1">
        <v>1492.96</v>
      </c>
      <c r="K233" s="1">
        <v>540.654</v>
      </c>
      <c r="L233" s="1">
        <v>806.4</v>
      </c>
      <c r="M233" s="1">
        <v>0</v>
      </c>
      <c r="N233" s="1">
        <v>686.72</v>
      </c>
      <c r="O233" s="1">
        <v>372.96</v>
      </c>
      <c r="P233" s="1">
        <v>512.08000000000004</v>
      </c>
      <c r="Q233" s="1">
        <v>719.04</v>
      </c>
      <c r="R233" s="1">
        <v>1004</v>
      </c>
      <c r="S233" s="1">
        <v>30254.560000000001</v>
      </c>
      <c r="T233" s="1">
        <v>742.4</v>
      </c>
      <c r="U233" s="1">
        <v>2458.8000000000002</v>
      </c>
      <c r="V233" s="1">
        <v>902.4</v>
      </c>
      <c r="W233" s="1">
        <v>0</v>
      </c>
      <c r="X233" s="1">
        <v>0</v>
      </c>
      <c r="Y233" s="1">
        <v>3523.14</v>
      </c>
      <c r="Z233" s="1">
        <v>144.30000000000001</v>
      </c>
      <c r="AA233" s="1">
        <v>2697.44</v>
      </c>
      <c r="AB233" s="1">
        <v>3006.12</v>
      </c>
      <c r="AC233" s="1">
        <v>116.4</v>
      </c>
      <c r="AD233" s="1">
        <v>2628</v>
      </c>
      <c r="AE233" s="1">
        <v>0</v>
      </c>
      <c r="AF233" s="1">
        <v>0</v>
      </c>
      <c r="AG233" s="1">
        <v>2986.2</v>
      </c>
      <c r="AH233" s="1">
        <v>152.32</v>
      </c>
      <c r="AI233" s="1">
        <v>6732</v>
      </c>
      <c r="AJ233" s="1">
        <v>0</v>
      </c>
      <c r="AK233" s="1">
        <v>364.8</v>
      </c>
      <c r="AL233" s="1">
        <v>2360.7199999999998</v>
      </c>
      <c r="AM233" s="1">
        <v>9738</v>
      </c>
      <c r="AN233" s="1">
        <v>108</v>
      </c>
      <c r="AO233" s="1">
        <v>1710</v>
      </c>
      <c r="AP233" s="1">
        <v>38.4</v>
      </c>
      <c r="AQ233" s="1">
        <v>975.2</v>
      </c>
      <c r="AR233" s="1">
        <v>277.16000000000003</v>
      </c>
      <c r="AS233" s="1">
        <v>88.655000000000001</v>
      </c>
      <c r="AT233" s="1">
        <v>124.595</v>
      </c>
      <c r="AU233" s="1">
        <v>33.11</v>
      </c>
      <c r="AV233" s="1">
        <v>0</v>
      </c>
      <c r="AW233" s="1">
        <v>0</v>
      </c>
      <c r="AX233" s="1">
        <v>0</v>
      </c>
      <c r="AY233" s="1">
        <v>1863.25</v>
      </c>
      <c r="AZ233" s="1">
        <v>324</v>
      </c>
      <c r="BA233" s="1">
        <v>952</v>
      </c>
      <c r="BB233" s="1">
        <v>2166.8000000000002</v>
      </c>
      <c r="BC233" s="1">
        <v>244.8</v>
      </c>
      <c r="BD233" s="1">
        <v>772.5</v>
      </c>
      <c r="BE233" s="1">
        <v>135</v>
      </c>
      <c r="BF233" s="1">
        <v>0</v>
      </c>
      <c r="BG233" s="1">
        <v>0</v>
      </c>
      <c r="BH233" s="1">
        <v>0</v>
      </c>
      <c r="BI233" s="1">
        <v>0</v>
      </c>
      <c r="BJ233" s="1">
        <v>890</v>
      </c>
      <c r="BK233" s="1">
        <v>77.5</v>
      </c>
      <c r="BL233" s="1">
        <v>114.4</v>
      </c>
      <c r="BM233" s="1">
        <v>3001</v>
      </c>
      <c r="BN233" s="1">
        <v>104</v>
      </c>
      <c r="BO233" s="1">
        <v>6212.6</v>
      </c>
      <c r="BP233" s="1">
        <v>0</v>
      </c>
      <c r="BQ233" s="1">
        <v>123</v>
      </c>
      <c r="BR233" s="1">
        <v>0</v>
      </c>
      <c r="BS233" s="1">
        <v>0</v>
      </c>
      <c r="BT233" s="1">
        <v>613.6</v>
      </c>
      <c r="BU233" s="1">
        <v>423.6</v>
      </c>
      <c r="BV233" s="1">
        <v>910.5</v>
      </c>
      <c r="BW233" s="1">
        <v>2044.75</v>
      </c>
      <c r="BX233" s="1">
        <v>534</v>
      </c>
      <c r="BY233" s="1">
        <v>0</v>
      </c>
      <c r="BZ233" s="1">
        <v>462.42</v>
      </c>
      <c r="CA233" s="1">
        <v>3995.04</v>
      </c>
      <c r="CB233" s="1">
        <v>151.19999999999999</v>
      </c>
      <c r="CC233" s="1">
        <v>0</v>
      </c>
      <c r="CD233" s="1">
        <v>16488</v>
      </c>
      <c r="CE233" s="1">
        <v>22080</v>
      </c>
      <c r="CF233" s="1">
        <v>228</v>
      </c>
      <c r="CG233" s="1">
        <v>2337.12</v>
      </c>
      <c r="CH233" s="1">
        <v>720</v>
      </c>
      <c r="CI233" s="1">
        <v>0</v>
      </c>
      <c r="CJ233" s="1">
        <v>0</v>
      </c>
      <c r="CK233" s="1">
        <v>480</v>
      </c>
      <c r="CL233" s="1">
        <v>308.8</v>
      </c>
      <c r="CM233" s="1">
        <v>351.6</v>
      </c>
      <c r="CN233" s="1">
        <v>254.4</v>
      </c>
      <c r="CO233" s="1">
        <v>76.5</v>
      </c>
      <c r="CP233" s="1">
        <v>339</v>
      </c>
      <c r="CQ233" s="1">
        <v>0</v>
      </c>
      <c r="CR233" s="1">
        <v>978</v>
      </c>
      <c r="CS233" s="1">
        <v>0</v>
      </c>
      <c r="CT233" s="1">
        <v>489</v>
      </c>
      <c r="CU233" s="1">
        <v>1937.52</v>
      </c>
      <c r="CV233" s="1">
        <v>72</v>
      </c>
      <c r="CW233" s="1">
        <v>1773.9</v>
      </c>
      <c r="CX233" s="1">
        <v>86.4</v>
      </c>
      <c r="CY233" s="1">
        <v>594</v>
      </c>
      <c r="CZ233" s="1">
        <v>304.74</v>
      </c>
      <c r="DA233" s="1">
        <v>1714</v>
      </c>
      <c r="DB233" s="1">
        <v>4833</v>
      </c>
      <c r="DC233" s="1">
        <v>5826</v>
      </c>
      <c r="DD233" s="1">
        <v>942</v>
      </c>
      <c r="DE233" s="1">
        <v>0</v>
      </c>
      <c r="DF233" s="1">
        <v>1387.5</v>
      </c>
      <c r="DG233" s="1">
        <v>76.5</v>
      </c>
      <c r="DH233" s="1">
        <v>405</v>
      </c>
      <c r="DI233" s="1">
        <v>340.8</v>
      </c>
      <c r="DJ233" s="1">
        <v>1051</v>
      </c>
      <c r="DK233" s="1">
        <v>1984</v>
      </c>
      <c r="DL233" s="1">
        <v>90</v>
      </c>
      <c r="DM233" s="1">
        <v>110</v>
      </c>
      <c r="DN233" s="1">
        <v>16.5</v>
      </c>
      <c r="DO233" s="1">
        <v>456</v>
      </c>
      <c r="DP233" s="1">
        <v>1788</v>
      </c>
      <c r="DW233" s="1">
        <v>157553.57800000001</v>
      </c>
      <c r="DX233" s="1" t="s">
        <v>518</v>
      </c>
    </row>
    <row r="234" spans="1:128" x14ac:dyDescent="0.35">
      <c r="A234" s="13" t="s">
        <v>519</v>
      </c>
      <c r="B234" s="1">
        <v>3785.23</v>
      </c>
      <c r="C234" s="1">
        <v>175.744</v>
      </c>
      <c r="D234" s="1">
        <v>1843.6579999999999</v>
      </c>
      <c r="E234" s="1">
        <v>196.916</v>
      </c>
      <c r="F234" s="1">
        <v>2020.2</v>
      </c>
      <c r="G234" s="1">
        <v>18</v>
      </c>
      <c r="H234" s="1">
        <v>0</v>
      </c>
      <c r="I234" s="1">
        <v>427.80200000000002</v>
      </c>
      <c r="J234" s="1">
        <v>1435.84</v>
      </c>
      <c r="K234" s="1">
        <v>29.882000000000001</v>
      </c>
      <c r="L234" s="1">
        <v>0</v>
      </c>
      <c r="M234" s="1">
        <v>0</v>
      </c>
      <c r="N234" s="1">
        <v>845.08</v>
      </c>
      <c r="O234" s="1">
        <v>328.56</v>
      </c>
      <c r="P234" s="1">
        <v>651.20000000000005</v>
      </c>
      <c r="Q234" s="1">
        <v>752.64</v>
      </c>
      <c r="R234" s="1">
        <v>1208</v>
      </c>
      <c r="S234" s="1">
        <v>16403.52</v>
      </c>
      <c r="T234" s="1">
        <v>322.2</v>
      </c>
      <c r="U234" s="1">
        <v>2420.4</v>
      </c>
      <c r="V234" s="1">
        <v>1155</v>
      </c>
      <c r="W234" s="1">
        <v>0</v>
      </c>
      <c r="X234" s="1">
        <v>0</v>
      </c>
      <c r="Y234" s="1">
        <v>2793.5</v>
      </c>
      <c r="Z234" s="1">
        <v>177.6</v>
      </c>
      <c r="AA234" s="1">
        <v>4254.08</v>
      </c>
      <c r="AB234" s="1">
        <v>1319.04</v>
      </c>
      <c r="AC234" s="1">
        <v>97.57</v>
      </c>
      <c r="AD234" s="1">
        <v>1596</v>
      </c>
      <c r="AE234" s="1">
        <v>0</v>
      </c>
      <c r="AF234" s="1">
        <v>0</v>
      </c>
      <c r="AG234" s="1">
        <v>2247.84</v>
      </c>
      <c r="AH234" s="1">
        <v>64.400000000000006</v>
      </c>
      <c r="AI234" s="1">
        <v>4676.3999999999996</v>
      </c>
      <c r="AJ234" s="1">
        <v>0</v>
      </c>
      <c r="AK234" s="1">
        <v>2448</v>
      </c>
      <c r="AL234" s="1">
        <v>1021.2</v>
      </c>
      <c r="AM234" s="1">
        <v>6756</v>
      </c>
      <c r="AN234" s="1">
        <v>194.4</v>
      </c>
      <c r="AO234" s="1">
        <v>2082</v>
      </c>
      <c r="AP234" s="1">
        <v>52.8</v>
      </c>
      <c r="AQ234" s="1">
        <v>1066.8</v>
      </c>
      <c r="AR234" s="1">
        <v>263.12</v>
      </c>
      <c r="AS234" s="1">
        <v>125.13</v>
      </c>
      <c r="AT234" s="1">
        <v>17</v>
      </c>
      <c r="AU234" s="1">
        <v>1.74</v>
      </c>
      <c r="AV234" s="1">
        <v>0</v>
      </c>
      <c r="AW234" s="1">
        <v>0</v>
      </c>
      <c r="AX234" s="1">
        <v>0</v>
      </c>
      <c r="AY234" s="1">
        <v>2259</v>
      </c>
      <c r="AZ234" s="1">
        <v>567.5</v>
      </c>
      <c r="BA234" s="1">
        <v>307</v>
      </c>
      <c r="BB234" s="1">
        <v>1399.2</v>
      </c>
      <c r="BC234" s="1">
        <v>267.60000000000002</v>
      </c>
      <c r="BD234" s="1">
        <v>1110</v>
      </c>
      <c r="BE234" s="1">
        <v>111</v>
      </c>
      <c r="BF234" s="1">
        <v>0.8</v>
      </c>
      <c r="BG234" s="1">
        <v>619.20000000000005</v>
      </c>
      <c r="BH234" s="1">
        <v>0</v>
      </c>
      <c r="BI234" s="1">
        <v>0</v>
      </c>
      <c r="BJ234" s="1">
        <v>818</v>
      </c>
      <c r="BK234" s="1">
        <v>65.5</v>
      </c>
      <c r="BL234" s="1">
        <v>99.2</v>
      </c>
      <c r="BM234" s="1">
        <v>2208</v>
      </c>
      <c r="BN234" s="1">
        <v>154</v>
      </c>
      <c r="BO234" s="1">
        <v>4170.5</v>
      </c>
      <c r="BP234" s="1">
        <v>0.8</v>
      </c>
      <c r="BQ234" s="1">
        <v>93</v>
      </c>
      <c r="BR234" s="1">
        <v>0</v>
      </c>
      <c r="BS234" s="1">
        <v>0</v>
      </c>
      <c r="BT234" s="1">
        <v>308.8</v>
      </c>
      <c r="BU234" s="1">
        <v>378</v>
      </c>
      <c r="BV234" s="1">
        <v>942</v>
      </c>
      <c r="BW234" s="1">
        <v>2526.5</v>
      </c>
      <c r="BX234" s="1">
        <v>226</v>
      </c>
      <c r="BY234" s="1">
        <v>0</v>
      </c>
      <c r="BZ234" s="1">
        <v>387</v>
      </c>
      <c r="CA234" s="1">
        <v>4908.96</v>
      </c>
      <c r="CB234" s="1">
        <v>118.2</v>
      </c>
      <c r="CC234" s="1">
        <v>0</v>
      </c>
      <c r="CD234" s="1">
        <v>49350</v>
      </c>
      <c r="CE234" s="1">
        <v>12304.2</v>
      </c>
      <c r="CF234" s="1">
        <v>420</v>
      </c>
      <c r="CG234" s="1">
        <v>2373.84</v>
      </c>
      <c r="CH234" s="1">
        <v>825</v>
      </c>
      <c r="CI234" s="1">
        <v>0</v>
      </c>
      <c r="CJ234" s="1">
        <v>0</v>
      </c>
      <c r="CK234" s="1">
        <v>276</v>
      </c>
      <c r="CL234" s="1">
        <v>630.4</v>
      </c>
      <c r="CM234" s="1">
        <v>598.6</v>
      </c>
      <c r="CN234" s="1">
        <v>1260</v>
      </c>
      <c r="CO234" s="1">
        <v>4.5</v>
      </c>
      <c r="CP234" s="1">
        <v>377</v>
      </c>
      <c r="CQ234" s="1">
        <v>0</v>
      </c>
      <c r="CR234" s="1">
        <v>867</v>
      </c>
      <c r="CS234" s="1">
        <v>0</v>
      </c>
      <c r="CT234" s="1">
        <v>487.2</v>
      </c>
      <c r="CU234" s="1">
        <v>1871.64</v>
      </c>
      <c r="CV234" s="1">
        <v>192</v>
      </c>
      <c r="CW234" s="1">
        <v>1897.56</v>
      </c>
      <c r="CX234" s="1">
        <v>97.2</v>
      </c>
      <c r="CY234" s="1">
        <v>563.76</v>
      </c>
      <c r="CZ234" s="1">
        <v>489.24</v>
      </c>
      <c r="DA234" s="1">
        <v>1750.5</v>
      </c>
      <c r="DB234" s="1">
        <v>5259</v>
      </c>
      <c r="DC234" s="1">
        <v>5619</v>
      </c>
      <c r="DD234" s="1">
        <v>933</v>
      </c>
      <c r="DE234" s="1">
        <v>0</v>
      </c>
      <c r="DF234" s="1">
        <v>1410</v>
      </c>
      <c r="DG234" s="1">
        <v>13.5</v>
      </c>
      <c r="DH234" s="1">
        <v>495</v>
      </c>
      <c r="DI234" s="1">
        <v>642.79999999999995</v>
      </c>
      <c r="DJ234" s="1">
        <v>1311</v>
      </c>
      <c r="DK234" s="1">
        <v>1386</v>
      </c>
      <c r="DL234" s="1">
        <v>244.5</v>
      </c>
      <c r="DM234" s="1">
        <v>231.5</v>
      </c>
      <c r="DN234" s="1">
        <v>33.5</v>
      </c>
      <c r="DO234" s="1">
        <v>280</v>
      </c>
      <c r="DP234" s="1">
        <v>870</v>
      </c>
      <c r="DW234" s="1">
        <v>185876.26300000001</v>
      </c>
      <c r="DX234" s="1" t="s">
        <v>520</v>
      </c>
    </row>
    <row r="235" spans="1:128" x14ac:dyDescent="0.35">
      <c r="A235" s="13" t="s">
        <v>521</v>
      </c>
      <c r="B235" s="1">
        <v>2435.86</v>
      </c>
      <c r="C235" s="1">
        <v>227.75</v>
      </c>
      <c r="D235" s="1">
        <v>2372.0639999999999</v>
      </c>
      <c r="E235" s="1">
        <v>230.298</v>
      </c>
      <c r="F235" s="1">
        <v>2113.44</v>
      </c>
      <c r="G235" s="1">
        <v>36</v>
      </c>
      <c r="H235" s="1">
        <v>0</v>
      </c>
      <c r="I235" s="1">
        <v>571.18399999999997</v>
      </c>
      <c r="J235" s="1">
        <v>1877.12</v>
      </c>
      <c r="K235" s="1">
        <v>621.202</v>
      </c>
      <c r="L235" s="1">
        <v>0</v>
      </c>
      <c r="M235" s="1">
        <v>0</v>
      </c>
      <c r="N235" s="1">
        <v>781.44</v>
      </c>
      <c r="O235" s="1">
        <v>301.92</v>
      </c>
      <c r="P235" s="1">
        <v>479.52</v>
      </c>
      <c r="Q235" s="1">
        <v>1079.68</v>
      </c>
      <c r="R235" s="1">
        <v>1812.6271999999999</v>
      </c>
      <c r="S235" s="1">
        <v>17008.88</v>
      </c>
      <c r="T235" s="1">
        <v>498.6</v>
      </c>
      <c r="U235" s="1">
        <v>1954.8</v>
      </c>
      <c r="V235" s="1">
        <v>1060.92</v>
      </c>
      <c r="W235" s="1">
        <v>0</v>
      </c>
      <c r="X235" s="1">
        <v>0</v>
      </c>
      <c r="Y235" s="1">
        <v>2091.2399999999998</v>
      </c>
      <c r="Z235" s="1">
        <v>222</v>
      </c>
      <c r="AA235" s="1">
        <v>4003.84</v>
      </c>
      <c r="AB235" s="1">
        <v>475.32</v>
      </c>
      <c r="AC235" s="1">
        <v>241.8</v>
      </c>
      <c r="AD235" s="1">
        <v>1638</v>
      </c>
      <c r="AE235" s="1">
        <v>0</v>
      </c>
      <c r="AF235" s="1">
        <v>0</v>
      </c>
      <c r="AG235" s="1">
        <v>1713.88</v>
      </c>
      <c r="AH235" s="1">
        <v>280</v>
      </c>
      <c r="AI235" s="1">
        <v>7257.6</v>
      </c>
      <c r="AJ235" s="1">
        <v>0</v>
      </c>
      <c r="AK235" s="1">
        <v>2524.8000000000002</v>
      </c>
      <c r="AL235" s="1">
        <v>460</v>
      </c>
      <c r="AM235" s="1">
        <v>9417.6</v>
      </c>
      <c r="AN235" s="1">
        <v>151.19999999999999</v>
      </c>
      <c r="AO235" s="1">
        <v>3582</v>
      </c>
      <c r="AP235" s="1">
        <v>60</v>
      </c>
      <c r="AQ235" s="1">
        <v>1306.57</v>
      </c>
      <c r="AR235" s="1">
        <v>426.4</v>
      </c>
      <c r="AS235" s="1">
        <v>305.33499999999998</v>
      </c>
      <c r="AT235" s="1">
        <v>223.80500000000001</v>
      </c>
      <c r="AU235" s="1">
        <v>30.79</v>
      </c>
      <c r="AV235" s="1">
        <v>0</v>
      </c>
      <c r="AW235" s="1">
        <v>0</v>
      </c>
      <c r="AX235" s="1">
        <v>0</v>
      </c>
      <c r="AY235" s="1">
        <v>3429.75</v>
      </c>
      <c r="AZ235" s="1">
        <v>602</v>
      </c>
      <c r="BA235" s="1">
        <v>453</v>
      </c>
      <c r="BB235" s="1">
        <v>1192.8</v>
      </c>
      <c r="BC235" s="1">
        <v>248.4</v>
      </c>
      <c r="BD235" s="1">
        <v>844.5</v>
      </c>
      <c r="BE235" s="1">
        <v>189</v>
      </c>
      <c r="BF235" s="1">
        <v>153.6</v>
      </c>
      <c r="BG235" s="1">
        <v>124.8</v>
      </c>
      <c r="BH235" s="1">
        <v>0</v>
      </c>
      <c r="BI235" s="1">
        <v>0</v>
      </c>
      <c r="BJ235" s="1">
        <v>735</v>
      </c>
      <c r="BK235" s="1">
        <v>47</v>
      </c>
      <c r="BL235" s="1">
        <v>108.8</v>
      </c>
      <c r="BM235" s="1">
        <v>10750</v>
      </c>
      <c r="BN235" s="1">
        <v>210</v>
      </c>
      <c r="BO235" s="1">
        <v>3371.3</v>
      </c>
      <c r="BP235" s="1">
        <v>153.6</v>
      </c>
      <c r="BQ235" s="1">
        <v>132</v>
      </c>
      <c r="BR235" s="1">
        <v>0</v>
      </c>
      <c r="BS235" s="1">
        <v>0</v>
      </c>
      <c r="BT235" s="1">
        <v>345.6</v>
      </c>
      <c r="BU235" s="1">
        <v>481.2</v>
      </c>
      <c r="BV235" s="1">
        <v>1513.5</v>
      </c>
      <c r="BW235" s="1">
        <v>3664.25</v>
      </c>
      <c r="BX235" s="1">
        <v>378</v>
      </c>
      <c r="BY235" s="1">
        <v>0</v>
      </c>
      <c r="BZ235" s="1">
        <v>263.7</v>
      </c>
      <c r="CA235" s="1">
        <v>208.32</v>
      </c>
      <c r="CB235" s="1">
        <v>93.6</v>
      </c>
      <c r="CC235" s="1">
        <v>0</v>
      </c>
      <c r="CD235" s="1">
        <v>31899</v>
      </c>
      <c r="CE235" s="1">
        <v>20288.400000000001</v>
      </c>
      <c r="CF235" s="1">
        <v>72</v>
      </c>
      <c r="CG235" s="1">
        <v>2370.6</v>
      </c>
      <c r="CH235" s="1">
        <v>765</v>
      </c>
      <c r="CI235" s="1">
        <v>0</v>
      </c>
      <c r="CJ235" s="1">
        <v>0</v>
      </c>
      <c r="CK235" s="1">
        <v>0</v>
      </c>
      <c r="CL235" s="1">
        <v>450.8</v>
      </c>
      <c r="CM235" s="1">
        <v>974.2</v>
      </c>
      <c r="CN235" s="1">
        <v>1199.4000000000001</v>
      </c>
      <c r="CO235" s="1">
        <v>25.5</v>
      </c>
      <c r="CP235" s="1">
        <v>471</v>
      </c>
      <c r="CQ235" s="1">
        <v>0</v>
      </c>
      <c r="CR235" s="1">
        <v>342</v>
      </c>
      <c r="CS235" s="1">
        <v>0</v>
      </c>
      <c r="CT235" s="1">
        <v>678</v>
      </c>
      <c r="CU235" s="1">
        <v>1755</v>
      </c>
      <c r="CV235" s="1">
        <v>168</v>
      </c>
      <c r="CW235" s="1">
        <v>1480.68</v>
      </c>
      <c r="CX235" s="1">
        <v>151.19999999999999</v>
      </c>
      <c r="CY235" s="1">
        <v>798.12</v>
      </c>
      <c r="CZ235" s="1">
        <v>687.78</v>
      </c>
      <c r="DA235" s="1">
        <v>24506.75</v>
      </c>
      <c r="DB235" s="1">
        <v>4145.5</v>
      </c>
      <c r="DC235" s="1">
        <v>3900.5</v>
      </c>
      <c r="DD235" s="1">
        <v>808.5</v>
      </c>
      <c r="DE235" s="1">
        <v>0</v>
      </c>
      <c r="DF235" s="1">
        <v>1267.5</v>
      </c>
      <c r="DG235" s="1">
        <v>1.5</v>
      </c>
      <c r="DH235" s="1">
        <v>1050</v>
      </c>
      <c r="DI235" s="1">
        <v>709.6</v>
      </c>
      <c r="DJ235" s="1">
        <v>1113.5</v>
      </c>
      <c r="DK235" s="1">
        <v>1356</v>
      </c>
      <c r="DL235" s="1">
        <v>241</v>
      </c>
      <c r="DM235" s="1">
        <v>198.5</v>
      </c>
      <c r="DN235" s="1">
        <v>35</v>
      </c>
      <c r="DO235" s="1">
        <v>312</v>
      </c>
      <c r="DP235" s="1">
        <v>576</v>
      </c>
      <c r="DW235" s="1">
        <v>206367.7352</v>
      </c>
      <c r="DX235" s="1" t="s">
        <v>522</v>
      </c>
    </row>
    <row r="236" spans="1:128" x14ac:dyDescent="0.35">
      <c r="A236" s="13" t="s">
        <v>523</v>
      </c>
      <c r="B236" s="1">
        <v>2971.8960000000002</v>
      </c>
      <c r="C236" s="1">
        <v>212.654</v>
      </c>
      <c r="D236" s="1">
        <v>1722.26</v>
      </c>
      <c r="E236" s="1">
        <v>344.04399999999998</v>
      </c>
      <c r="F236" s="1">
        <v>2145.63</v>
      </c>
      <c r="G236" s="1">
        <v>102</v>
      </c>
      <c r="H236" s="1">
        <v>0</v>
      </c>
      <c r="I236" s="1">
        <v>413.64400000000001</v>
      </c>
      <c r="J236" s="1">
        <v>1149.68</v>
      </c>
      <c r="K236" s="1">
        <v>81.915999999999997</v>
      </c>
      <c r="L236" s="1">
        <v>0</v>
      </c>
      <c r="M236" s="1">
        <v>0</v>
      </c>
      <c r="N236" s="1">
        <v>852.48</v>
      </c>
      <c r="O236" s="1">
        <v>817.7</v>
      </c>
      <c r="P236" s="1">
        <v>701.52</v>
      </c>
      <c r="Q236" s="1">
        <v>922.88</v>
      </c>
      <c r="R236" s="1">
        <v>1114.24</v>
      </c>
      <c r="S236" s="1">
        <v>26354.720000000001</v>
      </c>
      <c r="T236" s="1">
        <v>435.6</v>
      </c>
      <c r="U236" s="1">
        <v>1346.4</v>
      </c>
      <c r="V236" s="1">
        <v>1208.4000000000001</v>
      </c>
      <c r="W236" s="1">
        <v>0</v>
      </c>
      <c r="X236" s="1">
        <v>0</v>
      </c>
      <c r="Y236" s="1">
        <v>1882.56</v>
      </c>
      <c r="Z236" s="1">
        <v>213.12</v>
      </c>
      <c r="AA236" s="1">
        <v>4861.28</v>
      </c>
      <c r="AB236" s="1">
        <v>536.4</v>
      </c>
      <c r="AC236" s="1">
        <v>345.6</v>
      </c>
      <c r="AD236" s="1">
        <v>1134</v>
      </c>
      <c r="AE236" s="1">
        <v>0</v>
      </c>
      <c r="AF236" s="1">
        <v>0</v>
      </c>
      <c r="AG236" s="1">
        <v>2442.16</v>
      </c>
      <c r="AH236" s="1">
        <v>333.76</v>
      </c>
      <c r="AI236" s="1">
        <v>4598.3999999999996</v>
      </c>
      <c r="AJ236" s="1">
        <v>0</v>
      </c>
      <c r="AK236" s="1">
        <v>1075.2</v>
      </c>
      <c r="AL236" s="1">
        <v>689.08</v>
      </c>
      <c r="AM236" s="1">
        <v>3081.6</v>
      </c>
      <c r="AN236" s="1">
        <v>172.8</v>
      </c>
      <c r="AO236" s="1">
        <v>1254</v>
      </c>
      <c r="AP236" s="1">
        <v>52.8</v>
      </c>
      <c r="AQ236" s="1">
        <v>1316.11</v>
      </c>
      <c r="AR236" s="1">
        <v>386.88</v>
      </c>
      <c r="AS236" s="1">
        <v>81.92</v>
      </c>
      <c r="AT236" s="1">
        <v>173.435</v>
      </c>
      <c r="AU236" s="1">
        <v>30.524999999999999</v>
      </c>
      <c r="AV236" s="1">
        <v>0</v>
      </c>
      <c r="AW236" s="1">
        <v>0</v>
      </c>
      <c r="AX236" s="1">
        <v>0</v>
      </c>
      <c r="AY236" s="1">
        <v>5220.25</v>
      </c>
      <c r="AZ236" s="1">
        <v>1376</v>
      </c>
      <c r="BA236" s="1">
        <v>508</v>
      </c>
      <c r="BB236" s="1">
        <v>1164.8</v>
      </c>
      <c r="BC236" s="1">
        <v>319.2</v>
      </c>
      <c r="BD236" s="1">
        <v>838.5</v>
      </c>
      <c r="BE236" s="1">
        <v>268.5</v>
      </c>
      <c r="BF236" s="1">
        <v>339.2</v>
      </c>
      <c r="BG236" s="1">
        <v>386.4</v>
      </c>
      <c r="BH236" s="1">
        <v>0</v>
      </c>
      <c r="BI236" s="1">
        <v>0</v>
      </c>
      <c r="BJ236" s="1">
        <v>660</v>
      </c>
      <c r="BK236" s="1">
        <v>94</v>
      </c>
      <c r="BL236" s="1">
        <v>153.6</v>
      </c>
      <c r="BM236" s="1">
        <v>16033.75</v>
      </c>
      <c r="BN236" s="1">
        <v>172</v>
      </c>
      <c r="BO236" s="1">
        <v>4573</v>
      </c>
      <c r="BP236" s="1">
        <v>319.2</v>
      </c>
      <c r="BQ236" s="1">
        <v>201</v>
      </c>
      <c r="BR236" s="1">
        <v>0</v>
      </c>
      <c r="BS236" s="1">
        <v>0</v>
      </c>
      <c r="BT236" s="1">
        <v>470.4</v>
      </c>
      <c r="BU236" s="1">
        <v>688.8</v>
      </c>
      <c r="BV236" s="1">
        <v>667.5</v>
      </c>
      <c r="BW236" s="1">
        <v>2512</v>
      </c>
      <c r="BX236" s="1">
        <v>591</v>
      </c>
      <c r="BY236" s="1">
        <v>579.6</v>
      </c>
      <c r="BZ236" s="1">
        <v>259.56</v>
      </c>
      <c r="CA236" s="1">
        <v>101.64</v>
      </c>
      <c r="CB236" s="1">
        <v>198</v>
      </c>
      <c r="CC236" s="1">
        <v>0</v>
      </c>
      <c r="CD236" s="1">
        <v>43620</v>
      </c>
      <c r="CE236" s="1">
        <v>8974.7999999999993</v>
      </c>
      <c r="CF236" s="1">
        <v>576</v>
      </c>
      <c r="CG236" s="1">
        <v>2073.6</v>
      </c>
      <c r="CH236" s="1">
        <v>931.5</v>
      </c>
      <c r="CI236" s="1">
        <v>0</v>
      </c>
      <c r="CJ236" s="1">
        <v>0</v>
      </c>
      <c r="CK236" s="1">
        <v>36</v>
      </c>
      <c r="CL236" s="1">
        <v>762.8</v>
      </c>
      <c r="CM236" s="1">
        <v>947.8</v>
      </c>
      <c r="CN236" s="1">
        <v>638.6</v>
      </c>
      <c r="CO236" s="1">
        <v>36</v>
      </c>
      <c r="CP236" s="1">
        <v>389</v>
      </c>
      <c r="CQ236" s="1">
        <v>0</v>
      </c>
      <c r="CR236" s="1">
        <v>342.5</v>
      </c>
      <c r="CS236" s="1">
        <v>0</v>
      </c>
      <c r="CT236" s="1">
        <v>458.4</v>
      </c>
      <c r="CU236" s="1">
        <v>2041.2</v>
      </c>
      <c r="CV236" s="1">
        <v>0</v>
      </c>
      <c r="CW236" s="1">
        <v>2181.6</v>
      </c>
      <c r="CX236" s="1">
        <v>0</v>
      </c>
      <c r="CY236" s="1">
        <v>748.26</v>
      </c>
      <c r="CZ236" s="1">
        <v>364.68</v>
      </c>
      <c r="DA236" s="1">
        <v>26738.5</v>
      </c>
      <c r="DB236" s="1">
        <v>2697</v>
      </c>
      <c r="DC236" s="1">
        <v>4536.5</v>
      </c>
      <c r="DD236" s="1">
        <v>1084.5</v>
      </c>
      <c r="DE236" s="1">
        <v>0</v>
      </c>
      <c r="DF236" s="1">
        <v>945</v>
      </c>
      <c r="DG236" s="1">
        <v>18</v>
      </c>
      <c r="DH236" s="1">
        <v>1140</v>
      </c>
      <c r="DI236" s="1">
        <v>1095.2</v>
      </c>
      <c r="DJ236" s="1">
        <v>1272</v>
      </c>
      <c r="DK236" s="1">
        <v>1326</v>
      </c>
      <c r="DL236" s="1">
        <v>273</v>
      </c>
      <c r="DM236" s="1">
        <v>143.5</v>
      </c>
      <c r="DN236" s="1">
        <v>48</v>
      </c>
      <c r="DO236" s="1">
        <v>486</v>
      </c>
      <c r="DP236" s="1">
        <v>1056</v>
      </c>
      <c r="DW236" s="1">
        <v>214237.13399999999</v>
      </c>
      <c r="DX236" s="1" t="s">
        <v>522</v>
      </c>
    </row>
    <row r="237" spans="1:128" x14ac:dyDescent="0.35">
      <c r="A237" s="13" t="s">
        <v>524</v>
      </c>
      <c r="B237" s="1">
        <v>1277.886</v>
      </c>
      <c r="C237" s="1">
        <v>244.24</v>
      </c>
      <c r="D237" s="1">
        <v>2404.0279999999998</v>
      </c>
      <c r="E237" s="1">
        <v>332.536</v>
      </c>
      <c r="F237" s="1">
        <v>2910.79</v>
      </c>
      <c r="G237" s="1">
        <v>270</v>
      </c>
      <c r="H237" s="1">
        <v>0</v>
      </c>
      <c r="I237" s="1">
        <v>667.55</v>
      </c>
      <c r="J237" s="1">
        <v>2202.48</v>
      </c>
      <c r="K237" s="1">
        <v>63.49</v>
      </c>
      <c r="L237" s="1">
        <v>93.914000000000001</v>
      </c>
      <c r="M237" s="1">
        <v>0</v>
      </c>
      <c r="N237" s="1">
        <v>1092.24</v>
      </c>
      <c r="O237" s="1">
        <v>1408.96</v>
      </c>
      <c r="P237" s="1">
        <v>704.48</v>
      </c>
      <c r="Q237" s="1">
        <v>990.08</v>
      </c>
      <c r="R237" s="1">
        <v>1620</v>
      </c>
      <c r="S237" s="1">
        <v>15571.08</v>
      </c>
      <c r="T237" s="1">
        <v>453.6</v>
      </c>
      <c r="U237" s="1">
        <v>1297.92</v>
      </c>
      <c r="V237" s="1">
        <v>1417.2</v>
      </c>
      <c r="W237" s="1">
        <v>1.2</v>
      </c>
      <c r="X237" s="1">
        <v>1707.6</v>
      </c>
      <c r="Y237" s="1">
        <v>3454.32</v>
      </c>
      <c r="Z237" s="1">
        <v>215.34</v>
      </c>
      <c r="AA237" s="1">
        <v>6557.76</v>
      </c>
      <c r="AB237" s="1">
        <v>536.28</v>
      </c>
      <c r="AC237" s="1">
        <v>189.84</v>
      </c>
      <c r="AD237" s="1">
        <v>2163.6</v>
      </c>
      <c r="AE237" s="1">
        <v>1.2</v>
      </c>
      <c r="AF237" s="1">
        <v>2.2400000000000002</v>
      </c>
      <c r="AG237" s="1">
        <v>2165.2399999999998</v>
      </c>
      <c r="AH237" s="1">
        <v>225.12</v>
      </c>
      <c r="AI237" s="1">
        <v>4060.8</v>
      </c>
      <c r="AJ237" s="1">
        <v>0</v>
      </c>
      <c r="AK237" s="1">
        <v>1921</v>
      </c>
      <c r="AL237" s="1">
        <v>931.04</v>
      </c>
      <c r="AM237" s="1">
        <v>4195.8</v>
      </c>
      <c r="AN237" s="1">
        <v>172.8</v>
      </c>
      <c r="AO237" s="1">
        <v>2694</v>
      </c>
      <c r="AP237" s="1">
        <v>54</v>
      </c>
      <c r="AQ237" s="1">
        <v>1545.6</v>
      </c>
      <c r="AR237" s="1">
        <v>473.46</v>
      </c>
      <c r="AS237" s="1">
        <v>173.73625000000001</v>
      </c>
      <c r="AT237" s="1">
        <v>135.96</v>
      </c>
      <c r="AU237" s="1">
        <v>64.91</v>
      </c>
      <c r="AV237" s="1">
        <v>0</v>
      </c>
      <c r="AW237" s="1">
        <v>0</v>
      </c>
      <c r="AX237" s="1">
        <v>0</v>
      </c>
      <c r="AY237" s="1">
        <v>4541.875</v>
      </c>
      <c r="AZ237" s="1">
        <v>1123.625</v>
      </c>
      <c r="BA237" s="1">
        <v>849.25</v>
      </c>
      <c r="BB237" s="1">
        <v>1445.6</v>
      </c>
      <c r="BC237" s="1">
        <v>878.4</v>
      </c>
      <c r="BD237" s="1">
        <v>1591.5</v>
      </c>
      <c r="BE237" s="1">
        <v>337.5</v>
      </c>
      <c r="BF237" s="1">
        <v>1444</v>
      </c>
      <c r="BG237" s="1">
        <v>620.79999999999995</v>
      </c>
      <c r="BH237" s="1">
        <v>250.8</v>
      </c>
      <c r="BI237" s="1">
        <v>261</v>
      </c>
      <c r="BJ237" s="1">
        <v>1075</v>
      </c>
      <c r="BK237" s="1">
        <v>125</v>
      </c>
      <c r="BL237" s="1">
        <v>180</v>
      </c>
      <c r="BM237" s="1">
        <v>16095</v>
      </c>
      <c r="BN237" s="1">
        <v>259.375</v>
      </c>
      <c r="BO237" s="1">
        <v>4845.1000000000004</v>
      </c>
      <c r="BP237" s="1">
        <v>31.2</v>
      </c>
      <c r="BQ237" s="1">
        <v>261</v>
      </c>
      <c r="BR237" s="1">
        <v>250.8</v>
      </c>
      <c r="BS237" s="1">
        <v>261</v>
      </c>
      <c r="BT237" s="1">
        <v>1028</v>
      </c>
      <c r="BU237" s="1">
        <v>1575.6</v>
      </c>
      <c r="BV237" s="1">
        <v>1803</v>
      </c>
      <c r="BW237" s="1">
        <v>2758.75</v>
      </c>
      <c r="BX237" s="1">
        <v>747</v>
      </c>
      <c r="BY237" s="1">
        <v>0</v>
      </c>
      <c r="BZ237" s="1">
        <v>295.92</v>
      </c>
      <c r="CA237" s="1">
        <v>130.19999999999999</v>
      </c>
      <c r="CB237" s="1">
        <v>222</v>
      </c>
      <c r="CC237" s="1">
        <v>0</v>
      </c>
      <c r="CD237" s="1">
        <v>20187</v>
      </c>
      <c r="CE237" s="1">
        <v>18706.8</v>
      </c>
      <c r="CF237" s="1">
        <v>0</v>
      </c>
      <c r="CG237" s="1">
        <v>3094.2</v>
      </c>
      <c r="CH237" s="1">
        <v>1636.5</v>
      </c>
      <c r="CI237" s="1">
        <v>1.2</v>
      </c>
      <c r="CJ237" s="1">
        <v>1.2</v>
      </c>
      <c r="CK237" s="1">
        <v>240</v>
      </c>
      <c r="CL237" s="1">
        <v>764.8</v>
      </c>
      <c r="CM237" s="1">
        <v>910.4</v>
      </c>
      <c r="CN237" s="1">
        <v>477.6</v>
      </c>
      <c r="CO237" s="1">
        <v>105</v>
      </c>
      <c r="CP237" s="1">
        <v>619.5</v>
      </c>
      <c r="CQ237" s="1">
        <v>1.5</v>
      </c>
      <c r="CR237" s="1">
        <v>582</v>
      </c>
      <c r="CS237" s="1">
        <v>1.2</v>
      </c>
      <c r="CT237" s="1">
        <v>421.6</v>
      </c>
      <c r="CU237" s="1">
        <v>2343.6</v>
      </c>
      <c r="CV237" s="1">
        <v>96</v>
      </c>
      <c r="CW237" s="1">
        <v>1879.56</v>
      </c>
      <c r="CX237" s="1">
        <v>118.8</v>
      </c>
      <c r="CY237" s="1">
        <v>1016.46</v>
      </c>
      <c r="CZ237" s="1">
        <v>370.26</v>
      </c>
      <c r="DA237" s="1">
        <v>17758</v>
      </c>
      <c r="DB237" s="1">
        <v>2133</v>
      </c>
      <c r="DC237" s="1">
        <v>7011</v>
      </c>
      <c r="DD237" s="1">
        <v>2307</v>
      </c>
      <c r="DE237" s="1">
        <v>1.2</v>
      </c>
      <c r="DF237" s="1">
        <v>1743</v>
      </c>
      <c r="DG237" s="1">
        <v>120</v>
      </c>
      <c r="DH237" s="1">
        <v>1467</v>
      </c>
      <c r="DI237" s="1">
        <v>849.6</v>
      </c>
      <c r="DJ237" s="1">
        <v>1380.5</v>
      </c>
      <c r="DK237" s="1">
        <v>1460</v>
      </c>
      <c r="DL237" s="1">
        <v>234</v>
      </c>
      <c r="DM237" s="1">
        <v>175</v>
      </c>
      <c r="DN237" s="1">
        <v>29</v>
      </c>
      <c r="DO237" s="1">
        <v>420</v>
      </c>
      <c r="DP237" s="1">
        <v>1488</v>
      </c>
      <c r="DW237" s="1">
        <v>206105.0952500001</v>
      </c>
      <c r="DX237" s="1" t="s">
        <v>522</v>
      </c>
    </row>
    <row r="238" spans="1:128" x14ac:dyDescent="0.35">
      <c r="A238" s="13"/>
    </row>
    <row r="239" spans="1:128" x14ac:dyDescent="0.35">
      <c r="A239" s="13"/>
    </row>
    <row r="240" spans="1:128" x14ac:dyDescent="0.35">
      <c r="A240" s="13"/>
    </row>
    <row r="241" spans="1:130" x14ac:dyDescent="0.35">
      <c r="A241" s="13" t="s">
        <v>525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525</v>
      </c>
    </row>
    <row r="242" spans="1:130" x14ac:dyDescent="0.35">
      <c r="A242" s="13" t="s">
        <v>526</v>
      </c>
    </row>
    <row r="243" spans="1:130" x14ac:dyDescent="0.35">
      <c r="A243" s="13"/>
      <c r="B243" s="1" t="s">
        <v>148</v>
      </c>
      <c r="E243" s="1" t="s">
        <v>527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528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529</v>
      </c>
      <c r="T243" s="1" t="s">
        <v>193</v>
      </c>
      <c r="U243" s="1" t="s">
        <v>276</v>
      </c>
      <c r="V243" s="1" t="s">
        <v>279</v>
      </c>
      <c r="Y243" s="1" t="s">
        <v>530</v>
      </c>
      <c r="Z243" s="1" t="s">
        <v>285</v>
      </c>
      <c r="AA243" s="1" t="s">
        <v>283</v>
      </c>
      <c r="AB243" s="1" t="s">
        <v>531</v>
      </c>
      <c r="AD243" s="1" t="s">
        <v>288</v>
      </c>
      <c r="AG243" s="1" t="s">
        <v>289</v>
      </c>
      <c r="AL243" s="1" t="s">
        <v>532</v>
      </c>
      <c r="AM243" s="1" t="s">
        <v>297</v>
      </c>
      <c r="AO243" s="1" t="s">
        <v>533</v>
      </c>
      <c r="AP243" s="1" t="s">
        <v>298</v>
      </c>
      <c r="AQ243" s="1" t="s">
        <v>293</v>
      </c>
      <c r="AR243" s="1" t="s">
        <v>534</v>
      </c>
      <c r="AS243" s="1" t="s">
        <v>217</v>
      </c>
      <c r="AT243" s="1" t="s">
        <v>535</v>
      </c>
      <c r="AU243" s="1" t="s">
        <v>535</v>
      </c>
      <c r="AV243" s="1" t="s">
        <v>536</v>
      </c>
      <c r="AW243" s="1" t="s">
        <v>537</v>
      </c>
      <c r="AX243" s="1" t="s">
        <v>220</v>
      </c>
      <c r="AY243" s="1" t="s">
        <v>219</v>
      </c>
      <c r="AZ243" s="1" t="s">
        <v>538</v>
      </c>
      <c r="BA243" s="1" t="s">
        <v>539</v>
      </c>
      <c r="BB243" s="1" t="s">
        <v>242</v>
      </c>
      <c r="BC243" s="1" t="s">
        <v>540</v>
      </c>
      <c r="BD243" s="1" t="s">
        <v>541</v>
      </c>
      <c r="BE243" s="1" t="s">
        <v>542</v>
      </c>
      <c r="BK243" s="1" t="s">
        <v>543</v>
      </c>
      <c r="BL243" s="1" t="s">
        <v>211</v>
      </c>
      <c r="BM243" s="1" t="s">
        <v>206</v>
      </c>
      <c r="BO243" s="1" t="s">
        <v>208</v>
      </c>
      <c r="BQ243" s="1" t="s">
        <v>241</v>
      </c>
      <c r="BU243" s="1" t="s">
        <v>235</v>
      </c>
      <c r="BV243" s="1" t="s">
        <v>232</v>
      </c>
      <c r="BW243" s="1" t="s">
        <v>544</v>
      </c>
      <c r="BX243" s="1" t="s">
        <v>545</v>
      </c>
      <c r="BZ243" s="1" t="s">
        <v>229</v>
      </c>
      <c r="CA243" s="1" t="s">
        <v>546</v>
      </c>
      <c r="CD243" s="1" t="s">
        <v>234</v>
      </c>
      <c r="CE243" s="1" t="s">
        <v>247</v>
      </c>
      <c r="CG243" s="1" t="s">
        <v>245</v>
      </c>
      <c r="CH243" s="1" t="s">
        <v>547</v>
      </c>
      <c r="CK243" s="1" t="s">
        <v>548</v>
      </c>
      <c r="CO243" s="1" t="s">
        <v>251</v>
      </c>
      <c r="CP243" s="1" t="s">
        <v>221</v>
      </c>
      <c r="CR243" s="1" t="s">
        <v>549</v>
      </c>
      <c r="CT243" s="1" t="s">
        <v>194</v>
      </c>
      <c r="CU243" s="1" t="s">
        <v>550</v>
      </c>
      <c r="CW243" s="1" t="s">
        <v>261</v>
      </c>
      <c r="CY243" s="1" t="s">
        <v>260</v>
      </c>
      <c r="CZ243" s="1" t="s">
        <v>551</v>
      </c>
      <c r="DA243" s="1" t="s">
        <v>253</v>
      </c>
      <c r="DB243" s="1" t="s">
        <v>254</v>
      </c>
      <c r="DC243" s="1" t="s">
        <v>271</v>
      </c>
      <c r="DD243" s="1" t="s">
        <v>552</v>
      </c>
      <c r="DF243" s="1" t="s">
        <v>553</v>
      </c>
      <c r="DG243" s="1" t="s">
        <v>257</v>
      </c>
      <c r="DH243" s="1" t="s">
        <v>256</v>
      </c>
      <c r="DJ243" s="1" t="s">
        <v>282</v>
      </c>
      <c r="DK243" s="1" t="s">
        <v>554</v>
      </c>
      <c r="DO243" s="1" t="s">
        <v>272</v>
      </c>
      <c r="DP243" s="1" t="s">
        <v>200</v>
      </c>
      <c r="DQ243" s="1" t="s">
        <v>198</v>
      </c>
      <c r="DR243" s="1" t="s">
        <v>555</v>
      </c>
      <c r="DS243" s="1" t="s">
        <v>197</v>
      </c>
      <c r="DT243" s="1" t="s">
        <v>556</v>
      </c>
      <c r="DU243" s="1" t="s">
        <v>557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35">
      <c r="A244" s="13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558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559</v>
      </c>
      <c r="AM244" s="1" t="s">
        <v>415</v>
      </c>
      <c r="AO244" s="1" t="s">
        <v>560</v>
      </c>
      <c r="AP244" s="1" t="s">
        <v>416</v>
      </c>
      <c r="AQ244" s="1" t="s">
        <v>411</v>
      </c>
      <c r="AR244" s="1" t="s">
        <v>561</v>
      </c>
      <c r="AS244" s="1" t="s">
        <v>339</v>
      </c>
      <c r="AT244" s="1" t="s">
        <v>562</v>
      </c>
      <c r="AU244" s="1" t="s">
        <v>562</v>
      </c>
      <c r="AV244" s="1" t="s">
        <v>563</v>
      </c>
      <c r="AW244" s="1" t="s">
        <v>564</v>
      </c>
      <c r="AX244" s="1" t="s">
        <v>342</v>
      </c>
      <c r="AY244" s="1" t="s">
        <v>341</v>
      </c>
      <c r="AZ244" s="1" t="s">
        <v>565</v>
      </c>
      <c r="BA244" s="1" t="s">
        <v>352</v>
      </c>
      <c r="BB244" s="1" t="s">
        <v>363</v>
      </c>
      <c r="BC244" s="1" t="s">
        <v>566</v>
      </c>
      <c r="BD244" s="1" t="s">
        <v>338</v>
      </c>
      <c r="BE244" s="1" t="s">
        <v>567</v>
      </c>
      <c r="BK244" s="1" t="s">
        <v>568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569</v>
      </c>
      <c r="BX244" s="1" t="s">
        <v>570</v>
      </c>
      <c r="BZ244" s="1" t="s">
        <v>351</v>
      </c>
      <c r="CA244" s="1" t="s">
        <v>571</v>
      </c>
      <c r="CD244" s="1" t="s">
        <v>355</v>
      </c>
      <c r="CE244" s="1" t="s">
        <v>368</v>
      </c>
      <c r="CG244" s="1" t="s">
        <v>366</v>
      </c>
      <c r="CH244" s="1" t="s">
        <v>572</v>
      </c>
      <c r="CK244" s="1" t="s">
        <v>573</v>
      </c>
      <c r="CO244" s="1">
        <v>327192013</v>
      </c>
      <c r="CP244" s="1" t="s">
        <v>343</v>
      </c>
      <c r="CR244" s="1" t="s">
        <v>574</v>
      </c>
      <c r="CT244" s="1" t="s">
        <v>317</v>
      </c>
      <c r="CU244" s="1" t="s">
        <v>575</v>
      </c>
      <c r="CW244" s="1" t="s">
        <v>381</v>
      </c>
      <c r="CY244" s="1" t="s">
        <v>380</v>
      </c>
      <c r="CZ244" s="1" t="s">
        <v>576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577</v>
      </c>
      <c r="DG244" s="1" t="s">
        <v>377</v>
      </c>
      <c r="DH244" s="1" t="s">
        <v>376</v>
      </c>
      <c r="DJ244" s="1" t="s">
        <v>401</v>
      </c>
      <c r="DK244" s="1" t="s">
        <v>578</v>
      </c>
      <c r="DO244" s="1" t="s">
        <v>391</v>
      </c>
      <c r="DP244" s="1" t="s">
        <v>322</v>
      </c>
      <c r="DQ244" s="1" t="s">
        <v>320</v>
      </c>
      <c r="DR244" s="1" t="s">
        <v>579</v>
      </c>
      <c r="DS244" s="1" t="s">
        <v>319</v>
      </c>
      <c r="DT244" s="1" t="s">
        <v>580</v>
      </c>
      <c r="DU244" s="1" t="s">
        <v>581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35">
      <c r="A245" s="13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35">
      <c r="A246" s="13"/>
    </row>
    <row r="247" spans="1:130" x14ac:dyDescent="0.35">
      <c r="A247" s="13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35">
      <c r="A248" s="13"/>
    </row>
    <row r="249" spans="1:130" x14ac:dyDescent="0.35">
      <c r="A249" s="13"/>
    </row>
    <row r="250" spans="1:130" x14ac:dyDescent="0.35">
      <c r="A250" s="13"/>
    </row>
    <row r="251" spans="1:130" x14ac:dyDescent="0.35">
      <c r="A251" s="13"/>
    </row>
    <row r="252" spans="1:130" x14ac:dyDescent="0.35">
      <c r="A252" s="13"/>
    </row>
    <row r="253" spans="1:130" x14ac:dyDescent="0.35">
      <c r="A253" s="13"/>
    </row>
    <row r="254" spans="1:130" x14ac:dyDescent="0.35">
      <c r="A254" s="13"/>
    </row>
    <row r="255" spans="1:130" x14ac:dyDescent="0.35">
      <c r="A255" s="13"/>
    </row>
    <row r="256" spans="1:130" x14ac:dyDescent="0.35">
      <c r="A256" s="13"/>
    </row>
    <row r="257" spans="1:1" x14ac:dyDescent="0.35">
      <c r="A257" s="13"/>
    </row>
    <row r="258" spans="1:1" x14ac:dyDescent="0.35">
      <c r="A258" s="13"/>
    </row>
    <row r="259" spans="1:1" x14ac:dyDescent="0.35">
      <c r="A259" s="13"/>
    </row>
    <row r="260" spans="1:1" x14ac:dyDescent="0.35">
      <c r="A260" s="13"/>
    </row>
    <row r="261" spans="1:1" x14ac:dyDescent="0.35">
      <c r="A261" s="13"/>
    </row>
    <row r="262" spans="1:1" x14ac:dyDescent="0.35">
      <c r="A262" s="13"/>
    </row>
    <row r="263" spans="1:1" x14ac:dyDescent="0.35">
      <c r="A263" s="13"/>
    </row>
    <row r="264" spans="1:1" x14ac:dyDescent="0.35">
      <c r="A264" s="13"/>
    </row>
    <row r="265" spans="1:1" x14ac:dyDescent="0.35">
      <c r="A265" s="13"/>
    </row>
    <row r="266" spans="1:1" x14ac:dyDescent="0.35">
      <c r="A266" s="13"/>
    </row>
    <row r="267" spans="1:1" x14ac:dyDescent="0.35">
      <c r="A267" s="13"/>
    </row>
    <row r="268" spans="1:1" x14ac:dyDescent="0.35">
      <c r="A268" s="13"/>
    </row>
    <row r="269" spans="1:1" x14ac:dyDescent="0.35">
      <c r="A269" s="13"/>
    </row>
    <row r="270" spans="1:1" x14ac:dyDescent="0.35">
      <c r="A270" s="13"/>
    </row>
    <row r="271" spans="1:1" x14ac:dyDescent="0.35">
      <c r="A271" s="13"/>
    </row>
    <row r="272" spans="1:1" x14ac:dyDescent="0.35">
      <c r="A272" s="13"/>
    </row>
    <row r="273" spans="1:128" x14ac:dyDescent="0.35">
      <c r="A273" s="13"/>
    </row>
    <row r="274" spans="1:128" x14ac:dyDescent="0.35">
      <c r="A274" s="13"/>
    </row>
    <row r="275" spans="1:128" x14ac:dyDescent="0.35">
      <c r="A275" s="13"/>
    </row>
    <row r="276" spans="1:128" x14ac:dyDescent="0.35">
      <c r="A276" s="13"/>
    </row>
    <row r="277" spans="1:128" x14ac:dyDescent="0.35">
      <c r="A277" s="13"/>
    </row>
    <row r="278" spans="1:128" x14ac:dyDescent="0.35">
      <c r="A278" s="13"/>
    </row>
    <row r="279" spans="1:128" x14ac:dyDescent="0.35">
      <c r="A279" s="13"/>
    </row>
    <row r="280" spans="1:128" x14ac:dyDescent="0.35">
      <c r="A280" s="13"/>
      <c r="B280" s="1" t="s">
        <v>181</v>
      </c>
      <c r="C280" s="1" t="s">
        <v>180</v>
      </c>
      <c r="D280" s="1" t="s">
        <v>582</v>
      </c>
      <c r="E280" s="1" t="s">
        <v>583</v>
      </c>
      <c r="F280" s="1" t="s">
        <v>184</v>
      </c>
      <c r="I280" s="1" t="s">
        <v>529</v>
      </c>
      <c r="N280" s="1" t="s">
        <v>276</v>
      </c>
      <c r="P280" s="1" t="s">
        <v>584</v>
      </c>
      <c r="Q280" s="1" t="s">
        <v>531</v>
      </c>
      <c r="Y280" s="1" t="s">
        <v>289</v>
      </c>
      <c r="Z280" s="1" t="s">
        <v>585</v>
      </c>
      <c r="AA280" s="1" t="s">
        <v>586</v>
      </c>
      <c r="AL280" s="1" t="s">
        <v>298</v>
      </c>
      <c r="AQ280" s="1" t="s">
        <v>587</v>
      </c>
      <c r="AR280" s="1" t="s">
        <v>588</v>
      </c>
      <c r="AX280" s="1" t="s">
        <v>589</v>
      </c>
      <c r="AY280" s="1" t="s">
        <v>540</v>
      </c>
      <c r="BA280" s="1" t="s">
        <v>590</v>
      </c>
      <c r="BB280" s="1" t="s">
        <v>591</v>
      </c>
      <c r="BC280" s="1" t="s">
        <v>592</v>
      </c>
      <c r="BE280" s="1" t="s">
        <v>235</v>
      </c>
      <c r="BL280" s="1" t="s">
        <v>593</v>
      </c>
      <c r="BM280" s="1" t="s">
        <v>593</v>
      </c>
      <c r="BO280" s="1" t="s">
        <v>247</v>
      </c>
      <c r="BQ280" s="1" t="s">
        <v>594</v>
      </c>
      <c r="BU280" s="1" t="s">
        <v>595</v>
      </c>
      <c r="BZ280" s="1" t="s">
        <v>596</v>
      </c>
      <c r="CA280" s="1" t="s">
        <v>596</v>
      </c>
      <c r="CD280" s="1" t="s">
        <v>597</v>
      </c>
      <c r="CE280" s="1" t="s">
        <v>598</v>
      </c>
      <c r="CO280" s="1" t="s">
        <v>194</v>
      </c>
      <c r="CR280" s="1" t="s">
        <v>599</v>
      </c>
      <c r="CT280" s="1" t="s">
        <v>600</v>
      </c>
      <c r="CW280" s="1" t="s">
        <v>601</v>
      </c>
      <c r="CY280" s="1" t="s">
        <v>551</v>
      </c>
      <c r="CZ280" s="1" t="s">
        <v>602</v>
      </c>
      <c r="DA280" s="1" t="s">
        <v>271</v>
      </c>
      <c r="DB280" s="1" t="s">
        <v>603</v>
      </c>
      <c r="DC280" s="1" t="s">
        <v>604</v>
      </c>
      <c r="DG280" s="1" t="s">
        <v>282</v>
      </c>
      <c r="DH280" s="1" t="s">
        <v>605</v>
      </c>
      <c r="DJ280" s="1" t="s">
        <v>606</v>
      </c>
      <c r="DK280" s="1" t="s">
        <v>195</v>
      </c>
      <c r="DP280" s="1" t="s">
        <v>607</v>
      </c>
      <c r="DQ280" s="1" t="s">
        <v>192</v>
      </c>
      <c r="DR280" s="1" t="s">
        <v>608</v>
      </c>
      <c r="DV280" s="1" t="s">
        <v>609</v>
      </c>
      <c r="DW280" s="1" t="s">
        <v>610</v>
      </c>
    </row>
    <row r="281" spans="1:128" x14ac:dyDescent="0.35">
      <c r="A281" s="13" t="s">
        <v>611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-6089.8190000000031</v>
      </c>
    </row>
    <row r="282" spans="1:128" x14ac:dyDescent="0.35">
      <c r="A282" s="13" t="s">
        <v>612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2903.9270000000001</v>
      </c>
    </row>
    <row r="283" spans="1:128" x14ac:dyDescent="0.35">
      <c r="A283" s="13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BE283" s="1" t="s">
        <v>235</v>
      </c>
      <c r="BO283" s="1" t="s">
        <v>247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10" sqref="A10"/>
    </sheetView>
  </sheetViews>
  <sheetFormatPr defaultRowHeight="14.5" x14ac:dyDescent="0.35"/>
  <cols>
    <col min="1" max="1" width="69.81640625" style="1" customWidth="1"/>
    <col min="2" max="1025" width="8.54296875" style="1" customWidth="1"/>
  </cols>
  <sheetData>
    <row r="1" spans="1:1" x14ac:dyDescent="0.35">
      <c r="A1" s="25" t="s">
        <v>670</v>
      </c>
    </row>
    <row r="2" spans="1:1" x14ac:dyDescent="0.35">
      <c r="A2" s="25" t="s">
        <v>663</v>
      </c>
    </row>
    <row r="3" spans="1:1" x14ac:dyDescent="0.35">
      <c r="A3" s="25" t="s">
        <v>671</v>
      </c>
    </row>
    <row r="4" spans="1:1" x14ac:dyDescent="0.35">
      <c r="A4" s="25" t="s">
        <v>673</v>
      </c>
    </row>
    <row r="5" spans="1:1" x14ac:dyDescent="0.35">
      <c r="A5" s="25" t="s">
        <v>680</v>
      </c>
    </row>
    <row r="6" spans="1:1" x14ac:dyDescent="0.35">
      <c r="A6" s="25" t="s">
        <v>691</v>
      </c>
    </row>
    <row r="7" spans="1:1" x14ac:dyDescent="0.35">
      <c r="A7" s="25" t="s">
        <v>666</v>
      </c>
    </row>
    <row r="8" spans="1:1" x14ac:dyDescent="0.35">
      <c r="A8" s="25" t="s">
        <v>676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"/>
  <sheetViews>
    <sheetView zoomScaleNormal="100" workbookViewId="0">
      <pane ySplit="1" topLeftCell="A2" activePane="bottomLeft" state="frozen"/>
      <selection pane="bottomLeft" activeCell="I18" sqref="I18"/>
    </sheetView>
  </sheetViews>
  <sheetFormatPr defaultRowHeight="14.5" x14ac:dyDescent="0.35"/>
  <cols>
    <col min="1" max="1" width="13.08984375" style="1" customWidth="1"/>
    <col min="2" max="2" width="11.26953125" style="1" customWidth="1"/>
    <col min="3" max="3" width="9.08984375" style="1" customWidth="1"/>
    <col min="4" max="4" width="62.1796875" style="1" customWidth="1"/>
    <col min="5" max="8" width="10.26953125" style="1" customWidth="1"/>
    <col min="9" max="9" width="18.1796875" style="1" customWidth="1"/>
    <col min="10" max="1025" width="9.08984375" style="1" customWidth="1"/>
  </cols>
  <sheetData>
    <row r="1" spans="1:19" s="2" customFormat="1" ht="30" customHeight="1" x14ac:dyDescent="0.35">
      <c r="A1" s="3" t="s">
        <v>613</v>
      </c>
      <c r="B1" s="3" t="s">
        <v>614</v>
      </c>
      <c r="C1" s="3" t="s">
        <v>160</v>
      </c>
      <c r="D1" s="3" t="s">
        <v>615</v>
      </c>
      <c r="E1" s="3" t="s">
        <v>616</v>
      </c>
      <c r="F1" s="3" t="s">
        <v>617</v>
      </c>
      <c r="G1" s="3" t="s">
        <v>618</v>
      </c>
      <c r="H1" s="3" t="s">
        <v>619</v>
      </c>
      <c r="I1" s="3"/>
      <c r="J1" s="3" t="s">
        <v>620</v>
      </c>
      <c r="K1" s="3" t="s">
        <v>621</v>
      </c>
      <c r="L1" s="3" t="s">
        <v>622</v>
      </c>
      <c r="M1" s="3" t="s">
        <v>623</v>
      </c>
      <c r="O1" s="2" t="s">
        <v>446</v>
      </c>
    </row>
    <row r="2" spans="1:19" ht="13.75" customHeight="1" x14ac:dyDescent="0.35">
      <c r="A2" s="32" t="s">
        <v>624</v>
      </c>
      <c r="B2" s="35" t="s">
        <v>625</v>
      </c>
      <c r="C2" s="16" t="s">
        <v>164</v>
      </c>
      <c r="D2" s="16" t="s">
        <v>212</v>
      </c>
      <c r="E2" s="16">
        <f>IFERROR(INDEX('файл остатки'!$A$5:$DK$265,MATCH($O$1,'файл остатки'!$A$5:$A$228,0),MATCH(D2,'файл остатки'!$A$5:$DK$5,0)), 0)</f>
        <v>173.6</v>
      </c>
      <c r="F2" s="16">
        <f>IFERROR(INDEX('файл остатки'!$A$5:$DK$265,MATCH($O$2,'файл остатки'!$A$5:$A$228,0),MATCH(D2,'файл остатки'!$A$5:$DK$5,0)), 0)</f>
        <v>0</v>
      </c>
      <c r="G2" s="16">
        <f t="shared" ref="G2:G7" si="0">MIN(E2, 0)</f>
        <v>0</v>
      </c>
      <c r="H2" s="16">
        <v>0</v>
      </c>
      <c r="J2" s="17">
        <v>850</v>
      </c>
      <c r="K2" s="17">
        <f>-(G2) / J2</f>
        <v>0</v>
      </c>
      <c r="L2" s="17">
        <f>ROUND(K2, 0)</f>
        <v>0</v>
      </c>
      <c r="R2" s="17" t="s">
        <v>626</v>
      </c>
      <c r="S2" s="17">
        <v>3</v>
      </c>
    </row>
    <row r="3" spans="1:19" ht="13.75" customHeight="1" x14ac:dyDescent="0.35">
      <c r="A3" s="32" t="s">
        <v>627</v>
      </c>
      <c r="B3" s="33" t="s">
        <v>628</v>
      </c>
      <c r="C3" s="18" t="s">
        <v>164</v>
      </c>
      <c r="D3" s="18" t="s">
        <v>230</v>
      </c>
      <c r="E3" s="18">
        <f>IFERROR(INDEX('файл остатки'!$A$5:$DK$265,MATCH($O$1,'файл остатки'!$A$5:$A$228,0),MATCH(D3,'файл остатки'!$A$5:$DK$5,0)), 0)</f>
        <v>-119.5</v>
      </c>
      <c r="F3" s="18">
        <f>IFERROR(INDEX('файл остатки'!$A$5:$DK$265,MATCH($O$2,'файл остатки'!$A$5:$A$228,0),MATCH(D3,'файл остатки'!$A$5:$DK$5,0)), 0)</f>
        <v>0</v>
      </c>
      <c r="G3" s="18">
        <f t="shared" si="0"/>
        <v>-119.5</v>
      </c>
      <c r="H3" s="18">
        <v>0</v>
      </c>
      <c r="J3" s="17">
        <v>1000</v>
      </c>
      <c r="K3" s="17">
        <f>-(G3 + G4 + G5 + G6 + G7) / J3</f>
        <v>0.21099999999999999</v>
      </c>
      <c r="L3" s="17">
        <f>ROUND(K3, 0)</f>
        <v>0</v>
      </c>
      <c r="R3" s="17" t="s">
        <v>629</v>
      </c>
      <c r="S3" s="17">
        <v>5</v>
      </c>
    </row>
    <row r="4" spans="1:19" ht="13.75" customHeight="1" x14ac:dyDescent="0.35">
      <c r="A4" s="30"/>
      <c r="B4" s="30"/>
      <c r="C4" s="18" t="s">
        <v>163</v>
      </c>
      <c r="D4" s="18" t="s">
        <v>239</v>
      </c>
      <c r="E4" s="18">
        <f>IFERROR(INDEX('файл остатки'!$A$5:$DK$265,MATCH($O$1,'файл остатки'!$A$5:$A$228,0),MATCH(D4,'файл остатки'!$A$5:$DK$5,0)), 0)</f>
        <v>-24</v>
      </c>
      <c r="F4" s="18">
        <f>IFERROR(INDEX('файл остатки'!$A$5:$DK$265,MATCH($O$2,'файл остатки'!$A$5:$A$228,0),MATCH(D4,'файл остатки'!$A$5:$DK$5,0)), 0)</f>
        <v>0</v>
      </c>
      <c r="G4" s="18">
        <f t="shared" si="0"/>
        <v>-24</v>
      </c>
      <c r="H4" s="18">
        <v>0</v>
      </c>
    </row>
    <row r="5" spans="1:19" ht="13.75" customHeight="1" x14ac:dyDescent="0.35">
      <c r="A5" s="30"/>
      <c r="B5" s="31"/>
      <c r="C5" s="18" t="s">
        <v>166</v>
      </c>
      <c r="D5" s="18" t="s">
        <v>240</v>
      </c>
      <c r="E5" s="18">
        <f>IFERROR(INDEX('файл остатки'!$A$5:$DK$265,MATCH($O$1,'файл остатки'!$A$5:$A$228,0),MATCH(D5,'файл остатки'!$A$5:$DK$5,0)), 0)</f>
        <v>1</v>
      </c>
      <c r="F5" s="18">
        <f>IFERROR(INDEX('файл остатки'!$A$5:$DK$265,MATCH($O$2,'файл остатки'!$A$5:$A$228,0),MATCH(D5,'файл остатки'!$A$5:$DK$5,0)), 0)</f>
        <v>0</v>
      </c>
      <c r="G5" s="18">
        <f t="shared" si="0"/>
        <v>0</v>
      </c>
      <c r="H5" s="18">
        <v>0</v>
      </c>
    </row>
    <row r="6" spans="1:19" ht="13.75" customHeight="1" x14ac:dyDescent="0.35">
      <c r="A6" s="30"/>
      <c r="B6" s="34" t="s">
        <v>157</v>
      </c>
      <c r="C6" s="19" t="s">
        <v>164</v>
      </c>
      <c r="D6" s="19" t="s">
        <v>244</v>
      </c>
      <c r="E6" s="19">
        <f>IFERROR(INDEX('файл остатки'!$A$5:$DK$265,MATCH($O$1,'файл остатки'!$A$5:$A$228,0),MATCH(D6,'файл остатки'!$A$5:$DK$5,0)), 0)</f>
        <v>-67.5</v>
      </c>
      <c r="F6" s="19">
        <f>IFERROR(INDEX('файл остатки'!$A$5:$DK$265,MATCH($O$2,'файл остатки'!$A$5:$A$228,0),MATCH(D6,'файл остатки'!$A$5:$DK$5,0)), 0)</f>
        <v>0</v>
      </c>
      <c r="G6" s="19">
        <f t="shared" si="0"/>
        <v>-67.5</v>
      </c>
      <c r="H6" s="19">
        <v>0</v>
      </c>
    </row>
    <row r="7" spans="1:19" ht="13.75" customHeight="1" x14ac:dyDescent="0.35">
      <c r="A7" s="31"/>
      <c r="B7" s="31"/>
      <c r="C7" s="19" t="s">
        <v>163</v>
      </c>
      <c r="D7" s="19" t="s">
        <v>249</v>
      </c>
      <c r="E7" s="19">
        <f>IFERROR(INDEX('файл остатки'!$A$5:$DK$265,MATCH($O$1,'файл остатки'!$A$5:$A$228,0),MATCH(D7,'файл остатки'!$A$5:$DK$5,0)), 0)</f>
        <v>24</v>
      </c>
      <c r="F7" s="19">
        <f>IFERROR(INDEX('файл остатки'!$A$5:$DK$265,MATCH($O$2,'файл остатки'!$A$5:$A$228,0),MATCH(D7,'файл остатки'!$A$5:$DK$5,0)), 0)</f>
        <v>0</v>
      </c>
      <c r="G7" s="19">
        <f t="shared" si="0"/>
        <v>0</v>
      </c>
      <c r="H7" s="19">
        <v>0</v>
      </c>
    </row>
    <row r="8" spans="1:19" ht="13.75" customHeight="1" x14ac:dyDescent="0.35"/>
    <row r="9" spans="1:19" ht="13.75" customHeight="1" x14ac:dyDescent="0.35"/>
    <row r="10" spans="1:19" ht="13.75" customHeight="1" x14ac:dyDescent="0.35">
      <c r="A10" s="32" t="s">
        <v>630</v>
      </c>
      <c r="B10" s="36" t="s">
        <v>631</v>
      </c>
      <c r="C10" s="20" t="s">
        <v>172</v>
      </c>
      <c r="D10" s="20" t="s">
        <v>228</v>
      </c>
      <c r="E10" s="20">
        <f>IFERROR(INDEX('файл остатки'!$A$5:$DK$265,MATCH($O$1,'файл остатки'!$A$5:$A$228,0),MATCH(D10,'файл остатки'!$A$5:$DK$5,0)), 0)</f>
        <v>0</v>
      </c>
      <c r="F10" s="20">
        <f>IFERROR(INDEX('файл остатки'!$A$5:$DK$265,MATCH($O$2,'файл остатки'!$A$5:$A$228,0),MATCH(D10,'файл остатки'!$A$5:$DK$5,0)), 0)</f>
        <v>0</v>
      </c>
      <c r="G10" s="20">
        <f t="shared" ref="G10:G26" si="1">MIN(E10, 0)</f>
        <v>0</v>
      </c>
      <c r="H10" s="20">
        <v>0</v>
      </c>
      <c r="J10" s="17">
        <v>850</v>
      </c>
      <c r="K10" s="17">
        <f>-(G10 + G11 + G12 + G13 + G14 + G15 + G16 + G17 + G18 + G19 + G20 + G21 + G22 + G23 + G24 + G25 + G26) / J10</f>
        <v>12.91178823529412</v>
      </c>
      <c r="L10" s="17">
        <f>ROUND(K10, 0)</f>
        <v>13</v>
      </c>
      <c r="R10" s="17" t="s">
        <v>632</v>
      </c>
      <c r="S10" s="17">
        <v>2</v>
      </c>
    </row>
    <row r="11" spans="1:19" ht="13.75" customHeight="1" x14ac:dyDescent="0.35">
      <c r="A11" s="30"/>
      <c r="B11" s="29" t="s">
        <v>633</v>
      </c>
      <c r="C11" s="21" t="s">
        <v>166</v>
      </c>
      <c r="D11" s="21" t="s">
        <v>196</v>
      </c>
      <c r="E11" s="21">
        <f>IFERROR(INDEX('файл остатки'!$A$5:$DK$265,MATCH($O$1,'файл остатки'!$A$5:$A$228,0),MATCH(D11,'файл остатки'!$A$5:$DK$5,0)), 0)</f>
        <v>-190.56</v>
      </c>
      <c r="F11" s="21">
        <f>IFERROR(INDEX('файл остатки'!$A$5:$DK$265,MATCH($O$2,'файл остатки'!$A$5:$A$228,0),MATCH(D11,'файл остатки'!$A$5:$DK$5,0)), 0)</f>
        <v>0</v>
      </c>
      <c r="G11" s="21">
        <f t="shared" si="1"/>
        <v>-190.56</v>
      </c>
      <c r="H11" s="21">
        <v>0</v>
      </c>
    </row>
    <row r="12" spans="1:19" ht="13.75" customHeight="1" x14ac:dyDescent="0.35">
      <c r="A12" s="30"/>
      <c r="B12" s="30"/>
      <c r="C12" s="21" t="s">
        <v>161</v>
      </c>
      <c r="D12" s="21" t="s">
        <v>197</v>
      </c>
      <c r="E12" s="21">
        <f>IFERROR(INDEX('файл остатки'!$A$5:$DK$265,MATCH($O$1,'файл остатки'!$A$5:$A$228,0),MATCH(D12,'файл остатки'!$A$5:$DK$5,0)), 0)</f>
        <v>-4697.8400000000011</v>
      </c>
      <c r="F12" s="21">
        <f>IFERROR(INDEX('файл остатки'!$A$5:$DK$265,MATCH($O$2,'файл остатки'!$A$5:$A$228,0),MATCH(D12,'файл остатки'!$A$5:$DK$5,0)), 0)</f>
        <v>0</v>
      </c>
      <c r="G12" s="21">
        <f t="shared" si="1"/>
        <v>-4697.8400000000011</v>
      </c>
      <c r="H12" s="21">
        <v>0</v>
      </c>
    </row>
    <row r="13" spans="1:19" ht="13.75" customHeight="1" x14ac:dyDescent="0.35">
      <c r="A13" s="30"/>
      <c r="B13" s="30"/>
      <c r="C13" s="21" t="s">
        <v>161</v>
      </c>
      <c r="D13" s="21" t="s">
        <v>198</v>
      </c>
      <c r="E13" s="21">
        <f>IFERROR(INDEX('файл остатки'!$A$5:$DK$265,MATCH($O$1,'файл остатки'!$A$5:$A$228,0),MATCH(D13,'файл остатки'!$A$5:$DK$5,0)), 0)</f>
        <v>-151.19999999999999</v>
      </c>
      <c r="F13" s="21">
        <f>IFERROR(INDEX('файл остатки'!$A$5:$DK$265,MATCH($O$2,'файл остатки'!$A$5:$A$228,0),MATCH(D13,'файл остатки'!$A$5:$DK$5,0)), 0)</f>
        <v>0</v>
      </c>
      <c r="G13" s="21">
        <f t="shared" si="1"/>
        <v>-151.19999999999999</v>
      </c>
      <c r="H13" s="21">
        <v>0</v>
      </c>
    </row>
    <row r="14" spans="1:19" ht="13.75" customHeight="1" x14ac:dyDescent="0.35">
      <c r="A14" s="30"/>
      <c r="B14" s="30"/>
      <c r="C14" s="21" t="s">
        <v>161</v>
      </c>
      <c r="D14" s="21" t="s">
        <v>199</v>
      </c>
      <c r="E14" s="21">
        <f>IFERROR(INDEX('файл остатки'!$A$5:$DK$265,MATCH($O$1,'файл остатки'!$A$5:$A$228,0),MATCH(D14,'файл остатки'!$A$5:$DK$5,0)), 0)</f>
        <v>-636</v>
      </c>
      <c r="F14" s="21">
        <f>IFERROR(INDEX('файл остатки'!$A$5:$DK$265,MATCH($O$2,'файл остатки'!$A$5:$A$228,0),MATCH(D14,'файл остатки'!$A$5:$DK$5,0)), 0)</f>
        <v>0</v>
      </c>
      <c r="G14" s="21">
        <f t="shared" si="1"/>
        <v>-636</v>
      </c>
      <c r="H14" s="21">
        <v>0</v>
      </c>
    </row>
    <row r="15" spans="1:19" ht="13.75" customHeight="1" x14ac:dyDescent="0.35">
      <c r="A15" s="30"/>
      <c r="B15" s="30"/>
      <c r="C15" s="21" t="s">
        <v>163</v>
      </c>
      <c r="D15" s="21" t="s">
        <v>201</v>
      </c>
      <c r="E15" s="21">
        <f>IFERROR(INDEX('файл остатки'!$A$5:$DK$265,MATCH($O$1,'файл остатки'!$A$5:$A$228,0),MATCH(D15,'файл остатки'!$A$5:$DK$5,0)), 0)</f>
        <v>-32.400000000000013</v>
      </c>
      <c r="F15" s="21">
        <f>IFERROR(INDEX('файл остатки'!$A$5:$DK$265,MATCH($O$2,'файл остатки'!$A$5:$A$228,0),MATCH(D15,'файл остатки'!$A$5:$DK$5,0)), 0)</f>
        <v>0</v>
      </c>
      <c r="G15" s="21">
        <f t="shared" si="1"/>
        <v>-32.400000000000013</v>
      </c>
      <c r="H15" s="21">
        <v>0</v>
      </c>
    </row>
    <row r="16" spans="1:19" ht="13.75" customHeight="1" x14ac:dyDescent="0.35">
      <c r="A16" s="30"/>
      <c r="B16" s="30"/>
      <c r="C16" s="21" t="s">
        <v>161</v>
      </c>
      <c r="D16" s="21" t="s">
        <v>202</v>
      </c>
      <c r="E16" s="21">
        <f>IFERROR(INDEX('файл остатки'!$A$5:$DK$265,MATCH($O$1,'файл остатки'!$A$5:$A$228,0),MATCH(D16,'файл остатки'!$A$5:$DK$5,0)), 0)</f>
        <v>-514.79999999999995</v>
      </c>
      <c r="F16" s="21">
        <f>IFERROR(INDEX('файл остатки'!$A$5:$DK$265,MATCH($O$2,'файл остатки'!$A$5:$A$228,0),MATCH(D16,'файл остатки'!$A$5:$DK$5,0)), 0)</f>
        <v>0</v>
      </c>
      <c r="G16" s="21">
        <f t="shared" si="1"/>
        <v>-514.79999999999995</v>
      </c>
      <c r="H16" s="21">
        <v>0</v>
      </c>
    </row>
    <row r="17" spans="1:19" ht="13.75" customHeight="1" x14ac:dyDescent="0.35">
      <c r="A17" s="30"/>
      <c r="B17" s="31"/>
      <c r="C17" s="21" t="s">
        <v>161</v>
      </c>
      <c r="D17" s="21" t="s">
        <v>203</v>
      </c>
      <c r="E17" s="21">
        <f>IFERROR(INDEX('файл остатки'!$A$5:$DK$265,MATCH($O$1,'файл остатки'!$A$5:$A$228,0),MATCH(D17,'файл остатки'!$A$5:$DK$5,0)), 0)</f>
        <v>-721.5</v>
      </c>
      <c r="F17" s="21">
        <f>IFERROR(INDEX('файл остатки'!$A$5:$DK$265,MATCH($O$2,'файл остатки'!$A$5:$A$228,0),MATCH(D17,'файл остатки'!$A$5:$DK$5,0)), 0)</f>
        <v>0</v>
      </c>
      <c r="G17" s="21">
        <f t="shared" si="1"/>
        <v>-721.5</v>
      </c>
      <c r="H17" s="21">
        <v>0</v>
      </c>
    </row>
    <row r="18" spans="1:19" ht="13.75" customHeight="1" x14ac:dyDescent="0.35">
      <c r="A18" s="30"/>
      <c r="B18" s="35" t="s">
        <v>625</v>
      </c>
      <c r="C18" s="16" t="s">
        <v>164</v>
      </c>
      <c r="D18" s="16" t="s">
        <v>205</v>
      </c>
      <c r="E18" s="16">
        <f>IFERROR(INDEX('файл остатки'!$A$5:$DK$265,MATCH($O$1,'файл остатки'!$A$5:$A$228,0),MATCH(D18,'файл остатки'!$A$5:$DK$5,0)), 0)</f>
        <v>-1034.08</v>
      </c>
      <c r="F18" s="16">
        <f>IFERROR(INDEX('файл остатки'!$A$5:$DK$265,MATCH($O$2,'файл остатки'!$A$5:$A$228,0),MATCH(D18,'файл остатки'!$A$5:$DK$5,0)), 0)</f>
        <v>0</v>
      </c>
      <c r="G18" s="16">
        <f t="shared" si="1"/>
        <v>-1034.08</v>
      </c>
      <c r="H18" s="16">
        <v>0</v>
      </c>
    </row>
    <row r="19" spans="1:19" ht="13.75" customHeight="1" x14ac:dyDescent="0.35">
      <c r="A19" s="30"/>
      <c r="B19" s="30"/>
      <c r="C19" s="16" t="s">
        <v>164</v>
      </c>
      <c r="D19" s="16" t="s">
        <v>206</v>
      </c>
      <c r="E19" s="16">
        <f>IFERROR(INDEX('файл остатки'!$A$5:$DK$265,MATCH($O$1,'файл остатки'!$A$5:$A$228,0),MATCH(D19,'файл остатки'!$A$5:$DK$5,0)), 0)</f>
        <v>-155.16000000000011</v>
      </c>
      <c r="F19" s="16">
        <f>IFERROR(INDEX('файл остатки'!$A$5:$DK$265,MATCH($O$2,'файл остатки'!$A$5:$A$228,0),MATCH(D19,'файл остатки'!$A$5:$DK$5,0)), 0)</f>
        <v>0</v>
      </c>
      <c r="G19" s="16">
        <f t="shared" si="1"/>
        <v>-155.16000000000011</v>
      </c>
      <c r="H19" s="16">
        <v>0</v>
      </c>
    </row>
    <row r="20" spans="1:19" ht="13.75" customHeight="1" x14ac:dyDescent="0.35">
      <c r="A20" s="30"/>
      <c r="B20" s="30"/>
      <c r="C20" s="16" t="s">
        <v>168</v>
      </c>
      <c r="D20" s="16" t="s">
        <v>207</v>
      </c>
      <c r="E20" s="16">
        <f>IFERROR(INDEX('файл остатки'!$A$5:$DK$265,MATCH($O$1,'файл остатки'!$A$5:$A$228,0),MATCH(D20,'файл остатки'!$A$5:$DK$5,0)), 0)</f>
        <v>-71.040000000000006</v>
      </c>
      <c r="F20" s="16">
        <f>IFERROR(INDEX('файл остатки'!$A$5:$DK$265,MATCH($O$2,'файл остатки'!$A$5:$A$228,0),MATCH(D20,'файл остатки'!$A$5:$DK$5,0)), 0)</f>
        <v>0</v>
      </c>
      <c r="G20" s="16">
        <f t="shared" si="1"/>
        <v>-71.040000000000006</v>
      </c>
      <c r="H20" s="16">
        <v>0</v>
      </c>
    </row>
    <row r="21" spans="1:19" ht="13.75" customHeight="1" x14ac:dyDescent="0.35">
      <c r="A21" s="30"/>
      <c r="B21" s="30"/>
      <c r="C21" s="16" t="s">
        <v>166</v>
      </c>
      <c r="D21" s="16" t="s">
        <v>208</v>
      </c>
      <c r="E21" s="16">
        <f>IFERROR(INDEX('файл остатки'!$A$5:$DK$265,MATCH($O$1,'файл остатки'!$A$5:$A$228,0),MATCH(D21,'файл остатки'!$A$5:$DK$5,0)), 0)</f>
        <v>-4.7999999999999554</v>
      </c>
      <c r="F21" s="16">
        <f>IFERROR(INDEX('файл остатки'!$A$5:$DK$265,MATCH($O$2,'файл остатки'!$A$5:$A$228,0),MATCH(D21,'файл остатки'!$A$5:$DK$5,0)), 0)</f>
        <v>0</v>
      </c>
      <c r="G21" s="16">
        <f t="shared" si="1"/>
        <v>-4.7999999999999554</v>
      </c>
      <c r="H21" s="16">
        <v>0</v>
      </c>
    </row>
    <row r="22" spans="1:19" ht="13.75" customHeight="1" x14ac:dyDescent="0.35">
      <c r="A22" s="30"/>
      <c r="B22" s="30"/>
      <c r="C22" s="16" t="s">
        <v>163</v>
      </c>
      <c r="D22" s="16" t="s">
        <v>209</v>
      </c>
      <c r="E22" s="16">
        <f>IFERROR(INDEX('файл остатки'!$A$5:$DK$265,MATCH($O$1,'файл остатки'!$A$5:$A$228,0),MATCH(D22,'файл остатки'!$A$5:$DK$5,0)), 0)</f>
        <v>-9.6000000000000014</v>
      </c>
      <c r="F22" s="16">
        <f>IFERROR(INDEX('файл остатки'!$A$5:$DK$265,MATCH($O$2,'файл остатки'!$A$5:$A$228,0),MATCH(D22,'файл остатки'!$A$5:$DK$5,0)), 0)</f>
        <v>0</v>
      </c>
      <c r="G22" s="16">
        <f t="shared" si="1"/>
        <v>-9.6000000000000014</v>
      </c>
      <c r="H22" s="16">
        <v>0</v>
      </c>
    </row>
    <row r="23" spans="1:19" ht="13.75" customHeight="1" x14ac:dyDescent="0.35">
      <c r="A23" s="30"/>
      <c r="B23" s="31"/>
      <c r="C23" s="16" t="s">
        <v>164</v>
      </c>
      <c r="D23" s="16" t="s">
        <v>211</v>
      </c>
      <c r="E23" s="16">
        <f>IFERROR(INDEX('файл остатки'!$A$5:$DK$265,MATCH($O$1,'файл остатки'!$A$5:$A$228,0),MATCH(D23,'файл остатки'!$A$5:$DK$5,0)), 0)</f>
        <v>-765.24</v>
      </c>
      <c r="F23" s="16">
        <f>IFERROR(INDEX('файл остатки'!$A$5:$DK$265,MATCH($O$2,'файл остатки'!$A$5:$A$228,0),MATCH(D23,'файл остатки'!$A$5:$DK$5,0)), 0)</f>
        <v>0</v>
      </c>
      <c r="G23" s="16">
        <f t="shared" si="1"/>
        <v>-765.24</v>
      </c>
      <c r="H23" s="16">
        <v>0</v>
      </c>
    </row>
    <row r="24" spans="1:19" ht="13.75" customHeight="1" x14ac:dyDescent="0.35">
      <c r="A24" s="30"/>
      <c r="B24" s="37" t="s">
        <v>634</v>
      </c>
      <c r="C24" s="22" t="s">
        <v>161</v>
      </c>
      <c r="D24" s="22" t="s">
        <v>200</v>
      </c>
      <c r="E24" s="22">
        <f>IFERROR(INDEX('файл остатки'!$A$5:$DK$265,MATCH($O$1,'файл остатки'!$A$5:$A$228,0),MATCH(D24,'файл остатки'!$A$5:$DK$5,0)), 0)</f>
        <v>-97.2</v>
      </c>
      <c r="F24" s="22">
        <f>IFERROR(INDEX('файл остатки'!$A$5:$DK$265,MATCH($O$2,'файл остатки'!$A$5:$A$228,0),MATCH(D24,'файл остатки'!$A$5:$DK$5,0)), 0)</f>
        <v>0</v>
      </c>
      <c r="G24" s="22">
        <f t="shared" si="1"/>
        <v>-97.2</v>
      </c>
      <c r="H24" s="22">
        <v>0</v>
      </c>
    </row>
    <row r="25" spans="1:19" ht="13.75" customHeight="1" x14ac:dyDescent="0.35">
      <c r="A25" s="30"/>
      <c r="B25" s="30"/>
      <c r="C25" s="22" t="s">
        <v>164</v>
      </c>
      <c r="D25" s="22" t="s">
        <v>219</v>
      </c>
      <c r="E25" s="22">
        <f>IFERROR(INDEX('файл остатки'!$A$5:$DK$265,MATCH($O$1,'файл остатки'!$A$5:$A$228,0),MATCH(D25,'файл остатки'!$A$5:$DK$5,0)), 0)</f>
        <v>-1890</v>
      </c>
      <c r="F25" s="22">
        <f>IFERROR(INDEX('файл остатки'!$A$5:$DK$265,MATCH($O$2,'файл остатки'!$A$5:$A$228,0),MATCH(D25,'файл остатки'!$A$5:$DK$5,0)), 0)</f>
        <v>0</v>
      </c>
      <c r="G25" s="22">
        <f t="shared" si="1"/>
        <v>-1890</v>
      </c>
      <c r="H25" s="22">
        <v>0</v>
      </c>
    </row>
    <row r="26" spans="1:19" ht="13.75" customHeight="1" x14ac:dyDescent="0.35">
      <c r="A26" s="31"/>
      <c r="B26" s="31"/>
      <c r="C26" s="22" t="s">
        <v>164</v>
      </c>
      <c r="D26" s="22" t="s">
        <v>220</v>
      </c>
      <c r="E26" s="22">
        <f>IFERROR(INDEX('файл остатки'!$A$5:$DK$265,MATCH($O$1,'файл остатки'!$A$5:$A$228,0),MATCH(D26,'файл остатки'!$A$5:$DK$5,0)), 0)</f>
        <v>-3.6</v>
      </c>
      <c r="F26" s="22">
        <f>IFERROR(INDEX('файл остатки'!$A$5:$DK$265,MATCH($O$2,'файл остатки'!$A$5:$A$228,0),MATCH(D26,'файл остатки'!$A$5:$DK$5,0)), 0)</f>
        <v>0</v>
      </c>
      <c r="G26" s="22">
        <f t="shared" si="1"/>
        <v>-3.6</v>
      </c>
      <c r="H26" s="22">
        <v>0</v>
      </c>
    </row>
    <row r="27" spans="1:19" ht="13.75" customHeight="1" x14ac:dyDescent="0.35"/>
    <row r="28" spans="1:19" ht="13.75" customHeight="1" x14ac:dyDescent="0.35"/>
    <row r="29" spans="1:19" ht="13.75" customHeight="1" x14ac:dyDescent="0.35">
      <c r="A29" s="32" t="s">
        <v>635</v>
      </c>
      <c r="B29" s="29" t="s">
        <v>633</v>
      </c>
      <c r="C29" s="21" t="s">
        <v>636</v>
      </c>
      <c r="D29" s="21" t="s">
        <v>195</v>
      </c>
      <c r="E29" s="21">
        <f>IFERROR(INDEX('файл остатки'!$A$5:$DK$265,MATCH($O$1,'файл остатки'!$A$5:$A$228,0),MATCH(D29,'файл остатки'!$A$5:$DK$5,0)), 0)</f>
        <v>-2175.04</v>
      </c>
      <c r="F29" s="21">
        <f>IFERROR(INDEX('файл остатки'!$A$5:$DK$265,MATCH($O$2,'файл остатки'!$A$5:$A$228,0),MATCH(D29,'файл остатки'!$A$5:$DK$5,0)), 0)</f>
        <v>0</v>
      </c>
      <c r="G29" s="21">
        <f t="shared" ref="G29:G38" si="2">MIN(E29, 0)</f>
        <v>-2175.04</v>
      </c>
      <c r="H29" s="21">
        <v>0</v>
      </c>
      <c r="J29" s="17">
        <v>850</v>
      </c>
      <c r="K29" s="17">
        <f>-(G29 + G30 + G31 + G32 + G33 + G34 + G35 + G36 + G37 + G38) / J29</f>
        <v>12.232799999999999</v>
      </c>
      <c r="L29" s="17">
        <f>ROUND(K29, 0)</f>
        <v>12</v>
      </c>
      <c r="R29" s="17" t="s">
        <v>637</v>
      </c>
      <c r="S29" s="17">
        <v>1</v>
      </c>
    </row>
    <row r="30" spans="1:19" ht="13.75" customHeight="1" x14ac:dyDescent="0.35">
      <c r="A30" s="30"/>
      <c r="B30" s="35" t="s">
        <v>625</v>
      </c>
      <c r="C30" s="16" t="s">
        <v>167</v>
      </c>
      <c r="D30" s="16" t="s">
        <v>204</v>
      </c>
      <c r="E30" s="16">
        <f>IFERROR(INDEX('файл остатки'!$A$5:$DK$265,MATCH($O$1,'файл остатки'!$A$5:$A$228,0),MATCH(D30,'файл остатки'!$A$5:$DK$5,0)), 0)</f>
        <v>0</v>
      </c>
      <c r="F30" s="16">
        <f>IFERROR(INDEX('файл остатки'!$A$5:$DK$265,MATCH($O$2,'файл остатки'!$A$5:$A$228,0),MATCH(D30,'файл остатки'!$A$5:$DK$5,0)), 0)</f>
        <v>0</v>
      </c>
      <c r="G30" s="16">
        <f t="shared" si="2"/>
        <v>0</v>
      </c>
      <c r="H30" s="16">
        <v>0</v>
      </c>
    </row>
    <row r="31" spans="1:19" ht="13.75" customHeight="1" x14ac:dyDescent="0.35">
      <c r="A31" s="30"/>
      <c r="B31" s="30"/>
      <c r="C31" s="16" t="s">
        <v>163</v>
      </c>
      <c r="D31" s="16" t="s">
        <v>210</v>
      </c>
      <c r="E31" s="16">
        <f>IFERROR(INDEX('файл остатки'!$A$5:$DK$265,MATCH($O$1,'файл остатки'!$A$5:$A$228,0),MATCH(D31,'файл остатки'!$A$5:$DK$5,0)), 0)</f>
        <v>-147.84</v>
      </c>
      <c r="F31" s="16">
        <f>IFERROR(INDEX('файл остатки'!$A$5:$DK$265,MATCH($O$2,'файл остатки'!$A$5:$A$228,0),MATCH(D31,'файл остатки'!$A$5:$DK$5,0)), 0)</f>
        <v>0</v>
      </c>
      <c r="G31" s="16">
        <f t="shared" si="2"/>
        <v>-147.84</v>
      </c>
      <c r="H31" s="16">
        <v>0</v>
      </c>
    </row>
    <row r="32" spans="1:19" ht="13.75" customHeight="1" x14ac:dyDescent="0.35">
      <c r="A32" s="30"/>
      <c r="B32" s="30"/>
      <c r="C32" s="16" t="s">
        <v>165</v>
      </c>
      <c r="D32" s="16" t="s">
        <v>213</v>
      </c>
      <c r="E32" s="16">
        <f>IFERROR(INDEX('файл остатки'!$A$5:$DK$265,MATCH($O$1,'файл остатки'!$A$5:$A$228,0),MATCH(D32,'файл остатки'!$A$5:$DK$5,0)), 0)</f>
        <v>-1324.8</v>
      </c>
      <c r="F32" s="16">
        <f>IFERROR(INDEX('файл остатки'!$A$5:$DK$265,MATCH($O$2,'файл остатки'!$A$5:$A$228,0),MATCH(D32,'файл остатки'!$A$5:$DK$5,0)), 0)</f>
        <v>0</v>
      </c>
      <c r="G32" s="16">
        <f t="shared" si="2"/>
        <v>-1324.8</v>
      </c>
      <c r="H32" s="16">
        <v>0</v>
      </c>
    </row>
    <row r="33" spans="1:19" ht="13.75" customHeight="1" x14ac:dyDescent="0.35">
      <c r="A33" s="30"/>
      <c r="B33" s="30"/>
      <c r="C33" s="16" t="s">
        <v>164</v>
      </c>
      <c r="D33" s="16" t="s">
        <v>214</v>
      </c>
      <c r="E33" s="16">
        <f>IFERROR(INDEX('файл остатки'!$A$5:$DK$265,MATCH($O$1,'файл остатки'!$A$5:$A$228,0),MATCH(D33,'файл остатки'!$A$5:$DK$5,0)), 0)</f>
        <v>-941.40000000000009</v>
      </c>
      <c r="F33" s="16">
        <f>IFERROR(INDEX('файл остатки'!$A$5:$DK$265,MATCH($O$2,'файл остатки'!$A$5:$A$228,0),MATCH(D33,'файл остатки'!$A$5:$DK$5,0)), 0)</f>
        <v>0</v>
      </c>
      <c r="G33" s="16">
        <f t="shared" si="2"/>
        <v>-941.40000000000009</v>
      </c>
      <c r="H33" s="16">
        <v>0</v>
      </c>
    </row>
    <row r="34" spans="1:19" ht="13.75" customHeight="1" x14ac:dyDescent="0.35">
      <c r="A34" s="30"/>
      <c r="B34" s="30"/>
      <c r="C34" s="16" t="s">
        <v>164</v>
      </c>
      <c r="D34" s="16" t="s">
        <v>215</v>
      </c>
      <c r="E34" s="16">
        <f>IFERROR(INDEX('файл остатки'!$A$5:$DK$265,MATCH($O$1,'файл остатки'!$A$5:$A$228,0),MATCH(D34,'файл остатки'!$A$5:$DK$5,0)), 0)</f>
        <v>-96</v>
      </c>
      <c r="F34" s="16">
        <f>IFERROR(INDEX('файл остатки'!$A$5:$DK$265,MATCH($O$2,'файл остатки'!$A$5:$A$228,0),MATCH(D34,'файл остатки'!$A$5:$DK$5,0)), 0)</f>
        <v>0</v>
      </c>
      <c r="G34" s="16">
        <f t="shared" si="2"/>
        <v>-96</v>
      </c>
      <c r="H34" s="16">
        <v>0</v>
      </c>
    </row>
    <row r="35" spans="1:19" ht="13.75" customHeight="1" x14ac:dyDescent="0.35">
      <c r="A35" s="30"/>
      <c r="B35" s="30"/>
      <c r="C35" s="16" t="s">
        <v>165</v>
      </c>
      <c r="D35" s="16" t="s">
        <v>216</v>
      </c>
      <c r="E35" s="16">
        <f>IFERROR(INDEX('файл остатки'!$A$5:$DK$265,MATCH($O$1,'файл остатки'!$A$5:$A$228,0),MATCH(D35,'файл остатки'!$A$5:$DK$5,0)), 0)</f>
        <v>-239.2</v>
      </c>
      <c r="F35" s="16">
        <f>IFERROR(INDEX('файл остатки'!$A$5:$DK$265,MATCH($O$2,'файл остатки'!$A$5:$A$228,0),MATCH(D35,'файл остатки'!$A$5:$DK$5,0)), 0)</f>
        <v>0</v>
      </c>
      <c r="G35" s="16">
        <f t="shared" si="2"/>
        <v>-239.2</v>
      </c>
      <c r="H35" s="16">
        <v>0</v>
      </c>
    </row>
    <row r="36" spans="1:19" ht="13.75" customHeight="1" x14ac:dyDescent="0.35">
      <c r="A36" s="30"/>
      <c r="B36" s="30"/>
      <c r="C36" s="16" t="s">
        <v>165</v>
      </c>
      <c r="D36" s="16" t="s">
        <v>217</v>
      </c>
      <c r="E36" s="16">
        <f>IFERROR(INDEX('файл остатки'!$A$5:$DK$265,MATCH($O$1,'файл остатки'!$A$5:$A$228,0),MATCH(D36,'файл остатки'!$A$5:$DK$5,0)), 0)</f>
        <v>-4637.2000000000007</v>
      </c>
      <c r="F36" s="16">
        <f>IFERROR(INDEX('файл остатки'!$A$5:$DK$265,MATCH($O$2,'файл остатки'!$A$5:$A$228,0),MATCH(D36,'файл остатки'!$A$5:$DK$5,0)), 0)</f>
        <v>0</v>
      </c>
      <c r="G36" s="16">
        <f t="shared" si="2"/>
        <v>-4637.2000000000007</v>
      </c>
      <c r="H36" s="16">
        <v>0</v>
      </c>
    </row>
    <row r="37" spans="1:19" ht="13.75" customHeight="1" x14ac:dyDescent="0.35">
      <c r="A37" s="30"/>
      <c r="B37" s="30"/>
      <c r="C37" s="16" t="s">
        <v>170</v>
      </c>
      <c r="D37" s="16" t="s">
        <v>218</v>
      </c>
      <c r="E37" s="16">
        <f>IFERROR(INDEX('файл остатки'!$A$5:$DK$265,MATCH($O$1,'файл остатки'!$A$5:$A$228,0),MATCH(D37,'файл остатки'!$A$5:$DK$5,0)), 0)</f>
        <v>-201.6</v>
      </c>
      <c r="F37" s="16">
        <f>IFERROR(INDEX('файл остатки'!$A$5:$DK$265,MATCH($O$2,'файл остатки'!$A$5:$A$228,0),MATCH(D37,'файл остатки'!$A$5:$DK$5,0)), 0)</f>
        <v>0</v>
      </c>
      <c r="G37" s="16">
        <f t="shared" si="2"/>
        <v>-201.6</v>
      </c>
      <c r="H37" s="16">
        <v>0</v>
      </c>
    </row>
    <row r="38" spans="1:19" ht="13.75" customHeight="1" x14ac:dyDescent="0.35">
      <c r="A38" s="31"/>
      <c r="B38" s="31"/>
      <c r="C38" s="16" t="s">
        <v>171</v>
      </c>
      <c r="D38" s="16" t="s">
        <v>221</v>
      </c>
      <c r="E38" s="16">
        <f>IFERROR(INDEX('файл остатки'!$A$5:$DK$265,MATCH($O$1,'файл остатки'!$A$5:$A$228,0),MATCH(D38,'файл остатки'!$A$5:$DK$5,0)), 0)</f>
        <v>-634.80000000000007</v>
      </c>
      <c r="F38" s="16">
        <f>IFERROR(INDEX('файл остатки'!$A$5:$DK$265,MATCH($O$2,'файл остатки'!$A$5:$A$228,0),MATCH(D38,'файл остатки'!$A$5:$DK$5,0)), 0)</f>
        <v>0</v>
      </c>
      <c r="G38" s="16">
        <f t="shared" si="2"/>
        <v>-634.80000000000007</v>
      </c>
      <c r="H38" s="16">
        <v>0</v>
      </c>
    </row>
    <row r="39" spans="1:19" ht="13.75" customHeight="1" x14ac:dyDescent="0.35"/>
    <row r="40" spans="1:19" ht="13.75" customHeight="1" x14ac:dyDescent="0.35"/>
    <row r="41" spans="1:19" ht="13.75" customHeight="1" x14ac:dyDescent="0.35">
      <c r="A41" s="32" t="s">
        <v>638</v>
      </c>
      <c r="B41" s="33" t="s">
        <v>628</v>
      </c>
      <c r="C41" s="18" t="s">
        <v>165</v>
      </c>
      <c r="D41" s="18" t="s">
        <v>231</v>
      </c>
      <c r="E41" s="18">
        <f>IFERROR(INDEX('файл остатки'!$A$5:$DK$265,MATCH($O$1,'файл остатки'!$A$5:$A$228,0),MATCH(D41,'файл остатки'!$A$5:$DK$5,0)), 0)</f>
        <v>-17</v>
      </c>
      <c r="F41" s="18">
        <f>IFERROR(INDEX('файл остатки'!$A$5:$DK$265,MATCH($O$2,'файл остатки'!$A$5:$A$228,0),MATCH(D41,'файл остатки'!$A$5:$DK$5,0)), 0)</f>
        <v>0</v>
      </c>
      <c r="G41" s="18">
        <f t="shared" ref="G41:G55" si="3">MIN(E41, 0)</f>
        <v>-17</v>
      </c>
      <c r="H41" s="18">
        <v>0</v>
      </c>
      <c r="J41" s="17">
        <v>1000</v>
      </c>
      <c r="K41" s="17">
        <f>-(G41 + G42 + G43 + G44 + G45 + G46 + G47 + G48 + G49 + G50 + G51 + G52 + G53 + G54 + G55) / J41</f>
        <v>3.1936000000000004</v>
      </c>
      <c r="L41" s="17">
        <f>ROUND(K41, 0)</f>
        <v>3</v>
      </c>
      <c r="R41" s="17" t="s">
        <v>639</v>
      </c>
      <c r="S41" s="17">
        <v>4</v>
      </c>
    </row>
    <row r="42" spans="1:19" ht="13.75" customHeight="1" x14ac:dyDescent="0.35">
      <c r="A42" s="30"/>
      <c r="B42" s="30"/>
      <c r="C42" s="18" t="s">
        <v>165</v>
      </c>
      <c r="D42" s="18" t="s">
        <v>232</v>
      </c>
      <c r="E42" s="18">
        <f>IFERROR(INDEX('файл остатки'!$A$5:$DK$265,MATCH($O$1,'файл остатки'!$A$5:$A$228,0),MATCH(D42,'файл остатки'!$A$5:$DK$5,0)), 0)</f>
        <v>-327.2000000000001</v>
      </c>
      <c r="F42" s="18">
        <f>IFERROR(INDEX('файл остатки'!$A$5:$DK$265,MATCH($O$2,'файл остатки'!$A$5:$A$228,0),MATCH(D42,'файл остатки'!$A$5:$DK$5,0)), 0)</f>
        <v>0</v>
      </c>
      <c r="G42" s="18">
        <f t="shared" si="3"/>
        <v>-327.2000000000001</v>
      </c>
      <c r="H42" s="18">
        <v>0</v>
      </c>
    </row>
    <row r="43" spans="1:19" ht="13.75" customHeight="1" x14ac:dyDescent="0.35">
      <c r="A43" s="30"/>
      <c r="B43" s="30"/>
      <c r="C43" s="18" t="s">
        <v>173</v>
      </c>
      <c r="D43" s="18" t="s">
        <v>233</v>
      </c>
      <c r="E43" s="18">
        <f>IFERROR(INDEX('файл остатки'!$A$5:$DK$265,MATCH($O$1,'файл остатки'!$A$5:$A$228,0),MATCH(D43,'файл остатки'!$A$5:$DK$5,0)), 0)</f>
        <v>-132</v>
      </c>
      <c r="F43" s="18">
        <f>IFERROR(INDEX('файл остатки'!$A$5:$DK$265,MATCH($O$2,'файл остатки'!$A$5:$A$228,0),MATCH(D43,'файл остатки'!$A$5:$DK$5,0)), 0)</f>
        <v>0</v>
      </c>
      <c r="G43" s="18">
        <f t="shared" si="3"/>
        <v>-132</v>
      </c>
      <c r="H43" s="18">
        <v>0</v>
      </c>
    </row>
    <row r="44" spans="1:19" ht="13.75" customHeight="1" x14ac:dyDescent="0.35">
      <c r="A44" s="30"/>
      <c r="B44" s="30"/>
      <c r="C44" s="18" t="s">
        <v>163</v>
      </c>
      <c r="D44" s="18" t="s">
        <v>234</v>
      </c>
      <c r="E44" s="18">
        <f>IFERROR(INDEX('файл остатки'!$A$5:$DK$265,MATCH($O$1,'файл остатки'!$A$5:$A$228,0),MATCH(D44,'файл остатки'!$A$5:$DK$5,0)), 0)</f>
        <v>-28.5</v>
      </c>
      <c r="F44" s="18">
        <f>IFERROR(INDEX('файл остатки'!$A$5:$DK$265,MATCH($O$2,'файл остатки'!$A$5:$A$228,0),MATCH(D44,'файл остатки'!$A$5:$DK$5,0)), 0)</f>
        <v>0</v>
      </c>
      <c r="G44" s="18">
        <f t="shared" si="3"/>
        <v>-28.5</v>
      </c>
      <c r="H44" s="18">
        <v>0</v>
      </c>
    </row>
    <row r="45" spans="1:19" ht="13.75" customHeight="1" x14ac:dyDescent="0.35">
      <c r="A45" s="30"/>
      <c r="B45" s="30"/>
      <c r="C45" s="18" t="s">
        <v>167</v>
      </c>
      <c r="D45" s="18" t="s">
        <v>235</v>
      </c>
      <c r="E45" s="18">
        <f>IFERROR(INDEX('файл остатки'!$A$5:$DK$265,MATCH($O$1,'файл остатки'!$A$5:$A$228,0),MATCH(D45,'файл остатки'!$A$5:$DK$5,0)), 0)</f>
        <v>-49.5</v>
      </c>
      <c r="F45" s="18">
        <f>IFERROR(INDEX('файл остатки'!$A$5:$DK$265,MATCH($O$2,'файл остатки'!$A$5:$A$228,0),MATCH(D45,'файл остатки'!$A$5:$DK$5,0)), 0)</f>
        <v>0</v>
      </c>
      <c r="G45" s="18">
        <f t="shared" si="3"/>
        <v>-49.5</v>
      </c>
      <c r="H45" s="18">
        <v>0</v>
      </c>
    </row>
    <row r="46" spans="1:19" ht="13.75" customHeight="1" x14ac:dyDescent="0.35">
      <c r="A46" s="30"/>
      <c r="B46" s="30"/>
      <c r="C46" s="18" t="s">
        <v>169</v>
      </c>
      <c r="D46" s="18" t="s">
        <v>236</v>
      </c>
      <c r="E46" s="18">
        <f>IFERROR(INDEX('файл остатки'!$A$5:$DK$265,MATCH($O$1,'файл остатки'!$A$5:$A$228,0),MATCH(D46,'файл остатки'!$A$5:$DK$5,0)), 0)</f>
        <v>-36.799999999999997</v>
      </c>
      <c r="F46" s="18">
        <f>IFERROR(INDEX('файл остатки'!$A$5:$DK$265,MATCH($O$2,'файл остатки'!$A$5:$A$228,0),MATCH(D46,'файл остатки'!$A$5:$DK$5,0)), 0)</f>
        <v>0</v>
      </c>
      <c r="G46" s="18">
        <f t="shared" si="3"/>
        <v>-36.799999999999997</v>
      </c>
      <c r="H46" s="18">
        <v>0</v>
      </c>
    </row>
    <row r="47" spans="1:19" ht="13.75" customHeight="1" x14ac:dyDescent="0.35">
      <c r="A47" s="30"/>
      <c r="B47" s="30"/>
      <c r="C47" s="18" t="s">
        <v>174</v>
      </c>
      <c r="D47" s="18" t="s">
        <v>237</v>
      </c>
      <c r="E47" s="18">
        <f>IFERROR(INDEX('файл остатки'!$A$5:$DK$265,MATCH($O$1,'файл остатки'!$A$5:$A$228,0),MATCH(D47,'файл остатки'!$A$5:$DK$5,0)), 0)</f>
        <v>2.3999999999999768</v>
      </c>
      <c r="F47" s="18">
        <f>IFERROR(INDEX('файл остатки'!$A$5:$DK$265,MATCH($O$2,'файл остатки'!$A$5:$A$228,0),MATCH(D47,'файл остатки'!$A$5:$DK$5,0)), 0)</f>
        <v>0</v>
      </c>
      <c r="G47" s="18">
        <f t="shared" si="3"/>
        <v>0</v>
      </c>
      <c r="H47" s="18">
        <v>0</v>
      </c>
    </row>
    <row r="48" spans="1:19" ht="13.75" customHeight="1" x14ac:dyDescent="0.35">
      <c r="A48" s="30"/>
      <c r="B48" s="31"/>
      <c r="C48" s="18" t="s">
        <v>175</v>
      </c>
      <c r="D48" s="18" t="s">
        <v>238</v>
      </c>
      <c r="E48" s="18">
        <f>IFERROR(INDEX('файл остатки'!$A$5:$DK$265,MATCH($O$1,'файл остатки'!$A$5:$A$228,0),MATCH(D48,'файл остатки'!$A$5:$DK$5,0)), 0)</f>
        <v>-42</v>
      </c>
      <c r="F48" s="18">
        <f>IFERROR(INDEX('файл остатки'!$A$5:$DK$265,MATCH($O$2,'файл остатки'!$A$5:$A$228,0),MATCH(D48,'файл остатки'!$A$5:$DK$5,0)), 0)</f>
        <v>0</v>
      </c>
      <c r="G48" s="18">
        <f t="shared" si="3"/>
        <v>-42</v>
      </c>
      <c r="H48" s="18">
        <v>0</v>
      </c>
    </row>
    <row r="49" spans="1:19" ht="13.75" customHeight="1" x14ac:dyDescent="0.35">
      <c r="A49" s="30"/>
      <c r="B49" s="34" t="s">
        <v>157</v>
      </c>
      <c r="C49" s="19" t="s">
        <v>165</v>
      </c>
      <c r="D49" s="19" t="s">
        <v>245</v>
      </c>
      <c r="E49" s="19">
        <f>IFERROR(INDEX('файл остатки'!$A$5:$DK$265,MATCH($O$1,'файл остатки'!$A$5:$A$228,0),MATCH(D49,'файл остатки'!$A$5:$DK$5,0)), 0)</f>
        <v>-1844.8</v>
      </c>
      <c r="F49" s="19">
        <f>IFERROR(INDEX('файл остатки'!$A$5:$DK$265,MATCH($O$2,'файл остатки'!$A$5:$A$228,0),MATCH(D49,'файл остатки'!$A$5:$DK$5,0)), 0)</f>
        <v>0</v>
      </c>
      <c r="G49" s="19">
        <f t="shared" si="3"/>
        <v>-1844.8</v>
      </c>
      <c r="H49" s="19">
        <v>0</v>
      </c>
    </row>
    <row r="50" spans="1:19" ht="13.75" customHeight="1" x14ac:dyDescent="0.35">
      <c r="A50" s="30"/>
      <c r="B50" s="30"/>
      <c r="C50" s="19" t="s">
        <v>169</v>
      </c>
      <c r="D50" s="19" t="s">
        <v>246</v>
      </c>
      <c r="E50" s="19">
        <f>IFERROR(INDEX('файл остатки'!$A$5:$DK$265,MATCH($O$1,'файл остатки'!$A$5:$A$228,0),MATCH(D50,'файл остатки'!$A$5:$DK$5,0)), 0)</f>
        <v>-74.399999999999977</v>
      </c>
      <c r="F50" s="19">
        <f>IFERROR(INDEX('файл остатки'!$A$5:$DK$265,MATCH($O$2,'файл остатки'!$A$5:$A$228,0),MATCH(D50,'файл остатки'!$A$5:$DK$5,0)), 0)</f>
        <v>0</v>
      </c>
      <c r="G50" s="19">
        <f t="shared" si="3"/>
        <v>-74.399999999999977</v>
      </c>
      <c r="H50" s="19">
        <v>0</v>
      </c>
    </row>
    <row r="51" spans="1:19" ht="13.75" customHeight="1" x14ac:dyDescent="0.35">
      <c r="A51" s="30"/>
      <c r="B51" s="30"/>
      <c r="C51" s="19" t="s">
        <v>167</v>
      </c>
      <c r="D51" s="19" t="s">
        <v>247</v>
      </c>
      <c r="E51" s="19">
        <f>IFERROR(INDEX('файл остатки'!$A$5:$DK$265,MATCH($O$1,'файл остатки'!$A$5:$A$228,0),MATCH(D51,'файл остатки'!$A$5:$DK$5,0)), 0)</f>
        <v>-43.5</v>
      </c>
      <c r="F51" s="19">
        <f>IFERROR(INDEX('файл остатки'!$A$5:$DK$265,MATCH($O$2,'файл остатки'!$A$5:$A$228,0),MATCH(D51,'файл остатки'!$A$5:$DK$5,0)), 0)</f>
        <v>0</v>
      </c>
      <c r="G51" s="19">
        <f t="shared" si="3"/>
        <v>-43.5</v>
      </c>
      <c r="H51" s="19">
        <v>0</v>
      </c>
    </row>
    <row r="52" spans="1:19" ht="13.75" customHeight="1" x14ac:dyDescent="0.35">
      <c r="A52" s="30"/>
      <c r="B52" s="30"/>
      <c r="C52" s="19" t="s">
        <v>175</v>
      </c>
      <c r="D52" s="19" t="s">
        <v>248</v>
      </c>
      <c r="E52" s="19">
        <f>IFERROR(INDEX('файл остатки'!$A$5:$DK$265,MATCH($O$1,'файл остатки'!$A$5:$A$228,0),MATCH(D52,'файл остатки'!$A$5:$DK$5,0)), 0)</f>
        <v>-278.39999999999998</v>
      </c>
      <c r="F52" s="19">
        <f>IFERROR(INDEX('файл остатки'!$A$5:$DK$265,MATCH($O$2,'файл остатки'!$A$5:$A$228,0),MATCH(D52,'файл остатки'!$A$5:$DK$5,0)), 0)</f>
        <v>0</v>
      </c>
      <c r="G52" s="19">
        <f t="shared" si="3"/>
        <v>-278.39999999999998</v>
      </c>
      <c r="H52" s="19">
        <v>0</v>
      </c>
    </row>
    <row r="53" spans="1:19" ht="13.75" customHeight="1" x14ac:dyDescent="0.35">
      <c r="A53" s="30"/>
      <c r="B53" s="30"/>
      <c r="C53" s="19" t="s">
        <v>174</v>
      </c>
      <c r="D53" s="19" t="s">
        <v>250</v>
      </c>
      <c r="E53" s="19">
        <f>IFERROR(INDEX('файл остатки'!$A$5:$DK$265,MATCH($O$1,'файл остатки'!$A$5:$A$228,0),MATCH(D53,'файл остатки'!$A$5:$DK$5,0)), 0)</f>
        <v>1.600000000000023</v>
      </c>
      <c r="F53" s="19">
        <f>IFERROR(INDEX('файл остатки'!$A$5:$DK$265,MATCH($O$2,'файл остатки'!$A$5:$A$228,0),MATCH(D53,'файл остатки'!$A$5:$DK$5,0)), 0)</f>
        <v>0</v>
      </c>
      <c r="G53" s="19">
        <f t="shared" si="3"/>
        <v>0</v>
      </c>
      <c r="H53" s="19">
        <v>0</v>
      </c>
    </row>
    <row r="54" spans="1:19" ht="13.75" customHeight="1" x14ac:dyDescent="0.35">
      <c r="A54" s="30"/>
      <c r="B54" s="30"/>
      <c r="C54" s="19" t="s">
        <v>173</v>
      </c>
      <c r="D54" s="19" t="s">
        <v>251</v>
      </c>
      <c r="E54" s="19">
        <f>IFERROR(INDEX('файл остатки'!$A$5:$DK$265,MATCH($O$1,'файл остатки'!$A$5:$A$228,0),MATCH(D54,'файл остатки'!$A$5:$DK$5,0)), 0)</f>
        <v>-282</v>
      </c>
      <c r="F54" s="19">
        <f>IFERROR(INDEX('файл остатки'!$A$5:$DK$265,MATCH($O$2,'файл остатки'!$A$5:$A$228,0),MATCH(D54,'файл остатки'!$A$5:$DK$5,0)), 0)</f>
        <v>0</v>
      </c>
      <c r="G54" s="19">
        <f t="shared" si="3"/>
        <v>-282</v>
      </c>
      <c r="H54" s="19">
        <v>0</v>
      </c>
    </row>
    <row r="55" spans="1:19" ht="13.75" customHeight="1" x14ac:dyDescent="0.35">
      <c r="A55" s="31"/>
      <c r="B55" s="31"/>
      <c r="C55" s="19" t="s">
        <v>163</v>
      </c>
      <c r="D55" s="19" t="s">
        <v>252</v>
      </c>
      <c r="E55" s="19">
        <f>IFERROR(INDEX('файл остатки'!$A$5:$DK$265,MATCH($O$1,'файл остатки'!$A$5:$A$228,0),MATCH(D55,'файл остатки'!$A$5:$DK$5,0)), 0)</f>
        <v>-37.5</v>
      </c>
      <c r="F55" s="19">
        <f>IFERROR(INDEX('файл остатки'!$A$5:$DK$265,MATCH($O$2,'файл остатки'!$A$5:$A$228,0),MATCH(D55,'файл остатки'!$A$5:$DK$5,0)), 0)</f>
        <v>0</v>
      </c>
      <c r="G55" s="19">
        <f t="shared" si="3"/>
        <v>-37.5</v>
      </c>
      <c r="H55" s="19">
        <v>0</v>
      </c>
    </row>
    <row r="56" spans="1:19" ht="13.75" customHeight="1" x14ac:dyDescent="0.35"/>
    <row r="57" spans="1:19" ht="13.75" customHeight="1" x14ac:dyDescent="0.35"/>
    <row r="58" spans="1:19" ht="13.75" customHeight="1" x14ac:dyDescent="0.35">
      <c r="A58" s="32" t="s">
        <v>640</v>
      </c>
      <c r="B58" s="33" t="s">
        <v>628</v>
      </c>
      <c r="C58" s="18" t="s">
        <v>164</v>
      </c>
      <c r="D58" s="18" t="s">
        <v>241</v>
      </c>
      <c r="E58" s="18">
        <f>IFERROR(INDEX('файл остатки'!$A$5:$DK$265,MATCH($O$1,'файл остатки'!$A$5:$A$228,0),MATCH(D58,'файл остатки'!$A$5:$DK$5,0)), 0)</f>
        <v>-10</v>
      </c>
      <c r="F58" s="18">
        <f>IFERROR(INDEX('файл остатки'!$A$5:$DK$265,MATCH($O$2,'файл остатки'!$A$5:$A$228,0),MATCH(D58,'файл остатки'!$A$5:$DK$5,0)), 0)</f>
        <v>0</v>
      </c>
      <c r="G58" s="18">
        <f>MIN(E58, 0)</f>
        <v>-10</v>
      </c>
      <c r="H58" s="18">
        <v>0</v>
      </c>
      <c r="J58" s="17">
        <v>1000</v>
      </c>
      <c r="K58" s="17">
        <f>-(G58) / J58</f>
        <v>0.01</v>
      </c>
      <c r="L58" s="17">
        <f>ROUND(K58, 0)</f>
        <v>0</v>
      </c>
      <c r="R58" s="17" t="s">
        <v>641</v>
      </c>
      <c r="S58" s="17">
        <v>7</v>
      </c>
    </row>
    <row r="59" spans="1:19" ht="13.75" customHeight="1" x14ac:dyDescent="0.35"/>
    <row r="60" spans="1:19" ht="13.75" customHeight="1" x14ac:dyDescent="0.35"/>
    <row r="61" spans="1:19" ht="13.75" customHeight="1" x14ac:dyDescent="0.35">
      <c r="A61" s="32" t="s">
        <v>642</v>
      </c>
      <c r="B61" s="33" t="s">
        <v>628</v>
      </c>
      <c r="C61" s="18" t="s">
        <v>164</v>
      </c>
      <c r="D61" s="18" t="s">
        <v>229</v>
      </c>
      <c r="E61" s="18">
        <f>IFERROR(INDEX('файл остатки'!$A$5:$DK$265,MATCH($O$1,'файл остатки'!$A$5:$A$228,0),MATCH(D61,'файл остатки'!$A$5:$DK$5,0)), 0)</f>
        <v>-648</v>
      </c>
      <c r="F61" s="18">
        <f>IFERROR(INDEX('файл остатки'!$A$5:$DK$265,MATCH($O$2,'файл остатки'!$A$5:$A$228,0),MATCH(D61,'файл остатки'!$A$5:$DK$5,0)), 0)</f>
        <v>0</v>
      </c>
      <c r="G61" s="18">
        <f>MIN(E61, 0)</f>
        <v>-648</v>
      </c>
      <c r="H61" s="18">
        <v>0</v>
      </c>
      <c r="J61" s="17">
        <v>1000</v>
      </c>
      <c r="K61" s="17">
        <f>-(G61 + G62 + G63) / J61</f>
        <v>0.67559999999999998</v>
      </c>
      <c r="L61" s="17">
        <f>ROUND(K61, 0)</f>
        <v>1</v>
      </c>
      <c r="R61" s="17" t="s">
        <v>643</v>
      </c>
      <c r="S61" s="17">
        <v>6</v>
      </c>
    </row>
    <row r="62" spans="1:19" ht="13.75" customHeight="1" x14ac:dyDescent="0.35">
      <c r="A62" s="30"/>
      <c r="B62" s="31"/>
      <c r="C62" s="18" t="s">
        <v>164</v>
      </c>
      <c r="D62" s="18" t="s">
        <v>242</v>
      </c>
      <c r="E62" s="18">
        <f>IFERROR(INDEX('файл остатки'!$A$5:$DK$265,MATCH($O$1,'файл остатки'!$A$5:$A$228,0),MATCH(D62,'файл остатки'!$A$5:$DK$5,0)), 0)</f>
        <v>-27.6</v>
      </c>
      <c r="F62" s="18">
        <f>IFERROR(INDEX('файл остатки'!$A$5:$DK$265,MATCH($O$2,'файл остатки'!$A$5:$A$228,0),MATCH(D62,'файл остатки'!$A$5:$DK$5,0)), 0)</f>
        <v>0</v>
      </c>
      <c r="G62" s="18">
        <f>MIN(E62, 0)</f>
        <v>-27.6</v>
      </c>
      <c r="H62" s="18">
        <v>0</v>
      </c>
    </row>
    <row r="63" spans="1:19" ht="13.75" customHeight="1" x14ac:dyDescent="0.35">
      <c r="A63" s="31"/>
      <c r="B63" s="34" t="s">
        <v>157</v>
      </c>
      <c r="C63" s="19" t="s">
        <v>164</v>
      </c>
      <c r="D63" s="19" t="s">
        <v>243</v>
      </c>
      <c r="E63" s="19">
        <f>IFERROR(INDEX('файл остатки'!$A$5:$DK$265,MATCH($O$1,'файл остатки'!$A$5:$A$228,0),MATCH(D63,'файл остатки'!$A$5:$DK$5,0)), 0)</f>
        <v>55</v>
      </c>
      <c r="F63" s="19">
        <f>IFERROR(INDEX('файл остатки'!$A$5:$DK$265,MATCH($O$2,'файл остатки'!$A$5:$A$228,0),MATCH(D63,'файл остатки'!$A$5:$DK$5,0)), 0)</f>
        <v>0</v>
      </c>
      <c r="G63" s="19">
        <f>MIN(E63, 0)</f>
        <v>0</v>
      </c>
      <c r="H63" s="19">
        <v>0</v>
      </c>
    </row>
    <row r="64" spans="1:19" ht="13.75" customHeight="1" x14ac:dyDescent="0.35"/>
    <row r="65" spans="1:19" ht="13.75" customHeight="1" x14ac:dyDescent="0.35"/>
    <row r="66" spans="1:19" ht="13.75" customHeight="1" x14ac:dyDescent="0.35">
      <c r="A66" s="32" t="s">
        <v>642</v>
      </c>
      <c r="B66" s="29" t="s">
        <v>155</v>
      </c>
      <c r="C66" s="21" t="s">
        <v>164</v>
      </c>
      <c r="D66" s="21" t="s">
        <v>222</v>
      </c>
      <c r="E66" s="21">
        <f>IFERROR(INDEX('файл остатки'!$A$5:$DK$265,MATCH($O$1,'файл остатки'!$A$5:$A$228,0),MATCH(D66,'файл остатки'!$A$5:$DK$5,0)), 0)</f>
        <v>796.6400000000001</v>
      </c>
      <c r="F66" s="21">
        <f>IFERROR(INDEX('файл остатки'!$A$5:$DK$265,MATCH($O$2,'файл остатки'!$A$5:$A$228,0),MATCH(D66,'файл остатки'!$A$5:$DK$5,0)), 0)</f>
        <v>0</v>
      </c>
      <c r="G66" s="21">
        <v>0</v>
      </c>
      <c r="H66" s="21">
        <v>0</v>
      </c>
      <c r="J66" s="17">
        <v>850</v>
      </c>
      <c r="K66" s="17">
        <f>-(G66 + G67 + G68 + G69 + G70) / J66</f>
        <v>0</v>
      </c>
      <c r="L66" s="17">
        <f>ROUND(K66, 0)</f>
        <v>0</v>
      </c>
      <c r="R66" s="17" t="s">
        <v>644</v>
      </c>
      <c r="S66" s="17">
        <v>8</v>
      </c>
    </row>
    <row r="67" spans="1:19" ht="13.75" customHeight="1" x14ac:dyDescent="0.35">
      <c r="A67" s="30"/>
      <c r="B67" s="30"/>
      <c r="C67" s="21" t="s">
        <v>164</v>
      </c>
      <c r="D67" s="21" t="s">
        <v>223</v>
      </c>
      <c r="E67" s="21">
        <f>IFERROR(INDEX('файл остатки'!$A$5:$DK$265,MATCH($O$1,'файл остатки'!$A$5:$A$228,0),MATCH(D67,'файл остатки'!$A$5:$DK$5,0)), 0)</f>
        <v>-46.7</v>
      </c>
      <c r="F67" s="21">
        <f>IFERROR(INDEX('файл остатки'!$A$5:$DK$265,MATCH($O$2,'файл остатки'!$A$5:$A$228,0),MATCH(D67,'файл остатки'!$A$5:$DK$5,0)), 0)</f>
        <v>0</v>
      </c>
      <c r="G67" s="21">
        <v>0</v>
      </c>
      <c r="H67" s="21">
        <f>MIN(E67, 0)</f>
        <v>-46.7</v>
      </c>
    </row>
    <row r="68" spans="1:19" ht="13.75" customHeight="1" x14ac:dyDescent="0.35">
      <c r="A68" s="30"/>
      <c r="B68" s="30"/>
      <c r="C68" s="21" t="s">
        <v>645</v>
      </c>
      <c r="D68" s="21" t="s">
        <v>224</v>
      </c>
      <c r="E68" s="21">
        <f>IFERROR(INDEX('файл остатки'!$A$5:$DK$265,MATCH($O$1,'файл остатки'!$A$5:$A$228,0),MATCH(D68,'файл остатки'!$A$5:$DK$5,0)), 0)</f>
        <v>-59.5</v>
      </c>
      <c r="F68" s="21">
        <f>IFERROR(INDEX('файл остатки'!$A$5:$DK$265,MATCH($O$2,'файл остатки'!$A$5:$A$228,0),MATCH(D68,'файл остатки'!$A$5:$DK$5,0)), 0)</f>
        <v>0</v>
      </c>
      <c r="G68" s="21">
        <v>0</v>
      </c>
      <c r="H68" s="21">
        <f>MIN(E68, 0)</f>
        <v>-59.5</v>
      </c>
    </row>
    <row r="69" spans="1:19" ht="13.75" customHeight="1" x14ac:dyDescent="0.35">
      <c r="A69" s="30"/>
      <c r="B69" s="30"/>
      <c r="C69" s="21" t="s">
        <v>164</v>
      </c>
      <c r="D69" s="21" t="s">
        <v>225</v>
      </c>
      <c r="E69" s="21">
        <f>IFERROR(INDEX('файл остатки'!$A$5:$DK$265,MATCH($O$1,'файл остатки'!$A$5:$A$228,0),MATCH(D69,'файл остатки'!$A$5:$DK$5,0)), 0)</f>
        <v>-7.8</v>
      </c>
      <c r="F69" s="21">
        <f>IFERROR(INDEX('файл остатки'!$A$5:$DK$265,MATCH($O$2,'файл остатки'!$A$5:$A$228,0),MATCH(D69,'файл остатки'!$A$5:$DK$5,0)), 0)</f>
        <v>0</v>
      </c>
      <c r="G69" s="21">
        <v>0</v>
      </c>
      <c r="H69" s="21">
        <f>MIN(E69, 0)</f>
        <v>-7.8</v>
      </c>
    </row>
    <row r="70" spans="1:19" ht="13.75" customHeight="1" x14ac:dyDescent="0.35">
      <c r="A70" s="31"/>
      <c r="B70" s="31"/>
      <c r="C70" s="21" t="s">
        <v>645</v>
      </c>
      <c r="D70" s="21" t="s">
        <v>226</v>
      </c>
      <c r="E70" s="21">
        <f>IFERROR(INDEX('файл остатки'!$A$5:$DK$265,MATCH($O$1,'файл остатки'!$A$5:$A$228,0),MATCH(D70,'файл остатки'!$A$5:$DK$5,0)), 0)</f>
        <v>0</v>
      </c>
      <c r="F70" s="21">
        <f>IFERROR(INDEX('файл остатки'!$A$5:$DK$265,MATCH($O$2,'файл остатки'!$A$5:$A$228,0),MATCH(D70,'файл остатки'!$A$5:$DK$5,0)), 0)</f>
        <v>0</v>
      </c>
      <c r="G70" s="21">
        <v>0</v>
      </c>
      <c r="H70" s="21">
        <f>MIN(E70, 0)</f>
        <v>0</v>
      </c>
    </row>
    <row r="71" spans="1:19" ht="13.75" customHeight="1" x14ac:dyDescent="0.35"/>
    <row r="72" spans="1:19" ht="13.75" customHeight="1" x14ac:dyDescent="0.35"/>
    <row r="73" spans="1:19" ht="13.75" customHeight="1" x14ac:dyDescent="0.35"/>
    <row r="74" spans="1:19" ht="13.75" customHeight="1" x14ac:dyDescent="0.35"/>
    <row r="75" spans="1:19" ht="13.75" customHeight="1" x14ac:dyDescent="0.35"/>
    <row r="76" spans="1:19" ht="13.75" customHeight="1" x14ac:dyDescent="0.35"/>
    <row r="77" spans="1:19" ht="13.75" customHeight="1" x14ac:dyDescent="0.35"/>
    <row r="78" spans="1:19" ht="13.75" customHeight="1" x14ac:dyDescent="0.35"/>
    <row r="79" spans="1:19" ht="13.75" customHeight="1" x14ac:dyDescent="0.35"/>
    <row r="80" spans="1:19" ht="13.75" customHeight="1" x14ac:dyDescent="0.35"/>
    <row r="81" ht="13.75" customHeight="1" x14ac:dyDescent="0.35"/>
    <row r="82" ht="13.75" customHeight="1" x14ac:dyDescent="0.35"/>
    <row r="83" ht="13.75" customHeight="1" x14ac:dyDescent="0.35"/>
    <row r="84" ht="13.75" customHeight="1" x14ac:dyDescent="0.35"/>
    <row r="85" ht="13.75" customHeight="1" x14ac:dyDescent="0.35"/>
    <row r="86" ht="13.75" customHeight="1" x14ac:dyDescent="0.35"/>
    <row r="87" ht="13.75" customHeight="1" x14ac:dyDescent="0.35"/>
    <row r="88" ht="13.75" customHeight="1" x14ac:dyDescent="0.35"/>
    <row r="89" ht="13.75" customHeight="1" x14ac:dyDescent="0.35"/>
    <row r="90" ht="13.75" customHeight="1" x14ac:dyDescent="0.35"/>
    <row r="91" ht="13.75" customHeight="1" x14ac:dyDescent="0.35"/>
    <row r="92" ht="13.75" customHeight="1" x14ac:dyDescent="0.35"/>
    <row r="93" ht="13.75" customHeight="1" x14ac:dyDescent="0.35"/>
    <row r="94" ht="13.75" customHeight="1" x14ac:dyDescent="0.35"/>
    <row r="95" ht="13.75" customHeight="1" x14ac:dyDescent="0.35"/>
    <row r="96" ht="13.75" customHeight="1" x14ac:dyDescent="0.35"/>
    <row r="97" ht="13.75" customHeight="1" x14ac:dyDescent="0.35"/>
    <row r="98" ht="13.75" customHeight="1" x14ac:dyDescent="0.35"/>
    <row r="99" ht="13.75" customHeight="1" x14ac:dyDescent="0.35"/>
  </sheetData>
  <mergeCells count="23">
    <mergeCell ref="B2"/>
    <mergeCell ref="A2"/>
    <mergeCell ref="B3:B5"/>
    <mergeCell ref="B6:B7"/>
    <mergeCell ref="A3:A7"/>
    <mergeCell ref="B10"/>
    <mergeCell ref="B11:B17"/>
    <mergeCell ref="B18:B23"/>
    <mergeCell ref="B24:B26"/>
    <mergeCell ref="A10:A26"/>
    <mergeCell ref="B29"/>
    <mergeCell ref="B30:B38"/>
    <mergeCell ref="A29:A38"/>
    <mergeCell ref="B41:B48"/>
    <mergeCell ref="B49:B55"/>
    <mergeCell ref="A41:A55"/>
    <mergeCell ref="B66:B70"/>
    <mergeCell ref="A66:A70"/>
    <mergeCell ref="B58"/>
    <mergeCell ref="A58"/>
    <mergeCell ref="B61:B62"/>
    <mergeCell ref="B63"/>
    <mergeCell ref="A61:A6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4"/>
  <sheetViews>
    <sheetView zoomScaleNormal="100" workbookViewId="0">
      <pane xSplit="15" ySplit="1" topLeftCell="P23" activePane="bottomRight" state="frozen"/>
      <selection pane="topRight" activeCell="P1" sqref="P1"/>
      <selection pane="bottomLeft" activeCell="A2" sqref="A2"/>
      <selection pane="bottomRight" activeCell="K34" sqref="K34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4" customWidth="1"/>
    <col min="13" max="13" width="12.36328125" style="5" customWidth="1"/>
    <col min="14" max="14" width="1.81640625" style="1" hidden="1" customWidth="1"/>
    <col min="15" max="15" width="5.54296875" style="1" hidden="1" customWidth="1"/>
    <col min="16" max="16" width="5.453125" style="1" hidden="1" customWidth="1"/>
    <col min="17" max="17" width="5" style="1" hidden="1" customWidth="1"/>
    <col min="18" max="18" width="7.54296875" style="1" hidden="1" customWidth="1"/>
    <col min="19" max="19" width="3.1796875" style="1" hidden="1" customWidth="1"/>
    <col min="20" max="20" width="4.54296875" style="1" hidden="1" customWidth="1"/>
    <col min="21" max="21" width="6.7265625" style="1" hidden="1" customWidth="1"/>
    <col min="22" max="22" width="8.81640625" style="1" hidden="1" customWidth="1"/>
    <col min="23" max="23" width="8.54296875" style="1" hidden="1" customWidth="1"/>
    <col min="24" max="1025" width="8.54296875" style="1" customWidth="1"/>
  </cols>
  <sheetData>
    <row r="1" spans="1:23" ht="34.5" customHeight="1" x14ac:dyDescent="0.35">
      <c r="A1" s="6" t="s">
        <v>646</v>
      </c>
      <c r="B1" s="7" t="s">
        <v>613</v>
      </c>
      <c r="C1" s="7" t="s">
        <v>620</v>
      </c>
      <c r="D1" s="7" t="s">
        <v>129</v>
      </c>
      <c r="E1" s="7" t="s">
        <v>614</v>
      </c>
      <c r="F1" s="7" t="s">
        <v>647</v>
      </c>
      <c r="G1" s="7" t="s">
        <v>648</v>
      </c>
      <c r="H1" s="7" t="s">
        <v>649</v>
      </c>
      <c r="I1" s="7" t="s">
        <v>650</v>
      </c>
      <c r="J1" s="7" t="s">
        <v>651</v>
      </c>
      <c r="K1" s="7" t="s">
        <v>652</v>
      </c>
      <c r="L1" s="8" t="s">
        <v>653</v>
      </c>
      <c r="M1" s="8" t="s">
        <v>654</v>
      </c>
      <c r="N1" s="7" t="s">
        <v>655</v>
      </c>
      <c r="P1" s="7" t="s">
        <v>656</v>
      </c>
      <c r="Q1" s="7" t="s">
        <v>657</v>
      </c>
      <c r="R1" s="7">
        <v>0</v>
      </c>
      <c r="S1" s="6" t="s">
        <v>658</v>
      </c>
      <c r="T1" s="6" t="s">
        <v>659</v>
      </c>
      <c r="U1" s="6" t="s">
        <v>660</v>
      </c>
      <c r="V1" s="6" t="s">
        <v>661</v>
      </c>
      <c r="W1" s="9" t="s">
        <v>662</v>
      </c>
    </row>
    <row r="2" spans="1:23" ht="13.75" customHeight="1" x14ac:dyDescent="0.35">
      <c r="A2" s="23">
        <f t="shared" ref="A2:A27" ca="1" si="0">IF(N2="-", "", 1 + SUM(INDIRECT(ADDRESS(2,COLUMN(Q2)) &amp; ":" &amp; ADDRESS(ROW(),COLUMN(Q2)))))</f>
        <v>1</v>
      </c>
      <c r="B2" s="24" t="s">
        <v>663</v>
      </c>
      <c r="C2" s="23">
        <v>1000</v>
      </c>
      <c r="D2" s="23" t="s">
        <v>157</v>
      </c>
      <c r="E2" s="23" t="s">
        <v>664</v>
      </c>
      <c r="F2" s="23" t="s">
        <v>664</v>
      </c>
      <c r="G2" s="23" t="s">
        <v>665</v>
      </c>
      <c r="H2" s="23" t="s">
        <v>244</v>
      </c>
      <c r="I2" s="23">
        <v>68</v>
      </c>
      <c r="J2" s="10" t="str">
        <f t="shared" ref="J2:J32" ca="1" si="1">IF(L2="", IF(N2="","",W2+(INDIRECT("R" &amp; ROW() - 1) - R2)),IF(N2="", "", INDIRECT("R" &amp; ROW() - 1) - R2))</f>
        <v/>
      </c>
      <c r="K2" s="25">
        <v>1</v>
      </c>
      <c r="L2" s="11"/>
      <c r="M2" s="11" t="str">
        <f t="shared" ref="M2:M32" ca="1" si="2">IF(L2="", IF(W2=0, "", W2), IF(U2 = "", "", IF(U2/T2 = 0, "", U2/T2)))</f>
        <v/>
      </c>
      <c r="O2" s="1">
        <f t="shared" ref="O2:O32" si="3">IF(N2 = "-", -V2,I2)</f>
        <v>68</v>
      </c>
      <c r="P2" s="1">
        <f t="shared" ref="P2:P32" ca="1" si="4">IF(N2 = "-", SUM(INDIRECT(ADDRESS(2,COLUMN(O2)) &amp; ":" &amp; ADDRESS(ROW(),COLUMN(O2)))), 0)</f>
        <v>0</v>
      </c>
      <c r="Q2" s="1">
        <f t="shared" ref="Q2:Q32" si="5">IF(N2="-",1,0)</f>
        <v>0</v>
      </c>
      <c r="R2" s="1">
        <f t="shared" ref="R2:R32" ca="1" si="6">IF(P2 = 0, INDIRECT("R" &amp; ROW() - 1), P2)</f>
        <v>0</v>
      </c>
      <c r="S2" s="1" t="str">
        <f>IF(H2="","",VLOOKUP(H2,'Вода SKU'!$A$1:$B$150,2,0))</f>
        <v>3.3, Альче, без лактозы</v>
      </c>
      <c r="T2" s="1">
        <f t="shared" ref="T2:T32" si="7">8000/1000</f>
        <v>8</v>
      </c>
      <c r="U2" s="1">
        <f t="shared" ref="U2:U32" si="8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1">
        <f t="shared" ref="V2:V32" si="9">IF(U2 = "", "", U2/T2)</f>
        <v>0</v>
      </c>
      <c r="W2" s="1" t="str">
        <f t="shared" ref="W2:W32" ca="1" si="10">IF(N2="", "", MAX(ROUND(-(INDIRECT("R" &amp; ROW() - 1) - R2)/1000, 0), 1) * 1000)</f>
        <v/>
      </c>
    </row>
    <row r="3" spans="1:23" ht="13.75" customHeight="1" x14ac:dyDescent="0.35">
      <c r="A3" s="26">
        <f t="shared" ca="1" si="0"/>
        <v>1</v>
      </c>
      <c r="B3" s="26" t="s">
        <v>663</v>
      </c>
      <c r="C3" s="26">
        <v>1000</v>
      </c>
      <c r="D3" s="26" t="s">
        <v>628</v>
      </c>
      <c r="E3" s="26" t="s">
        <v>667</v>
      </c>
      <c r="F3" s="26" t="s">
        <v>667</v>
      </c>
      <c r="G3" s="26" t="s">
        <v>668</v>
      </c>
      <c r="H3" s="26" t="s">
        <v>241</v>
      </c>
      <c r="I3" s="26">
        <v>10</v>
      </c>
      <c r="J3" s="10" t="str">
        <f t="shared" ca="1" si="1"/>
        <v/>
      </c>
      <c r="K3" s="25">
        <v>1</v>
      </c>
      <c r="M3" s="11" t="str">
        <f t="shared" ca="1" si="2"/>
        <v/>
      </c>
      <c r="O3" s="1">
        <f t="shared" si="3"/>
        <v>10</v>
      </c>
      <c r="P3" s="1">
        <f t="shared" ca="1" si="4"/>
        <v>0</v>
      </c>
      <c r="Q3" s="1">
        <f t="shared" si="5"/>
        <v>0</v>
      </c>
      <c r="R3" s="1">
        <f t="shared" ca="1" si="6"/>
        <v>0</v>
      </c>
      <c r="S3" s="1" t="str">
        <f>IF(H3="","",VLOOKUP(H3,'Вода SKU'!$A$1:$B$150,2,0))</f>
        <v>3.3, Альче</v>
      </c>
      <c r="T3" s="1">
        <f t="shared" si="7"/>
        <v>8</v>
      </c>
      <c r="U3" s="1">
        <f t="shared" si="8"/>
        <v>0</v>
      </c>
      <c r="V3" s="1">
        <f t="shared" si="9"/>
        <v>0</v>
      </c>
      <c r="W3" s="1" t="str">
        <f t="shared" ca="1" si="10"/>
        <v/>
      </c>
    </row>
    <row r="4" spans="1:23" ht="13.75" customHeight="1" x14ac:dyDescent="0.35">
      <c r="A4" s="26">
        <f t="shared" ca="1" si="0"/>
        <v>1</v>
      </c>
      <c r="B4" s="26" t="s">
        <v>663</v>
      </c>
      <c r="C4" s="26">
        <v>1000</v>
      </c>
      <c r="D4" s="26" t="s">
        <v>628</v>
      </c>
      <c r="E4" s="26" t="s">
        <v>669</v>
      </c>
      <c r="F4" s="26" t="s">
        <v>669</v>
      </c>
      <c r="G4" s="26" t="s">
        <v>665</v>
      </c>
      <c r="H4" s="26" t="s">
        <v>230</v>
      </c>
      <c r="I4" s="26">
        <v>120</v>
      </c>
      <c r="J4" s="10" t="str">
        <f t="shared" ca="1" si="1"/>
        <v/>
      </c>
      <c r="K4" s="25">
        <v>1</v>
      </c>
      <c r="M4" s="11" t="str">
        <f t="shared" ca="1" si="2"/>
        <v/>
      </c>
      <c r="O4" s="1">
        <f t="shared" si="3"/>
        <v>120</v>
      </c>
      <c r="P4" s="1">
        <f t="shared" ca="1" si="4"/>
        <v>0</v>
      </c>
      <c r="Q4" s="1">
        <f t="shared" si="5"/>
        <v>0</v>
      </c>
      <c r="R4" s="1">
        <f t="shared" ca="1" si="6"/>
        <v>0</v>
      </c>
      <c r="S4" s="1" t="str">
        <f>IF(H4="","",VLOOKUP(H4,'Вода SKU'!$A$1:$B$150,2,0))</f>
        <v>3.3, Альче, без лактозы</v>
      </c>
      <c r="T4" s="1">
        <f t="shared" si="7"/>
        <v>8</v>
      </c>
      <c r="U4" s="1">
        <f t="shared" si="8"/>
        <v>0</v>
      </c>
      <c r="V4" s="1">
        <f t="shared" si="9"/>
        <v>0</v>
      </c>
      <c r="W4" s="1" t="str">
        <f t="shared" ca="1" si="10"/>
        <v/>
      </c>
    </row>
    <row r="5" spans="1:23" ht="13.75" customHeight="1" x14ac:dyDescent="0.35">
      <c r="A5" s="26">
        <f t="shared" ca="1" si="0"/>
        <v>1</v>
      </c>
      <c r="B5" s="26" t="s">
        <v>663</v>
      </c>
      <c r="C5" s="26">
        <v>1000</v>
      </c>
      <c r="D5" s="26" t="s">
        <v>628</v>
      </c>
      <c r="E5" s="26" t="s">
        <v>669</v>
      </c>
      <c r="F5" s="26" t="s">
        <v>669</v>
      </c>
      <c r="G5" s="26" t="s">
        <v>665</v>
      </c>
      <c r="H5" s="26" t="s">
        <v>239</v>
      </c>
      <c r="I5" s="26">
        <v>24</v>
      </c>
      <c r="J5" s="10" t="str">
        <f t="shared" ca="1" si="1"/>
        <v/>
      </c>
      <c r="K5" s="25">
        <v>1</v>
      </c>
      <c r="M5" s="11" t="str">
        <f t="shared" ca="1" si="2"/>
        <v/>
      </c>
      <c r="O5" s="1">
        <f t="shared" si="3"/>
        <v>24</v>
      </c>
      <c r="P5" s="1">
        <f t="shared" ca="1" si="4"/>
        <v>0</v>
      </c>
      <c r="Q5" s="1">
        <f t="shared" si="5"/>
        <v>0</v>
      </c>
      <c r="R5" s="1">
        <f t="shared" ca="1" si="6"/>
        <v>0</v>
      </c>
      <c r="S5" s="1" t="str">
        <f>IF(H5="","",VLOOKUP(H5,'Вода SKU'!$A$1:$B$150,2,0))</f>
        <v>3.3, Альче, без лактозы</v>
      </c>
      <c r="T5" s="1">
        <f t="shared" si="7"/>
        <v>8</v>
      </c>
      <c r="U5" s="1">
        <f t="shared" si="8"/>
        <v>0</v>
      </c>
      <c r="V5" s="1">
        <f t="shared" si="9"/>
        <v>0</v>
      </c>
      <c r="W5" s="1" t="str">
        <f t="shared" ca="1" si="10"/>
        <v/>
      </c>
    </row>
    <row r="6" spans="1:23" ht="13.75" customHeight="1" x14ac:dyDescent="0.35">
      <c r="A6" s="26">
        <f t="shared" ref="A6:A12" ca="1" si="11">IF(N6="-", "", 1 + SUM(INDIRECT(ADDRESS(2,COLUMN(Q6)) &amp; ":" &amp; ADDRESS(ROW(),COLUMN(Q6)))))</f>
        <v>1</v>
      </c>
      <c r="B6" s="26" t="s">
        <v>663</v>
      </c>
      <c r="C6" s="26">
        <v>1000</v>
      </c>
      <c r="D6" s="26" t="s">
        <v>628</v>
      </c>
      <c r="E6" s="26" t="s">
        <v>669</v>
      </c>
      <c r="F6" s="26" t="s">
        <v>669</v>
      </c>
      <c r="G6" s="26" t="s">
        <v>665</v>
      </c>
      <c r="H6" s="26" t="s">
        <v>231</v>
      </c>
      <c r="I6" s="26">
        <v>162</v>
      </c>
      <c r="J6" s="10" t="str">
        <f t="shared" ref="J6:J12" ca="1" si="12">IF(L6="", IF(N6="","",W6+(INDIRECT("R" &amp; ROW() - 1) - R6)),IF(N6="", "", INDIRECT("R" &amp; ROW() - 1) - R6))</f>
        <v/>
      </c>
      <c r="K6" s="25">
        <v>1</v>
      </c>
      <c r="M6" s="11" t="str">
        <f t="shared" ref="M6:M12" ca="1" si="13">IF(L6="", IF(W6=0, "", W6), IF(U6 = "", "", IF(U6/T6 = 0, "", U6/T6)))</f>
        <v/>
      </c>
      <c r="O6" s="1">
        <f t="shared" ref="O6:O12" si="14">IF(N6 = "-", -V6,I6)</f>
        <v>162</v>
      </c>
      <c r="P6" s="1">
        <f t="shared" ref="P6:P12" ca="1" si="15">IF(N6 = "-", SUM(INDIRECT(ADDRESS(2,COLUMN(O6)) &amp; ":" &amp; ADDRESS(ROW(),COLUMN(O6)))), 0)</f>
        <v>0</v>
      </c>
      <c r="Q6" s="1">
        <f t="shared" ref="Q6:Q12" si="16">IF(N6="-",1,0)</f>
        <v>0</v>
      </c>
      <c r="R6" s="1">
        <f t="shared" ref="R6:R12" ca="1" si="17">IF(P6 = 0, INDIRECT("R" &amp; ROW() - 1), P6)</f>
        <v>0</v>
      </c>
      <c r="S6" s="1" t="str">
        <f>IF(H6="","",VLOOKUP(H6,'Вода SKU'!$A$1:$B$150,2,0))</f>
        <v>3.3, Сакко</v>
      </c>
      <c r="T6" s="1">
        <f t="shared" si="7"/>
        <v>8</v>
      </c>
      <c r="U6" s="1">
        <f t="shared" ref="U6:U12" si="18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1">
        <f t="shared" ref="V6:V12" si="19">IF(U6 = "", "", U6/T6)</f>
        <v>0</v>
      </c>
      <c r="W6" s="1" t="str">
        <f t="shared" ref="W6:W12" ca="1" si="20">IF(N6="", "", MAX(ROUND(-(INDIRECT("R" &amp; ROW() - 1) - R6)/1000, 0), 1) * 1000)</f>
        <v/>
      </c>
    </row>
    <row r="7" spans="1:23" ht="13.75" customHeight="1" x14ac:dyDescent="0.35">
      <c r="A7" s="26">
        <f t="shared" ca="1" si="11"/>
        <v>1</v>
      </c>
      <c r="B7" s="26" t="s">
        <v>663</v>
      </c>
      <c r="C7" s="26">
        <v>1000</v>
      </c>
      <c r="D7" s="26" t="s">
        <v>628</v>
      </c>
      <c r="E7" s="26" t="s">
        <v>669</v>
      </c>
      <c r="F7" s="26" t="s">
        <v>669</v>
      </c>
      <c r="G7" s="26" t="s">
        <v>665</v>
      </c>
      <c r="H7" s="26" t="s">
        <v>234</v>
      </c>
      <c r="I7" s="26">
        <v>28</v>
      </c>
      <c r="J7" s="10" t="str">
        <f t="shared" ca="1" si="12"/>
        <v/>
      </c>
      <c r="K7" s="25">
        <v>1</v>
      </c>
      <c r="M7" s="11" t="str">
        <f t="shared" ca="1" si="13"/>
        <v/>
      </c>
      <c r="O7" s="1">
        <f t="shared" si="14"/>
        <v>28</v>
      </c>
      <c r="P7" s="1">
        <f t="shared" ca="1" si="15"/>
        <v>0</v>
      </c>
      <c r="Q7" s="1">
        <f t="shared" si="16"/>
        <v>0</v>
      </c>
      <c r="R7" s="1">
        <f t="shared" ca="1" si="17"/>
        <v>0</v>
      </c>
      <c r="S7" s="1" t="str">
        <f>IF(H7="","",VLOOKUP(H7,'Вода SKU'!$A$1:$B$150,2,0))</f>
        <v>3.3, Сакко</v>
      </c>
      <c r="T7" s="1">
        <f t="shared" si="7"/>
        <v>8</v>
      </c>
      <c r="U7" s="1">
        <f t="shared" si="18"/>
        <v>0</v>
      </c>
      <c r="V7" s="1">
        <f t="shared" si="19"/>
        <v>0</v>
      </c>
      <c r="W7" s="1" t="str">
        <f t="shared" ca="1" si="20"/>
        <v/>
      </c>
    </row>
    <row r="8" spans="1:23" ht="13.75" customHeight="1" x14ac:dyDescent="0.35">
      <c r="A8" s="26">
        <f t="shared" ca="1" si="11"/>
        <v>1</v>
      </c>
      <c r="B8" s="26" t="s">
        <v>663</v>
      </c>
      <c r="C8" s="26">
        <v>1000</v>
      </c>
      <c r="D8" s="26" t="s">
        <v>628</v>
      </c>
      <c r="E8" s="26" t="s">
        <v>669</v>
      </c>
      <c r="F8" s="26" t="s">
        <v>669</v>
      </c>
      <c r="G8" s="26" t="s">
        <v>665</v>
      </c>
      <c r="H8" s="26" t="s">
        <v>235</v>
      </c>
      <c r="I8" s="26">
        <v>50</v>
      </c>
      <c r="J8" s="10" t="str">
        <f t="shared" ca="1" si="12"/>
        <v/>
      </c>
      <c r="K8" s="25">
        <v>1</v>
      </c>
      <c r="M8" s="11" t="str">
        <f t="shared" ca="1" si="13"/>
        <v/>
      </c>
      <c r="O8" s="1">
        <f t="shared" si="14"/>
        <v>50</v>
      </c>
      <c r="P8" s="1">
        <f t="shared" ca="1" si="15"/>
        <v>0</v>
      </c>
      <c r="Q8" s="1">
        <f t="shared" si="16"/>
        <v>0</v>
      </c>
      <c r="R8" s="1">
        <f t="shared" ca="1" si="17"/>
        <v>0</v>
      </c>
      <c r="S8" s="1" t="str">
        <f>IF(H8="","",VLOOKUP(H8,'Вода SKU'!$A$1:$B$150,2,0))</f>
        <v>3.3, Сакко</v>
      </c>
      <c r="T8" s="1">
        <f t="shared" si="7"/>
        <v>8</v>
      </c>
      <c r="U8" s="1">
        <f t="shared" si="18"/>
        <v>0</v>
      </c>
      <c r="V8" s="1">
        <f t="shared" si="19"/>
        <v>0</v>
      </c>
      <c r="W8" s="1" t="str">
        <f t="shared" ca="1" si="20"/>
        <v/>
      </c>
    </row>
    <row r="9" spans="1:23" ht="13.75" customHeight="1" x14ac:dyDescent="0.35">
      <c r="A9" s="26">
        <f t="shared" ca="1" si="11"/>
        <v>1</v>
      </c>
      <c r="B9" s="26" t="s">
        <v>663</v>
      </c>
      <c r="C9" s="26">
        <v>1000</v>
      </c>
      <c r="D9" s="26" t="s">
        <v>628</v>
      </c>
      <c r="E9" s="26" t="s">
        <v>672</v>
      </c>
      <c r="F9" s="26" t="s">
        <v>672</v>
      </c>
      <c r="G9" s="26" t="s">
        <v>665</v>
      </c>
      <c r="H9" s="26" t="s">
        <v>232</v>
      </c>
      <c r="I9" s="26">
        <v>327</v>
      </c>
      <c r="J9" s="10" t="str">
        <f t="shared" ca="1" si="12"/>
        <v/>
      </c>
      <c r="K9" s="25">
        <v>1</v>
      </c>
      <c r="M9" s="11" t="str">
        <f t="shared" ca="1" si="13"/>
        <v/>
      </c>
      <c r="O9" s="1">
        <f t="shared" si="14"/>
        <v>327</v>
      </c>
      <c r="P9" s="1">
        <f t="shared" ca="1" si="15"/>
        <v>0</v>
      </c>
      <c r="Q9" s="1">
        <f t="shared" si="16"/>
        <v>0</v>
      </c>
      <c r="R9" s="1">
        <f t="shared" ca="1" si="17"/>
        <v>0</v>
      </c>
      <c r="S9" s="1" t="str">
        <f>IF(H9="","",VLOOKUP(H9,'Вода SKU'!$A$1:$B$150,2,0))</f>
        <v>3.3, Сакко</v>
      </c>
      <c r="T9" s="1">
        <f t="shared" si="7"/>
        <v>8</v>
      </c>
      <c r="U9" s="1">
        <f t="shared" si="18"/>
        <v>0</v>
      </c>
      <c r="V9" s="1">
        <f t="shared" si="19"/>
        <v>0</v>
      </c>
      <c r="W9" s="1" t="str">
        <f t="shared" ca="1" si="20"/>
        <v/>
      </c>
    </row>
    <row r="10" spans="1:23" ht="13.75" customHeight="1" x14ac:dyDescent="0.35">
      <c r="A10" s="26">
        <f t="shared" ca="1" si="11"/>
        <v>1</v>
      </c>
      <c r="B10" s="26" t="s">
        <v>663</v>
      </c>
      <c r="C10" s="26">
        <v>1000</v>
      </c>
      <c r="D10" s="26" t="s">
        <v>628</v>
      </c>
      <c r="E10" s="26" t="s">
        <v>672</v>
      </c>
      <c r="F10" s="26" t="s">
        <v>672</v>
      </c>
      <c r="G10" s="26" t="s">
        <v>665</v>
      </c>
      <c r="H10" s="26" t="s">
        <v>233</v>
      </c>
      <c r="I10" s="26">
        <v>132</v>
      </c>
      <c r="J10" s="10" t="str">
        <f t="shared" ca="1" si="12"/>
        <v/>
      </c>
      <c r="K10" s="25">
        <v>1</v>
      </c>
      <c r="M10" s="11" t="str">
        <f t="shared" ca="1" si="13"/>
        <v/>
      </c>
      <c r="O10" s="1">
        <f t="shared" si="14"/>
        <v>132</v>
      </c>
      <c r="P10" s="1">
        <f t="shared" ca="1" si="15"/>
        <v>0</v>
      </c>
      <c r="Q10" s="1">
        <f t="shared" si="16"/>
        <v>0</v>
      </c>
      <c r="R10" s="1">
        <f t="shared" ca="1" si="17"/>
        <v>0</v>
      </c>
      <c r="S10" s="1" t="str">
        <f>IF(H10="","",VLOOKUP(H10,'Вода SKU'!$A$1:$B$150,2,0))</f>
        <v>3.3, Сакко</v>
      </c>
      <c r="T10" s="1">
        <f t="shared" si="7"/>
        <v>8</v>
      </c>
      <c r="U10" s="1">
        <f t="shared" si="18"/>
        <v>0</v>
      </c>
      <c r="V10" s="1">
        <f t="shared" si="19"/>
        <v>0</v>
      </c>
      <c r="W10" s="1" t="str">
        <f t="shared" ca="1" si="20"/>
        <v/>
      </c>
    </row>
    <row r="11" spans="1:23" ht="13.75" customHeight="1" x14ac:dyDescent="0.35">
      <c r="A11" s="26">
        <f t="shared" ca="1" si="11"/>
        <v>1</v>
      </c>
      <c r="B11" s="26" t="s">
        <v>663</v>
      </c>
      <c r="C11" s="26">
        <v>1000</v>
      </c>
      <c r="D11" s="26" t="s">
        <v>628</v>
      </c>
      <c r="E11" s="26" t="s">
        <v>672</v>
      </c>
      <c r="F11" s="26" t="s">
        <v>672</v>
      </c>
      <c r="G11" s="26" t="s">
        <v>665</v>
      </c>
      <c r="H11" s="26" t="s">
        <v>236</v>
      </c>
      <c r="I11" s="26">
        <v>37</v>
      </c>
      <c r="J11" s="10" t="str">
        <f t="shared" ca="1" si="12"/>
        <v/>
      </c>
      <c r="K11" s="25">
        <v>1</v>
      </c>
      <c r="M11" s="11" t="str">
        <f t="shared" ca="1" si="13"/>
        <v/>
      </c>
      <c r="O11" s="1">
        <f t="shared" si="14"/>
        <v>37</v>
      </c>
      <c r="P11" s="1">
        <f t="shared" ca="1" si="15"/>
        <v>0</v>
      </c>
      <c r="Q11" s="1">
        <f t="shared" si="16"/>
        <v>0</v>
      </c>
      <c r="R11" s="1">
        <f t="shared" ca="1" si="17"/>
        <v>0</v>
      </c>
      <c r="S11" s="1" t="str">
        <f>IF(H11="","",VLOOKUP(H11,'Вода SKU'!$A$1:$B$150,2,0))</f>
        <v>3.3, Сакко</v>
      </c>
      <c r="T11" s="1">
        <f t="shared" si="7"/>
        <v>8</v>
      </c>
      <c r="U11" s="1">
        <f t="shared" si="18"/>
        <v>0</v>
      </c>
      <c r="V11" s="1">
        <f t="shared" si="19"/>
        <v>0</v>
      </c>
      <c r="W11" s="1" t="str">
        <f t="shared" ca="1" si="20"/>
        <v/>
      </c>
    </row>
    <row r="12" spans="1:23" ht="13.75" customHeight="1" x14ac:dyDescent="0.35">
      <c r="A12" s="26">
        <f t="shared" ca="1" si="11"/>
        <v>1</v>
      </c>
      <c r="B12" s="26" t="s">
        <v>663</v>
      </c>
      <c r="C12" s="26">
        <v>1000</v>
      </c>
      <c r="D12" s="26" t="s">
        <v>628</v>
      </c>
      <c r="E12" s="26" t="s">
        <v>672</v>
      </c>
      <c r="F12" s="26" t="s">
        <v>672</v>
      </c>
      <c r="G12" s="26" t="s">
        <v>665</v>
      </c>
      <c r="H12" s="26" t="s">
        <v>238</v>
      </c>
      <c r="I12" s="26">
        <v>42</v>
      </c>
      <c r="J12" s="10" t="str">
        <f t="shared" ca="1" si="12"/>
        <v/>
      </c>
      <c r="K12" s="25">
        <v>1</v>
      </c>
      <c r="M12" s="11" t="str">
        <f t="shared" ca="1" si="13"/>
        <v/>
      </c>
      <c r="O12" s="1">
        <f t="shared" si="14"/>
        <v>42</v>
      </c>
      <c r="P12" s="1">
        <f t="shared" ca="1" si="15"/>
        <v>0</v>
      </c>
      <c r="Q12" s="1">
        <f t="shared" si="16"/>
        <v>0</v>
      </c>
      <c r="R12" s="1">
        <f t="shared" ca="1" si="17"/>
        <v>0</v>
      </c>
      <c r="S12" s="1" t="str">
        <f>IF(H12="","",VLOOKUP(H12,'Вода SKU'!$A$1:$B$150,2,0))</f>
        <v>3.3, Сакко</v>
      </c>
      <c r="T12" s="1">
        <f t="shared" si="7"/>
        <v>8</v>
      </c>
      <c r="U12" s="1">
        <f t="shared" si="18"/>
        <v>0</v>
      </c>
      <c r="V12" s="1">
        <f t="shared" si="19"/>
        <v>0</v>
      </c>
      <c r="W12" s="1" t="str">
        <f t="shared" ca="1" si="20"/>
        <v/>
      </c>
    </row>
    <row r="13" spans="1:23" ht="13.75" customHeight="1" x14ac:dyDescent="0.35">
      <c r="A13" s="25" t="str">
        <f t="shared" ca="1" si="0"/>
        <v/>
      </c>
      <c r="B13" s="25" t="s">
        <v>670</v>
      </c>
      <c r="C13" s="25" t="s">
        <v>670</v>
      </c>
      <c r="D13" s="25" t="s">
        <v>670</v>
      </c>
      <c r="E13" s="25" t="s">
        <v>670</v>
      </c>
      <c r="F13" s="25" t="s">
        <v>670</v>
      </c>
      <c r="G13" s="25" t="s">
        <v>670</v>
      </c>
      <c r="H13" s="25" t="s">
        <v>670</v>
      </c>
      <c r="J13" s="10">
        <f t="shared" ca="1" si="1"/>
        <v>0</v>
      </c>
      <c r="M13" s="11">
        <f t="shared" ca="1" si="2"/>
        <v>1000</v>
      </c>
      <c r="N13" s="25" t="s">
        <v>670</v>
      </c>
      <c r="O13" s="1">
        <f t="shared" si="3"/>
        <v>0</v>
      </c>
      <c r="P13" s="1">
        <f t="shared" ca="1" si="4"/>
        <v>1000</v>
      </c>
      <c r="Q13" s="1">
        <f t="shared" si="5"/>
        <v>1</v>
      </c>
      <c r="R13" s="1">
        <f t="shared" ca="1" si="6"/>
        <v>1000</v>
      </c>
      <c r="S13" s="1" t="str">
        <f>IF(H13="","",VLOOKUP(H13,'Вода SKU'!$A$1:$B$150,2,0))</f>
        <v>-</v>
      </c>
      <c r="T13" s="1">
        <f t="shared" si="7"/>
        <v>8</v>
      </c>
      <c r="U13" s="1">
        <f t="shared" si="8"/>
        <v>0</v>
      </c>
      <c r="V13" s="1">
        <f t="shared" si="9"/>
        <v>0</v>
      </c>
      <c r="W13" s="1">
        <f t="shared" ca="1" si="10"/>
        <v>1000</v>
      </c>
    </row>
    <row r="14" spans="1:23" ht="13.75" customHeight="1" x14ac:dyDescent="0.35">
      <c r="A14" s="26">
        <f t="shared" ca="1" si="0"/>
        <v>2</v>
      </c>
      <c r="B14" s="26" t="s">
        <v>673</v>
      </c>
      <c r="C14" s="26">
        <v>1000</v>
      </c>
      <c r="D14" s="26" t="s">
        <v>628</v>
      </c>
      <c r="E14" s="26" t="s">
        <v>674</v>
      </c>
      <c r="F14" s="26" t="s">
        <v>674</v>
      </c>
      <c r="G14" s="26" t="s">
        <v>675</v>
      </c>
      <c r="H14" s="26" t="s">
        <v>242</v>
      </c>
      <c r="I14" s="26">
        <v>28</v>
      </c>
      <c r="J14" s="10" t="str">
        <f t="shared" ca="1" si="1"/>
        <v/>
      </c>
      <c r="K14" s="25">
        <v>1</v>
      </c>
      <c r="M14" s="11" t="str">
        <f t="shared" ca="1" si="2"/>
        <v/>
      </c>
      <c r="O14" s="1">
        <f t="shared" si="3"/>
        <v>28</v>
      </c>
      <c r="P14" s="1">
        <f t="shared" ca="1" si="4"/>
        <v>0</v>
      </c>
      <c r="Q14" s="1">
        <f t="shared" si="5"/>
        <v>0</v>
      </c>
      <c r="R14" s="1">
        <f t="shared" ca="1" si="6"/>
        <v>1000</v>
      </c>
      <c r="S14" s="1" t="str">
        <f>IF(H14="","",VLOOKUP(H14,'Вода SKU'!$A$1:$B$150,2,0))</f>
        <v>3.6, Альче</v>
      </c>
      <c r="T14" s="1">
        <f t="shared" si="7"/>
        <v>8</v>
      </c>
      <c r="U14" s="1">
        <f t="shared" si="8"/>
        <v>0</v>
      </c>
      <c r="V14" s="1">
        <f t="shared" si="9"/>
        <v>0</v>
      </c>
      <c r="W14" s="1" t="str">
        <f t="shared" ca="1" si="10"/>
        <v/>
      </c>
    </row>
    <row r="15" spans="1:23" ht="13.75" customHeight="1" x14ac:dyDescent="0.35">
      <c r="A15" s="26">
        <f t="shared" ca="1" si="0"/>
        <v>2</v>
      </c>
      <c r="B15" s="26" t="s">
        <v>673</v>
      </c>
      <c r="C15" s="26">
        <v>1000</v>
      </c>
      <c r="D15" s="26" t="s">
        <v>628</v>
      </c>
      <c r="E15" s="26" t="s">
        <v>669</v>
      </c>
      <c r="F15" s="26" t="s">
        <v>669</v>
      </c>
      <c r="G15" s="26" t="s">
        <v>665</v>
      </c>
      <c r="H15" s="26" t="s">
        <v>229</v>
      </c>
      <c r="I15" s="26">
        <v>972</v>
      </c>
      <c r="J15" s="10" t="str">
        <f t="shared" ca="1" si="1"/>
        <v/>
      </c>
      <c r="K15" s="25">
        <v>1</v>
      </c>
      <c r="M15" s="11" t="str">
        <f t="shared" ca="1" si="2"/>
        <v/>
      </c>
      <c r="O15" s="1">
        <f t="shared" si="3"/>
        <v>972</v>
      </c>
      <c r="P15" s="1">
        <f t="shared" ca="1" si="4"/>
        <v>0</v>
      </c>
      <c r="Q15" s="1">
        <f t="shared" si="5"/>
        <v>0</v>
      </c>
      <c r="R15" s="1">
        <f t="shared" ca="1" si="6"/>
        <v>1000</v>
      </c>
      <c r="S15" s="1" t="str">
        <f>IF(H15="","",VLOOKUP(H15,'Вода SKU'!$A$1:$B$150,2,0))</f>
        <v>3.6, Альче</v>
      </c>
      <c r="T15" s="1">
        <f t="shared" si="7"/>
        <v>8</v>
      </c>
      <c r="U15" s="1">
        <f t="shared" si="8"/>
        <v>0</v>
      </c>
      <c r="V15" s="1">
        <f t="shared" si="9"/>
        <v>0</v>
      </c>
      <c r="W15" s="1" t="str">
        <f t="shared" ca="1" si="10"/>
        <v/>
      </c>
    </row>
    <row r="16" spans="1:23" ht="13.75" customHeight="1" x14ac:dyDescent="0.35">
      <c r="A16" s="25" t="str">
        <f t="shared" ca="1" si="0"/>
        <v/>
      </c>
      <c r="B16" s="25" t="s">
        <v>670</v>
      </c>
      <c r="C16" s="25" t="s">
        <v>670</v>
      </c>
      <c r="D16" s="25" t="s">
        <v>670</v>
      </c>
      <c r="E16" s="25" t="s">
        <v>670</v>
      </c>
      <c r="F16" s="25" t="s">
        <v>670</v>
      </c>
      <c r="G16" s="25" t="s">
        <v>670</v>
      </c>
      <c r="H16" s="25" t="s">
        <v>670</v>
      </c>
      <c r="J16" s="10">
        <f t="shared" ca="1" si="1"/>
        <v>0</v>
      </c>
      <c r="M16" s="11">
        <f t="shared" ca="1" si="2"/>
        <v>1000</v>
      </c>
      <c r="N16" s="25" t="s">
        <v>670</v>
      </c>
      <c r="O16" s="1">
        <f t="shared" si="3"/>
        <v>0</v>
      </c>
      <c r="P16" s="1">
        <f t="shared" ca="1" si="4"/>
        <v>2000</v>
      </c>
      <c r="Q16" s="1">
        <f t="shared" si="5"/>
        <v>1</v>
      </c>
      <c r="R16" s="1">
        <f t="shared" ca="1" si="6"/>
        <v>2000</v>
      </c>
      <c r="S16" s="1" t="str">
        <f>IF(H16="","",VLOOKUP(H16,'Вода SKU'!$A$1:$B$150,2,0))</f>
        <v>-</v>
      </c>
      <c r="T16" s="1">
        <f t="shared" si="7"/>
        <v>8</v>
      </c>
      <c r="U16" s="1">
        <f t="shared" si="8"/>
        <v>0</v>
      </c>
      <c r="V16" s="1">
        <f t="shared" si="9"/>
        <v>0</v>
      </c>
      <c r="W16" s="1">
        <f t="shared" ca="1" si="10"/>
        <v>1000</v>
      </c>
    </row>
    <row r="17" spans="1:23" ht="13.75" customHeight="1" x14ac:dyDescent="0.35">
      <c r="A17" s="23">
        <f t="shared" ca="1" si="0"/>
        <v>3</v>
      </c>
      <c r="B17" s="23" t="s">
        <v>671</v>
      </c>
      <c r="C17" s="23">
        <v>1000</v>
      </c>
      <c r="D17" s="23" t="s">
        <v>157</v>
      </c>
      <c r="E17" s="23" t="s">
        <v>664</v>
      </c>
      <c r="F17" s="23" t="s">
        <v>664</v>
      </c>
      <c r="G17" s="23" t="s">
        <v>665</v>
      </c>
      <c r="H17" s="23" t="s">
        <v>245</v>
      </c>
      <c r="I17" s="23">
        <v>1000</v>
      </c>
      <c r="J17" s="10" t="str">
        <f t="shared" ca="1" si="1"/>
        <v/>
      </c>
      <c r="K17" s="25">
        <v>1</v>
      </c>
      <c r="M17" s="11" t="str">
        <f t="shared" ca="1" si="2"/>
        <v/>
      </c>
      <c r="O17" s="1">
        <f t="shared" si="3"/>
        <v>1000</v>
      </c>
      <c r="P17" s="1">
        <f t="shared" ca="1" si="4"/>
        <v>0</v>
      </c>
      <c r="Q17" s="1">
        <f t="shared" si="5"/>
        <v>0</v>
      </c>
      <c r="R17" s="1">
        <f t="shared" ca="1" si="6"/>
        <v>2000</v>
      </c>
      <c r="S17" s="1" t="str">
        <f>IF(H17="","",VLOOKUP(H17,'Вода SKU'!$A$1:$B$150,2,0))</f>
        <v>3.3, Сакко</v>
      </c>
      <c r="T17" s="1">
        <f t="shared" si="7"/>
        <v>8</v>
      </c>
      <c r="U17" s="1">
        <f t="shared" si="8"/>
        <v>0</v>
      </c>
      <c r="V17" s="1">
        <f t="shared" si="9"/>
        <v>0</v>
      </c>
      <c r="W17" s="1" t="str">
        <f t="shared" ca="1" si="10"/>
        <v/>
      </c>
    </row>
    <row r="18" spans="1:23" ht="13.75" customHeight="1" x14ac:dyDescent="0.35">
      <c r="A18" s="25" t="str">
        <f t="shared" ca="1" si="0"/>
        <v/>
      </c>
      <c r="B18" s="25" t="s">
        <v>670</v>
      </c>
      <c r="C18" s="25" t="s">
        <v>670</v>
      </c>
      <c r="D18" s="25" t="s">
        <v>670</v>
      </c>
      <c r="E18" s="25" t="s">
        <v>670</v>
      </c>
      <c r="F18" s="25" t="s">
        <v>670</v>
      </c>
      <c r="G18" s="25" t="s">
        <v>670</v>
      </c>
      <c r="H18" s="25" t="s">
        <v>670</v>
      </c>
      <c r="J18" s="10">
        <f t="shared" ca="1" si="1"/>
        <v>0</v>
      </c>
      <c r="M18" s="11">
        <f t="shared" ca="1" si="2"/>
        <v>1000</v>
      </c>
      <c r="N18" s="25" t="s">
        <v>670</v>
      </c>
      <c r="O18" s="1">
        <f t="shared" si="3"/>
        <v>0</v>
      </c>
      <c r="P18" s="1">
        <f t="shared" ca="1" si="4"/>
        <v>3000</v>
      </c>
      <c r="Q18" s="1">
        <f t="shared" si="5"/>
        <v>1</v>
      </c>
      <c r="R18" s="1">
        <f t="shared" ca="1" si="6"/>
        <v>3000</v>
      </c>
      <c r="S18" s="1" t="str">
        <f>IF(H18="","",VLOOKUP(H18,'Вода SKU'!$A$1:$B$150,2,0))</f>
        <v>-</v>
      </c>
      <c r="T18" s="1">
        <f t="shared" si="7"/>
        <v>8</v>
      </c>
      <c r="U18" s="1">
        <f t="shared" si="8"/>
        <v>0</v>
      </c>
      <c r="V18" s="1">
        <f t="shared" si="9"/>
        <v>0</v>
      </c>
      <c r="W18" s="1">
        <f t="shared" ca="1" si="10"/>
        <v>1000</v>
      </c>
    </row>
    <row r="19" spans="1:23" ht="13.75" customHeight="1" x14ac:dyDescent="0.35">
      <c r="A19" s="23">
        <f t="shared" ca="1" si="0"/>
        <v>4</v>
      </c>
      <c r="B19" s="23" t="s">
        <v>671</v>
      </c>
      <c r="C19" s="23">
        <v>1000</v>
      </c>
      <c r="D19" s="23" t="s">
        <v>157</v>
      </c>
      <c r="E19" s="23" t="s">
        <v>664</v>
      </c>
      <c r="F19" s="23" t="s">
        <v>664</v>
      </c>
      <c r="G19" s="23" t="s">
        <v>665</v>
      </c>
      <c r="H19" s="23" t="s">
        <v>245</v>
      </c>
      <c r="I19" s="23">
        <v>845</v>
      </c>
      <c r="J19" s="10" t="str">
        <f t="shared" ca="1" si="1"/>
        <v/>
      </c>
      <c r="K19" s="25">
        <v>1</v>
      </c>
      <c r="M19" s="11" t="str">
        <f t="shared" ca="1" si="2"/>
        <v/>
      </c>
      <c r="O19" s="1">
        <f t="shared" si="3"/>
        <v>845</v>
      </c>
      <c r="P19" s="1">
        <f t="shared" ca="1" si="4"/>
        <v>0</v>
      </c>
      <c r="Q19" s="1">
        <f t="shared" si="5"/>
        <v>0</v>
      </c>
      <c r="R19" s="1">
        <f t="shared" ca="1" si="6"/>
        <v>3000</v>
      </c>
      <c r="S19" s="1" t="str">
        <f>IF(H19="","",VLOOKUP(H19,'Вода SKU'!$A$1:$B$150,2,0))</f>
        <v>3.3, Сакко</v>
      </c>
      <c r="T19" s="1">
        <f t="shared" si="7"/>
        <v>8</v>
      </c>
      <c r="U19" s="1">
        <f t="shared" si="8"/>
        <v>0</v>
      </c>
      <c r="V19" s="1">
        <f t="shared" si="9"/>
        <v>0</v>
      </c>
      <c r="W19" s="1" t="str">
        <f t="shared" ca="1" si="10"/>
        <v/>
      </c>
    </row>
    <row r="20" spans="1:23" ht="13.75" customHeight="1" x14ac:dyDescent="0.35">
      <c r="A20" s="23">
        <f t="shared" ca="1" si="0"/>
        <v>4</v>
      </c>
      <c r="B20" s="23" t="s">
        <v>671</v>
      </c>
      <c r="C20" s="23">
        <v>1000</v>
      </c>
      <c r="D20" s="23" t="s">
        <v>157</v>
      </c>
      <c r="E20" s="23" t="s">
        <v>664</v>
      </c>
      <c r="F20" s="23" t="s">
        <v>664</v>
      </c>
      <c r="G20" s="23" t="s">
        <v>665</v>
      </c>
      <c r="H20" s="23" t="s">
        <v>246</v>
      </c>
      <c r="I20" s="23">
        <v>74</v>
      </c>
      <c r="J20" s="10" t="str">
        <f t="shared" ca="1" si="1"/>
        <v/>
      </c>
      <c r="K20" s="25">
        <v>1</v>
      </c>
      <c r="M20" s="11" t="str">
        <f t="shared" ca="1" si="2"/>
        <v/>
      </c>
      <c r="O20" s="1">
        <f t="shared" si="3"/>
        <v>74</v>
      </c>
      <c r="P20" s="1">
        <f t="shared" ca="1" si="4"/>
        <v>0</v>
      </c>
      <c r="Q20" s="1">
        <f t="shared" si="5"/>
        <v>0</v>
      </c>
      <c r="R20" s="1">
        <f t="shared" ca="1" si="6"/>
        <v>3000</v>
      </c>
      <c r="S20" s="1" t="str">
        <f>IF(H20="","",VLOOKUP(H20,'Вода SKU'!$A$1:$B$150,2,0))</f>
        <v>3.3, Сакко</v>
      </c>
      <c r="T20" s="1">
        <f t="shared" si="7"/>
        <v>8</v>
      </c>
      <c r="U20" s="1">
        <f t="shared" si="8"/>
        <v>0</v>
      </c>
      <c r="V20" s="1">
        <f t="shared" si="9"/>
        <v>0</v>
      </c>
      <c r="W20" s="1" t="str">
        <f t="shared" ca="1" si="10"/>
        <v/>
      </c>
    </row>
    <row r="21" spans="1:23" ht="13.75" customHeight="1" x14ac:dyDescent="0.35">
      <c r="A21" s="23">
        <f t="shared" ca="1" si="0"/>
        <v>4</v>
      </c>
      <c r="B21" s="23" t="s">
        <v>671</v>
      </c>
      <c r="C21" s="23">
        <v>1000</v>
      </c>
      <c r="D21" s="23" t="s">
        <v>157</v>
      </c>
      <c r="E21" s="23" t="s">
        <v>664</v>
      </c>
      <c r="F21" s="23" t="s">
        <v>664</v>
      </c>
      <c r="G21" s="23" t="s">
        <v>665</v>
      </c>
      <c r="H21" s="23" t="s">
        <v>247</v>
      </c>
      <c r="I21" s="23">
        <v>44</v>
      </c>
      <c r="J21" s="10" t="str">
        <f t="shared" ca="1" si="1"/>
        <v/>
      </c>
      <c r="K21" s="25">
        <v>1</v>
      </c>
      <c r="M21" s="11" t="str">
        <f t="shared" ca="1" si="2"/>
        <v/>
      </c>
      <c r="O21" s="1">
        <f t="shared" si="3"/>
        <v>44</v>
      </c>
      <c r="P21" s="1">
        <f t="shared" ca="1" si="4"/>
        <v>0</v>
      </c>
      <c r="Q21" s="1">
        <f t="shared" si="5"/>
        <v>0</v>
      </c>
      <c r="R21" s="1">
        <f t="shared" ca="1" si="6"/>
        <v>3000</v>
      </c>
      <c r="S21" s="1" t="str">
        <f>IF(H21="","",VLOOKUP(H21,'Вода SKU'!$A$1:$B$150,2,0))</f>
        <v>3.3, Сакко</v>
      </c>
      <c r="T21" s="1">
        <f t="shared" si="7"/>
        <v>8</v>
      </c>
      <c r="U21" s="1">
        <f t="shared" si="8"/>
        <v>0</v>
      </c>
      <c r="V21" s="1">
        <f t="shared" si="9"/>
        <v>0</v>
      </c>
      <c r="W21" s="1" t="str">
        <f t="shared" ca="1" si="10"/>
        <v/>
      </c>
    </row>
    <row r="22" spans="1:23" ht="13.75" customHeight="1" x14ac:dyDescent="0.35">
      <c r="A22" s="23">
        <f t="shared" ca="1" si="0"/>
        <v>4</v>
      </c>
      <c r="B22" s="23" t="s">
        <v>671</v>
      </c>
      <c r="C22" s="23">
        <v>1000</v>
      </c>
      <c r="D22" s="23" t="s">
        <v>157</v>
      </c>
      <c r="E22" s="23" t="s">
        <v>664</v>
      </c>
      <c r="F22" s="23" t="s">
        <v>664</v>
      </c>
      <c r="G22" s="23" t="s">
        <v>665</v>
      </c>
      <c r="H22" s="23" t="s">
        <v>248</v>
      </c>
      <c r="I22" s="23">
        <v>37</v>
      </c>
      <c r="J22" s="10" t="str">
        <f t="shared" ca="1" si="1"/>
        <v/>
      </c>
      <c r="K22" s="25">
        <v>1</v>
      </c>
      <c r="M22" s="11" t="str">
        <f t="shared" ca="1" si="2"/>
        <v/>
      </c>
      <c r="O22" s="1">
        <f t="shared" si="3"/>
        <v>37</v>
      </c>
      <c r="P22" s="1">
        <f t="shared" ca="1" si="4"/>
        <v>0</v>
      </c>
      <c r="Q22" s="1">
        <f t="shared" si="5"/>
        <v>0</v>
      </c>
      <c r="R22" s="1">
        <f t="shared" ca="1" si="6"/>
        <v>3000</v>
      </c>
      <c r="S22" s="1" t="str">
        <f>IF(H22="","",VLOOKUP(H22,'Вода SKU'!$A$1:$B$150,2,0))</f>
        <v>3.3, Сакко</v>
      </c>
      <c r="T22" s="1">
        <f t="shared" si="7"/>
        <v>8</v>
      </c>
      <c r="U22" s="1">
        <f t="shared" si="8"/>
        <v>0</v>
      </c>
      <c r="V22" s="1">
        <f t="shared" si="9"/>
        <v>0</v>
      </c>
      <c r="W22" s="1" t="str">
        <f t="shared" ca="1" si="10"/>
        <v/>
      </c>
    </row>
    <row r="23" spans="1:23" ht="13.75" customHeight="1" x14ac:dyDescent="0.35">
      <c r="A23" s="25" t="str">
        <f t="shared" ca="1" si="0"/>
        <v/>
      </c>
      <c r="B23" s="25" t="s">
        <v>670</v>
      </c>
      <c r="C23" s="25" t="s">
        <v>670</v>
      </c>
      <c r="D23" s="25" t="s">
        <v>670</v>
      </c>
      <c r="E23" s="25" t="s">
        <v>670</v>
      </c>
      <c r="F23" s="25" t="s">
        <v>670</v>
      </c>
      <c r="G23" s="25" t="s">
        <v>670</v>
      </c>
      <c r="H23" s="25" t="s">
        <v>670</v>
      </c>
      <c r="J23" s="10">
        <f t="shared" ca="1" si="1"/>
        <v>0</v>
      </c>
      <c r="M23" s="11">
        <f t="shared" ca="1" si="2"/>
        <v>1000</v>
      </c>
      <c r="N23" s="25" t="s">
        <v>670</v>
      </c>
      <c r="O23" s="1">
        <f t="shared" si="3"/>
        <v>0</v>
      </c>
      <c r="P23" s="1">
        <f t="shared" ca="1" si="4"/>
        <v>4000</v>
      </c>
      <c r="Q23" s="1">
        <f t="shared" si="5"/>
        <v>1</v>
      </c>
      <c r="R23" s="1">
        <f t="shared" ca="1" si="6"/>
        <v>4000</v>
      </c>
      <c r="S23" s="1" t="str">
        <f>IF(H23="","",VLOOKUP(H23,'Вода SKU'!$A$1:$B$150,2,0))</f>
        <v>-</v>
      </c>
      <c r="T23" s="1">
        <f t="shared" si="7"/>
        <v>8</v>
      </c>
      <c r="U23" s="1">
        <f t="shared" si="8"/>
        <v>0</v>
      </c>
      <c r="V23" s="1">
        <f t="shared" si="9"/>
        <v>0</v>
      </c>
      <c r="W23" s="1">
        <f t="shared" ca="1" si="10"/>
        <v>1000</v>
      </c>
    </row>
    <row r="24" spans="1:23" ht="13.75" customHeight="1" x14ac:dyDescent="0.35">
      <c r="A24" s="23">
        <f t="shared" ca="1" si="0"/>
        <v>5</v>
      </c>
      <c r="B24" s="23" t="s">
        <v>671</v>
      </c>
      <c r="C24" s="23">
        <v>1000</v>
      </c>
      <c r="D24" s="23" t="s">
        <v>157</v>
      </c>
      <c r="E24" s="23" t="s">
        <v>664</v>
      </c>
      <c r="F24" s="23" t="s">
        <v>664</v>
      </c>
      <c r="G24" s="23" t="s">
        <v>665</v>
      </c>
      <c r="H24" s="23" t="s">
        <v>248</v>
      </c>
      <c r="I24" s="23">
        <v>400</v>
      </c>
      <c r="J24" s="10" t="str">
        <f t="shared" ca="1" si="1"/>
        <v/>
      </c>
      <c r="K24" s="25">
        <v>1</v>
      </c>
      <c r="M24" s="11" t="str">
        <f t="shared" ca="1" si="2"/>
        <v/>
      </c>
      <c r="O24" s="1">
        <f t="shared" si="3"/>
        <v>400</v>
      </c>
      <c r="P24" s="1">
        <f t="shared" ca="1" si="4"/>
        <v>0</v>
      </c>
      <c r="Q24" s="1">
        <f t="shared" si="5"/>
        <v>0</v>
      </c>
      <c r="R24" s="1">
        <f t="shared" ca="1" si="6"/>
        <v>4000</v>
      </c>
      <c r="S24" s="1" t="str">
        <f>IF(H24="","",VLOOKUP(H24,'Вода SKU'!$A$1:$B$150,2,0))</f>
        <v>3.3, Сакко</v>
      </c>
      <c r="T24" s="1">
        <f t="shared" si="7"/>
        <v>8</v>
      </c>
      <c r="U24" s="1">
        <f t="shared" si="8"/>
        <v>0</v>
      </c>
      <c r="V24" s="1">
        <f t="shared" si="9"/>
        <v>0</v>
      </c>
      <c r="W24" s="1" t="str">
        <f t="shared" ca="1" si="10"/>
        <v/>
      </c>
    </row>
    <row r="25" spans="1:23" ht="13.75" customHeight="1" x14ac:dyDescent="0.35">
      <c r="A25" s="23">
        <f t="shared" ca="1" si="0"/>
        <v>5</v>
      </c>
      <c r="B25" s="23" t="s">
        <v>671</v>
      </c>
      <c r="C25" s="23">
        <v>1000</v>
      </c>
      <c r="D25" s="23" t="s">
        <v>157</v>
      </c>
      <c r="E25" s="23" t="s">
        <v>664</v>
      </c>
      <c r="F25" s="23" t="s">
        <v>664</v>
      </c>
      <c r="G25" s="23" t="s">
        <v>665</v>
      </c>
      <c r="H25" s="23" t="s">
        <v>251</v>
      </c>
      <c r="I25" s="23">
        <v>400</v>
      </c>
      <c r="J25" s="10" t="str">
        <f t="shared" ca="1" si="1"/>
        <v/>
      </c>
      <c r="K25" s="25">
        <v>1</v>
      </c>
      <c r="M25" s="11" t="str">
        <f t="shared" ca="1" si="2"/>
        <v/>
      </c>
      <c r="O25" s="1">
        <f t="shared" si="3"/>
        <v>400</v>
      </c>
      <c r="P25" s="1">
        <f t="shared" ca="1" si="4"/>
        <v>0</v>
      </c>
      <c r="Q25" s="1">
        <f t="shared" si="5"/>
        <v>0</v>
      </c>
      <c r="R25" s="1">
        <f t="shared" ca="1" si="6"/>
        <v>4000</v>
      </c>
      <c r="S25" s="1" t="str">
        <f>IF(H25="","",VLOOKUP(H25,'Вода SKU'!$A$1:$B$150,2,0))</f>
        <v>3.3, Сакко</v>
      </c>
      <c r="T25" s="1">
        <f t="shared" si="7"/>
        <v>8</v>
      </c>
      <c r="U25" s="1">
        <f t="shared" si="8"/>
        <v>0</v>
      </c>
      <c r="V25" s="1">
        <f t="shared" si="9"/>
        <v>0</v>
      </c>
      <c r="W25" s="1" t="str">
        <f t="shared" ca="1" si="10"/>
        <v/>
      </c>
    </row>
    <row r="26" spans="1:23" ht="13.75" customHeight="1" x14ac:dyDescent="0.35">
      <c r="A26" s="23">
        <f t="shared" ca="1" si="0"/>
        <v>5</v>
      </c>
      <c r="B26" s="23" t="s">
        <v>671</v>
      </c>
      <c r="C26" s="23">
        <v>1000</v>
      </c>
      <c r="D26" s="23" t="s">
        <v>157</v>
      </c>
      <c r="E26" s="23" t="s">
        <v>664</v>
      </c>
      <c r="F26" s="23" t="s">
        <v>664</v>
      </c>
      <c r="G26" s="23" t="s">
        <v>665</v>
      </c>
      <c r="H26" s="23" t="s">
        <v>252</v>
      </c>
      <c r="I26" s="23">
        <v>200</v>
      </c>
      <c r="J26" s="10" t="str">
        <f t="shared" ca="1" si="1"/>
        <v/>
      </c>
      <c r="K26" s="25">
        <v>1</v>
      </c>
      <c r="M26" s="11" t="str">
        <f t="shared" ca="1" si="2"/>
        <v/>
      </c>
      <c r="O26" s="1">
        <f t="shared" si="3"/>
        <v>200</v>
      </c>
      <c r="P26" s="1">
        <f t="shared" ca="1" si="4"/>
        <v>0</v>
      </c>
      <c r="Q26" s="1">
        <f t="shared" si="5"/>
        <v>0</v>
      </c>
      <c r="R26" s="1">
        <f t="shared" ca="1" si="6"/>
        <v>4000</v>
      </c>
      <c r="S26" s="1" t="str">
        <f>IF(H26="","",VLOOKUP(H26,'Вода SKU'!$A$1:$B$150,2,0))</f>
        <v>3.3, Сакко</v>
      </c>
      <c r="T26" s="1">
        <f t="shared" si="7"/>
        <v>8</v>
      </c>
      <c r="U26" s="1">
        <f t="shared" si="8"/>
        <v>0</v>
      </c>
      <c r="V26" s="1">
        <f t="shared" si="9"/>
        <v>0</v>
      </c>
      <c r="W26" s="1" t="str">
        <f t="shared" ca="1" si="10"/>
        <v/>
      </c>
    </row>
    <row r="27" spans="1:23" ht="13.75" customHeight="1" x14ac:dyDescent="0.35">
      <c r="A27" s="25" t="str">
        <f t="shared" ca="1" si="0"/>
        <v/>
      </c>
      <c r="B27" s="25" t="s">
        <v>670</v>
      </c>
      <c r="C27" s="25" t="s">
        <v>670</v>
      </c>
      <c r="D27" s="25" t="s">
        <v>670</v>
      </c>
      <c r="E27" s="25" t="s">
        <v>670</v>
      </c>
      <c r="F27" s="25" t="s">
        <v>670</v>
      </c>
      <c r="G27" s="25" t="s">
        <v>670</v>
      </c>
      <c r="H27" s="25" t="s">
        <v>670</v>
      </c>
      <c r="J27" s="10">
        <f t="shared" ca="1" si="1"/>
        <v>0</v>
      </c>
      <c r="M27" s="11">
        <f t="shared" ca="1" si="2"/>
        <v>1000</v>
      </c>
      <c r="N27" s="25" t="s">
        <v>670</v>
      </c>
      <c r="O27" s="1">
        <f t="shared" si="3"/>
        <v>0</v>
      </c>
      <c r="P27" s="1">
        <f t="shared" ca="1" si="4"/>
        <v>5000</v>
      </c>
      <c r="Q27" s="1">
        <f t="shared" si="5"/>
        <v>1</v>
      </c>
      <c r="R27" s="1">
        <f t="shared" ca="1" si="6"/>
        <v>5000</v>
      </c>
      <c r="S27" s="1" t="str">
        <f>IF(H27="","",VLOOKUP(H27,'Вода SKU'!$A$1:$B$150,2,0))</f>
        <v>-</v>
      </c>
      <c r="T27" s="1">
        <f t="shared" si="7"/>
        <v>8</v>
      </c>
      <c r="U27" s="1">
        <f t="shared" si="8"/>
        <v>0</v>
      </c>
      <c r="V27" s="1">
        <f t="shared" si="9"/>
        <v>0</v>
      </c>
      <c r="W27" s="1">
        <f t="shared" ca="1" si="10"/>
        <v>1000</v>
      </c>
    </row>
    <row r="28" spans="1:23" ht="13.75" customHeight="1" x14ac:dyDescent="0.35">
      <c r="J28" s="10" t="str">
        <f t="shared" ca="1" si="1"/>
        <v/>
      </c>
      <c r="M28" s="11" t="str">
        <f t="shared" ca="1" si="2"/>
        <v/>
      </c>
      <c r="O28" s="1">
        <f t="shared" si="3"/>
        <v>0</v>
      </c>
      <c r="P28" s="1">
        <f t="shared" ca="1" si="4"/>
        <v>0</v>
      </c>
      <c r="Q28" s="1">
        <f t="shared" si="5"/>
        <v>0</v>
      </c>
      <c r="R28" s="1">
        <f t="shared" ca="1" si="6"/>
        <v>5000</v>
      </c>
      <c r="S28" s="1" t="str">
        <f>IF(H28="","",VLOOKUP(H28,'Вода SKU'!$A$1:$B$150,2,0))</f>
        <v/>
      </c>
      <c r="T28" s="1">
        <f t="shared" si="7"/>
        <v>8</v>
      </c>
      <c r="U28" s="1">
        <f t="shared" si="8"/>
        <v>0</v>
      </c>
      <c r="V28" s="1">
        <f t="shared" si="9"/>
        <v>0</v>
      </c>
      <c r="W28" s="1" t="str">
        <f t="shared" ca="1" si="10"/>
        <v/>
      </c>
    </row>
    <row r="29" spans="1:23" ht="13.75" customHeight="1" x14ac:dyDescent="0.35">
      <c r="J29" s="10" t="str">
        <f t="shared" ca="1" si="1"/>
        <v/>
      </c>
      <c r="M29" s="11" t="str">
        <f t="shared" ca="1" si="2"/>
        <v/>
      </c>
      <c r="O29" s="1">
        <f t="shared" si="3"/>
        <v>0</v>
      </c>
      <c r="P29" s="1">
        <f t="shared" ca="1" si="4"/>
        <v>0</v>
      </c>
      <c r="Q29" s="1">
        <f t="shared" si="5"/>
        <v>0</v>
      </c>
      <c r="R29" s="1">
        <f t="shared" ca="1" si="6"/>
        <v>5000</v>
      </c>
      <c r="S29" s="1" t="str">
        <f>IF(H29="","",VLOOKUP(H29,'Вода SKU'!$A$1:$B$150,2,0))</f>
        <v/>
      </c>
      <c r="T29" s="1">
        <f t="shared" si="7"/>
        <v>8</v>
      </c>
      <c r="U29" s="1">
        <f t="shared" si="8"/>
        <v>0</v>
      </c>
      <c r="V29" s="1">
        <f t="shared" si="9"/>
        <v>0</v>
      </c>
      <c r="W29" s="1" t="str">
        <f t="shared" ca="1" si="10"/>
        <v/>
      </c>
    </row>
    <row r="30" spans="1:23" ht="13.75" customHeight="1" x14ac:dyDescent="0.35">
      <c r="J30" s="10" t="str">
        <f t="shared" ca="1" si="1"/>
        <v/>
      </c>
      <c r="M30" s="11" t="str">
        <f t="shared" ca="1" si="2"/>
        <v/>
      </c>
      <c r="O30" s="1">
        <f t="shared" si="3"/>
        <v>0</v>
      </c>
      <c r="P30" s="1">
        <f t="shared" ca="1" si="4"/>
        <v>0</v>
      </c>
      <c r="Q30" s="1">
        <f t="shared" si="5"/>
        <v>0</v>
      </c>
      <c r="R30" s="1">
        <f t="shared" ca="1" si="6"/>
        <v>5000</v>
      </c>
      <c r="S30" s="1" t="str">
        <f>IF(H30="","",VLOOKUP(H30,'Вода SKU'!$A$1:$B$150,2,0))</f>
        <v/>
      </c>
      <c r="T30" s="1">
        <f t="shared" si="7"/>
        <v>8</v>
      </c>
      <c r="U30" s="1">
        <f t="shared" si="8"/>
        <v>0</v>
      </c>
      <c r="V30" s="1">
        <f t="shared" si="9"/>
        <v>0</v>
      </c>
      <c r="W30" s="1" t="str">
        <f t="shared" ca="1" si="10"/>
        <v/>
      </c>
    </row>
    <row r="31" spans="1:23" ht="13.75" customHeight="1" x14ac:dyDescent="0.35">
      <c r="J31" s="10" t="str">
        <f t="shared" ca="1" si="1"/>
        <v/>
      </c>
      <c r="M31" s="11" t="str">
        <f t="shared" ca="1" si="2"/>
        <v/>
      </c>
      <c r="O31" s="1">
        <f t="shared" si="3"/>
        <v>0</v>
      </c>
      <c r="P31" s="1">
        <f t="shared" ca="1" si="4"/>
        <v>0</v>
      </c>
      <c r="Q31" s="1">
        <f t="shared" si="5"/>
        <v>0</v>
      </c>
      <c r="R31" s="1">
        <f t="shared" ca="1" si="6"/>
        <v>5000</v>
      </c>
      <c r="S31" s="1" t="str">
        <f>IF(H31="","",VLOOKUP(H31,'Вода SKU'!$A$1:$B$150,2,0))</f>
        <v/>
      </c>
      <c r="T31" s="1">
        <f t="shared" si="7"/>
        <v>8</v>
      </c>
      <c r="U31" s="1">
        <f t="shared" si="8"/>
        <v>0</v>
      </c>
      <c r="V31" s="1">
        <f t="shared" si="9"/>
        <v>0</v>
      </c>
      <c r="W31" s="1" t="str">
        <f t="shared" ca="1" si="10"/>
        <v/>
      </c>
    </row>
    <row r="32" spans="1:23" ht="13.75" customHeight="1" x14ac:dyDescent="0.35">
      <c r="J32" s="10" t="str">
        <f t="shared" ca="1" si="1"/>
        <v/>
      </c>
      <c r="M32" s="11" t="str">
        <f t="shared" ca="1" si="2"/>
        <v/>
      </c>
      <c r="O32" s="1">
        <f t="shared" si="3"/>
        <v>0</v>
      </c>
      <c r="P32" s="1">
        <f t="shared" ca="1" si="4"/>
        <v>0</v>
      </c>
      <c r="Q32" s="1">
        <f t="shared" si="5"/>
        <v>0</v>
      </c>
      <c r="R32" s="1">
        <f t="shared" ca="1" si="6"/>
        <v>5000</v>
      </c>
      <c r="S32" s="1" t="str">
        <f>IF(H32="","",VLOOKUP(H32,'Вода SKU'!$A$1:$B$150,2,0))</f>
        <v/>
      </c>
      <c r="T32" s="1">
        <f t="shared" si="7"/>
        <v>8</v>
      </c>
      <c r="U32" s="1">
        <f t="shared" si="8"/>
        <v>0</v>
      </c>
      <c r="V32" s="1">
        <f t="shared" si="9"/>
        <v>0</v>
      </c>
      <c r="W32" s="1" t="str">
        <f t="shared" ca="1" si="10"/>
        <v/>
      </c>
    </row>
    <row r="33" spans="10:23" ht="13.75" customHeight="1" x14ac:dyDescent="0.35">
      <c r="J33" s="10" t="str">
        <f t="shared" ref="J33:J64" ca="1" si="21">IF(L33="", IF(N33="","",W33+(INDIRECT("R" &amp; ROW() - 1) - R33)),IF(N33="", "", INDIRECT("R" &amp; ROW() - 1) - R33))</f>
        <v/>
      </c>
      <c r="M33" s="11" t="str">
        <f t="shared" ref="M33:M64" ca="1" si="22">IF(L33="", IF(W33=0, "", W33), IF(U33 = "", "", IF(U33/T33 = 0, "", U33/T33)))</f>
        <v/>
      </c>
      <c r="O33" s="1">
        <f t="shared" ref="O33:O64" si="23">IF(N33 = "-", -V33,I33)</f>
        <v>0</v>
      </c>
      <c r="P33" s="1">
        <f t="shared" ref="P33:P64" ca="1" si="24">IF(N33 = "-", SUM(INDIRECT(ADDRESS(2,COLUMN(O33)) &amp; ":" &amp; ADDRESS(ROW(),COLUMN(O33)))), 0)</f>
        <v>0</v>
      </c>
      <c r="Q33" s="1">
        <f t="shared" ref="Q33:Q64" si="25">IF(N33="-",1,0)</f>
        <v>0</v>
      </c>
      <c r="R33" s="1">
        <f t="shared" ref="R33:R64" ca="1" si="26">IF(P33 = 0, INDIRECT("R" &amp; ROW() - 1), P33)</f>
        <v>5000</v>
      </c>
      <c r="S33" s="1" t="str">
        <f>IF(H33="","",VLOOKUP(H33,'Вода SKU'!$A$1:$B$150,2,0))</f>
        <v/>
      </c>
      <c r="T33" s="1">
        <f t="shared" ref="T33:T64" si="27">8000/1000</f>
        <v>8</v>
      </c>
      <c r="U33" s="1">
        <f t="shared" ref="U33:U64" si="28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1">
        <f t="shared" ref="V33:V64" si="29">IF(U33 = "", "", U33/T33)</f>
        <v>0</v>
      </c>
      <c r="W33" s="1" t="str">
        <f t="shared" ref="W33:W64" ca="1" si="30">IF(N33="", "", MAX(ROUND(-(INDIRECT("R" &amp; ROW() - 1) - R33)/1000, 0), 1) * 1000)</f>
        <v/>
      </c>
    </row>
    <row r="34" spans="10:23" ht="13.75" customHeight="1" x14ac:dyDescent="0.35">
      <c r="J34" s="10" t="str">
        <f t="shared" ca="1" si="21"/>
        <v/>
      </c>
      <c r="M34" s="11" t="str">
        <f t="shared" ca="1" si="22"/>
        <v/>
      </c>
      <c r="O34" s="1">
        <f t="shared" si="23"/>
        <v>0</v>
      </c>
      <c r="P34" s="1">
        <f t="shared" ca="1" si="24"/>
        <v>0</v>
      </c>
      <c r="Q34" s="1">
        <f t="shared" si="25"/>
        <v>0</v>
      </c>
      <c r="R34" s="1">
        <f t="shared" ca="1" si="26"/>
        <v>5000</v>
      </c>
      <c r="S34" s="1" t="str">
        <f>IF(H34="","",VLOOKUP(H34,'Вода SKU'!$A$1:$B$150,2,0))</f>
        <v/>
      </c>
      <c r="T34" s="1">
        <f t="shared" si="27"/>
        <v>8</v>
      </c>
      <c r="U34" s="1">
        <f t="shared" si="28"/>
        <v>0</v>
      </c>
      <c r="V34" s="1">
        <f t="shared" si="29"/>
        <v>0</v>
      </c>
      <c r="W34" s="1" t="str">
        <f t="shared" ca="1" si="30"/>
        <v/>
      </c>
    </row>
    <row r="35" spans="10:23" ht="13.75" customHeight="1" x14ac:dyDescent="0.35">
      <c r="J35" s="10" t="str">
        <f t="shared" ca="1" si="21"/>
        <v/>
      </c>
      <c r="M35" s="11" t="str">
        <f t="shared" ca="1" si="22"/>
        <v/>
      </c>
      <c r="O35" s="1">
        <f t="shared" si="23"/>
        <v>0</v>
      </c>
      <c r="P35" s="1">
        <f t="shared" ca="1" si="24"/>
        <v>0</v>
      </c>
      <c r="Q35" s="1">
        <f t="shared" si="25"/>
        <v>0</v>
      </c>
      <c r="R35" s="1">
        <f t="shared" ca="1" si="26"/>
        <v>5000</v>
      </c>
      <c r="S35" s="1" t="str">
        <f>IF(H35="","",VLOOKUP(H35,'Вода SKU'!$A$1:$B$150,2,0))</f>
        <v/>
      </c>
      <c r="T35" s="1">
        <f t="shared" si="27"/>
        <v>8</v>
      </c>
      <c r="U35" s="1">
        <f t="shared" si="28"/>
        <v>0</v>
      </c>
      <c r="V35" s="1">
        <f t="shared" si="29"/>
        <v>0</v>
      </c>
      <c r="W35" s="1" t="str">
        <f t="shared" ca="1" si="30"/>
        <v/>
      </c>
    </row>
    <row r="36" spans="10:23" ht="13.75" customHeight="1" x14ac:dyDescent="0.35">
      <c r="J36" s="10" t="str">
        <f t="shared" ca="1" si="21"/>
        <v/>
      </c>
      <c r="M36" s="11" t="str">
        <f t="shared" ca="1" si="22"/>
        <v/>
      </c>
      <c r="O36" s="1">
        <f t="shared" si="23"/>
        <v>0</v>
      </c>
      <c r="P36" s="1">
        <f t="shared" ca="1" si="24"/>
        <v>0</v>
      </c>
      <c r="Q36" s="1">
        <f t="shared" si="25"/>
        <v>0</v>
      </c>
      <c r="R36" s="1">
        <f t="shared" ca="1" si="26"/>
        <v>5000</v>
      </c>
      <c r="S36" s="1" t="str">
        <f>IF(H36="","",VLOOKUP(H36,'Вода SKU'!$A$1:$B$150,2,0))</f>
        <v/>
      </c>
      <c r="T36" s="1">
        <f t="shared" si="27"/>
        <v>8</v>
      </c>
      <c r="U36" s="1">
        <f t="shared" si="28"/>
        <v>0</v>
      </c>
      <c r="V36" s="1">
        <f t="shared" si="29"/>
        <v>0</v>
      </c>
      <c r="W36" s="1" t="str">
        <f t="shared" ca="1" si="30"/>
        <v/>
      </c>
    </row>
    <row r="37" spans="10:23" ht="13.75" customHeight="1" x14ac:dyDescent="0.35">
      <c r="J37" s="10" t="str">
        <f t="shared" ca="1" si="21"/>
        <v/>
      </c>
      <c r="M37" s="11" t="str">
        <f t="shared" ca="1" si="22"/>
        <v/>
      </c>
      <c r="O37" s="1">
        <f t="shared" si="23"/>
        <v>0</v>
      </c>
      <c r="P37" s="1">
        <f t="shared" ca="1" si="24"/>
        <v>0</v>
      </c>
      <c r="Q37" s="1">
        <f t="shared" si="25"/>
        <v>0</v>
      </c>
      <c r="R37" s="1">
        <f t="shared" ca="1" si="26"/>
        <v>5000</v>
      </c>
      <c r="S37" s="1" t="str">
        <f>IF(H37="","",VLOOKUP(H37,'Вода SKU'!$A$1:$B$150,2,0))</f>
        <v/>
      </c>
      <c r="T37" s="1">
        <f t="shared" si="27"/>
        <v>8</v>
      </c>
      <c r="U37" s="1">
        <f t="shared" si="28"/>
        <v>0</v>
      </c>
      <c r="V37" s="1">
        <f t="shared" si="29"/>
        <v>0</v>
      </c>
      <c r="W37" s="1" t="str">
        <f t="shared" ca="1" si="30"/>
        <v/>
      </c>
    </row>
    <row r="38" spans="10:23" ht="13.75" customHeight="1" x14ac:dyDescent="0.35">
      <c r="J38" s="10" t="str">
        <f t="shared" ca="1" si="21"/>
        <v/>
      </c>
      <c r="M38" s="11" t="str">
        <f t="shared" ca="1" si="22"/>
        <v/>
      </c>
      <c r="O38" s="1">
        <f t="shared" si="23"/>
        <v>0</v>
      </c>
      <c r="P38" s="1">
        <f t="shared" ca="1" si="24"/>
        <v>0</v>
      </c>
      <c r="Q38" s="1">
        <f t="shared" si="25"/>
        <v>0</v>
      </c>
      <c r="R38" s="1">
        <f t="shared" ca="1" si="26"/>
        <v>5000</v>
      </c>
      <c r="S38" s="1" t="str">
        <f>IF(H38="","",VLOOKUP(H38,'Вода SKU'!$A$1:$B$150,2,0))</f>
        <v/>
      </c>
      <c r="T38" s="1">
        <f t="shared" si="27"/>
        <v>8</v>
      </c>
      <c r="U38" s="1">
        <f t="shared" si="28"/>
        <v>0</v>
      </c>
      <c r="V38" s="1">
        <f t="shared" si="29"/>
        <v>0</v>
      </c>
      <c r="W38" s="1" t="str">
        <f t="shared" ca="1" si="30"/>
        <v/>
      </c>
    </row>
    <row r="39" spans="10:23" ht="13.75" customHeight="1" x14ac:dyDescent="0.35">
      <c r="J39" s="10" t="str">
        <f t="shared" ca="1" si="21"/>
        <v/>
      </c>
      <c r="M39" s="11" t="str">
        <f t="shared" ca="1" si="22"/>
        <v/>
      </c>
      <c r="O39" s="1">
        <f t="shared" si="23"/>
        <v>0</v>
      </c>
      <c r="P39" s="1">
        <f t="shared" ca="1" si="24"/>
        <v>0</v>
      </c>
      <c r="Q39" s="1">
        <f t="shared" si="25"/>
        <v>0</v>
      </c>
      <c r="R39" s="1">
        <f t="shared" ca="1" si="26"/>
        <v>5000</v>
      </c>
      <c r="S39" s="1" t="str">
        <f>IF(H39="","",VLOOKUP(H39,'Вода SKU'!$A$1:$B$150,2,0))</f>
        <v/>
      </c>
      <c r="T39" s="1">
        <f t="shared" si="27"/>
        <v>8</v>
      </c>
      <c r="U39" s="1">
        <f t="shared" si="28"/>
        <v>0</v>
      </c>
      <c r="V39" s="1">
        <f t="shared" si="29"/>
        <v>0</v>
      </c>
      <c r="W39" s="1" t="str">
        <f t="shared" ca="1" si="30"/>
        <v/>
      </c>
    </row>
    <row r="40" spans="10:23" ht="13.75" customHeight="1" x14ac:dyDescent="0.35">
      <c r="J40" s="10" t="str">
        <f t="shared" ca="1" si="21"/>
        <v/>
      </c>
      <c r="M40" s="11" t="str">
        <f t="shared" ca="1" si="22"/>
        <v/>
      </c>
      <c r="O40" s="1">
        <f t="shared" si="23"/>
        <v>0</v>
      </c>
      <c r="P40" s="1">
        <f t="shared" ca="1" si="24"/>
        <v>0</v>
      </c>
      <c r="Q40" s="1">
        <f t="shared" si="25"/>
        <v>0</v>
      </c>
      <c r="R40" s="1">
        <f t="shared" ca="1" si="26"/>
        <v>5000</v>
      </c>
      <c r="S40" s="1" t="str">
        <f>IF(H40="","",VLOOKUP(H40,'Вода SKU'!$A$1:$B$150,2,0))</f>
        <v/>
      </c>
      <c r="T40" s="1">
        <f t="shared" si="27"/>
        <v>8</v>
      </c>
      <c r="U40" s="1">
        <f t="shared" si="28"/>
        <v>0</v>
      </c>
      <c r="V40" s="1">
        <f t="shared" si="29"/>
        <v>0</v>
      </c>
      <c r="W40" s="1" t="str">
        <f t="shared" ca="1" si="30"/>
        <v/>
      </c>
    </row>
    <row r="41" spans="10:23" ht="13.75" customHeight="1" x14ac:dyDescent="0.35">
      <c r="J41" s="10" t="str">
        <f t="shared" ca="1" si="21"/>
        <v/>
      </c>
      <c r="M41" s="11" t="str">
        <f t="shared" ca="1" si="22"/>
        <v/>
      </c>
      <c r="O41" s="1">
        <f t="shared" si="23"/>
        <v>0</v>
      </c>
      <c r="P41" s="1">
        <f t="shared" ca="1" si="24"/>
        <v>0</v>
      </c>
      <c r="Q41" s="1">
        <f t="shared" si="25"/>
        <v>0</v>
      </c>
      <c r="R41" s="1">
        <f t="shared" ca="1" si="26"/>
        <v>5000</v>
      </c>
      <c r="S41" s="1" t="str">
        <f>IF(H41="","",VLOOKUP(H41,'Вода SKU'!$A$1:$B$150,2,0))</f>
        <v/>
      </c>
      <c r="T41" s="1">
        <f t="shared" si="27"/>
        <v>8</v>
      </c>
      <c r="U41" s="1">
        <f t="shared" si="28"/>
        <v>0</v>
      </c>
      <c r="V41" s="1">
        <f t="shared" si="29"/>
        <v>0</v>
      </c>
      <c r="W41" s="1" t="str">
        <f t="shared" ca="1" si="30"/>
        <v/>
      </c>
    </row>
    <row r="42" spans="10:23" ht="13.75" customHeight="1" x14ac:dyDescent="0.35">
      <c r="J42" s="10" t="str">
        <f t="shared" ca="1" si="21"/>
        <v/>
      </c>
      <c r="M42" s="11" t="str">
        <f t="shared" ca="1" si="22"/>
        <v/>
      </c>
      <c r="O42" s="1">
        <f t="shared" si="23"/>
        <v>0</v>
      </c>
      <c r="P42" s="1">
        <f t="shared" ca="1" si="24"/>
        <v>0</v>
      </c>
      <c r="Q42" s="1">
        <f t="shared" si="25"/>
        <v>0</v>
      </c>
      <c r="R42" s="1">
        <f t="shared" ca="1" si="26"/>
        <v>5000</v>
      </c>
      <c r="S42" s="1" t="str">
        <f>IF(H42="","",VLOOKUP(H42,'Вода SKU'!$A$1:$B$150,2,0))</f>
        <v/>
      </c>
      <c r="T42" s="1">
        <f t="shared" si="27"/>
        <v>8</v>
      </c>
      <c r="U42" s="1">
        <f t="shared" si="28"/>
        <v>0</v>
      </c>
      <c r="V42" s="1">
        <f t="shared" si="29"/>
        <v>0</v>
      </c>
      <c r="W42" s="1" t="str">
        <f t="shared" ca="1" si="30"/>
        <v/>
      </c>
    </row>
    <row r="43" spans="10:23" ht="13.75" customHeight="1" x14ac:dyDescent="0.35">
      <c r="J43" s="10" t="str">
        <f t="shared" ca="1" si="21"/>
        <v/>
      </c>
      <c r="M43" s="11" t="str">
        <f t="shared" ca="1" si="22"/>
        <v/>
      </c>
      <c r="O43" s="1">
        <f t="shared" si="23"/>
        <v>0</v>
      </c>
      <c r="P43" s="1">
        <f t="shared" ca="1" si="24"/>
        <v>0</v>
      </c>
      <c r="Q43" s="1">
        <f t="shared" si="25"/>
        <v>0</v>
      </c>
      <c r="R43" s="1">
        <f t="shared" ca="1" si="26"/>
        <v>5000</v>
      </c>
      <c r="S43" s="1" t="str">
        <f>IF(H43="","",VLOOKUP(H43,'Вода SKU'!$A$1:$B$150,2,0))</f>
        <v/>
      </c>
      <c r="T43" s="1">
        <f t="shared" si="27"/>
        <v>8</v>
      </c>
      <c r="U43" s="1">
        <f t="shared" si="28"/>
        <v>0</v>
      </c>
      <c r="V43" s="1">
        <f t="shared" si="29"/>
        <v>0</v>
      </c>
      <c r="W43" s="1" t="str">
        <f t="shared" ca="1" si="30"/>
        <v/>
      </c>
    </row>
    <row r="44" spans="10:23" ht="13.75" customHeight="1" x14ac:dyDescent="0.35">
      <c r="J44" s="10" t="str">
        <f t="shared" ca="1" si="21"/>
        <v/>
      </c>
      <c r="M44" s="11" t="str">
        <f t="shared" ca="1" si="22"/>
        <v/>
      </c>
      <c r="O44" s="1">
        <f t="shared" si="23"/>
        <v>0</v>
      </c>
      <c r="P44" s="1">
        <f t="shared" ca="1" si="24"/>
        <v>0</v>
      </c>
      <c r="Q44" s="1">
        <f t="shared" si="25"/>
        <v>0</v>
      </c>
      <c r="R44" s="1">
        <f t="shared" ca="1" si="26"/>
        <v>5000</v>
      </c>
      <c r="S44" s="1" t="str">
        <f>IF(H44="","",VLOOKUP(H44,'Вода SKU'!$A$1:$B$150,2,0))</f>
        <v/>
      </c>
      <c r="T44" s="1">
        <f t="shared" si="27"/>
        <v>8</v>
      </c>
      <c r="U44" s="1">
        <f t="shared" si="28"/>
        <v>0</v>
      </c>
      <c r="V44" s="1">
        <f t="shared" si="29"/>
        <v>0</v>
      </c>
      <c r="W44" s="1" t="str">
        <f t="shared" ca="1" si="30"/>
        <v/>
      </c>
    </row>
    <row r="45" spans="10:23" ht="13.75" customHeight="1" x14ac:dyDescent="0.35">
      <c r="J45" s="10" t="str">
        <f t="shared" ca="1" si="21"/>
        <v/>
      </c>
      <c r="M45" s="11" t="str">
        <f t="shared" ca="1" si="22"/>
        <v/>
      </c>
      <c r="O45" s="1">
        <f t="shared" si="23"/>
        <v>0</v>
      </c>
      <c r="P45" s="1">
        <f t="shared" ca="1" si="24"/>
        <v>0</v>
      </c>
      <c r="Q45" s="1">
        <f t="shared" si="25"/>
        <v>0</v>
      </c>
      <c r="R45" s="1">
        <f t="shared" ca="1" si="26"/>
        <v>5000</v>
      </c>
      <c r="S45" s="1" t="str">
        <f>IF(H45="","",VLOOKUP(H45,'Вода SKU'!$A$1:$B$150,2,0))</f>
        <v/>
      </c>
      <c r="T45" s="1">
        <f t="shared" si="27"/>
        <v>8</v>
      </c>
      <c r="U45" s="1">
        <f t="shared" si="28"/>
        <v>0</v>
      </c>
      <c r="V45" s="1">
        <f t="shared" si="29"/>
        <v>0</v>
      </c>
      <c r="W45" s="1" t="str">
        <f t="shared" ca="1" si="30"/>
        <v/>
      </c>
    </row>
    <row r="46" spans="10:23" ht="13.75" customHeight="1" x14ac:dyDescent="0.35">
      <c r="J46" s="10" t="str">
        <f t="shared" ca="1" si="21"/>
        <v/>
      </c>
      <c r="M46" s="11" t="str">
        <f t="shared" ca="1" si="22"/>
        <v/>
      </c>
      <c r="O46" s="1">
        <f t="shared" si="23"/>
        <v>0</v>
      </c>
      <c r="P46" s="1">
        <f t="shared" ca="1" si="24"/>
        <v>0</v>
      </c>
      <c r="Q46" s="1">
        <f t="shared" si="25"/>
        <v>0</v>
      </c>
      <c r="R46" s="1">
        <f t="shared" ca="1" si="26"/>
        <v>5000</v>
      </c>
      <c r="S46" s="1" t="str">
        <f>IF(H46="","",VLOOKUP(H46,'Вода SKU'!$A$1:$B$150,2,0))</f>
        <v/>
      </c>
      <c r="T46" s="1">
        <f t="shared" si="27"/>
        <v>8</v>
      </c>
      <c r="U46" s="1">
        <f t="shared" si="28"/>
        <v>0</v>
      </c>
      <c r="V46" s="1">
        <f t="shared" si="29"/>
        <v>0</v>
      </c>
      <c r="W46" s="1" t="str">
        <f t="shared" ca="1" si="30"/>
        <v/>
      </c>
    </row>
    <row r="47" spans="10:23" ht="13.75" customHeight="1" x14ac:dyDescent="0.35">
      <c r="J47" s="10" t="str">
        <f t="shared" ca="1" si="21"/>
        <v/>
      </c>
      <c r="M47" s="11" t="str">
        <f t="shared" ca="1" si="22"/>
        <v/>
      </c>
      <c r="O47" s="1">
        <f t="shared" si="23"/>
        <v>0</v>
      </c>
      <c r="P47" s="1">
        <f t="shared" ca="1" si="24"/>
        <v>0</v>
      </c>
      <c r="Q47" s="1">
        <f t="shared" si="25"/>
        <v>0</v>
      </c>
      <c r="R47" s="1">
        <f t="shared" ca="1" si="26"/>
        <v>5000</v>
      </c>
      <c r="S47" s="1" t="str">
        <f>IF(H47="","",VLOOKUP(H47,'Вода SKU'!$A$1:$B$150,2,0))</f>
        <v/>
      </c>
      <c r="T47" s="1">
        <f t="shared" si="27"/>
        <v>8</v>
      </c>
      <c r="U47" s="1">
        <f t="shared" si="28"/>
        <v>0</v>
      </c>
      <c r="V47" s="1">
        <f t="shared" si="29"/>
        <v>0</v>
      </c>
      <c r="W47" s="1" t="str">
        <f t="shared" ca="1" si="30"/>
        <v/>
      </c>
    </row>
    <row r="48" spans="10:23" ht="13.75" customHeight="1" x14ac:dyDescent="0.35">
      <c r="J48" s="10" t="str">
        <f t="shared" ca="1" si="21"/>
        <v/>
      </c>
      <c r="M48" s="11" t="str">
        <f t="shared" ca="1" si="22"/>
        <v/>
      </c>
      <c r="O48" s="1">
        <f t="shared" si="23"/>
        <v>0</v>
      </c>
      <c r="P48" s="1">
        <f t="shared" ca="1" si="24"/>
        <v>0</v>
      </c>
      <c r="Q48" s="1">
        <f t="shared" si="25"/>
        <v>0</v>
      </c>
      <c r="R48" s="1">
        <f t="shared" ca="1" si="26"/>
        <v>5000</v>
      </c>
      <c r="S48" s="1" t="str">
        <f>IF(H48="","",VLOOKUP(H48,'Вода SKU'!$A$1:$B$150,2,0))</f>
        <v/>
      </c>
      <c r="T48" s="1">
        <f t="shared" si="27"/>
        <v>8</v>
      </c>
      <c r="U48" s="1">
        <f t="shared" si="28"/>
        <v>0</v>
      </c>
      <c r="V48" s="1">
        <f t="shared" si="29"/>
        <v>0</v>
      </c>
      <c r="W48" s="1" t="str">
        <f t="shared" ca="1" si="30"/>
        <v/>
      </c>
    </row>
    <row r="49" spans="10:23" ht="13.75" customHeight="1" x14ac:dyDescent="0.35">
      <c r="J49" s="10" t="str">
        <f t="shared" ca="1" si="21"/>
        <v/>
      </c>
      <c r="M49" s="11" t="str">
        <f t="shared" ca="1" si="22"/>
        <v/>
      </c>
      <c r="O49" s="1">
        <f t="shared" si="23"/>
        <v>0</v>
      </c>
      <c r="P49" s="1">
        <f t="shared" ca="1" si="24"/>
        <v>0</v>
      </c>
      <c r="Q49" s="1">
        <f t="shared" si="25"/>
        <v>0</v>
      </c>
      <c r="R49" s="1">
        <f t="shared" ca="1" si="26"/>
        <v>5000</v>
      </c>
      <c r="S49" s="1" t="str">
        <f>IF(H49="","",VLOOKUP(H49,'Вода SKU'!$A$1:$B$150,2,0))</f>
        <v/>
      </c>
      <c r="T49" s="1">
        <f t="shared" si="27"/>
        <v>8</v>
      </c>
      <c r="U49" s="1">
        <f t="shared" si="28"/>
        <v>0</v>
      </c>
      <c r="V49" s="1">
        <f t="shared" si="29"/>
        <v>0</v>
      </c>
      <c r="W49" s="1" t="str">
        <f t="shared" ca="1" si="30"/>
        <v/>
      </c>
    </row>
    <row r="50" spans="10:23" ht="13.75" customHeight="1" x14ac:dyDescent="0.35">
      <c r="J50" s="10" t="str">
        <f t="shared" ca="1" si="21"/>
        <v/>
      </c>
      <c r="M50" s="11" t="str">
        <f t="shared" ca="1" si="22"/>
        <v/>
      </c>
      <c r="O50" s="1">
        <f t="shared" si="23"/>
        <v>0</v>
      </c>
      <c r="P50" s="1">
        <f t="shared" ca="1" si="24"/>
        <v>0</v>
      </c>
      <c r="Q50" s="1">
        <f t="shared" si="25"/>
        <v>0</v>
      </c>
      <c r="R50" s="1">
        <f t="shared" ca="1" si="26"/>
        <v>5000</v>
      </c>
      <c r="S50" s="1" t="str">
        <f>IF(H50="","",VLOOKUP(H50,'Вода SKU'!$A$1:$B$150,2,0))</f>
        <v/>
      </c>
      <c r="T50" s="1">
        <f t="shared" si="27"/>
        <v>8</v>
      </c>
      <c r="U50" s="1">
        <f t="shared" si="28"/>
        <v>0</v>
      </c>
      <c r="V50" s="1">
        <f t="shared" si="29"/>
        <v>0</v>
      </c>
      <c r="W50" s="1" t="str">
        <f t="shared" ca="1" si="30"/>
        <v/>
      </c>
    </row>
    <row r="51" spans="10:23" ht="13.75" customHeight="1" x14ac:dyDescent="0.35">
      <c r="J51" s="10" t="str">
        <f t="shared" ca="1" si="21"/>
        <v/>
      </c>
      <c r="M51" s="11" t="str">
        <f t="shared" ca="1" si="22"/>
        <v/>
      </c>
      <c r="O51" s="1">
        <f t="shared" si="23"/>
        <v>0</v>
      </c>
      <c r="P51" s="1">
        <f t="shared" ca="1" si="24"/>
        <v>0</v>
      </c>
      <c r="Q51" s="1">
        <f t="shared" si="25"/>
        <v>0</v>
      </c>
      <c r="R51" s="1">
        <f t="shared" ca="1" si="26"/>
        <v>5000</v>
      </c>
      <c r="S51" s="1" t="str">
        <f>IF(H51="","",VLOOKUP(H51,'Вода SKU'!$A$1:$B$150,2,0))</f>
        <v/>
      </c>
      <c r="T51" s="1">
        <f t="shared" si="27"/>
        <v>8</v>
      </c>
      <c r="U51" s="1">
        <f t="shared" si="28"/>
        <v>0</v>
      </c>
      <c r="V51" s="1">
        <f t="shared" si="29"/>
        <v>0</v>
      </c>
      <c r="W51" s="1" t="str">
        <f t="shared" ca="1" si="30"/>
        <v/>
      </c>
    </row>
    <row r="52" spans="10:23" ht="13.75" customHeight="1" x14ac:dyDescent="0.35">
      <c r="J52" s="10" t="str">
        <f t="shared" ca="1" si="21"/>
        <v/>
      </c>
      <c r="M52" s="11" t="str">
        <f t="shared" ca="1" si="22"/>
        <v/>
      </c>
      <c r="O52" s="1">
        <f t="shared" si="23"/>
        <v>0</v>
      </c>
      <c r="P52" s="1">
        <f t="shared" ca="1" si="24"/>
        <v>0</v>
      </c>
      <c r="Q52" s="1">
        <f t="shared" si="25"/>
        <v>0</v>
      </c>
      <c r="R52" s="1">
        <f t="shared" ca="1" si="26"/>
        <v>5000</v>
      </c>
      <c r="S52" s="1" t="str">
        <f>IF(H52="","",VLOOKUP(H52,'Вода SKU'!$A$1:$B$150,2,0))</f>
        <v/>
      </c>
      <c r="T52" s="1">
        <f t="shared" si="27"/>
        <v>8</v>
      </c>
      <c r="U52" s="1">
        <f t="shared" si="28"/>
        <v>0</v>
      </c>
      <c r="V52" s="1">
        <f t="shared" si="29"/>
        <v>0</v>
      </c>
      <c r="W52" s="1" t="str">
        <f t="shared" ca="1" si="30"/>
        <v/>
      </c>
    </row>
    <row r="53" spans="10:23" ht="13.75" customHeight="1" x14ac:dyDescent="0.35">
      <c r="J53" s="10" t="str">
        <f t="shared" ca="1" si="21"/>
        <v/>
      </c>
      <c r="M53" s="11" t="str">
        <f t="shared" ca="1" si="22"/>
        <v/>
      </c>
      <c r="O53" s="1">
        <f t="shared" si="23"/>
        <v>0</v>
      </c>
      <c r="P53" s="1">
        <f t="shared" ca="1" si="24"/>
        <v>0</v>
      </c>
      <c r="Q53" s="1">
        <f t="shared" si="25"/>
        <v>0</v>
      </c>
      <c r="R53" s="1">
        <f t="shared" ca="1" si="26"/>
        <v>5000</v>
      </c>
      <c r="S53" s="1" t="str">
        <f>IF(H53="","",VLOOKUP(H53,'Вода SKU'!$A$1:$B$150,2,0))</f>
        <v/>
      </c>
      <c r="T53" s="1">
        <f t="shared" si="27"/>
        <v>8</v>
      </c>
      <c r="U53" s="1">
        <f t="shared" si="28"/>
        <v>0</v>
      </c>
      <c r="V53" s="1">
        <f t="shared" si="29"/>
        <v>0</v>
      </c>
      <c r="W53" s="1" t="str">
        <f t="shared" ca="1" si="30"/>
        <v/>
      </c>
    </row>
    <row r="54" spans="10:23" ht="13.75" customHeight="1" x14ac:dyDescent="0.35">
      <c r="J54" s="10" t="str">
        <f t="shared" ca="1" si="21"/>
        <v/>
      </c>
      <c r="M54" s="11" t="str">
        <f t="shared" ca="1" si="22"/>
        <v/>
      </c>
      <c r="O54" s="1">
        <f t="shared" si="23"/>
        <v>0</v>
      </c>
      <c r="P54" s="1">
        <f t="shared" ca="1" si="24"/>
        <v>0</v>
      </c>
      <c r="Q54" s="1">
        <f t="shared" si="25"/>
        <v>0</v>
      </c>
      <c r="R54" s="1">
        <f t="shared" ca="1" si="26"/>
        <v>5000</v>
      </c>
      <c r="S54" s="1" t="str">
        <f>IF(H54="","",VLOOKUP(H54,'Вода SKU'!$A$1:$B$150,2,0))</f>
        <v/>
      </c>
      <c r="T54" s="1">
        <f t="shared" si="27"/>
        <v>8</v>
      </c>
      <c r="U54" s="1">
        <f t="shared" si="28"/>
        <v>0</v>
      </c>
      <c r="V54" s="1">
        <f t="shared" si="29"/>
        <v>0</v>
      </c>
      <c r="W54" s="1" t="str">
        <f t="shared" ca="1" si="30"/>
        <v/>
      </c>
    </row>
    <row r="55" spans="10:23" ht="13.75" customHeight="1" x14ac:dyDescent="0.35">
      <c r="J55" s="10" t="str">
        <f t="shared" ca="1" si="21"/>
        <v/>
      </c>
      <c r="M55" s="11" t="str">
        <f t="shared" ca="1" si="22"/>
        <v/>
      </c>
      <c r="O55" s="1">
        <f t="shared" si="23"/>
        <v>0</v>
      </c>
      <c r="P55" s="1">
        <f t="shared" ca="1" si="24"/>
        <v>0</v>
      </c>
      <c r="Q55" s="1">
        <f t="shared" si="25"/>
        <v>0</v>
      </c>
      <c r="R55" s="1">
        <f t="shared" ca="1" si="26"/>
        <v>5000</v>
      </c>
      <c r="S55" s="1" t="str">
        <f>IF(H55="","",VLOOKUP(H55,'Вода SKU'!$A$1:$B$150,2,0))</f>
        <v/>
      </c>
      <c r="T55" s="1">
        <f t="shared" si="27"/>
        <v>8</v>
      </c>
      <c r="U55" s="1">
        <f t="shared" si="28"/>
        <v>0</v>
      </c>
      <c r="V55" s="1">
        <f t="shared" si="29"/>
        <v>0</v>
      </c>
      <c r="W55" s="1" t="str">
        <f t="shared" ca="1" si="30"/>
        <v/>
      </c>
    </row>
    <row r="56" spans="10:23" ht="13.75" customHeight="1" x14ac:dyDescent="0.35">
      <c r="J56" s="10" t="str">
        <f t="shared" ca="1" si="21"/>
        <v/>
      </c>
      <c r="M56" s="11" t="str">
        <f t="shared" ca="1" si="22"/>
        <v/>
      </c>
      <c r="O56" s="1">
        <f t="shared" si="23"/>
        <v>0</v>
      </c>
      <c r="P56" s="1">
        <f t="shared" ca="1" si="24"/>
        <v>0</v>
      </c>
      <c r="Q56" s="1">
        <f t="shared" si="25"/>
        <v>0</v>
      </c>
      <c r="R56" s="1">
        <f t="shared" ca="1" si="26"/>
        <v>5000</v>
      </c>
      <c r="S56" s="1" t="str">
        <f>IF(H56="","",VLOOKUP(H56,'Вода SKU'!$A$1:$B$150,2,0))</f>
        <v/>
      </c>
      <c r="T56" s="1">
        <f t="shared" si="27"/>
        <v>8</v>
      </c>
      <c r="U56" s="1">
        <f t="shared" si="28"/>
        <v>0</v>
      </c>
      <c r="V56" s="1">
        <f t="shared" si="29"/>
        <v>0</v>
      </c>
      <c r="W56" s="1" t="str">
        <f t="shared" ca="1" si="30"/>
        <v/>
      </c>
    </row>
    <row r="57" spans="10:23" ht="13.75" customHeight="1" x14ac:dyDescent="0.35">
      <c r="J57" s="10" t="str">
        <f t="shared" ca="1" si="21"/>
        <v/>
      </c>
      <c r="M57" s="11" t="str">
        <f t="shared" ca="1" si="22"/>
        <v/>
      </c>
      <c r="O57" s="1">
        <f t="shared" si="23"/>
        <v>0</v>
      </c>
      <c r="P57" s="1">
        <f t="shared" ca="1" si="24"/>
        <v>0</v>
      </c>
      <c r="Q57" s="1">
        <f t="shared" si="25"/>
        <v>0</v>
      </c>
      <c r="R57" s="1">
        <f t="shared" ca="1" si="26"/>
        <v>5000</v>
      </c>
      <c r="S57" s="1" t="str">
        <f>IF(H57="","",VLOOKUP(H57,'Вода SKU'!$A$1:$B$150,2,0))</f>
        <v/>
      </c>
      <c r="T57" s="1">
        <f t="shared" si="27"/>
        <v>8</v>
      </c>
      <c r="U57" s="1">
        <f t="shared" si="28"/>
        <v>0</v>
      </c>
      <c r="V57" s="1">
        <f t="shared" si="29"/>
        <v>0</v>
      </c>
      <c r="W57" s="1" t="str">
        <f t="shared" ca="1" si="30"/>
        <v/>
      </c>
    </row>
    <row r="58" spans="10:23" ht="13.75" customHeight="1" x14ac:dyDescent="0.35">
      <c r="J58" s="10" t="str">
        <f t="shared" ca="1" si="21"/>
        <v/>
      </c>
      <c r="L58" s="11"/>
      <c r="M58" s="11" t="str">
        <f t="shared" ca="1" si="22"/>
        <v/>
      </c>
      <c r="O58" s="1">
        <f t="shared" si="23"/>
        <v>0</v>
      </c>
      <c r="P58" s="1">
        <f t="shared" ca="1" si="24"/>
        <v>0</v>
      </c>
      <c r="Q58" s="1">
        <f t="shared" si="25"/>
        <v>0</v>
      </c>
      <c r="R58" s="1">
        <f t="shared" ca="1" si="26"/>
        <v>5000</v>
      </c>
      <c r="S58" s="1" t="str">
        <f>IF(H58="","",VLOOKUP(H58,'Вода SKU'!$A$1:$B$150,2,0))</f>
        <v/>
      </c>
      <c r="T58" s="1">
        <f t="shared" si="27"/>
        <v>8</v>
      </c>
      <c r="U58" s="1">
        <f t="shared" si="28"/>
        <v>0</v>
      </c>
      <c r="V58" s="1">
        <f t="shared" si="29"/>
        <v>0</v>
      </c>
      <c r="W58" s="1" t="str">
        <f t="shared" ca="1" si="30"/>
        <v/>
      </c>
    </row>
    <row r="59" spans="10:23" ht="13.75" customHeight="1" x14ac:dyDescent="0.35">
      <c r="J59" s="10" t="str">
        <f t="shared" ca="1" si="21"/>
        <v/>
      </c>
      <c r="M59" s="11" t="str">
        <f t="shared" ca="1" si="22"/>
        <v/>
      </c>
      <c r="O59" s="1">
        <f t="shared" si="23"/>
        <v>0</v>
      </c>
      <c r="P59" s="1">
        <f t="shared" ca="1" si="24"/>
        <v>0</v>
      </c>
      <c r="Q59" s="1">
        <f t="shared" si="25"/>
        <v>0</v>
      </c>
      <c r="R59" s="1">
        <f t="shared" ca="1" si="26"/>
        <v>5000</v>
      </c>
      <c r="S59" s="1" t="str">
        <f>IF(H59="","",VLOOKUP(H59,'Вода SKU'!$A$1:$B$150,2,0))</f>
        <v/>
      </c>
      <c r="T59" s="1">
        <f t="shared" si="27"/>
        <v>8</v>
      </c>
      <c r="U59" s="1">
        <f t="shared" si="28"/>
        <v>0</v>
      </c>
      <c r="V59" s="1">
        <f t="shared" si="29"/>
        <v>0</v>
      </c>
      <c r="W59" s="1" t="str">
        <f t="shared" ca="1" si="30"/>
        <v/>
      </c>
    </row>
    <row r="60" spans="10:23" ht="13.75" customHeight="1" x14ac:dyDescent="0.35">
      <c r="J60" s="10" t="str">
        <f t="shared" ca="1" si="21"/>
        <v/>
      </c>
      <c r="M60" s="11" t="str">
        <f t="shared" ca="1" si="22"/>
        <v/>
      </c>
      <c r="O60" s="1">
        <f t="shared" si="23"/>
        <v>0</v>
      </c>
      <c r="P60" s="1">
        <f t="shared" ca="1" si="24"/>
        <v>0</v>
      </c>
      <c r="Q60" s="1">
        <f t="shared" si="25"/>
        <v>0</v>
      </c>
      <c r="R60" s="1">
        <f t="shared" ca="1" si="26"/>
        <v>5000</v>
      </c>
      <c r="S60" s="1" t="str">
        <f>IF(H60="","",VLOOKUP(H60,'Вода SKU'!$A$1:$B$150,2,0))</f>
        <v/>
      </c>
      <c r="T60" s="1">
        <f t="shared" si="27"/>
        <v>8</v>
      </c>
      <c r="U60" s="1">
        <f t="shared" si="28"/>
        <v>0</v>
      </c>
      <c r="V60" s="1">
        <f t="shared" si="29"/>
        <v>0</v>
      </c>
      <c r="W60" s="1" t="str">
        <f t="shared" ca="1" si="30"/>
        <v/>
      </c>
    </row>
    <row r="61" spans="10:23" ht="13.75" customHeight="1" x14ac:dyDescent="0.35">
      <c r="J61" s="10" t="str">
        <f t="shared" ca="1" si="21"/>
        <v/>
      </c>
      <c r="M61" s="11" t="str">
        <f t="shared" ca="1" si="22"/>
        <v/>
      </c>
      <c r="O61" s="1">
        <f t="shared" si="23"/>
        <v>0</v>
      </c>
      <c r="P61" s="1">
        <f t="shared" ca="1" si="24"/>
        <v>0</v>
      </c>
      <c r="Q61" s="1">
        <f t="shared" si="25"/>
        <v>0</v>
      </c>
      <c r="R61" s="1">
        <f t="shared" ca="1" si="26"/>
        <v>5000</v>
      </c>
      <c r="S61" s="1" t="str">
        <f>IF(H61="","",VLOOKUP(H61,'Вода SKU'!$A$1:$B$150,2,0))</f>
        <v/>
      </c>
      <c r="T61" s="1">
        <f t="shared" si="27"/>
        <v>8</v>
      </c>
      <c r="U61" s="1">
        <f t="shared" si="28"/>
        <v>0</v>
      </c>
      <c r="V61" s="1">
        <f t="shared" si="29"/>
        <v>0</v>
      </c>
      <c r="W61" s="1" t="str">
        <f t="shared" ca="1" si="30"/>
        <v/>
      </c>
    </row>
    <row r="62" spans="10:23" ht="13.75" customHeight="1" x14ac:dyDescent="0.35">
      <c r="J62" s="10" t="str">
        <f t="shared" ca="1" si="21"/>
        <v/>
      </c>
      <c r="M62" s="11" t="str">
        <f t="shared" ca="1" si="22"/>
        <v/>
      </c>
      <c r="O62" s="1">
        <f t="shared" si="23"/>
        <v>0</v>
      </c>
      <c r="P62" s="1">
        <f t="shared" ca="1" si="24"/>
        <v>0</v>
      </c>
      <c r="Q62" s="1">
        <f t="shared" si="25"/>
        <v>0</v>
      </c>
      <c r="R62" s="1">
        <f t="shared" ca="1" si="26"/>
        <v>5000</v>
      </c>
      <c r="S62" s="1" t="str">
        <f>IF(H62="","",VLOOKUP(H62,'Вода SKU'!$A$1:$B$150,2,0))</f>
        <v/>
      </c>
      <c r="T62" s="1">
        <f t="shared" si="27"/>
        <v>8</v>
      </c>
      <c r="U62" s="1">
        <f t="shared" si="28"/>
        <v>0</v>
      </c>
      <c r="V62" s="1">
        <f t="shared" si="29"/>
        <v>0</v>
      </c>
      <c r="W62" s="1" t="str">
        <f t="shared" ca="1" si="30"/>
        <v/>
      </c>
    </row>
    <row r="63" spans="10:23" ht="13.75" customHeight="1" x14ac:dyDescent="0.35">
      <c r="J63" s="10" t="str">
        <f t="shared" ca="1" si="21"/>
        <v/>
      </c>
      <c r="M63" s="11" t="str">
        <f t="shared" ca="1" si="22"/>
        <v/>
      </c>
      <c r="O63" s="1">
        <f t="shared" si="23"/>
        <v>0</v>
      </c>
      <c r="P63" s="1">
        <f t="shared" ca="1" si="24"/>
        <v>0</v>
      </c>
      <c r="Q63" s="1">
        <f t="shared" si="25"/>
        <v>0</v>
      </c>
      <c r="R63" s="1">
        <f t="shared" ca="1" si="26"/>
        <v>5000</v>
      </c>
      <c r="S63" s="1" t="str">
        <f>IF(H63="","",VLOOKUP(H63,'Вода SKU'!$A$1:$B$150,2,0))</f>
        <v/>
      </c>
      <c r="T63" s="1">
        <f t="shared" si="27"/>
        <v>8</v>
      </c>
      <c r="U63" s="1">
        <f t="shared" si="28"/>
        <v>0</v>
      </c>
      <c r="V63" s="1">
        <f t="shared" si="29"/>
        <v>0</v>
      </c>
      <c r="W63" s="1" t="str">
        <f t="shared" ca="1" si="30"/>
        <v/>
      </c>
    </row>
    <row r="64" spans="10:23" ht="13.75" customHeight="1" x14ac:dyDescent="0.35">
      <c r="J64" s="10" t="str">
        <f t="shared" ca="1" si="21"/>
        <v/>
      </c>
      <c r="M64" s="11" t="str">
        <f t="shared" ca="1" si="22"/>
        <v/>
      </c>
      <c r="O64" s="1">
        <f t="shared" si="23"/>
        <v>0</v>
      </c>
      <c r="P64" s="1">
        <f t="shared" ca="1" si="24"/>
        <v>0</v>
      </c>
      <c r="Q64" s="1">
        <f t="shared" si="25"/>
        <v>0</v>
      </c>
      <c r="R64" s="1">
        <f t="shared" ca="1" si="26"/>
        <v>5000</v>
      </c>
      <c r="S64" s="1" t="str">
        <f>IF(H64="","",VLOOKUP(H64,'Вода SKU'!$A$1:$B$150,2,0))</f>
        <v/>
      </c>
      <c r="T64" s="1">
        <f t="shared" si="27"/>
        <v>8</v>
      </c>
      <c r="U64" s="1">
        <f t="shared" si="28"/>
        <v>0</v>
      </c>
      <c r="V64" s="1">
        <f t="shared" si="29"/>
        <v>0</v>
      </c>
      <c r="W64" s="1" t="str">
        <f t="shared" ca="1" si="30"/>
        <v/>
      </c>
    </row>
    <row r="65" spans="10:23" ht="13.75" customHeight="1" x14ac:dyDescent="0.35">
      <c r="J65" s="10" t="str">
        <f t="shared" ref="J65:J96" ca="1" si="31">IF(L65="", IF(N65="","",W65+(INDIRECT("R" &amp; ROW() - 1) - R65)),IF(N65="", "", INDIRECT("R" &amp; ROW() - 1) - R65))</f>
        <v/>
      </c>
      <c r="M65" s="11" t="str">
        <f t="shared" ref="M65:M96" ca="1" si="32">IF(L65="", IF(W65=0, "", W65), IF(U65 = "", "", IF(U65/T65 = 0, "", U65/T65)))</f>
        <v/>
      </c>
      <c r="O65" s="1">
        <f t="shared" ref="O65:O96" si="33">IF(N65 = "-", -V65,I65)</f>
        <v>0</v>
      </c>
      <c r="P65" s="1">
        <f t="shared" ref="P65:P72" ca="1" si="34">IF(N65 = "-", SUM(INDIRECT(ADDRESS(2,COLUMN(O65)) &amp; ":" &amp; ADDRESS(ROW(),COLUMN(O65)))), 0)</f>
        <v>0</v>
      </c>
      <c r="Q65" s="1">
        <f t="shared" ref="Q65:Q96" si="35">IF(N65="-",1,0)</f>
        <v>0</v>
      </c>
      <c r="R65" s="1">
        <f t="shared" ref="R65:R96" ca="1" si="36">IF(P65 = 0, INDIRECT("R" &amp; ROW() - 1), P65)</f>
        <v>5000</v>
      </c>
      <c r="S65" s="1" t="str">
        <f>IF(H65="","",VLOOKUP(H65,'Вода SKU'!$A$1:$B$150,2,0))</f>
        <v/>
      </c>
      <c r="T65" s="1">
        <f t="shared" ref="T65:T96" si="37">8000/1000</f>
        <v>8</v>
      </c>
      <c r="U65" s="1">
        <f t="shared" ref="U65:U96" si="38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1">
        <f t="shared" ref="V65:V96" si="39">IF(U65 = "", "", U65/T65)</f>
        <v>0</v>
      </c>
      <c r="W65" s="1" t="str">
        <f t="shared" ref="W65:W96" ca="1" si="40">IF(N65="", "", MAX(ROUND(-(INDIRECT("R" &amp; ROW() - 1) - R65)/1000, 0), 1) * 1000)</f>
        <v/>
      </c>
    </row>
    <row r="66" spans="10:23" ht="13.75" customHeight="1" x14ac:dyDescent="0.35">
      <c r="J66" s="10" t="str">
        <f t="shared" ca="1" si="31"/>
        <v/>
      </c>
      <c r="M66" s="11" t="str">
        <f t="shared" ca="1" si="32"/>
        <v/>
      </c>
      <c r="O66" s="1">
        <f t="shared" si="33"/>
        <v>0</v>
      </c>
      <c r="P66" s="1">
        <f t="shared" ca="1" si="34"/>
        <v>0</v>
      </c>
      <c r="Q66" s="1">
        <f t="shared" si="35"/>
        <v>0</v>
      </c>
      <c r="R66" s="1">
        <f t="shared" ca="1" si="36"/>
        <v>5000</v>
      </c>
      <c r="S66" s="1" t="str">
        <f>IF(H66="","",VLOOKUP(H66,'Вода SKU'!$A$1:$B$150,2,0))</f>
        <v/>
      </c>
      <c r="T66" s="1">
        <f t="shared" si="37"/>
        <v>8</v>
      </c>
      <c r="U66" s="1">
        <f t="shared" si="38"/>
        <v>0</v>
      </c>
      <c r="V66" s="1">
        <f t="shared" si="39"/>
        <v>0</v>
      </c>
      <c r="W66" s="1" t="str">
        <f t="shared" ca="1" si="40"/>
        <v/>
      </c>
    </row>
    <row r="67" spans="10:23" ht="13.75" customHeight="1" x14ac:dyDescent="0.35">
      <c r="J67" s="10" t="str">
        <f t="shared" ca="1" si="31"/>
        <v/>
      </c>
      <c r="M67" s="11" t="str">
        <f t="shared" ca="1" si="32"/>
        <v/>
      </c>
      <c r="O67" s="1">
        <f t="shared" si="33"/>
        <v>0</v>
      </c>
      <c r="P67" s="1">
        <f t="shared" ca="1" si="34"/>
        <v>0</v>
      </c>
      <c r="Q67" s="1">
        <f t="shared" si="35"/>
        <v>0</v>
      </c>
      <c r="R67" s="1">
        <f t="shared" ca="1" si="36"/>
        <v>5000</v>
      </c>
      <c r="S67" s="1" t="str">
        <f>IF(H67="","",VLOOKUP(H67,'Вода SKU'!$A$1:$B$150,2,0))</f>
        <v/>
      </c>
      <c r="T67" s="1">
        <f t="shared" si="37"/>
        <v>8</v>
      </c>
      <c r="U67" s="1">
        <f t="shared" si="38"/>
        <v>0</v>
      </c>
      <c r="V67" s="1">
        <f t="shared" si="39"/>
        <v>0</v>
      </c>
      <c r="W67" s="1" t="str">
        <f t="shared" ca="1" si="40"/>
        <v/>
      </c>
    </row>
    <row r="68" spans="10:23" ht="13.75" customHeight="1" x14ac:dyDescent="0.35">
      <c r="J68" s="10" t="str">
        <f t="shared" ca="1" si="31"/>
        <v/>
      </c>
      <c r="M68" s="11" t="str">
        <f t="shared" ca="1" si="32"/>
        <v/>
      </c>
      <c r="O68" s="1">
        <f t="shared" si="33"/>
        <v>0</v>
      </c>
      <c r="P68" s="1">
        <f t="shared" ca="1" si="34"/>
        <v>0</v>
      </c>
      <c r="Q68" s="1">
        <f t="shared" si="35"/>
        <v>0</v>
      </c>
      <c r="R68" s="1">
        <f t="shared" ca="1" si="36"/>
        <v>5000</v>
      </c>
      <c r="S68" s="1" t="str">
        <f>IF(H68="","",VLOOKUP(H68,'Вода SKU'!$A$1:$B$150,2,0))</f>
        <v/>
      </c>
      <c r="T68" s="1">
        <f t="shared" si="37"/>
        <v>8</v>
      </c>
      <c r="U68" s="1">
        <f t="shared" si="38"/>
        <v>0</v>
      </c>
      <c r="V68" s="1">
        <f t="shared" si="39"/>
        <v>0</v>
      </c>
      <c r="W68" s="1" t="str">
        <f t="shared" ca="1" si="40"/>
        <v/>
      </c>
    </row>
    <row r="69" spans="10:23" ht="13.75" customHeight="1" x14ac:dyDescent="0.35">
      <c r="J69" s="10" t="str">
        <f t="shared" ca="1" si="31"/>
        <v/>
      </c>
      <c r="M69" s="11" t="str">
        <f t="shared" ca="1" si="32"/>
        <v/>
      </c>
      <c r="O69" s="1">
        <f t="shared" si="33"/>
        <v>0</v>
      </c>
      <c r="P69" s="1">
        <f t="shared" ca="1" si="34"/>
        <v>0</v>
      </c>
      <c r="Q69" s="1">
        <f t="shared" si="35"/>
        <v>0</v>
      </c>
      <c r="R69" s="1">
        <f t="shared" ca="1" si="36"/>
        <v>5000</v>
      </c>
      <c r="S69" s="1" t="str">
        <f>IF(H69="","",VLOOKUP(H69,'Вода SKU'!$A$1:$B$150,2,0))</f>
        <v/>
      </c>
      <c r="T69" s="1">
        <f t="shared" si="37"/>
        <v>8</v>
      </c>
      <c r="U69" s="1">
        <f t="shared" si="38"/>
        <v>0</v>
      </c>
      <c r="V69" s="1">
        <f t="shared" si="39"/>
        <v>0</v>
      </c>
      <c r="W69" s="1" t="str">
        <f t="shared" ca="1" si="40"/>
        <v/>
      </c>
    </row>
    <row r="70" spans="10:23" ht="13.75" customHeight="1" x14ac:dyDescent="0.35">
      <c r="J70" s="10" t="str">
        <f t="shared" ca="1" si="31"/>
        <v/>
      </c>
      <c r="M70" s="11" t="str">
        <f t="shared" ca="1" si="32"/>
        <v/>
      </c>
      <c r="O70" s="1">
        <f t="shared" si="33"/>
        <v>0</v>
      </c>
      <c r="P70" s="1">
        <f t="shared" ca="1" si="34"/>
        <v>0</v>
      </c>
      <c r="Q70" s="1">
        <f t="shared" si="35"/>
        <v>0</v>
      </c>
      <c r="R70" s="1">
        <f t="shared" ca="1" si="36"/>
        <v>5000</v>
      </c>
      <c r="S70" s="1" t="str">
        <f>IF(H70="","",VLOOKUP(H70,'Вода SKU'!$A$1:$B$150,2,0))</f>
        <v/>
      </c>
      <c r="T70" s="1">
        <f t="shared" si="37"/>
        <v>8</v>
      </c>
      <c r="U70" s="1">
        <f t="shared" si="38"/>
        <v>0</v>
      </c>
      <c r="V70" s="1">
        <f t="shared" si="39"/>
        <v>0</v>
      </c>
      <c r="W70" s="1" t="str">
        <f t="shared" ca="1" si="40"/>
        <v/>
      </c>
    </row>
    <row r="71" spans="10:23" ht="13.75" customHeight="1" x14ac:dyDescent="0.35">
      <c r="J71" s="10" t="str">
        <f t="shared" ca="1" si="31"/>
        <v/>
      </c>
      <c r="M71" s="11" t="str">
        <f t="shared" ca="1" si="32"/>
        <v/>
      </c>
      <c r="O71" s="1">
        <f t="shared" si="33"/>
        <v>0</v>
      </c>
      <c r="P71" s="1">
        <f t="shared" ca="1" si="34"/>
        <v>0</v>
      </c>
      <c r="Q71" s="1">
        <f t="shared" si="35"/>
        <v>0</v>
      </c>
      <c r="R71" s="1">
        <f t="shared" ca="1" si="36"/>
        <v>5000</v>
      </c>
      <c r="S71" s="1" t="str">
        <f>IF(H71="","",VLOOKUP(H71,'Вода SKU'!$A$1:$B$150,2,0))</f>
        <v/>
      </c>
      <c r="T71" s="1">
        <f t="shared" si="37"/>
        <v>8</v>
      </c>
      <c r="U71" s="1">
        <f t="shared" si="38"/>
        <v>0</v>
      </c>
      <c r="V71" s="1">
        <f t="shared" si="39"/>
        <v>0</v>
      </c>
      <c r="W71" s="1" t="str">
        <f t="shared" ca="1" si="40"/>
        <v/>
      </c>
    </row>
    <row r="72" spans="10:23" ht="13.75" customHeight="1" x14ac:dyDescent="0.35">
      <c r="J72" s="10" t="str">
        <f t="shared" ca="1" si="31"/>
        <v/>
      </c>
      <c r="M72" s="11" t="str">
        <f t="shared" ca="1" si="32"/>
        <v/>
      </c>
      <c r="O72" s="1">
        <f t="shared" si="33"/>
        <v>0</v>
      </c>
      <c r="P72" s="1">
        <f t="shared" ca="1" si="34"/>
        <v>0</v>
      </c>
      <c r="Q72" s="1">
        <f t="shared" si="35"/>
        <v>0</v>
      </c>
      <c r="R72" s="1">
        <f t="shared" ca="1" si="36"/>
        <v>5000</v>
      </c>
      <c r="S72" s="1" t="str">
        <f>IF(H72="","",VLOOKUP(H72,'Вода SKU'!$A$1:$B$150,2,0))</f>
        <v/>
      </c>
      <c r="T72" s="1">
        <f t="shared" si="37"/>
        <v>8</v>
      </c>
      <c r="U72" s="1">
        <f t="shared" si="38"/>
        <v>0</v>
      </c>
      <c r="V72" s="1">
        <f t="shared" si="39"/>
        <v>0</v>
      </c>
      <c r="W72" s="1" t="str">
        <f t="shared" ca="1" si="40"/>
        <v/>
      </c>
    </row>
    <row r="73" spans="10:23" ht="13.75" customHeight="1" x14ac:dyDescent="0.35">
      <c r="J73" s="10" t="str">
        <f t="shared" ca="1" si="31"/>
        <v/>
      </c>
      <c r="M73" s="11" t="str">
        <f t="shared" ca="1" si="32"/>
        <v/>
      </c>
      <c r="O73" s="1">
        <f t="shared" si="33"/>
        <v>0</v>
      </c>
      <c r="P73" s="1">
        <f t="shared" ref="P73:P98" ca="1" si="41">IF(N73="-",SUM(INDIRECT(ADDRESS(2,COLUMN(O73))&amp;":"&amp;ADDRESS(ROW(),COLUMN(O73)))),0)</f>
        <v>0</v>
      </c>
      <c r="Q73" s="1">
        <f t="shared" si="35"/>
        <v>0</v>
      </c>
      <c r="R73" s="1">
        <f t="shared" ca="1" si="36"/>
        <v>5000</v>
      </c>
      <c r="S73" s="1" t="str">
        <f>IF(H73="","",VLOOKUP(H73,'Вода SKU'!$A$1:$B$150,2,0))</f>
        <v/>
      </c>
      <c r="T73" s="1">
        <f t="shared" si="37"/>
        <v>8</v>
      </c>
      <c r="U73" s="1">
        <f t="shared" si="38"/>
        <v>0</v>
      </c>
      <c r="V73" s="1">
        <f t="shared" si="39"/>
        <v>0</v>
      </c>
      <c r="W73" s="1" t="str">
        <f t="shared" ca="1" si="40"/>
        <v/>
      </c>
    </row>
    <row r="74" spans="10:23" ht="13.75" customHeight="1" x14ac:dyDescent="0.35">
      <c r="J74" s="10" t="str">
        <f t="shared" ca="1" si="31"/>
        <v/>
      </c>
      <c r="M74" s="11" t="str">
        <f t="shared" ca="1" si="32"/>
        <v/>
      </c>
      <c r="O74" s="1">
        <f t="shared" si="33"/>
        <v>0</v>
      </c>
      <c r="P74" s="1">
        <f t="shared" ca="1" si="41"/>
        <v>0</v>
      </c>
      <c r="Q74" s="1">
        <f t="shared" si="35"/>
        <v>0</v>
      </c>
      <c r="R74" s="1">
        <f t="shared" ca="1" si="36"/>
        <v>5000</v>
      </c>
      <c r="S74" s="1" t="str">
        <f>IF(H74="","",VLOOKUP(H74,'Вода SKU'!$A$1:$B$150,2,0))</f>
        <v/>
      </c>
      <c r="T74" s="1">
        <f t="shared" si="37"/>
        <v>8</v>
      </c>
      <c r="U74" s="1">
        <f t="shared" si="38"/>
        <v>0</v>
      </c>
      <c r="V74" s="1">
        <f t="shared" si="39"/>
        <v>0</v>
      </c>
      <c r="W74" s="1" t="str">
        <f t="shared" ca="1" si="40"/>
        <v/>
      </c>
    </row>
    <row r="75" spans="10:23" ht="13.75" customHeight="1" x14ac:dyDescent="0.35">
      <c r="J75" s="10" t="str">
        <f t="shared" ca="1" si="31"/>
        <v/>
      </c>
      <c r="M75" s="11" t="str">
        <f t="shared" ca="1" si="32"/>
        <v/>
      </c>
      <c r="O75" s="1">
        <f t="shared" si="33"/>
        <v>0</v>
      </c>
      <c r="P75" s="1">
        <f t="shared" ca="1" si="41"/>
        <v>0</v>
      </c>
      <c r="Q75" s="1">
        <f t="shared" si="35"/>
        <v>0</v>
      </c>
      <c r="R75" s="1">
        <f t="shared" ca="1" si="36"/>
        <v>5000</v>
      </c>
      <c r="S75" s="1" t="str">
        <f>IF(H75="","",VLOOKUP(H75,'Вода SKU'!$A$1:$B$150,2,0))</f>
        <v/>
      </c>
      <c r="T75" s="1">
        <f t="shared" si="37"/>
        <v>8</v>
      </c>
      <c r="U75" s="1">
        <f t="shared" si="38"/>
        <v>0</v>
      </c>
      <c r="V75" s="1">
        <f t="shared" si="39"/>
        <v>0</v>
      </c>
      <c r="W75" s="1" t="str">
        <f t="shared" ca="1" si="40"/>
        <v/>
      </c>
    </row>
    <row r="76" spans="10:23" ht="13.75" customHeight="1" x14ac:dyDescent="0.35">
      <c r="J76" s="10" t="str">
        <f t="shared" ca="1" si="31"/>
        <v/>
      </c>
      <c r="M76" s="11" t="str">
        <f t="shared" ca="1" si="32"/>
        <v/>
      </c>
      <c r="O76" s="1">
        <f t="shared" si="33"/>
        <v>0</v>
      </c>
      <c r="P76" s="1">
        <f t="shared" ca="1" si="41"/>
        <v>0</v>
      </c>
      <c r="Q76" s="1">
        <f t="shared" si="35"/>
        <v>0</v>
      </c>
      <c r="R76" s="1">
        <f t="shared" ca="1" si="36"/>
        <v>5000</v>
      </c>
      <c r="S76" s="1" t="str">
        <f>IF(H76="","",VLOOKUP(H76,'Вода SKU'!$A$1:$B$150,2,0))</f>
        <v/>
      </c>
      <c r="T76" s="1">
        <f t="shared" si="37"/>
        <v>8</v>
      </c>
      <c r="U76" s="1">
        <f t="shared" si="38"/>
        <v>0</v>
      </c>
      <c r="V76" s="1">
        <f t="shared" si="39"/>
        <v>0</v>
      </c>
      <c r="W76" s="1" t="str">
        <f t="shared" ca="1" si="40"/>
        <v/>
      </c>
    </row>
    <row r="77" spans="10:23" ht="13.75" customHeight="1" x14ac:dyDescent="0.35">
      <c r="J77" s="10" t="str">
        <f t="shared" ca="1" si="31"/>
        <v/>
      </c>
      <c r="M77" s="11" t="str">
        <f t="shared" ca="1" si="32"/>
        <v/>
      </c>
      <c r="O77" s="1">
        <f t="shared" si="33"/>
        <v>0</v>
      </c>
      <c r="P77" s="1">
        <f t="shared" ca="1" si="41"/>
        <v>0</v>
      </c>
      <c r="Q77" s="1">
        <f t="shared" si="35"/>
        <v>0</v>
      </c>
      <c r="R77" s="1">
        <f t="shared" ca="1" si="36"/>
        <v>5000</v>
      </c>
      <c r="S77" s="1" t="str">
        <f>IF(H77="","",VLOOKUP(H77,'Вода SKU'!$A$1:$B$150,2,0))</f>
        <v/>
      </c>
      <c r="T77" s="1">
        <f t="shared" si="37"/>
        <v>8</v>
      </c>
      <c r="U77" s="1">
        <f t="shared" si="38"/>
        <v>0</v>
      </c>
      <c r="V77" s="1">
        <f t="shared" si="39"/>
        <v>0</v>
      </c>
      <c r="W77" s="1" t="str">
        <f t="shared" ca="1" si="40"/>
        <v/>
      </c>
    </row>
    <row r="78" spans="10:23" ht="13.75" customHeight="1" x14ac:dyDescent="0.35">
      <c r="J78" s="10" t="str">
        <f t="shared" ca="1" si="31"/>
        <v/>
      </c>
      <c r="M78" s="11" t="str">
        <f t="shared" ca="1" si="32"/>
        <v/>
      </c>
      <c r="O78" s="1">
        <f t="shared" si="33"/>
        <v>0</v>
      </c>
      <c r="P78" s="1">
        <f t="shared" ca="1" si="41"/>
        <v>0</v>
      </c>
      <c r="Q78" s="1">
        <f t="shared" si="35"/>
        <v>0</v>
      </c>
      <c r="R78" s="1">
        <f t="shared" ca="1" si="36"/>
        <v>5000</v>
      </c>
      <c r="S78" s="1" t="str">
        <f>IF(H78="","",VLOOKUP(H78,'Вода SKU'!$A$1:$B$150,2,0))</f>
        <v/>
      </c>
      <c r="T78" s="1">
        <f t="shared" si="37"/>
        <v>8</v>
      </c>
      <c r="U78" s="1">
        <f t="shared" si="38"/>
        <v>0</v>
      </c>
      <c r="V78" s="1">
        <f t="shared" si="39"/>
        <v>0</v>
      </c>
      <c r="W78" s="1" t="str">
        <f t="shared" ca="1" si="40"/>
        <v/>
      </c>
    </row>
    <row r="79" spans="10:23" ht="13.75" customHeight="1" x14ac:dyDescent="0.35">
      <c r="J79" s="10" t="str">
        <f t="shared" ca="1" si="31"/>
        <v/>
      </c>
      <c r="M79" s="11" t="str">
        <f t="shared" ca="1" si="32"/>
        <v/>
      </c>
      <c r="O79" s="1">
        <f t="shared" si="33"/>
        <v>0</v>
      </c>
      <c r="P79" s="1">
        <f t="shared" ca="1" si="41"/>
        <v>0</v>
      </c>
      <c r="Q79" s="1">
        <f t="shared" si="35"/>
        <v>0</v>
      </c>
      <c r="R79" s="1">
        <f t="shared" ca="1" si="36"/>
        <v>5000</v>
      </c>
      <c r="S79" s="1" t="str">
        <f>IF(H79="","",VLOOKUP(H79,'Вода SKU'!$A$1:$B$150,2,0))</f>
        <v/>
      </c>
      <c r="T79" s="1">
        <f t="shared" si="37"/>
        <v>8</v>
      </c>
      <c r="U79" s="1">
        <f t="shared" si="38"/>
        <v>0</v>
      </c>
      <c r="V79" s="1">
        <f t="shared" si="39"/>
        <v>0</v>
      </c>
      <c r="W79" s="1" t="str">
        <f t="shared" ca="1" si="40"/>
        <v/>
      </c>
    </row>
    <row r="80" spans="10:23" ht="13.75" customHeight="1" x14ac:dyDescent="0.35">
      <c r="J80" s="10" t="str">
        <f t="shared" ca="1" si="31"/>
        <v/>
      </c>
      <c r="M80" s="11" t="str">
        <f t="shared" ca="1" si="32"/>
        <v/>
      </c>
      <c r="O80" s="1">
        <f t="shared" si="33"/>
        <v>0</v>
      </c>
      <c r="P80" s="1">
        <f t="shared" ca="1" si="41"/>
        <v>0</v>
      </c>
      <c r="Q80" s="1">
        <f t="shared" si="35"/>
        <v>0</v>
      </c>
      <c r="R80" s="1">
        <f t="shared" ca="1" si="36"/>
        <v>5000</v>
      </c>
      <c r="S80" s="1" t="str">
        <f>IF(H80="","",VLOOKUP(H80,'Вода SKU'!$A$1:$B$150,2,0))</f>
        <v/>
      </c>
      <c r="T80" s="1">
        <f t="shared" si="37"/>
        <v>8</v>
      </c>
      <c r="U80" s="1">
        <f t="shared" si="38"/>
        <v>0</v>
      </c>
      <c r="V80" s="1">
        <f t="shared" si="39"/>
        <v>0</v>
      </c>
      <c r="W80" s="1" t="str">
        <f t="shared" ca="1" si="40"/>
        <v/>
      </c>
    </row>
    <row r="81" spans="10:23" ht="13.75" customHeight="1" x14ac:dyDescent="0.35">
      <c r="J81" s="10" t="str">
        <f t="shared" ca="1" si="31"/>
        <v/>
      </c>
      <c r="M81" s="11" t="str">
        <f t="shared" ca="1" si="32"/>
        <v/>
      </c>
      <c r="O81" s="1">
        <f t="shared" si="33"/>
        <v>0</v>
      </c>
      <c r="P81" s="1">
        <f t="shared" ca="1" si="41"/>
        <v>0</v>
      </c>
      <c r="Q81" s="1">
        <f t="shared" si="35"/>
        <v>0</v>
      </c>
      <c r="R81" s="1">
        <f t="shared" ca="1" si="36"/>
        <v>5000</v>
      </c>
      <c r="S81" s="1" t="str">
        <f>IF(H81="","",VLOOKUP(H81,'Вода SKU'!$A$1:$B$150,2,0))</f>
        <v/>
      </c>
      <c r="T81" s="1">
        <f t="shared" si="37"/>
        <v>8</v>
      </c>
      <c r="U81" s="1">
        <f t="shared" si="38"/>
        <v>0</v>
      </c>
      <c r="V81" s="1">
        <f t="shared" si="39"/>
        <v>0</v>
      </c>
      <c r="W81" s="1" t="str">
        <f t="shared" ca="1" si="40"/>
        <v/>
      </c>
    </row>
    <row r="82" spans="10:23" ht="13.75" customHeight="1" x14ac:dyDescent="0.35">
      <c r="J82" s="10" t="str">
        <f t="shared" ca="1" si="31"/>
        <v/>
      </c>
      <c r="M82" s="11" t="str">
        <f t="shared" ca="1" si="32"/>
        <v/>
      </c>
      <c r="O82" s="1">
        <f t="shared" si="33"/>
        <v>0</v>
      </c>
      <c r="P82" s="1">
        <f t="shared" ca="1" si="41"/>
        <v>0</v>
      </c>
      <c r="Q82" s="1">
        <f t="shared" si="35"/>
        <v>0</v>
      </c>
      <c r="R82" s="1">
        <f t="shared" ca="1" si="36"/>
        <v>5000</v>
      </c>
      <c r="S82" s="1" t="str">
        <f>IF(H82="","",VLOOKUP(H82,'Вода SKU'!$A$1:$B$150,2,0))</f>
        <v/>
      </c>
      <c r="T82" s="1">
        <f t="shared" si="37"/>
        <v>8</v>
      </c>
      <c r="U82" s="1">
        <f t="shared" si="38"/>
        <v>0</v>
      </c>
      <c r="V82" s="1">
        <f t="shared" si="39"/>
        <v>0</v>
      </c>
      <c r="W82" s="1" t="str">
        <f t="shared" ca="1" si="40"/>
        <v/>
      </c>
    </row>
    <row r="83" spans="10:23" ht="13.75" customHeight="1" x14ac:dyDescent="0.35">
      <c r="J83" s="10" t="str">
        <f t="shared" ca="1" si="31"/>
        <v/>
      </c>
      <c r="M83" s="11" t="str">
        <f t="shared" ca="1" si="32"/>
        <v/>
      </c>
      <c r="O83" s="1">
        <f t="shared" si="33"/>
        <v>0</v>
      </c>
      <c r="P83" s="1">
        <f t="shared" ca="1" si="41"/>
        <v>0</v>
      </c>
      <c r="Q83" s="1">
        <f t="shared" si="35"/>
        <v>0</v>
      </c>
      <c r="R83" s="1">
        <f t="shared" ca="1" si="36"/>
        <v>5000</v>
      </c>
      <c r="S83" s="1" t="str">
        <f>IF(H83="","",VLOOKUP(H83,'Вода SKU'!$A$1:$B$150,2,0))</f>
        <v/>
      </c>
      <c r="T83" s="1">
        <f t="shared" si="37"/>
        <v>8</v>
      </c>
      <c r="U83" s="1">
        <f t="shared" si="38"/>
        <v>0</v>
      </c>
      <c r="V83" s="1">
        <f t="shared" si="39"/>
        <v>0</v>
      </c>
      <c r="W83" s="1" t="str">
        <f t="shared" ca="1" si="40"/>
        <v/>
      </c>
    </row>
    <row r="84" spans="10:23" ht="13.75" customHeight="1" x14ac:dyDescent="0.35">
      <c r="J84" s="10" t="str">
        <f t="shared" ca="1" si="31"/>
        <v/>
      </c>
      <c r="M84" s="11" t="str">
        <f t="shared" ca="1" si="32"/>
        <v/>
      </c>
      <c r="O84" s="1">
        <f t="shared" si="33"/>
        <v>0</v>
      </c>
      <c r="P84" s="1">
        <f t="shared" ca="1" si="41"/>
        <v>0</v>
      </c>
      <c r="Q84" s="1">
        <f t="shared" si="35"/>
        <v>0</v>
      </c>
      <c r="R84" s="1">
        <f t="shared" ca="1" si="36"/>
        <v>5000</v>
      </c>
      <c r="S84" s="1" t="str">
        <f>IF(H84="","",VLOOKUP(H84,'Вода SKU'!$A$1:$B$150,2,0))</f>
        <v/>
      </c>
      <c r="T84" s="1">
        <f t="shared" si="37"/>
        <v>8</v>
      </c>
      <c r="U84" s="1">
        <f t="shared" si="38"/>
        <v>0</v>
      </c>
      <c r="V84" s="1">
        <f t="shared" si="39"/>
        <v>0</v>
      </c>
      <c r="W84" s="1" t="str">
        <f t="shared" ca="1" si="40"/>
        <v/>
      </c>
    </row>
    <row r="85" spans="10:23" ht="13.75" customHeight="1" x14ac:dyDescent="0.35">
      <c r="J85" s="10" t="str">
        <f t="shared" ca="1" si="31"/>
        <v/>
      </c>
      <c r="M85" s="11" t="str">
        <f t="shared" ca="1" si="32"/>
        <v/>
      </c>
      <c r="O85" s="1">
        <f t="shared" si="33"/>
        <v>0</v>
      </c>
      <c r="P85" s="1">
        <f t="shared" ca="1" si="41"/>
        <v>0</v>
      </c>
      <c r="Q85" s="1">
        <f t="shared" si="35"/>
        <v>0</v>
      </c>
      <c r="R85" s="1">
        <f t="shared" ca="1" si="36"/>
        <v>5000</v>
      </c>
      <c r="S85" s="1" t="str">
        <f>IF(H85="","",VLOOKUP(H85,'Вода SKU'!$A$1:$B$150,2,0))</f>
        <v/>
      </c>
      <c r="T85" s="1">
        <f t="shared" si="37"/>
        <v>8</v>
      </c>
      <c r="U85" s="1">
        <f t="shared" si="38"/>
        <v>0</v>
      </c>
      <c r="V85" s="1">
        <f t="shared" si="39"/>
        <v>0</v>
      </c>
      <c r="W85" s="1" t="str">
        <f t="shared" ca="1" si="40"/>
        <v/>
      </c>
    </row>
    <row r="86" spans="10:23" ht="13.75" customHeight="1" x14ac:dyDescent="0.35">
      <c r="J86" s="10" t="str">
        <f t="shared" ca="1" si="31"/>
        <v/>
      </c>
      <c r="M86" s="11" t="str">
        <f t="shared" ca="1" si="32"/>
        <v/>
      </c>
      <c r="O86" s="1">
        <f t="shared" si="33"/>
        <v>0</v>
      </c>
      <c r="P86" s="1">
        <f t="shared" ca="1" si="41"/>
        <v>0</v>
      </c>
      <c r="Q86" s="1">
        <f t="shared" si="35"/>
        <v>0</v>
      </c>
      <c r="R86" s="1">
        <f t="shared" ca="1" si="36"/>
        <v>5000</v>
      </c>
      <c r="S86" s="1" t="str">
        <f>IF(H86="","",VLOOKUP(H86,'Вода SKU'!$A$1:$B$150,2,0))</f>
        <v/>
      </c>
      <c r="T86" s="1">
        <f t="shared" si="37"/>
        <v>8</v>
      </c>
      <c r="U86" s="1">
        <f t="shared" si="38"/>
        <v>0</v>
      </c>
      <c r="V86" s="1">
        <f t="shared" si="39"/>
        <v>0</v>
      </c>
      <c r="W86" s="1" t="str">
        <f t="shared" ca="1" si="40"/>
        <v/>
      </c>
    </row>
    <row r="87" spans="10:23" ht="13.75" customHeight="1" x14ac:dyDescent="0.35">
      <c r="J87" s="10" t="str">
        <f t="shared" ca="1" si="31"/>
        <v/>
      </c>
      <c r="M87" s="11" t="str">
        <f t="shared" ca="1" si="32"/>
        <v/>
      </c>
      <c r="O87" s="1">
        <f t="shared" si="33"/>
        <v>0</v>
      </c>
      <c r="P87" s="1">
        <f t="shared" ca="1" si="41"/>
        <v>0</v>
      </c>
      <c r="Q87" s="1">
        <f t="shared" si="35"/>
        <v>0</v>
      </c>
      <c r="R87" s="1">
        <f t="shared" ca="1" si="36"/>
        <v>5000</v>
      </c>
      <c r="S87" s="1" t="str">
        <f>IF(H87="","",VLOOKUP(H87,'Вода SKU'!$A$1:$B$150,2,0))</f>
        <v/>
      </c>
      <c r="T87" s="1">
        <f t="shared" si="37"/>
        <v>8</v>
      </c>
      <c r="U87" s="1">
        <f t="shared" si="38"/>
        <v>0</v>
      </c>
      <c r="V87" s="1">
        <f t="shared" si="39"/>
        <v>0</v>
      </c>
      <c r="W87" s="1" t="str">
        <f t="shared" ca="1" si="40"/>
        <v/>
      </c>
    </row>
    <row r="88" spans="10:23" ht="13.75" customHeight="1" x14ac:dyDescent="0.35">
      <c r="J88" s="10" t="str">
        <f t="shared" ca="1" si="31"/>
        <v/>
      </c>
      <c r="M88" s="11" t="str">
        <f t="shared" ca="1" si="32"/>
        <v/>
      </c>
      <c r="O88" s="1">
        <f t="shared" si="33"/>
        <v>0</v>
      </c>
      <c r="P88" s="1">
        <f t="shared" ca="1" si="41"/>
        <v>0</v>
      </c>
      <c r="Q88" s="1">
        <f t="shared" si="35"/>
        <v>0</v>
      </c>
      <c r="R88" s="1">
        <f t="shared" ca="1" si="36"/>
        <v>5000</v>
      </c>
      <c r="S88" s="1" t="str">
        <f>IF(H88="","",VLOOKUP(H88,'Вода SKU'!$A$1:$B$150,2,0))</f>
        <v/>
      </c>
      <c r="T88" s="1">
        <f t="shared" si="37"/>
        <v>8</v>
      </c>
      <c r="U88" s="1">
        <f t="shared" si="38"/>
        <v>0</v>
      </c>
      <c r="V88" s="1">
        <f t="shared" si="39"/>
        <v>0</v>
      </c>
      <c r="W88" s="1" t="str">
        <f t="shared" ca="1" si="40"/>
        <v/>
      </c>
    </row>
    <row r="89" spans="10:23" ht="13.75" customHeight="1" x14ac:dyDescent="0.35">
      <c r="J89" s="10" t="str">
        <f t="shared" ca="1" si="31"/>
        <v/>
      </c>
      <c r="M89" s="11" t="str">
        <f t="shared" ca="1" si="32"/>
        <v/>
      </c>
      <c r="O89" s="1">
        <f t="shared" si="33"/>
        <v>0</v>
      </c>
      <c r="P89" s="1">
        <f t="shared" ca="1" si="41"/>
        <v>0</v>
      </c>
      <c r="Q89" s="1">
        <f t="shared" si="35"/>
        <v>0</v>
      </c>
      <c r="R89" s="1">
        <f t="shared" ca="1" si="36"/>
        <v>5000</v>
      </c>
      <c r="S89" s="1" t="str">
        <f>IF(H89="","",VLOOKUP(H89,'Вода SKU'!$A$1:$B$150,2,0))</f>
        <v/>
      </c>
      <c r="T89" s="1">
        <f t="shared" si="37"/>
        <v>8</v>
      </c>
      <c r="U89" s="1">
        <f t="shared" si="38"/>
        <v>0</v>
      </c>
      <c r="V89" s="1">
        <f t="shared" si="39"/>
        <v>0</v>
      </c>
      <c r="W89" s="1" t="str">
        <f t="shared" ca="1" si="40"/>
        <v/>
      </c>
    </row>
    <row r="90" spans="10:23" ht="13.75" customHeight="1" x14ac:dyDescent="0.35">
      <c r="J90" s="10" t="str">
        <f t="shared" ca="1" si="31"/>
        <v/>
      </c>
      <c r="M90" s="11" t="str">
        <f t="shared" ca="1" si="32"/>
        <v/>
      </c>
      <c r="O90" s="1">
        <f t="shared" si="33"/>
        <v>0</v>
      </c>
      <c r="P90" s="1">
        <f t="shared" ca="1" si="41"/>
        <v>0</v>
      </c>
      <c r="Q90" s="1">
        <f t="shared" si="35"/>
        <v>0</v>
      </c>
      <c r="R90" s="1">
        <f t="shared" ca="1" si="36"/>
        <v>5000</v>
      </c>
      <c r="S90" s="1" t="str">
        <f>IF(H90="","",VLOOKUP(H90,'Вода SKU'!$A$1:$B$150,2,0))</f>
        <v/>
      </c>
      <c r="T90" s="1">
        <f t="shared" si="37"/>
        <v>8</v>
      </c>
      <c r="U90" s="1">
        <f t="shared" si="38"/>
        <v>0</v>
      </c>
      <c r="V90" s="1">
        <f t="shared" si="39"/>
        <v>0</v>
      </c>
      <c r="W90" s="1" t="str">
        <f t="shared" ca="1" si="40"/>
        <v/>
      </c>
    </row>
    <row r="91" spans="10:23" ht="13.75" customHeight="1" x14ac:dyDescent="0.35">
      <c r="J91" s="10" t="str">
        <f t="shared" ca="1" si="31"/>
        <v/>
      </c>
      <c r="M91" s="11" t="str">
        <f t="shared" ca="1" si="32"/>
        <v/>
      </c>
      <c r="O91" s="1">
        <f t="shared" si="33"/>
        <v>0</v>
      </c>
      <c r="P91" s="1">
        <f t="shared" ca="1" si="41"/>
        <v>0</v>
      </c>
      <c r="Q91" s="1">
        <f t="shared" si="35"/>
        <v>0</v>
      </c>
      <c r="R91" s="1">
        <f t="shared" ca="1" si="36"/>
        <v>5000</v>
      </c>
      <c r="S91" s="1" t="str">
        <f>IF(H91="","",VLOOKUP(H91,'Вода SKU'!$A$1:$B$150,2,0))</f>
        <v/>
      </c>
      <c r="T91" s="1">
        <f t="shared" si="37"/>
        <v>8</v>
      </c>
      <c r="U91" s="1">
        <f t="shared" si="38"/>
        <v>0</v>
      </c>
      <c r="V91" s="1">
        <f t="shared" si="39"/>
        <v>0</v>
      </c>
      <c r="W91" s="1" t="str">
        <f t="shared" ca="1" si="40"/>
        <v/>
      </c>
    </row>
    <row r="92" spans="10:23" ht="13.75" customHeight="1" x14ac:dyDescent="0.35">
      <c r="J92" s="10" t="str">
        <f t="shared" ca="1" si="31"/>
        <v/>
      </c>
      <c r="M92" s="11" t="str">
        <f t="shared" ca="1" si="32"/>
        <v/>
      </c>
      <c r="O92" s="1">
        <f t="shared" si="33"/>
        <v>0</v>
      </c>
      <c r="P92" s="1">
        <f t="shared" ca="1" si="41"/>
        <v>0</v>
      </c>
      <c r="Q92" s="1">
        <f t="shared" si="35"/>
        <v>0</v>
      </c>
      <c r="R92" s="1">
        <f t="shared" ca="1" si="36"/>
        <v>5000</v>
      </c>
      <c r="S92" s="1" t="str">
        <f>IF(H92="","",VLOOKUP(H92,'Вода SKU'!$A$1:$B$150,2,0))</f>
        <v/>
      </c>
      <c r="T92" s="1">
        <f t="shared" si="37"/>
        <v>8</v>
      </c>
      <c r="U92" s="1">
        <f t="shared" si="38"/>
        <v>0</v>
      </c>
      <c r="V92" s="1">
        <f t="shared" si="39"/>
        <v>0</v>
      </c>
      <c r="W92" s="1" t="str">
        <f t="shared" ca="1" si="40"/>
        <v/>
      </c>
    </row>
    <row r="93" spans="10:23" ht="13.75" customHeight="1" x14ac:dyDescent="0.35">
      <c r="J93" s="10" t="str">
        <f t="shared" ca="1" si="31"/>
        <v/>
      </c>
      <c r="M93" s="11" t="str">
        <f t="shared" ca="1" si="32"/>
        <v/>
      </c>
      <c r="O93" s="1">
        <f t="shared" si="33"/>
        <v>0</v>
      </c>
      <c r="P93" s="1">
        <f t="shared" ca="1" si="41"/>
        <v>0</v>
      </c>
      <c r="Q93" s="1">
        <f t="shared" si="35"/>
        <v>0</v>
      </c>
      <c r="R93" s="1">
        <f t="shared" ca="1" si="36"/>
        <v>5000</v>
      </c>
      <c r="S93" s="1" t="str">
        <f>IF(H93="","",VLOOKUP(H93,'Вода SKU'!$A$1:$B$150,2,0))</f>
        <v/>
      </c>
      <c r="T93" s="1">
        <f t="shared" si="37"/>
        <v>8</v>
      </c>
      <c r="U93" s="1">
        <f t="shared" si="38"/>
        <v>0</v>
      </c>
      <c r="V93" s="1">
        <f t="shared" si="39"/>
        <v>0</v>
      </c>
      <c r="W93" s="1" t="str">
        <f t="shared" ca="1" si="40"/>
        <v/>
      </c>
    </row>
    <row r="94" spans="10:23" ht="13.75" customHeight="1" x14ac:dyDescent="0.35">
      <c r="J94" s="10" t="str">
        <f t="shared" ca="1" si="31"/>
        <v/>
      </c>
      <c r="M94" s="11" t="str">
        <f t="shared" ca="1" si="32"/>
        <v/>
      </c>
      <c r="O94" s="1">
        <f t="shared" si="33"/>
        <v>0</v>
      </c>
      <c r="P94" s="1">
        <f t="shared" ca="1" si="41"/>
        <v>0</v>
      </c>
      <c r="Q94" s="1">
        <f t="shared" si="35"/>
        <v>0</v>
      </c>
      <c r="R94" s="1">
        <f t="shared" ca="1" si="36"/>
        <v>5000</v>
      </c>
      <c r="S94" s="1" t="str">
        <f>IF(H94="","",VLOOKUP(H94,'Вода SKU'!$A$1:$B$150,2,0))</f>
        <v/>
      </c>
      <c r="T94" s="1">
        <f t="shared" si="37"/>
        <v>8</v>
      </c>
      <c r="U94" s="1">
        <f t="shared" si="38"/>
        <v>0</v>
      </c>
      <c r="V94" s="1">
        <f t="shared" si="39"/>
        <v>0</v>
      </c>
      <c r="W94" s="1" t="str">
        <f t="shared" ca="1" si="40"/>
        <v/>
      </c>
    </row>
    <row r="95" spans="10:23" ht="13.75" customHeight="1" x14ac:dyDescent="0.35">
      <c r="J95" s="10" t="str">
        <f t="shared" ca="1" si="31"/>
        <v/>
      </c>
      <c r="M95" s="11" t="str">
        <f t="shared" ca="1" si="32"/>
        <v/>
      </c>
      <c r="O95" s="1">
        <f t="shared" si="33"/>
        <v>0</v>
      </c>
      <c r="P95" s="1">
        <f t="shared" ca="1" si="41"/>
        <v>0</v>
      </c>
      <c r="Q95" s="1">
        <f t="shared" si="35"/>
        <v>0</v>
      </c>
      <c r="R95" s="1">
        <f t="shared" ca="1" si="36"/>
        <v>5000</v>
      </c>
      <c r="S95" s="1" t="str">
        <f>IF(H95="","",VLOOKUP(H95,'Вода SKU'!$A$1:$B$150,2,0))</f>
        <v/>
      </c>
      <c r="T95" s="1">
        <f t="shared" si="37"/>
        <v>8</v>
      </c>
      <c r="U95" s="1">
        <f t="shared" si="38"/>
        <v>0</v>
      </c>
      <c r="V95" s="1">
        <f t="shared" si="39"/>
        <v>0</v>
      </c>
      <c r="W95" s="1" t="str">
        <f t="shared" ca="1" si="40"/>
        <v/>
      </c>
    </row>
    <row r="96" spans="10:23" ht="13.75" customHeight="1" x14ac:dyDescent="0.35">
      <c r="J96" s="10" t="str">
        <f t="shared" ca="1" si="31"/>
        <v/>
      </c>
      <c r="M96" s="11" t="str">
        <f t="shared" ca="1" si="32"/>
        <v/>
      </c>
      <c r="O96" s="1">
        <f t="shared" si="33"/>
        <v>0</v>
      </c>
      <c r="P96" s="1">
        <f t="shared" ca="1" si="41"/>
        <v>0</v>
      </c>
      <c r="Q96" s="1">
        <f t="shared" si="35"/>
        <v>0</v>
      </c>
      <c r="R96" s="1">
        <f t="shared" ca="1" si="36"/>
        <v>5000</v>
      </c>
      <c r="S96" s="1" t="str">
        <f>IF(H96="","",VLOOKUP(H96,'Вода SKU'!$A$1:$B$150,2,0))</f>
        <v/>
      </c>
      <c r="T96" s="1">
        <f t="shared" si="37"/>
        <v>8</v>
      </c>
      <c r="U96" s="1">
        <f t="shared" si="38"/>
        <v>0</v>
      </c>
      <c r="V96" s="1">
        <f t="shared" si="39"/>
        <v>0</v>
      </c>
      <c r="W96" s="1" t="str">
        <f t="shared" ca="1" si="40"/>
        <v/>
      </c>
    </row>
    <row r="97" spans="10:23" ht="13.75" customHeight="1" x14ac:dyDescent="0.35">
      <c r="J97" s="10" t="str">
        <f t="shared" ref="J97:J121" ca="1" si="42">IF(L97="", IF(N97="","",W97+(INDIRECT("R" &amp; ROW() - 1) - R97)),IF(N97="", "", INDIRECT("R" &amp; ROW() - 1) - R97))</f>
        <v/>
      </c>
      <c r="M97" s="11" t="str">
        <f t="shared" ref="M97:M121" ca="1" si="43">IF(L97="", IF(W97=0, "", W97), IF(U97 = "", "", IF(U97/T97 = 0, "", U97/T97)))</f>
        <v/>
      </c>
      <c r="O97" s="1">
        <f t="shared" ref="O97:O121" si="44">IF(N97 = "-", -V97,I97)</f>
        <v>0</v>
      </c>
      <c r="P97" s="1">
        <f t="shared" ca="1" si="41"/>
        <v>0</v>
      </c>
      <c r="Q97" s="1">
        <f t="shared" ref="Q97:Q121" si="45">IF(N97="-",1,0)</f>
        <v>0</v>
      </c>
      <c r="R97" s="1">
        <f t="shared" ref="R97:R121" ca="1" si="46">IF(P97 = 0, INDIRECT("R" &amp; ROW() - 1), P97)</f>
        <v>5000</v>
      </c>
      <c r="S97" s="1" t="str">
        <f>IF(H97="","",VLOOKUP(H97,'Вода SKU'!$A$1:$B$150,2,0))</f>
        <v/>
      </c>
      <c r="T97" s="1">
        <f t="shared" ref="T97:T121" si="47">8000/1000</f>
        <v>8</v>
      </c>
      <c r="U97" s="1">
        <f t="shared" ref="U97:U121" si="48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1">
        <f t="shared" ref="V97:V121" si="49">IF(U97 = "", "", U97/T97)</f>
        <v>0</v>
      </c>
      <c r="W97" s="1" t="str">
        <f t="shared" ref="W97:W121" ca="1" si="50">IF(N97="", "", MAX(ROUND(-(INDIRECT("R" &amp; ROW() - 1) - R97)/1000, 0), 1) * 1000)</f>
        <v/>
      </c>
    </row>
    <row r="98" spans="10:23" ht="13.75" customHeight="1" x14ac:dyDescent="0.35">
      <c r="J98" s="10" t="str">
        <f t="shared" ca="1" si="42"/>
        <v/>
      </c>
      <c r="M98" s="11" t="str">
        <f t="shared" ca="1" si="43"/>
        <v/>
      </c>
      <c r="O98" s="1">
        <f t="shared" si="44"/>
        <v>0</v>
      </c>
      <c r="P98" s="1">
        <f t="shared" ca="1" si="41"/>
        <v>0</v>
      </c>
      <c r="Q98" s="1">
        <f t="shared" si="45"/>
        <v>0</v>
      </c>
      <c r="R98" s="1">
        <f t="shared" ca="1" si="46"/>
        <v>5000</v>
      </c>
      <c r="S98" s="1" t="str">
        <f>IF(H98="","",VLOOKUP(H98,'Вода SKU'!$A$1:$B$150,2,0))</f>
        <v/>
      </c>
      <c r="T98" s="1">
        <f t="shared" si="47"/>
        <v>8</v>
      </c>
      <c r="U98" s="1">
        <f t="shared" si="48"/>
        <v>0</v>
      </c>
      <c r="V98" s="1">
        <f t="shared" si="49"/>
        <v>0</v>
      </c>
      <c r="W98" s="1" t="str">
        <f t="shared" ca="1" si="50"/>
        <v/>
      </c>
    </row>
    <row r="99" spans="10:23" ht="13.75" customHeight="1" x14ac:dyDescent="0.35">
      <c r="J99" s="10" t="str">
        <f t="shared" ca="1" si="42"/>
        <v/>
      </c>
      <c r="M99" s="11" t="str">
        <f t="shared" ca="1" si="43"/>
        <v/>
      </c>
      <c r="O99" s="1">
        <f t="shared" si="44"/>
        <v>0</v>
      </c>
      <c r="P99" s="1">
        <f t="shared" ref="P99:P121" ca="1" si="51">IF(N99 = "-", SUM(INDIRECT(ADDRESS(2,COLUMN(O99)) &amp; ":" &amp; ADDRESS(ROW(),COLUMN(O99)))), 0)</f>
        <v>0</v>
      </c>
      <c r="Q99" s="1">
        <f t="shared" si="45"/>
        <v>0</v>
      </c>
      <c r="R99" s="1">
        <f t="shared" ca="1" si="46"/>
        <v>5000</v>
      </c>
      <c r="S99" s="1" t="str">
        <f>IF(H99="","",VLOOKUP(H99,'Вода SKU'!$A$1:$B$150,2,0))</f>
        <v/>
      </c>
      <c r="T99" s="1">
        <f t="shared" si="47"/>
        <v>8</v>
      </c>
      <c r="U99" s="1">
        <f t="shared" si="48"/>
        <v>0</v>
      </c>
      <c r="V99" s="1">
        <f t="shared" si="49"/>
        <v>0</v>
      </c>
      <c r="W99" s="1" t="str">
        <f t="shared" ca="1" si="50"/>
        <v/>
      </c>
    </row>
    <row r="100" spans="10:23" ht="13.75" customHeight="1" x14ac:dyDescent="0.35">
      <c r="J100" s="10" t="str">
        <f t="shared" ca="1" si="42"/>
        <v/>
      </c>
      <c r="M100" s="11" t="str">
        <f t="shared" ca="1" si="43"/>
        <v/>
      </c>
      <c r="O100" s="1">
        <f t="shared" si="44"/>
        <v>0</v>
      </c>
      <c r="P100" s="1">
        <f t="shared" ca="1" si="51"/>
        <v>0</v>
      </c>
      <c r="Q100" s="1">
        <f t="shared" si="45"/>
        <v>0</v>
      </c>
      <c r="R100" s="1">
        <f t="shared" ca="1" si="46"/>
        <v>5000</v>
      </c>
      <c r="S100" s="1" t="str">
        <f>IF(H100="","",VLOOKUP(H100,'Вода SKU'!$A$1:$B$150,2,0))</f>
        <v/>
      </c>
      <c r="T100" s="1">
        <f t="shared" si="47"/>
        <v>8</v>
      </c>
      <c r="U100" s="1">
        <f t="shared" si="48"/>
        <v>0</v>
      </c>
      <c r="V100" s="1">
        <f t="shared" si="49"/>
        <v>0</v>
      </c>
      <c r="W100" s="1" t="str">
        <f t="shared" ca="1" si="50"/>
        <v/>
      </c>
    </row>
    <row r="101" spans="10:23" ht="13.75" customHeight="1" x14ac:dyDescent="0.35">
      <c r="J101" s="10" t="str">
        <f t="shared" ca="1" si="42"/>
        <v/>
      </c>
      <c r="M101" s="11" t="str">
        <f t="shared" ca="1" si="43"/>
        <v/>
      </c>
      <c r="O101" s="1">
        <f t="shared" si="44"/>
        <v>0</v>
      </c>
      <c r="P101" s="1">
        <f t="shared" ca="1" si="51"/>
        <v>0</v>
      </c>
      <c r="Q101" s="1">
        <f t="shared" si="45"/>
        <v>0</v>
      </c>
      <c r="R101" s="1">
        <f t="shared" ca="1" si="46"/>
        <v>5000</v>
      </c>
      <c r="S101" s="1" t="str">
        <f>IF(H101="","",VLOOKUP(H101,'Вода SKU'!$A$1:$B$150,2,0))</f>
        <v/>
      </c>
      <c r="T101" s="1">
        <f t="shared" si="47"/>
        <v>8</v>
      </c>
      <c r="U101" s="1">
        <f t="shared" si="48"/>
        <v>0</v>
      </c>
      <c r="V101" s="1">
        <f t="shared" si="49"/>
        <v>0</v>
      </c>
      <c r="W101" s="1" t="str">
        <f t="shared" ca="1" si="50"/>
        <v/>
      </c>
    </row>
    <row r="102" spans="10:23" ht="13.75" customHeight="1" x14ac:dyDescent="0.35">
      <c r="J102" s="10" t="str">
        <f t="shared" ca="1" si="42"/>
        <v/>
      </c>
      <c r="M102" s="11" t="str">
        <f t="shared" ca="1" si="43"/>
        <v/>
      </c>
      <c r="O102" s="1">
        <f t="shared" si="44"/>
        <v>0</v>
      </c>
      <c r="P102" s="1">
        <f t="shared" ca="1" si="51"/>
        <v>0</v>
      </c>
      <c r="Q102" s="1">
        <f t="shared" si="45"/>
        <v>0</v>
      </c>
      <c r="R102" s="1">
        <f t="shared" ca="1" si="46"/>
        <v>5000</v>
      </c>
      <c r="S102" s="1" t="str">
        <f>IF(H102="","",VLOOKUP(H102,'Вода SKU'!$A$1:$B$150,2,0))</f>
        <v/>
      </c>
      <c r="T102" s="1">
        <f t="shared" si="47"/>
        <v>8</v>
      </c>
      <c r="U102" s="1">
        <f t="shared" si="48"/>
        <v>0</v>
      </c>
      <c r="V102" s="1">
        <f t="shared" si="49"/>
        <v>0</v>
      </c>
      <c r="W102" s="1" t="str">
        <f t="shared" ca="1" si="50"/>
        <v/>
      </c>
    </row>
    <row r="103" spans="10:23" ht="13.75" customHeight="1" x14ac:dyDescent="0.35">
      <c r="J103" s="10" t="str">
        <f t="shared" ca="1" si="42"/>
        <v/>
      </c>
      <c r="M103" s="11" t="str">
        <f t="shared" ca="1" si="43"/>
        <v/>
      </c>
      <c r="O103" s="1">
        <f t="shared" si="44"/>
        <v>0</v>
      </c>
      <c r="P103" s="1">
        <f t="shared" ca="1" si="51"/>
        <v>0</v>
      </c>
      <c r="Q103" s="1">
        <f t="shared" si="45"/>
        <v>0</v>
      </c>
      <c r="R103" s="1">
        <f t="shared" ca="1" si="46"/>
        <v>5000</v>
      </c>
      <c r="S103" s="1" t="str">
        <f>IF(H103="","",VLOOKUP(H103,'Вода SKU'!$A$1:$B$150,2,0))</f>
        <v/>
      </c>
      <c r="T103" s="1">
        <f t="shared" si="47"/>
        <v>8</v>
      </c>
      <c r="U103" s="1">
        <f t="shared" si="48"/>
        <v>0</v>
      </c>
      <c r="V103" s="1">
        <f t="shared" si="49"/>
        <v>0</v>
      </c>
      <c r="W103" s="1" t="str">
        <f t="shared" ca="1" si="50"/>
        <v/>
      </c>
    </row>
    <row r="104" spans="10:23" ht="13.75" customHeight="1" x14ac:dyDescent="0.35">
      <c r="J104" s="10" t="str">
        <f t="shared" ca="1" si="42"/>
        <v/>
      </c>
      <c r="M104" s="11" t="str">
        <f t="shared" ca="1" si="43"/>
        <v/>
      </c>
      <c r="O104" s="1">
        <f t="shared" si="44"/>
        <v>0</v>
      </c>
      <c r="P104" s="1">
        <f t="shared" ca="1" si="51"/>
        <v>0</v>
      </c>
      <c r="Q104" s="1">
        <f t="shared" si="45"/>
        <v>0</v>
      </c>
      <c r="R104" s="1">
        <f t="shared" ca="1" si="46"/>
        <v>5000</v>
      </c>
      <c r="S104" s="1" t="str">
        <f>IF(H104="","",VLOOKUP(H104,'Вода SKU'!$A$1:$B$150,2,0))</f>
        <v/>
      </c>
      <c r="T104" s="1">
        <f t="shared" si="47"/>
        <v>8</v>
      </c>
      <c r="U104" s="1">
        <f t="shared" si="48"/>
        <v>0</v>
      </c>
      <c r="V104" s="1">
        <f t="shared" si="49"/>
        <v>0</v>
      </c>
      <c r="W104" s="1" t="str">
        <f t="shared" ca="1" si="50"/>
        <v/>
      </c>
    </row>
    <row r="105" spans="10:23" ht="13.75" customHeight="1" x14ac:dyDescent="0.35">
      <c r="J105" s="10" t="str">
        <f t="shared" ca="1" si="42"/>
        <v/>
      </c>
      <c r="M105" s="11" t="str">
        <f t="shared" ca="1" si="43"/>
        <v/>
      </c>
      <c r="O105" s="1">
        <f t="shared" si="44"/>
        <v>0</v>
      </c>
      <c r="P105" s="1">
        <f t="shared" ca="1" si="51"/>
        <v>0</v>
      </c>
      <c r="Q105" s="1">
        <f t="shared" si="45"/>
        <v>0</v>
      </c>
      <c r="R105" s="1">
        <f t="shared" ca="1" si="46"/>
        <v>5000</v>
      </c>
      <c r="S105" s="1" t="str">
        <f>IF(H105="","",VLOOKUP(H105,'Вода SKU'!$A$1:$B$150,2,0))</f>
        <v/>
      </c>
      <c r="T105" s="1">
        <f t="shared" si="47"/>
        <v>8</v>
      </c>
      <c r="U105" s="1">
        <f t="shared" si="48"/>
        <v>0</v>
      </c>
      <c r="V105" s="1">
        <f t="shared" si="49"/>
        <v>0</v>
      </c>
      <c r="W105" s="1" t="str">
        <f t="shared" ca="1" si="50"/>
        <v/>
      </c>
    </row>
    <row r="106" spans="10:23" ht="13.75" customHeight="1" x14ac:dyDescent="0.35">
      <c r="J106" s="10" t="str">
        <f t="shared" ca="1" si="42"/>
        <v/>
      </c>
      <c r="M106" s="11" t="str">
        <f t="shared" ca="1" si="43"/>
        <v/>
      </c>
      <c r="O106" s="1">
        <f t="shared" si="44"/>
        <v>0</v>
      </c>
      <c r="P106" s="1">
        <f t="shared" ca="1" si="51"/>
        <v>0</v>
      </c>
      <c r="Q106" s="1">
        <f t="shared" si="45"/>
        <v>0</v>
      </c>
      <c r="R106" s="1">
        <f t="shared" ca="1" si="46"/>
        <v>5000</v>
      </c>
      <c r="S106" s="1" t="str">
        <f>IF(H106="","",VLOOKUP(H106,'Вода SKU'!$A$1:$B$150,2,0))</f>
        <v/>
      </c>
      <c r="T106" s="1">
        <f t="shared" si="47"/>
        <v>8</v>
      </c>
      <c r="U106" s="1">
        <f t="shared" si="48"/>
        <v>0</v>
      </c>
      <c r="V106" s="1">
        <f t="shared" si="49"/>
        <v>0</v>
      </c>
      <c r="W106" s="1" t="str">
        <f t="shared" ca="1" si="50"/>
        <v/>
      </c>
    </row>
    <row r="107" spans="10:23" ht="13.75" customHeight="1" x14ac:dyDescent="0.35">
      <c r="J107" s="10" t="str">
        <f t="shared" ca="1" si="42"/>
        <v/>
      </c>
      <c r="M107" s="11" t="str">
        <f t="shared" ca="1" si="43"/>
        <v/>
      </c>
      <c r="O107" s="1">
        <f t="shared" si="44"/>
        <v>0</v>
      </c>
      <c r="P107" s="1">
        <f t="shared" ca="1" si="51"/>
        <v>0</v>
      </c>
      <c r="Q107" s="1">
        <f t="shared" si="45"/>
        <v>0</v>
      </c>
      <c r="R107" s="1">
        <f t="shared" ca="1" si="46"/>
        <v>5000</v>
      </c>
      <c r="S107" s="1" t="str">
        <f>IF(H107="","",VLOOKUP(H107,'Вода SKU'!$A$1:$B$150,2,0))</f>
        <v/>
      </c>
      <c r="T107" s="1">
        <f t="shared" si="47"/>
        <v>8</v>
      </c>
      <c r="U107" s="1">
        <f t="shared" si="48"/>
        <v>0</v>
      </c>
      <c r="V107" s="1">
        <f t="shared" si="49"/>
        <v>0</v>
      </c>
      <c r="W107" s="1" t="str">
        <f t="shared" ca="1" si="50"/>
        <v/>
      </c>
    </row>
    <row r="108" spans="10:23" ht="13.75" customHeight="1" x14ac:dyDescent="0.35">
      <c r="J108" s="10" t="str">
        <f t="shared" ca="1" si="42"/>
        <v/>
      </c>
      <c r="M108" s="11" t="str">
        <f t="shared" ca="1" si="43"/>
        <v/>
      </c>
      <c r="O108" s="1">
        <f t="shared" si="44"/>
        <v>0</v>
      </c>
      <c r="P108" s="1">
        <f t="shared" ca="1" si="51"/>
        <v>0</v>
      </c>
      <c r="Q108" s="1">
        <f t="shared" si="45"/>
        <v>0</v>
      </c>
      <c r="R108" s="1">
        <f t="shared" ca="1" si="46"/>
        <v>5000</v>
      </c>
      <c r="S108" s="1" t="str">
        <f>IF(H108="","",VLOOKUP(H108,'Вода SKU'!$A$1:$B$150,2,0))</f>
        <v/>
      </c>
      <c r="T108" s="1">
        <f t="shared" si="47"/>
        <v>8</v>
      </c>
      <c r="U108" s="1">
        <f t="shared" si="48"/>
        <v>0</v>
      </c>
      <c r="V108" s="1">
        <f t="shared" si="49"/>
        <v>0</v>
      </c>
      <c r="W108" s="1" t="str">
        <f t="shared" ca="1" si="50"/>
        <v/>
      </c>
    </row>
    <row r="109" spans="10:23" ht="13.75" customHeight="1" x14ac:dyDescent="0.35">
      <c r="J109" s="10" t="str">
        <f t="shared" ca="1" si="42"/>
        <v/>
      </c>
      <c r="M109" s="11" t="str">
        <f t="shared" ca="1" si="43"/>
        <v/>
      </c>
      <c r="O109" s="1">
        <f t="shared" si="44"/>
        <v>0</v>
      </c>
      <c r="P109" s="1">
        <f t="shared" ca="1" si="51"/>
        <v>0</v>
      </c>
      <c r="Q109" s="1">
        <f t="shared" si="45"/>
        <v>0</v>
      </c>
      <c r="R109" s="1">
        <f t="shared" ca="1" si="46"/>
        <v>5000</v>
      </c>
      <c r="S109" s="1" t="str">
        <f>IF(H109="","",VLOOKUP(H109,'Вода SKU'!$A$1:$B$150,2,0))</f>
        <v/>
      </c>
      <c r="T109" s="1">
        <f t="shared" si="47"/>
        <v>8</v>
      </c>
      <c r="U109" s="1">
        <f t="shared" si="48"/>
        <v>0</v>
      </c>
      <c r="V109" s="1">
        <f t="shared" si="49"/>
        <v>0</v>
      </c>
      <c r="W109" s="1" t="str">
        <f t="shared" ca="1" si="50"/>
        <v/>
      </c>
    </row>
    <row r="110" spans="10:23" ht="13.75" customHeight="1" x14ac:dyDescent="0.35">
      <c r="J110" s="10" t="str">
        <f t="shared" ca="1" si="42"/>
        <v/>
      </c>
      <c r="M110" s="11" t="str">
        <f t="shared" ca="1" si="43"/>
        <v/>
      </c>
      <c r="O110" s="1">
        <f t="shared" si="44"/>
        <v>0</v>
      </c>
      <c r="P110" s="1">
        <f t="shared" ca="1" si="51"/>
        <v>0</v>
      </c>
      <c r="Q110" s="1">
        <f t="shared" si="45"/>
        <v>0</v>
      </c>
      <c r="R110" s="1">
        <f t="shared" ca="1" si="46"/>
        <v>5000</v>
      </c>
      <c r="S110" s="1" t="str">
        <f>IF(H110="","",VLOOKUP(H110,'Вода SKU'!$A$1:$B$150,2,0))</f>
        <v/>
      </c>
      <c r="T110" s="1">
        <f t="shared" si="47"/>
        <v>8</v>
      </c>
      <c r="U110" s="1">
        <f t="shared" si="48"/>
        <v>0</v>
      </c>
      <c r="V110" s="1">
        <f t="shared" si="49"/>
        <v>0</v>
      </c>
      <c r="W110" s="1" t="str">
        <f t="shared" ca="1" si="50"/>
        <v/>
      </c>
    </row>
    <row r="111" spans="10:23" ht="13.75" customHeight="1" x14ac:dyDescent="0.35">
      <c r="J111" s="10" t="str">
        <f t="shared" ca="1" si="42"/>
        <v/>
      </c>
      <c r="M111" s="11" t="str">
        <f t="shared" ca="1" si="43"/>
        <v/>
      </c>
      <c r="O111" s="1">
        <f t="shared" si="44"/>
        <v>0</v>
      </c>
      <c r="P111" s="1">
        <f t="shared" ca="1" si="51"/>
        <v>0</v>
      </c>
      <c r="Q111" s="1">
        <f t="shared" si="45"/>
        <v>0</v>
      </c>
      <c r="R111" s="1">
        <f t="shared" ca="1" si="46"/>
        <v>5000</v>
      </c>
      <c r="S111" s="1" t="str">
        <f>IF(H111="","",VLOOKUP(H111,'Вода SKU'!$A$1:$B$150,2,0))</f>
        <v/>
      </c>
      <c r="T111" s="1">
        <f t="shared" si="47"/>
        <v>8</v>
      </c>
      <c r="U111" s="1">
        <f t="shared" si="48"/>
        <v>0</v>
      </c>
      <c r="V111" s="1">
        <f t="shared" si="49"/>
        <v>0</v>
      </c>
      <c r="W111" s="1" t="str">
        <f t="shared" ca="1" si="50"/>
        <v/>
      </c>
    </row>
    <row r="112" spans="10:23" ht="13.75" customHeight="1" x14ac:dyDescent="0.35">
      <c r="J112" s="10" t="str">
        <f t="shared" ca="1" si="42"/>
        <v/>
      </c>
      <c r="M112" s="11" t="str">
        <f t="shared" ca="1" si="43"/>
        <v/>
      </c>
      <c r="O112" s="1">
        <f t="shared" si="44"/>
        <v>0</v>
      </c>
      <c r="P112" s="1">
        <f t="shared" ca="1" si="51"/>
        <v>0</v>
      </c>
      <c r="Q112" s="1">
        <f t="shared" si="45"/>
        <v>0</v>
      </c>
      <c r="R112" s="1">
        <f t="shared" ca="1" si="46"/>
        <v>5000</v>
      </c>
      <c r="S112" s="1" t="str">
        <f>IF(H112="","",VLOOKUP(H112,'Вода SKU'!$A$1:$B$150,2,0))</f>
        <v/>
      </c>
      <c r="T112" s="1">
        <f t="shared" si="47"/>
        <v>8</v>
      </c>
      <c r="U112" s="1">
        <f t="shared" si="48"/>
        <v>0</v>
      </c>
      <c r="V112" s="1">
        <f t="shared" si="49"/>
        <v>0</v>
      </c>
      <c r="W112" s="1" t="str">
        <f t="shared" ca="1" si="50"/>
        <v/>
      </c>
    </row>
    <row r="113" spans="10:23" ht="13.75" customHeight="1" x14ac:dyDescent="0.35">
      <c r="J113" s="10" t="str">
        <f t="shared" ca="1" si="42"/>
        <v/>
      </c>
      <c r="M113" s="11" t="str">
        <f t="shared" ca="1" si="43"/>
        <v/>
      </c>
      <c r="O113" s="1">
        <f t="shared" si="44"/>
        <v>0</v>
      </c>
      <c r="P113" s="1">
        <f t="shared" ca="1" si="51"/>
        <v>0</v>
      </c>
      <c r="Q113" s="1">
        <f t="shared" si="45"/>
        <v>0</v>
      </c>
      <c r="R113" s="1">
        <f t="shared" ca="1" si="46"/>
        <v>5000</v>
      </c>
      <c r="S113" s="1" t="str">
        <f>IF(H113="","",VLOOKUP(H113,'Вода SKU'!$A$1:$B$150,2,0))</f>
        <v/>
      </c>
      <c r="T113" s="1">
        <f t="shared" si="47"/>
        <v>8</v>
      </c>
      <c r="U113" s="1">
        <f t="shared" si="48"/>
        <v>0</v>
      </c>
      <c r="V113" s="1">
        <f t="shared" si="49"/>
        <v>0</v>
      </c>
      <c r="W113" s="1" t="str">
        <f t="shared" ca="1" si="50"/>
        <v/>
      </c>
    </row>
    <row r="114" spans="10:23" ht="13.75" customHeight="1" x14ac:dyDescent="0.35">
      <c r="J114" s="10" t="str">
        <f t="shared" ca="1" si="42"/>
        <v/>
      </c>
      <c r="M114" s="11" t="str">
        <f t="shared" ca="1" si="43"/>
        <v/>
      </c>
      <c r="O114" s="1">
        <f t="shared" si="44"/>
        <v>0</v>
      </c>
      <c r="P114" s="1">
        <f t="shared" ca="1" si="51"/>
        <v>0</v>
      </c>
      <c r="Q114" s="1">
        <f t="shared" si="45"/>
        <v>0</v>
      </c>
      <c r="R114" s="1">
        <f t="shared" ca="1" si="46"/>
        <v>5000</v>
      </c>
      <c r="S114" s="1" t="str">
        <f>IF(H114="","",VLOOKUP(H114,'Вода SKU'!$A$1:$B$150,2,0))</f>
        <v/>
      </c>
      <c r="T114" s="1">
        <f t="shared" si="47"/>
        <v>8</v>
      </c>
      <c r="U114" s="1">
        <f t="shared" si="48"/>
        <v>0</v>
      </c>
      <c r="V114" s="1">
        <f t="shared" si="49"/>
        <v>0</v>
      </c>
      <c r="W114" s="1" t="str">
        <f t="shared" ca="1" si="50"/>
        <v/>
      </c>
    </row>
    <row r="115" spans="10:23" ht="13.75" customHeight="1" x14ac:dyDescent="0.35">
      <c r="J115" s="10" t="str">
        <f t="shared" ca="1" si="42"/>
        <v/>
      </c>
      <c r="M115" s="11" t="str">
        <f t="shared" ca="1" si="43"/>
        <v/>
      </c>
      <c r="O115" s="1">
        <f t="shared" si="44"/>
        <v>0</v>
      </c>
      <c r="P115" s="1">
        <f t="shared" ca="1" si="51"/>
        <v>0</v>
      </c>
      <c r="Q115" s="1">
        <f t="shared" si="45"/>
        <v>0</v>
      </c>
      <c r="R115" s="1">
        <f t="shared" ca="1" si="46"/>
        <v>5000</v>
      </c>
      <c r="S115" s="1" t="str">
        <f>IF(H115="","",VLOOKUP(H115,'Вода SKU'!$A$1:$B$150,2,0))</f>
        <v/>
      </c>
      <c r="T115" s="1">
        <f t="shared" si="47"/>
        <v>8</v>
      </c>
      <c r="U115" s="1">
        <f t="shared" si="48"/>
        <v>0</v>
      </c>
      <c r="V115" s="1">
        <f t="shared" si="49"/>
        <v>0</v>
      </c>
      <c r="W115" s="1" t="str">
        <f t="shared" ca="1" si="50"/>
        <v/>
      </c>
    </row>
    <row r="116" spans="10:23" ht="13.75" customHeight="1" x14ac:dyDescent="0.35">
      <c r="J116" s="10" t="str">
        <f t="shared" ca="1" si="42"/>
        <v/>
      </c>
      <c r="M116" s="11" t="str">
        <f t="shared" ca="1" si="43"/>
        <v/>
      </c>
      <c r="O116" s="1">
        <f t="shared" si="44"/>
        <v>0</v>
      </c>
      <c r="P116" s="1">
        <f t="shared" ca="1" si="51"/>
        <v>0</v>
      </c>
      <c r="Q116" s="1">
        <f t="shared" si="45"/>
        <v>0</v>
      </c>
      <c r="R116" s="1">
        <f t="shared" ca="1" si="46"/>
        <v>5000</v>
      </c>
      <c r="S116" s="1" t="str">
        <f>IF(H116="","",VLOOKUP(H116,'Вода SKU'!$A$1:$B$150,2,0))</f>
        <v/>
      </c>
      <c r="T116" s="1">
        <f t="shared" si="47"/>
        <v>8</v>
      </c>
      <c r="U116" s="1">
        <f t="shared" si="48"/>
        <v>0</v>
      </c>
      <c r="V116" s="1">
        <f t="shared" si="49"/>
        <v>0</v>
      </c>
      <c r="W116" s="1" t="str">
        <f t="shared" ca="1" si="50"/>
        <v/>
      </c>
    </row>
    <row r="117" spans="10:23" ht="13.75" customHeight="1" x14ac:dyDescent="0.35">
      <c r="J117" s="10" t="str">
        <f t="shared" ca="1" si="42"/>
        <v/>
      </c>
      <c r="M117" s="11" t="str">
        <f t="shared" ca="1" si="43"/>
        <v/>
      </c>
      <c r="O117" s="1">
        <f t="shared" si="44"/>
        <v>0</v>
      </c>
      <c r="P117" s="1">
        <f t="shared" ca="1" si="51"/>
        <v>0</v>
      </c>
      <c r="Q117" s="1">
        <f t="shared" si="45"/>
        <v>0</v>
      </c>
      <c r="R117" s="1">
        <f t="shared" ca="1" si="46"/>
        <v>5000</v>
      </c>
      <c r="S117" s="1" t="str">
        <f>IF(H117="","",VLOOKUP(H117,'Вода SKU'!$A$1:$B$150,2,0))</f>
        <v/>
      </c>
      <c r="T117" s="1">
        <f t="shared" si="47"/>
        <v>8</v>
      </c>
      <c r="U117" s="1">
        <f t="shared" si="48"/>
        <v>0</v>
      </c>
      <c r="V117" s="1">
        <f t="shared" si="49"/>
        <v>0</v>
      </c>
      <c r="W117" s="1" t="str">
        <f t="shared" ca="1" si="50"/>
        <v/>
      </c>
    </row>
    <row r="118" spans="10:23" ht="13.75" customHeight="1" x14ac:dyDescent="0.35">
      <c r="J118" s="10" t="str">
        <f t="shared" ca="1" si="42"/>
        <v/>
      </c>
      <c r="M118" s="11" t="str">
        <f t="shared" ca="1" si="43"/>
        <v/>
      </c>
      <c r="O118" s="1">
        <f t="shared" si="44"/>
        <v>0</v>
      </c>
      <c r="P118" s="1">
        <f t="shared" ca="1" si="51"/>
        <v>0</v>
      </c>
      <c r="Q118" s="1">
        <f t="shared" si="45"/>
        <v>0</v>
      </c>
      <c r="R118" s="1">
        <f t="shared" ca="1" si="46"/>
        <v>5000</v>
      </c>
      <c r="S118" s="1" t="str">
        <f>IF(H118="","",VLOOKUP(H118,'Вода SKU'!$A$1:$B$150,2,0))</f>
        <v/>
      </c>
      <c r="T118" s="1">
        <f t="shared" si="47"/>
        <v>8</v>
      </c>
      <c r="U118" s="1">
        <f t="shared" si="48"/>
        <v>0</v>
      </c>
      <c r="V118" s="1">
        <f t="shared" si="49"/>
        <v>0</v>
      </c>
      <c r="W118" s="1" t="str">
        <f t="shared" ca="1" si="50"/>
        <v/>
      </c>
    </row>
    <row r="119" spans="10:23" ht="13.75" customHeight="1" x14ac:dyDescent="0.35">
      <c r="J119" s="10" t="str">
        <f t="shared" ca="1" si="42"/>
        <v/>
      </c>
      <c r="M119" s="11" t="str">
        <f t="shared" ca="1" si="43"/>
        <v/>
      </c>
      <c r="O119" s="1">
        <f t="shared" si="44"/>
        <v>0</v>
      </c>
      <c r="P119" s="1">
        <f t="shared" ca="1" si="51"/>
        <v>0</v>
      </c>
      <c r="Q119" s="1">
        <f t="shared" si="45"/>
        <v>0</v>
      </c>
      <c r="R119" s="1">
        <f t="shared" ca="1" si="46"/>
        <v>5000</v>
      </c>
      <c r="S119" s="1" t="str">
        <f>IF(H119="","",VLOOKUP(H119,'Вода SKU'!$A$1:$B$150,2,0))</f>
        <v/>
      </c>
      <c r="T119" s="1">
        <f t="shared" si="47"/>
        <v>8</v>
      </c>
      <c r="U119" s="1">
        <f t="shared" si="48"/>
        <v>0</v>
      </c>
      <c r="V119" s="1">
        <f t="shared" si="49"/>
        <v>0</v>
      </c>
      <c r="W119" s="1" t="str">
        <f t="shared" ca="1" si="50"/>
        <v/>
      </c>
    </row>
    <row r="120" spans="10:23" ht="13.75" customHeight="1" x14ac:dyDescent="0.35">
      <c r="J120" s="10" t="str">
        <f t="shared" ca="1" si="42"/>
        <v/>
      </c>
      <c r="M120" s="11" t="str">
        <f t="shared" ca="1" si="43"/>
        <v/>
      </c>
      <c r="O120" s="1">
        <f t="shared" si="44"/>
        <v>0</v>
      </c>
      <c r="P120" s="1">
        <f t="shared" ca="1" si="51"/>
        <v>0</v>
      </c>
      <c r="Q120" s="1">
        <f t="shared" si="45"/>
        <v>0</v>
      </c>
      <c r="R120" s="1">
        <f t="shared" ca="1" si="46"/>
        <v>5000</v>
      </c>
      <c r="S120" s="1" t="str">
        <f>IF(H120="","",VLOOKUP(H120,'Вода SKU'!$A$1:$B$150,2,0))</f>
        <v/>
      </c>
      <c r="T120" s="1">
        <f t="shared" si="47"/>
        <v>8</v>
      </c>
      <c r="U120" s="1">
        <f t="shared" si="48"/>
        <v>0</v>
      </c>
      <c r="V120" s="1">
        <f t="shared" si="49"/>
        <v>0</v>
      </c>
      <c r="W120" s="1" t="str">
        <f t="shared" ca="1" si="50"/>
        <v/>
      </c>
    </row>
    <row r="121" spans="10:23" ht="13.75" customHeight="1" x14ac:dyDescent="0.35">
      <c r="J121" s="10" t="str">
        <f t="shared" ca="1" si="42"/>
        <v/>
      </c>
      <c r="M121" s="11" t="str">
        <f t="shared" ca="1" si="43"/>
        <v/>
      </c>
      <c r="O121" s="1">
        <f t="shared" si="44"/>
        <v>0</v>
      </c>
      <c r="P121" s="1">
        <f t="shared" ca="1" si="51"/>
        <v>0</v>
      </c>
      <c r="Q121" s="1">
        <f t="shared" si="45"/>
        <v>0</v>
      </c>
      <c r="R121" s="1">
        <f t="shared" ca="1" si="46"/>
        <v>5000</v>
      </c>
      <c r="S121" s="1" t="str">
        <f>IF(H121="","",VLOOKUP(H121,'Вода SKU'!$A$1:$B$150,2,0))</f>
        <v/>
      </c>
      <c r="T121" s="1">
        <f t="shared" si="47"/>
        <v>8</v>
      </c>
      <c r="U121" s="1">
        <f t="shared" si="48"/>
        <v>0</v>
      </c>
      <c r="V121" s="1">
        <f t="shared" si="49"/>
        <v>0</v>
      </c>
      <c r="W121" s="1" t="str">
        <f t="shared" ca="1" si="50"/>
        <v/>
      </c>
    </row>
    <row r="138" ht="13.75" customHeight="1" x14ac:dyDescent="0.35"/>
    <row r="143" ht="13.75" customHeight="1" x14ac:dyDescent="0.35"/>
    <row r="144" ht="13.75" customHeight="1" x14ac:dyDescent="0.35"/>
  </sheetData>
  <conditionalFormatting sqref="B2:B121">
    <cfRule type="expression" dxfId="8" priority="2">
      <formula>$B2&lt;&gt;$S2</formula>
    </cfRule>
    <cfRule type="expression" dxfId="7" priority="3">
      <formula>$B2&lt;&gt;$S2</formula>
    </cfRule>
  </conditionalFormatting>
  <conditionalFormatting sqref="J1:J1048576">
    <cfRule type="cellIs" dxfId="6" priority="4" operator="between">
      <formula>1</formula>
      <formula>1000000</formula>
    </cfRule>
    <cfRule type="cellIs" dxfId="5" priority="5" operator="between">
      <formula>-100000</formula>
      <formula>-1</formula>
    </cfRule>
  </conditionalFormatting>
  <conditionalFormatting sqref="J1">
    <cfRule type="expression" dxfId="4" priority="20">
      <formula>SUMIF(J2:J121,"&gt;0")-SUMIF(J2:J121,"&lt;0")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>
          <x14:formula1>
            <xm:f>'Типы варок'!$A$1:$A$102</xm:f>
          </x14:formula1>
          <x14:formula2>
            <xm:f>0</xm:f>
          </x14:formula2>
          <xm:sqref>B2:B12 B13:B121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 E13:F121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H2:H12 H13:H58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9"/>
  <sheetViews>
    <sheetView tabSelected="1" zoomScaleNormal="100" workbookViewId="0">
      <pane ySplit="1" topLeftCell="A20" activePane="bottomLeft" state="frozen"/>
      <selection pane="bottomLeft" activeCell="G35" sqref="G35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4" customWidth="1"/>
    <col min="13" max="13" width="12.36328125" style="5" customWidth="1"/>
    <col min="14" max="14" width="1.81640625" style="1" hidden="1" customWidth="1"/>
    <col min="15" max="15" width="5.54296875" style="1" hidden="1" customWidth="1"/>
    <col min="16" max="16" width="5.453125" style="1" hidden="1" customWidth="1"/>
    <col min="17" max="17" width="5" style="1" hidden="1" customWidth="1"/>
    <col min="18" max="18" width="7.54296875" style="1" hidden="1" customWidth="1"/>
    <col min="19" max="19" width="3.1796875" style="1" hidden="1" customWidth="1"/>
    <col min="20" max="20" width="6.6328125" style="1" hidden="1" customWidth="1"/>
    <col min="21" max="21" width="14.54296875" style="1" hidden="1" customWidth="1"/>
    <col min="22" max="22" width="12" style="1" hidden="1" customWidth="1"/>
    <col min="23" max="23" width="8.54296875" style="1" hidden="1" customWidth="1"/>
    <col min="24" max="1025" width="8.54296875" style="1" customWidth="1"/>
  </cols>
  <sheetData>
    <row r="1" spans="1:23" ht="34.5" customHeight="1" x14ac:dyDescent="0.35">
      <c r="A1" s="6" t="s">
        <v>646</v>
      </c>
      <c r="B1" s="7" t="s">
        <v>613</v>
      </c>
      <c r="C1" s="7" t="s">
        <v>620</v>
      </c>
      <c r="D1" s="7" t="s">
        <v>129</v>
      </c>
      <c r="E1" s="7" t="s">
        <v>614</v>
      </c>
      <c r="F1" s="7" t="s">
        <v>647</v>
      </c>
      <c r="G1" s="7" t="s">
        <v>648</v>
      </c>
      <c r="H1" s="7" t="s">
        <v>649</v>
      </c>
      <c r="I1" s="7" t="s">
        <v>650</v>
      </c>
      <c r="J1" s="7" t="s">
        <v>651</v>
      </c>
      <c r="K1" s="7" t="s">
        <v>652</v>
      </c>
      <c r="L1" s="12" t="s">
        <v>653</v>
      </c>
      <c r="M1" s="12" t="s">
        <v>654</v>
      </c>
      <c r="N1" s="7" t="s">
        <v>655</v>
      </c>
      <c r="P1" s="7" t="s">
        <v>656</v>
      </c>
      <c r="Q1" s="7" t="s">
        <v>657</v>
      </c>
      <c r="R1" s="7">
        <v>0</v>
      </c>
      <c r="S1" s="6" t="s">
        <v>658</v>
      </c>
      <c r="T1" s="6" t="s">
        <v>659</v>
      </c>
      <c r="U1" s="6" t="s">
        <v>660</v>
      </c>
      <c r="V1" s="6" t="s">
        <v>661</v>
      </c>
      <c r="W1" s="9" t="s">
        <v>662</v>
      </c>
    </row>
    <row r="2" spans="1:23" ht="13.75" customHeight="1" x14ac:dyDescent="0.35">
      <c r="A2" s="27">
        <f ca="1">IF(N2="-", "-", 1 + MAX(Вода!$A$2:$A$99) + SUM(INDIRECT(ADDRESS(2,COLUMN(Q2)) &amp; ":" &amp; ADDRESS(ROW(),COLUMN(Q2)))))</f>
        <v>6</v>
      </c>
      <c r="B2" s="27" t="s">
        <v>676</v>
      </c>
      <c r="C2" s="27">
        <v>850</v>
      </c>
      <c r="D2" s="27" t="s">
        <v>625</v>
      </c>
      <c r="E2" s="27" t="s">
        <v>677</v>
      </c>
      <c r="F2" s="27" t="s">
        <v>677</v>
      </c>
      <c r="G2" s="27" t="s">
        <v>678</v>
      </c>
      <c r="H2" s="27" t="s">
        <v>206</v>
      </c>
      <c r="I2" s="27">
        <v>155</v>
      </c>
      <c r="J2" s="10" t="str">
        <f t="shared" ref="J2:J20" ca="1" si="0">IF(L2="", IF(N2="","",W2+(INDIRECT("R" &amp; ROW() - 1) - R2)),IF(N2="", "", INDIRECT("R" &amp; ROW() - 1) - R2))</f>
        <v/>
      </c>
      <c r="K2" s="25">
        <v>1</v>
      </c>
      <c r="L2" s="11"/>
      <c r="M2" s="11" t="str">
        <f t="shared" ref="M2:M20" ca="1" si="1">IF(L2="", IF(W2=0, "", W2), IF(U2 = "", "", IF(U2/T2 = 0, "", U2/T2)))</f>
        <v/>
      </c>
      <c r="O2" s="1">
        <f t="shared" ref="O2:O20" si="2">IF(N2 = "-", -V2,I2)</f>
        <v>155</v>
      </c>
      <c r="P2" s="1">
        <f t="shared" ref="P2:P20" ca="1" si="3">IF(N2 = "-", SUM(INDIRECT(ADDRESS(2,COLUMN(O2)) &amp; ":" &amp; ADDRESS(ROW(),COLUMN(O2)))), 0)</f>
        <v>0</v>
      </c>
      <c r="Q2" s="1">
        <f t="shared" ref="Q2:Q20" si="4">IF(N2="-",1,0)</f>
        <v>0</v>
      </c>
      <c r="R2" s="1">
        <f t="shared" ref="R2:R20" ca="1" si="5">IF(P2 = 0, INDIRECT("R" &amp; ROW() - 1), P2)</f>
        <v>0</v>
      </c>
      <c r="S2" s="1" t="str">
        <f>IF(H2="","",VLOOKUP(H2,'Соль SKU'!$A$1:$B$150,2,0))</f>
        <v>2.7, Альче</v>
      </c>
      <c r="T2" s="1">
        <f t="shared" ref="T2:T20" si="6">8000/850</f>
        <v>9.4117647058823533</v>
      </c>
      <c r="U2" s="1">
        <f t="shared" ref="U2:U20" si="7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1">
        <f t="shared" ref="V2:V20" si="8">IF(U2 = "", "", U2/T2)</f>
        <v>0</v>
      </c>
      <c r="W2" s="1" t="str">
        <f t="shared" ref="W2:W20" ca="1" si="9">IF(N2="", "", MAX(ROUND(-(INDIRECT("R" &amp; ROW() - 1) - R2)/850, 0), 1) * 850)</f>
        <v/>
      </c>
    </row>
    <row r="3" spans="1:23" ht="13.75" customHeight="1" x14ac:dyDescent="0.35">
      <c r="A3" s="27">
        <f ca="1">IF(N3="-", "-", 1 + MAX(Вода!$A$2:$A$99) + SUM(INDIRECT(ADDRESS(2,COLUMN(Q3)) &amp; ":" &amp; ADDRESS(ROW(),COLUMN(Q3)))))</f>
        <v>6</v>
      </c>
      <c r="B3" s="27" t="s">
        <v>676</v>
      </c>
      <c r="C3" s="27">
        <v>850</v>
      </c>
      <c r="D3" s="27" t="s">
        <v>625</v>
      </c>
      <c r="E3" s="27" t="s">
        <v>677</v>
      </c>
      <c r="F3" s="27" t="s">
        <v>677</v>
      </c>
      <c r="G3" s="27" t="s">
        <v>678</v>
      </c>
      <c r="H3" s="27" t="s">
        <v>207</v>
      </c>
      <c r="I3" s="27">
        <v>71</v>
      </c>
      <c r="J3" s="10" t="str">
        <f t="shared" ca="1" si="0"/>
        <v/>
      </c>
      <c r="K3" s="25">
        <v>1</v>
      </c>
      <c r="M3" s="11" t="str">
        <f t="shared" ca="1" si="1"/>
        <v/>
      </c>
      <c r="O3" s="1">
        <f t="shared" si="2"/>
        <v>71</v>
      </c>
      <c r="P3" s="1">
        <f t="shared" ca="1" si="3"/>
        <v>0</v>
      </c>
      <c r="Q3" s="1">
        <f t="shared" si="4"/>
        <v>0</v>
      </c>
      <c r="R3" s="1">
        <f t="shared" ca="1" si="5"/>
        <v>0</v>
      </c>
      <c r="S3" s="1" t="str">
        <f>IF(H3="","",VLOOKUP(H3,'Соль SKU'!$A$1:$B$150,2,0))</f>
        <v>2.7, Альче</v>
      </c>
      <c r="T3" s="1">
        <f t="shared" si="6"/>
        <v>9.4117647058823533</v>
      </c>
      <c r="U3" s="1">
        <f t="shared" si="7"/>
        <v>0</v>
      </c>
      <c r="V3" s="1">
        <f t="shared" si="8"/>
        <v>0</v>
      </c>
      <c r="W3" s="1" t="str">
        <f t="shared" ca="1" si="9"/>
        <v/>
      </c>
    </row>
    <row r="4" spans="1:23" ht="13.75" customHeight="1" x14ac:dyDescent="0.35">
      <c r="A4" s="27">
        <f ca="1">IF(N4="-", "-", 1 + MAX(Вода!$A$2:$A$99) + SUM(INDIRECT(ADDRESS(2,COLUMN(Q4)) &amp; ":" &amp; ADDRESS(ROW(),COLUMN(Q4)))))</f>
        <v>6</v>
      </c>
      <c r="B4" s="27" t="s">
        <v>676</v>
      </c>
      <c r="C4" s="27">
        <v>850</v>
      </c>
      <c r="D4" s="27" t="s">
        <v>625</v>
      </c>
      <c r="E4" s="27" t="s">
        <v>677</v>
      </c>
      <c r="F4" s="27" t="s">
        <v>677</v>
      </c>
      <c r="G4" s="27" t="s">
        <v>678</v>
      </c>
      <c r="H4" s="27" t="s">
        <v>208</v>
      </c>
      <c r="I4" s="27">
        <v>5</v>
      </c>
      <c r="J4" s="10" t="str">
        <f t="shared" ca="1" si="0"/>
        <v/>
      </c>
      <c r="K4" s="25">
        <v>1</v>
      </c>
      <c r="M4" s="11" t="str">
        <f t="shared" ca="1" si="1"/>
        <v/>
      </c>
      <c r="O4" s="1">
        <f t="shared" si="2"/>
        <v>5</v>
      </c>
      <c r="P4" s="1">
        <f t="shared" ca="1" si="3"/>
        <v>0</v>
      </c>
      <c r="Q4" s="1">
        <f t="shared" si="4"/>
        <v>0</v>
      </c>
      <c r="R4" s="1">
        <f t="shared" ca="1" si="5"/>
        <v>0</v>
      </c>
      <c r="S4" s="1" t="str">
        <f>IF(H4="","",VLOOKUP(H4,'Соль SKU'!$A$1:$B$150,2,0))</f>
        <v>2.7, Альче</v>
      </c>
      <c r="T4" s="1">
        <f t="shared" si="6"/>
        <v>9.4117647058823533</v>
      </c>
      <c r="U4" s="1">
        <f t="shared" si="7"/>
        <v>0</v>
      </c>
      <c r="V4" s="1">
        <f t="shared" si="8"/>
        <v>0</v>
      </c>
      <c r="W4" s="1" t="str">
        <f t="shared" ca="1" si="9"/>
        <v/>
      </c>
    </row>
    <row r="5" spans="1:23" ht="13.75" customHeight="1" x14ac:dyDescent="0.35">
      <c r="A5" s="27">
        <f ca="1">IF(N5="-", "-", 1 + MAX(Вода!$A$2:$A$99) + SUM(INDIRECT(ADDRESS(2,COLUMN(Q5)) &amp; ":" &amp; ADDRESS(ROW(),COLUMN(Q5)))))</f>
        <v>6</v>
      </c>
      <c r="B5" s="27" t="s">
        <v>676</v>
      </c>
      <c r="C5" s="27">
        <v>850</v>
      </c>
      <c r="D5" s="27" t="s">
        <v>625</v>
      </c>
      <c r="E5" s="27" t="s">
        <v>677</v>
      </c>
      <c r="F5" s="27" t="s">
        <v>677</v>
      </c>
      <c r="G5" s="27" t="s">
        <v>678</v>
      </c>
      <c r="H5" s="27" t="s">
        <v>209</v>
      </c>
      <c r="I5" s="27">
        <v>10</v>
      </c>
      <c r="J5" s="10" t="str">
        <f t="shared" ca="1" si="0"/>
        <v/>
      </c>
      <c r="K5" s="25">
        <v>1</v>
      </c>
      <c r="M5" s="11" t="str">
        <f t="shared" ca="1" si="1"/>
        <v/>
      </c>
      <c r="O5" s="1">
        <f t="shared" si="2"/>
        <v>10</v>
      </c>
      <c r="P5" s="1">
        <f t="shared" ca="1" si="3"/>
        <v>0</v>
      </c>
      <c r="Q5" s="1">
        <f t="shared" si="4"/>
        <v>0</v>
      </c>
      <c r="R5" s="1">
        <f t="shared" ca="1" si="5"/>
        <v>0</v>
      </c>
      <c r="S5" s="1" t="str">
        <f>IF(H5="","",VLOOKUP(H5,'Соль SKU'!$A$1:$B$150,2,0))</f>
        <v>2.7, Альче</v>
      </c>
      <c r="T5" s="1">
        <f t="shared" si="6"/>
        <v>9.4117647058823533</v>
      </c>
      <c r="U5" s="1">
        <f t="shared" si="7"/>
        <v>0</v>
      </c>
      <c r="V5" s="1">
        <f t="shared" si="8"/>
        <v>0</v>
      </c>
      <c r="W5" s="1" t="str">
        <f t="shared" ca="1" si="9"/>
        <v/>
      </c>
    </row>
    <row r="6" spans="1:23" ht="13.75" customHeight="1" x14ac:dyDescent="0.35">
      <c r="A6" s="28">
        <f ca="1">IF(N6="-", "-", 1 + MAX(Вода!$A$2:$A$99) + SUM(INDIRECT(ADDRESS(2,COLUMN(Q6)) &amp; ":" &amp; ADDRESS(ROW(),COLUMN(Q6)))))</f>
        <v>6</v>
      </c>
      <c r="B6" s="28" t="s">
        <v>676</v>
      </c>
      <c r="C6" s="28">
        <v>850</v>
      </c>
      <c r="D6" s="28" t="s">
        <v>633</v>
      </c>
      <c r="E6" s="28" t="s">
        <v>677</v>
      </c>
      <c r="F6" s="28" t="s">
        <v>677</v>
      </c>
      <c r="G6" s="28" t="s">
        <v>678</v>
      </c>
      <c r="H6" s="28" t="s">
        <v>199</v>
      </c>
      <c r="I6" s="28">
        <v>609</v>
      </c>
      <c r="J6" s="10" t="str">
        <f t="shared" ca="1" si="0"/>
        <v/>
      </c>
      <c r="K6" s="25">
        <v>1</v>
      </c>
      <c r="M6" s="11" t="str">
        <f t="shared" ca="1" si="1"/>
        <v/>
      </c>
      <c r="O6" s="1">
        <f t="shared" si="2"/>
        <v>609</v>
      </c>
      <c r="P6" s="1">
        <f t="shared" ca="1" si="3"/>
        <v>0</v>
      </c>
      <c r="Q6" s="1">
        <f t="shared" si="4"/>
        <v>0</v>
      </c>
      <c r="R6" s="1">
        <f t="shared" ca="1" si="5"/>
        <v>0</v>
      </c>
      <c r="S6" s="1" t="str">
        <f>IF(H6="","",VLOOKUP(H6,'Соль SKU'!$A$1:$B$150,2,0))</f>
        <v>2.7, Альче</v>
      </c>
      <c r="T6" s="1">
        <f t="shared" si="6"/>
        <v>9.4117647058823533</v>
      </c>
      <c r="U6" s="1">
        <f t="shared" si="7"/>
        <v>0</v>
      </c>
      <c r="V6" s="1">
        <f t="shared" si="8"/>
        <v>0</v>
      </c>
      <c r="W6" s="1" t="str">
        <f t="shared" ca="1" si="9"/>
        <v/>
      </c>
    </row>
    <row r="7" spans="1:23" ht="13.75" customHeight="1" x14ac:dyDescent="0.35">
      <c r="A7" s="25" t="str">
        <f ca="1">IF(N7="-", "-", 1 + MAX(Вода!$A$2:$A$99) + SUM(INDIRECT(ADDRESS(2,COLUMN(Q7)) &amp; ":" &amp; ADDRESS(ROW(),COLUMN(Q7)))))</f>
        <v>-</v>
      </c>
      <c r="B7" s="25" t="s">
        <v>670</v>
      </c>
      <c r="C7" s="25" t="s">
        <v>670</v>
      </c>
      <c r="D7" s="25" t="s">
        <v>670</v>
      </c>
      <c r="E7" s="25" t="s">
        <v>670</v>
      </c>
      <c r="F7" s="25" t="s">
        <v>670</v>
      </c>
      <c r="G7" s="25" t="s">
        <v>670</v>
      </c>
      <c r="H7" s="25" t="s">
        <v>670</v>
      </c>
      <c r="J7" s="10">
        <f t="shared" ca="1" si="0"/>
        <v>0</v>
      </c>
      <c r="M7" s="11">
        <f t="shared" ca="1" si="1"/>
        <v>850</v>
      </c>
      <c r="N7" s="25" t="s">
        <v>670</v>
      </c>
      <c r="O7" s="1">
        <f t="shared" si="2"/>
        <v>0</v>
      </c>
      <c r="P7" s="1">
        <f t="shared" ca="1" si="3"/>
        <v>850</v>
      </c>
      <c r="Q7" s="1">
        <f t="shared" si="4"/>
        <v>1</v>
      </c>
      <c r="R7" s="1">
        <f t="shared" ca="1" si="5"/>
        <v>850</v>
      </c>
      <c r="S7" s="1" t="str">
        <f>IF(H7="","",VLOOKUP(H7,'Соль SKU'!$A$1:$B$150,2,0))</f>
        <v>-</v>
      </c>
      <c r="T7" s="1">
        <f t="shared" si="6"/>
        <v>9.4117647058823533</v>
      </c>
      <c r="U7" s="1">
        <f t="shared" si="7"/>
        <v>0</v>
      </c>
      <c r="V7" s="1">
        <f t="shared" si="8"/>
        <v>0</v>
      </c>
      <c r="W7" s="1">
        <f t="shared" ca="1" si="9"/>
        <v>850</v>
      </c>
    </row>
    <row r="8" spans="1:23" ht="13.75" customHeight="1" x14ac:dyDescent="0.35">
      <c r="A8" s="27">
        <f ca="1">IF(N8="-", "-", 1 + MAX(Вода!$A$2:$A$99) + SUM(INDIRECT(ADDRESS(2,COLUMN(Q8)) &amp; ":" &amp; ADDRESS(ROW(),COLUMN(Q8)))))</f>
        <v>7</v>
      </c>
      <c r="B8" s="27" t="s">
        <v>680</v>
      </c>
      <c r="C8" s="27">
        <v>850</v>
      </c>
      <c r="D8" s="27" t="s">
        <v>625</v>
      </c>
      <c r="E8" s="27" t="s">
        <v>681</v>
      </c>
      <c r="F8" s="27" t="s">
        <v>681</v>
      </c>
      <c r="G8" s="27" t="s">
        <v>678</v>
      </c>
      <c r="H8" s="27" t="s">
        <v>214</v>
      </c>
      <c r="I8" s="27">
        <v>850</v>
      </c>
      <c r="J8" s="10" t="str">
        <f t="shared" ca="1" si="0"/>
        <v/>
      </c>
      <c r="K8" s="25">
        <v>1</v>
      </c>
      <c r="M8" s="11" t="str">
        <f t="shared" ca="1" si="1"/>
        <v/>
      </c>
      <c r="O8" s="1">
        <f t="shared" si="2"/>
        <v>850</v>
      </c>
      <c r="P8" s="1">
        <f t="shared" ca="1" si="3"/>
        <v>0</v>
      </c>
      <c r="Q8" s="1">
        <f t="shared" si="4"/>
        <v>0</v>
      </c>
      <c r="R8" s="1">
        <f t="shared" ca="1" si="5"/>
        <v>850</v>
      </c>
      <c r="S8" s="1" t="str">
        <f>IF(H8="","",VLOOKUP(H8,'Соль SKU'!$A$1:$B$150,2,0))</f>
        <v>2.7, Сакко</v>
      </c>
      <c r="T8" s="1">
        <f t="shared" si="6"/>
        <v>9.4117647058823533</v>
      </c>
      <c r="U8" s="1">
        <f t="shared" si="7"/>
        <v>0</v>
      </c>
      <c r="V8" s="1">
        <f t="shared" si="8"/>
        <v>0</v>
      </c>
      <c r="W8" s="1" t="str">
        <f t="shared" ca="1" si="9"/>
        <v/>
      </c>
    </row>
    <row r="9" spans="1:23" ht="13.75" customHeight="1" x14ac:dyDescent="0.35">
      <c r="A9" s="25" t="str">
        <f ca="1">IF(N9="-", "-", 1 + MAX(Вода!$A$2:$A$99) + SUM(INDIRECT(ADDRESS(2,COLUMN(Q9)) &amp; ":" &amp; ADDRESS(ROW(),COLUMN(Q9)))))</f>
        <v>-</v>
      </c>
      <c r="B9" s="25" t="s">
        <v>670</v>
      </c>
      <c r="C9" s="25" t="s">
        <v>670</v>
      </c>
      <c r="D9" s="25" t="s">
        <v>670</v>
      </c>
      <c r="E9" s="25" t="s">
        <v>670</v>
      </c>
      <c r="F9" s="25" t="s">
        <v>670</v>
      </c>
      <c r="G9" s="25" t="s">
        <v>670</v>
      </c>
      <c r="H9" s="25" t="s">
        <v>670</v>
      </c>
      <c r="J9" s="10">
        <f t="shared" ca="1" si="0"/>
        <v>0</v>
      </c>
      <c r="M9" s="11">
        <f t="shared" ca="1" si="1"/>
        <v>850</v>
      </c>
      <c r="N9" s="25" t="s">
        <v>670</v>
      </c>
      <c r="O9" s="1">
        <f t="shared" si="2"/>
        <v>0</v>
      </c>
      <c r="P9" s="1">
        <f t="shared" ca="1" si="3"/>
        <v>1700</v>
      </c>
      <c r="Q9" s="1">
        <f t="shared" si="4"/>
        <v>1</v>
      </c>
      <c r="R9" s="1">
        <f t="shared" ca="1" si="5"/>
        <v>1700</v>
      </c>
      <c r="S9" s="1" t="str">
        <f>IF(H9="","",VLOOKUP(H9,'Соль SKU'!$A$1:$B$150,2,0))</f>
        <v>-</v>
      </c>
      <c r="T9" s="1">
        <f t="shared" si="6"/>
        <v>9.4117647058823533</v>
      </c>
      <c r="U9" s="1">
        <f t="shared" si="7"/>
        <v>0</v>
      </c>
      <c r="V9" s="1">
        <f t="shared" si="8"/>
        <v>0</v>
      </c>
      <c r="W9" s="1">
        <f t="shared" ca="1" si="9"/>
        <v>850</v>
      </c>
    </row>
    <row r="10" spans="1:23" ht="13.75" customHeight="1" x14ac:dyDescent="0.35">
      <c r="A10" s="27">
        <f ca="1">IF(N10="-", "-", 1 + MAX(Вода!$A$2:$A$99) + SUM(INDIRECT(ADDRESS(2,COLUMN(Q10)) &amp; ":" &amp; ADDRESS(ROW(),COLUMN(Q10)))))</f>
        <v>8</v>
      </c>
      <c r="B10" s="27" t="s">
        <v>680</v>
      </c>
      <c r="C10" s="27">
        <v>850</v>
      </c>
      <c r="D10" s="27" t="s">
        <v>625</v>
      </c>
      <c r="E10" s="27" t="s">
        <v>681</v>
      </c>
      <c r="F10" s="27" t="s">
        <v>681</v>
      </c>
      <c r="G10" s="27" t="s">
        <v>678</v>
      </c>
      <c r="H10" s="27" t="s">
        <v>214</v>
      </c>
      <c r="I10" s="27">
        <v>91</v>
      </c>
      <c r="J10" s="10" t="str">
        <f t="shared" ca="1" si="0"/>
        <v/>
      </c>
      <c r="K10" s="25">
        <v>1</v>
      </c>
      <c r="M10" s="11" t="str">
        <f t="shared" ca="1" si="1"/>
        <v/>
      </c>
      <c r="O10" s="1">
        <f t="shared" si="2"/>
        <v>91</v>
      </c>
      <c r="P10" s="1">
        <f t="shared" ca="1" si="3"/>
        <v>0</v>
      </c>
      <c r="Q10" s="1">
        <f t="shared" si="4"/>
        <v>0</v>
      </c>
      <c r="R10" s="1">
        <f t="shared" ca="1" si="5"/>
        <v>1700</v>
      </c>
      <c r="S10" s="1" t="str">
        <f>IF(H10="","",VLOOKUP(H10,'Соль SKU'!$A$1:$B$150,2,0))</f>
        <v>2.7, Сакко</v>
      </c>
      <c r="T10" s="1">
        <f t="shared" si="6"/>
        <v>9.4117647058823533</v>
      </c>
      <c r="U10" s="1">
        <f t="shared" si="7"/>
        <v>0</v>
      </c>
      <c r="V10" s="1">
        <f t="shared" si="8"/>
        <v>0</v>
      </c>
      <c r="W10" s="1" t="str">
        <f t="shared" ca="1" si="9"/>
        <v/>
      </c>
    </row>
    <row r="11" spans="1:23" ht="13.75" customHeight="1" x14ac:dyDescent="0.35">
      <c r="A11" s="27">
        <f ca="1">IF(N11="-", "-", 1 + MAX(Вода!$A$2:$A$99) + SUM(INDIRECT(ADDRESS(2,COLUMN(Q11)) &amp; ":" &amp; ADDRESS(ROW(),COLUMN(Q11)))))</f>
        <v>8</v>
      </c>
      <c r="B11" s="27" t="s">
        <v>680</v>
      </c>
      <c r="C11" s="27">
        <v>850</v>
      </c>
      <c r="D11" s="27" t="s">
        <v>625</v>
      </c>
      <c r="E11" s="27" t="s">
        <v>681</v>
      </c>
      <c r="F11" s="27" t="s">
        <v>681</v>
      </c>
      <c r="G11" s="27" t="s">
        <v>678</v>
      </c>
      <c r="H11" s="27" t="s">
        <v>217</v>
      </c>
      <c r="I11" s="27">
        <v>759</v>
      </c>
      <c r="J11" s="10" t="str">
        <f t="shared" ca="1" si="0"/>
        <v/>
      </c>
      <c r="K11" s="25">
        <v>1</v>
      </c>
      <c r="M11" s="11" t="str">
        <f t="shared" ca="1" si="1"/>
        <v/>
      </c>
      <c r="O11" s="1">
        <f t="shared" si="2"/>
        <v>759</v>
      </c>
      <c r="P11" s="1">
        <f t="shared" ca="1" si="3"/>
        <v>0</v>
      </c>
      <c r="Q11" s="1">
        <f t="shared" si="4"/>
        <v>0</v>
      </c>
      <c r="R11" s="1">
        <f t="shared" ca="1" si="5"/>
        <v>1700</v>
      </c>
      <c r="S11" s="1" t="str">
        <f>IF(H11="","",VLOOKUP(H11,'Соль SKU'!$A$1:$B$150,2,0))</f>
        <v>2.7, Сакко</v>
      </c>
      <c r="T11" s="1">
        <f t="shared" si="6"/>
        <v>9.4117647058823533</v>
      </c>
      <c r="U11" s="1">
        <f t="shared" si="7"/>
        <v>0</v>
      </c>
      <c r="V11" s="1">
        <f t="shared" si="8"/>
        <v>0</v>
      </c>
      <c r="W11" s="1" t="str">
        <f t="shared" ca="1" si="9"/>
        <v/>
      </c>
    </row>
    <row r="12" spans="1:23" ht="13.75" customHeight="1" x14ac:dyDescent="0.35">
      <c r="A12" s="25" t="str">
        <f ca="1">IF(N12="-", "-", 1 + MAX(Вода!$A$2:$A$99) + SUM(INDIRECT(ADDRESS(2,COLUMN(Q12)) &amp; ":" &amp; ADDRESS(ROW(),COLUMN(Q12)))))</f>
        <v>-</v>
      </c>
      <c r="B12" s="25" t="s">
        <v>670</v>
      </c>
      <c r="C12" s="25" t="s">
        <v>670</v>
      </c>
      <c r="D12" s="25" t="s">
        <v>670</v>
      </c>
      <c r="E12" s="25" t="s">
        <v>670</v>
      </c>
      <c r="F12" s="25" t="s">
        <v>670</v>
      </c>
      <c r="G12" s="25" t="s">
        <v>670</v>
      </c>
      <c r="H12" s="25" t="s">
        <v>670</v>
      </c>
      <c r="J12" s="10">
        <f t="shared" ca="1" si="0"/>
        <v>0</v>
      </c>
      <c r="M12" s="11">
        <f t="shared" ca="1" si="1"/>
        <v>850</v>
      </c>
      <c r="N12" s="25" t="s">
        <v>670</v>
      </c>
      <c r="O12" s="1">
        <f t="shared" si="2"/>
        <v>0</v>
      </c>
      <c r="P12" s="1">
        <f t="shared" ca="1" si="3"/>
        <v>2550</v>
      </c>
      <c r="Q12" s="1">
        <f t="shared" si="4"/>
        <v>1</v>
      </c>
      <c r="R12" s="1">
        <f t="shared" ca="1" si="5"/>
        <v>2550</v>
      </c>
      <c r="S12" s="1" t="str">
        <f>IF(H12="","",VLOOKUP(H12,'Соль SKU'!$A$1:$B$150,2,0))</f>
        <v>-</v>
      </c>
      <c r="T12" s="1">
        <f t="shared" si="6"/>
        <v>9.4117647058823533</v>
      </c>
      <c r="U12" s="1">
        <f t="shared" si="7"/>
        <v>0</v>
      </c>
      <c r="V12" s="1">
        <f t="shared" si="8"/>
        <v>0</v>
      </c>
      <c r="W12" s="1">
        <f t="shared" ca="1" si="9"/>
        <v>850</v>
      </c>
    </row>
    <row r="13" spans="1:23" ht="13.75" customHeight="1" x14ac:dyDescent="0.35">
      <c r="A13" s="27">
        <f ca="1">IF(N13="-", "-", 1 + MAX(Вода!$A$2:$A$99) + SUM(INDIRECT(ADDRESS(2,COLUMN(Q13)) &amp; ":" &amp; ADDRESS(ROW(),COLUMN(Q13)))))</f>
        <v>9</v>
      </c>
      <c r="B13" s="27" t="s">
        <v>680</v>
      </c>
      <c r="C13" s="27">
        <v>850</v>
      </c>
      <c r="D13" s="27" t="s">
        <v>625</v>
      </c>
      <c r="E13" s="27" t="s">
        <v>681</v>
      </c>
      <c r="F13" s="27" t="s">
        <v>681</v>
      </c>
      <c r="G13" s="27" t="s">
        <v>678</v>
      </c>
      <c r="H13" s="27" t="s">
        <v>217</v>
      </c>
      <c r="I13" s="27">
        <v>850</v>
      </c>
      <c r="J13" s="10" t="str">
        <f t="shared" ca="1" si="0"/>
        <v/>
      </c>
      <c r="K13" s="25">
        <v>1</v>
      </c>
      <c r="M13" s="11" t="str">
        <f t="shared" ca="1" si="1"/>
        <v/>
      </c>
      <c r="O13" s="1">
        <f t="shared" si="2"/>
        <v>850</v>
      </c>
      <c r="P13" s="1">
        <f t="shared" ca="1" si="3"/>
        <v>0</v>
      </c>
      <c r="Q13" s="1">
        <f t="shared" si="4"/>
        <v>0</v>
      </c>
      <c r="R13" s="1">
        <f t="shared" ca="1" si="5"/>
        <v>2550</v>
      </c>
      <c r="S13" s="1" t="str">
        <f>IF(H13="","",VLOOKUP(H13,'Соль SKU'!$A$1:$B$150,2,0))</f>
        <v>2.7, Сакко</v>
      </c>
      <c r="T13" s="1">
        <f t="shared" si="6"/>
        <v>9.4117647058823533</v>
      </c>
      <c r="U13" s="1">
        <f t="shared" si="7"/>
        <v>0</v>
      </c>
      <c r="V13" s="1">
        <f t="shared" si="8"/>
        <v>0</v>
      </c>
      <c r="W13" s="1" t="str">
        <f t="shared" ca="1" si="9"/>
        <v/>
      </c>
    </row>
    <row r="14" spans="1:23" ht="13.75" customHeight="1" x14ac:dyDescent="0.35">
      <c r="A14" s="25" t="str">
        <f ca="1">IF(N14="-", "-", 1 + MAX(Вода!$A$2:$A$99) + SUM(INDIRECT(ADDRESS(2,COLUMN(Q14)) &amp; ":" &amp; ADDRESS(ROW(),COLUMN(Q14)))))</f>
        <v>-</v>
      </c>
      <c r="B14" s="25" t="s">
        <v>670</v>
      </c>
      <c r="C14" s="25" t="s">
        <v>670</v>
      </c>
      <c r="D14" s="25" t="s">
        <v>670</v>
      </c>
      <c r="E14" s="25" t="s">
        <v>670</v>
      </c>
      <c r="F14" s="25" t="s">
        <v>670</v>
      </c>
      <c r="G14" s="25" t="s">
        <v>670</v>
      </c>
      <c r="H14" s="25" t="s">
        <v>670</v>
      </c>
      <c r="J14" s="10">
        <f t="shared" ca="1" si="0"/>
        <v>0</v>
      </c>
      <c r="M14" s="11">
        <f t="shared" ca="1" si="1"/>
        <v>850</v>
      </c>
      <c r="N14" s="25" t="s">
        <v>670</v>
      </c>
      <c r="O14" s="1">
        <f t="shared" si="2"/>
        <v>0</v>
      </c>
      <c r="P14" s="1">
        <f t="shared" ca="1" si="3"/>
        <v>3400</v>
      </c>
      <c r="Q14" s="1">
        <f t="shared" si="4"/>
        <v>1</v>
      </c>
      <c r="R14" s="1">
        <f t="shared" ca="1" si="5"/>
        <v>3400</v>
      </c>
      <c r="S14" s="1" t="str">
        <f>IF(H14="","",VLOOKUP(H14,'Соль SKU'!$A$1:$B$150,2,0))</f>
        <v>-</v>
      </c>
      <c r="T14" s="1">
        <f t="shared" si="6"/>
        <v>9.4117647058823533</v>
      </c>
      <c r="U14" s="1">
        <f t="shared" si="7"/>
        <v>0</v>
      </c>
      <c r="V14" s="1">
        <f t="shared" si="8"/>
        <v>0</v>
      </c>
      <c r="W14" s="1">
        <f t="shared" ca="1" si="9"/>
        <v>850</v>
      </c>
    </row>
    <row r="15" spans="1:23" ht="13.75" customHeight="1" x14ac:dyDescent="0.35">
      <c r="A15" s="27">
        <f ca="1">IF(N15="-", "-", 1 + MAX(Вода!$A$2:$A$99) + SUM(INDIRECT(ADDRESS(2,COLUMN(Q15)) &amp; ":" &amp; ADDRESS(ROW(),COLUMN(Q15)))))</f>
        <v>10</v>
      </c>
      <c r="B15" s="27" t="s">
        <v>680</v>
      </c>
      <c r="C15" s="27">
        <v>850</v>
      </c>
      <c r="D15" s="27" t="s">
        <v>625</v>
      </c>
      <c r="E15" s="27" t="s">
        <v>681</v>
      </c>
      <c r="F15" s="27" t="s">
        <v>681</v>
      </c>
      <c r="G15" s="27" t="s">
        <v>678</v>
      </c>
      <c r="H15" s="27" t="s">
        <v>217</v>
      </c>
      <c r="I15" s="27">
        <v>850</v>
      </c>
      <c r="J15" s="10" t="str">
        <f t="shared" ca="1" si="0"/>
        <v/>
      </c>
      <c r="K15" s="25">
        <v>1</v>
      </c>
      <c r="M15" s="11" t="str">
        <f t="shared" ca="1" si="1"/>
        <v/>
      </c>
      <c r="O15" s="1">
        <f t="shared" si="2"/>
        <v>850</v>
      </c>
      <c r="P15" s="1">
        <f t="shared" ca="1" si="3"/>
        <v>0</v>
      </c>
      <c r="Q15" s="1">
        <f t="shared" si="4"/>
        <v>0</v>
      </c>
      <c r="R15" s="1">
        <f t="shared" ca="1" si="5"/>
        <v>3400</v>
      </c>
      <c r="S15" s="1" t="str">
        <f>IF(H15="","",VLOOKUP(H15,'Соль SKU'!$A$1:$B$150,2,0))</f>
        <v>2.7, Сакко</v>
      </c>
      <c r="T15" s="1">
        <f t="shared" si="6"/>
        <v>9.4117647058823533</v>
      </c>
      <c r="U15" s="1">
        <f t="shared" si="7"/>
        <v>0</v>
      </c>
      <c r="V15" s="1">
        <f t="shared" si="8"/>
        <v>0</v>
      </c>
      <c r="W15" s="1" t="str">
        <f t="shared" ca="1" si="9"/>
        <v/>
      </c>
    </row>
    <row r="16" spans="1:23" ht="13.75" customHeight="1" x14ac:dyDescent="0.35">
      <c r="A16" s="25" t="str">
        <f ca="1">IF(N16="-", "-", 1 + MAX(Вода!$A$2:$A$99) + SUM(INDIRECT(ADDRESS(2,COLUMN(Q16)) &amp; ":" &amp; ADDRESS(ROW(),COLUMN(Q16)))))</f>
        <v>-</v>
      </c>
      <c r="B16" s="25" t="s">
        <v>670</v>
      </c>
      <c r="C16" s="25" t="s">
        <v>670</v>
      </c>
      <c r="D16" s="25" t="s">
        <v>670</v>
      </c>
      <c r="E16" s="25" t="s">
        <v>670</v>
      </c>
      <c r="F16" s="25" t="s">
        <v>670</v>
      </c>
      <c r="G16" s="25" t="s">
        <v>670</v>
      </c>
      <c r="H16" s="25" t="s">
        <v>670</v>
      </c>
      <c r="J16" s="10">
        <f t="shared" ca="1" si="0"/>
        <v>0</v>
      </c>
      <c r="M16" s="11">
        <f t="shared" ca="1" si="1"/>
        <v>850</v>
      </c>
      <c r="N16" s="25" t="s">
        <v>670</v>
      </c>
      <c r="O16" s="1">
        <f t="shared" si="2"/>
        <v>0</v>
      </c>
      <c r="P16" s="1">
        <f t="shared" ca="1" si="3"/>
        <v>4250</v>
      </c>
      <c r="Q16" s="1">
        <f t="shared" si="4"/>
        <v>1</v>
      </c>
      <c r="R16" s="1">
        <f t="shared" ca="1" si="5"/>
        <v>4250</v>
      </c>
      <c r="S16" s="1" t="str">
        <f>IF(H16="","",VLOOKUP(H16,'Соль SKU'!$A$1:$B$150,2,0))</f>
        <v>-</v>
      </c>
      <c r="T16" s="1">
        <f t="shared" si="6"/>
        <v>9.4117647058823533</v>
      </c>
      <c r="U16" s="1">
        <f t="shared" si="7"/>
        <v>0</v>
      </c>
      <c r="V16" s="1">
        <f t="shared" si="8"/>
        <v>0</v>
      </c>
      <c r="W16" s="1">
        <f t="shared" ca="1" si="9"/>
        <v>850</v>
      </c>
    </row>
    <row r="17" spans="1:23" ht="13.75" customHeight="1" x14ac:dyDescent="0.35">
      <c r="A17" s="27">
        <f ca="1">IF(N17="-", "-", 1 + MAX(Вода!$A$2:$A$99) + SUM(INDIRECT(ADDRESS(2,COLUMN(Q17)) &amp; ":" &amp; ADDRESS(ROW(),COLUMN(Q17)))))</f>
        <v>11</v>
      </c>
      <c r="B17" s="27" t="s">
        <v>680</v>
      </c>
      <c r="C17" s="27">
        <v>850</v>
      </c>
      <c r="D17" s="27" t="s">
        <v>625</v>
      </c>
      <c r="E17" s="27" t="s">
        <v>681</v>
      </c>
      <c r="F17" s="27" t="s">
        <v>681</v>
      </c>
      <c r="G17" s="27" t="s">
        <v>678</v>
      </c>
      <c r="H17" s="27" t="s">
        <v>217</v>
      </c>
      <c r="I17" s="27">
        <v>850</v>
      </c>
      <c r="J17" s="10" t="str">
        <f t="shared" ca="1" si="0"/>
        <v/>
      </c>
      <c r="K17" s="25">
        <v>1</v>
      </c>
      <c r="M17" s="11" t="str">
        <f t="shared" ca="1" si="1"/>
        <v/>
      </c>
      <c r="O17" s="1">
        <f t="shared" si="2"/>
        <v>850</v>
      </c>
      <c r="P17" s="1">
        <f t="shared" ca="1" si="3"/>
        <v>0</v>
      </c>
      <c r="Q17" s="1">
        <f t="shared" si="4"/>
        <v>0</v>
      </c>
      <c r="R17" s="1">
        <f t="shared" ca="1" si="5"/>
        <v>4250</v>
      </c>
      <c r="S17" s="1" t="str">
        <f>IF(H17="","",VLOOKUP(H17,'Соль SKU'!$A$1:$B$150,2,0))</f>
        <v>2.7, Сакко</v>
      </c>
      <c r="T17" s="1">
        <f t="shared" si="6"/>
        <v>9.4117647058823533</v>
      </c>
      <c r="U17" s="1">
        <f t="shared" si="7"/>
        <v>0</v>
      </c>
      <c r="V17" s="1">
        <f t="shared" si="8"/>
        <v>0</v>
      </c>
      <c r="W17" s="1" t="str">
        <f t="shared" ca="1" si="9"/>
        <v/>
      </c>
    </row>
    <row r="18" spans="1:23" ht="13.75" customHeight="1" x14ac:dyDescent="0.35">
      <c r="A18" s="25" t="str">
        <f ca="1">IF(N18="-", "-", 1 + MAX(Вода!$A$2:$A$99) + SUM(INDIRECT(ADDRESS(2,COLUMN(Q18)) &amp; ":" &amp; ADDRESS(ROW(),COLUMN(Q18)))))</f>
        <v>-</v>
      </c>
      <c r="B18" s="25" t="s">
        <v>670</v>
      </c>
      <c r="C18" s="25" t="s">
        <v>670</v>
      </c>
      <c r="D18" s="25" t="s">
        <v>670</v>
      </c>
      <c r="E18" s="25" t="s">
        <v>670</v>
      </c>
      <c r="F18" s="25" t="s">
        <v>670</v>
      </c>
      <c r="G18" s="25" t="s">
        <v>670</v>
      </c>
      <c r="H18" s="25" t="s">
        <v>670</v>
      </c>
      <c r="J18" s="10">
        <f t="shared" ca="1" si="0"/>
        <v>0</v>
      </c>
      <c r="M18" s="11">
        <f t="shared" ca="1" si="1"/>
        <v>850</v>
      </c>
      <c r="N18" s="25" t="s">
        <v>670</v>
      </c>
      <c r="O18" s="1">
        <f t="shared" si="2"/>
        <v>0</v>
      </c>
      <c r="P18" s="1">
        <f t="shared" ca="1" si="3"/>
        <v>5100</v>
      </c>
      <c r="Q18" s="1">
        <f t="shared" si="4"/>
        <v>1</v>
      </c>
      <c r="R18" s="1">
        <f t="shared" ca="1" si="5"/>
        <v>5100</v>
      </c>
      <c r="S18" s="1" t="str">
        <f>IF(H18="","",VLOOKUP(H18,'Соль SKU'!$A$1:$B$150,2,0))</f>
        <v>-</v>
      </c>
      <c r="T18" s="1">
        <f t="shared" si="6"/>
        <v>9.4117647058823533</v>
      </c>
      <c r="U18" s="1">
        <f t="shared" si="7"/>
        <v>0</v>
      </c>
      <c r="V18" s="1">
        <f t="shared" si="8"/>
        <v>0</v>
      </c>
      <c r="W18" s="1">
        <f t="shared" ca="1" si="9"/>
        <v>850</v>
      </c>
    </row>
    <row r="19" spans="1:23" ht="13.75" customHeight="1" x14ac:dyDescent="0.35">
      <c r="A19" s="27">
        <f ca="1">IF(N19="-", "-", 1 + MAX(Вода!$A$2:$A$99) + SUM(INDIRECT(ADDRESS(2,COLUMN(Q19)) &amp; ":" &amp; ADDRESS(ROW(),COLUMN(Q19)))))</f>
        <v>12</v>
      </c>
      <c r="B19" s="27" t="s">
        <v>680</v>
      </c>
      <c r="C19" s="27">
        <v>850</v>
      </c>
      <c r="D19" s="27" t="s">
        <v>625</v>
      </c>
      <c r="E19" s="27" t="s">
        <v>681</v>
      </c>
      <c r="F19" s="27" t="s">
        <v>681</v>
      </c>
      <c r="G19" s="27" t="s">
        <v>678</v>
      </c>
      <c r="H19" s="27" t="s">
        <v>217</v>
      </c>
      <c r="I19" s="27">
        <v>850</v>
      </c>
      <c r="J19" s="10" t="str">
        <f t="shared" ca="1" si="0"/>
        <v/>
      </c>
      <c r="K19" s="25">
        <v>1</v>
      </c>
      <c r="M19" s="11" t="str">
        <f t="shared" ca="1" si="1"/>
        <v/>
      </c>
      <c r="O19" s="1">
        <f t="shared" si="2"/>
        <v>850</v>
      </c>
      <c r="P19" s="1">
        <f t="shared" ca="1" si="3"/>
        <v>0</v>
      </c>
      <c r="Q19" s="1">
        <f t="shared" si="4"/>
        <v>0</v>
      </c>
      <c r="R19" s="1">
        <f t="shared" ca="1" si="5"/>
        <v>5100</v>
      </c>
      <c r="S19" s="1" t="str">
        <f>IF(H19="","",VLOOKUP(H19,'Соль SKU'!$A$1:$B$150,2,0))</f>
        <v>2.7, Сакко</v>
      </c>
      <c r="T19" s="1">
        <f t="shared" si="6"/>
        <v>9.4117647058823533</v>
      </c>
      <c r="U19" s="1">
        <f t="shared" si="7"/>
        <v>0</v>
      </c>
      <c r="V19" s="1">
        <f t="shared" si="8"/>
        <v>0</v>
      </c>
      <c r="W19" s="1" t="str">
        <f t="shared" ca="1" si="9"/>
        <v/>
      </c>
    </row>
    <row r="20" spans="1:23" ht="13.75" customHeight="1" x14ac:dyDescent="0.35">
      <c r="A20" s="25" t="str">
        <f ca="1">IF(N20="-", "-", 1 + MAX(Вода!$A$2:$A$99) + SUM(INDIRECT(ADDRESS(2,COLUMN(Q20)) &amp; ":" &amp; ADDRESS(ROW(),COLUMN(Q20)))))</f>
        <v>-</v>
      </c>
      <c r="B20" s="25" t="s">
        <v>670</v>
      </c>
      <c r="C20" s="25" t="s">
        <v>670</v>
      </c>
      <c r="D20" s="25" t="s">
        <v>670</v>
      </c>
      <c r="E20" s="25" t="s">
        <v>670</v>
      </c>
      <c r="F20" s="25" t="s">
        <v>670</v>
      </c>
      <c r="G20" s="25" t="s">
        <v>670</v>
      </c>
      <c r="H20" s="25" t="s">
        <v>670</v>
      </c>
      <c r="J20" s="10">
        <f t="shared" ca="1" si="0"/>
        <v>0</v>
      </c>
      <c r="M20" s="11">
        <f t="shared" ca="1" si="1"/>
        <v>850</v>
      </c>
      <c r="N20" s="25" t="s">
        <v>670</v>
      </c>
      <c r="O20" s="1">
        <f t="shared" si="2"/>
        <v>0</v>
      </c>
      <c r="P20" s="1">
        <f t="shared" ca="1" si="3"/>
        <v>5950</v>
      </c>
      <c r="Q20" s="1">
        <f t="shared" si="4"/>
        <v>1</v>
      </c>
      <c r="R20" s="1">
        <f t="shared" ca="1" si="5"/>
        <v>5950</v>
      </c>
      <c r="S20" s="1" t="str">
        <f>IF(H20="","",VLOOKUP(H20,'Соль SKU'!$A$1:$B$150,2,0))</f>
        <v>-</v>
      </c>
      <c r="T20" s="1">
        <f t="shared" si="6"/>
        <v>9.4117647058823533</v>
      </c>
      <c r="U20" s="1">
        <f t="shared" si="7"/>
        <v>0</v>
      </c>
      <c r="V20" s="1">
        <f t="shared" si="8"/>
        <v>0</v>
      </c>
      <c r="W20" s="1">
        <f t="shared" ca="1" si="9"/>
        <v>850</v>
      </c>
    </row>
    <row r="21" spans="1:23" ht="13.75" customHeight="1" x14ac:dyDescent="0.35">
      <c r="A21" s="27">
        <f ca="1">IF(N21="-", "-", 1 + MAX(Вода!$A$2:$A$99) + SUM(INDIRECT(ADDRESS(2,COLUMN(Q21)) &amp; ":" &amp; ADDRESS(ROW(),COLUMN(Q21)))))</f>
        <v>13</v>
      </c>
      <c r="B21" s="27" t="s">
        <v>680</v>
      </c>
      <c r="C21" s="27">
        <v>850</v>
      </c>
      <c r="D21" s="27" t="s">
        <v>625</v>
      </c>
      <c r="E21" s="27" t="s">
        <v>682</v>
      </c>
      <c r="F21" s="27" t="s">
        <v>682</v>
      </c>
      <c r="G21" s="27" t="s">
        <v>678</v>
      </c>
      <c r="H21" s="27" t="s">
        <v>210</v>
      </c>
      <c r="I21" s="27">
        <v>148</v>
      </c>
      <c r="J21" s="10" t="str">
        <f t="shared" ref="J21:J27" ca="1" si="10">IF(L21="", IF(N21="","",W21+(INDIRECT("R" &amp; ROW() - 1) - R21)),IF(N21="", "", INDIRECT("R" &amp; ROW() - 1) - R21))</f>
        <v/>
      </c>
      <c r="K21" s="25">
        <v>1</v>
      </c>
      <c r="M21" s="11" t="str">
        <f t="shared" ref="M21:M27" ca="1" si="11">IF(L21="", IF(W21=0, "", W21), IF(U21 = "", "", IF(U21/T21 = 0, "", U21/T21)))</f>
        <v/>
      </c>
      <c r="O21" s="1">
        <f t="shared" ref="O21:O27" si="12">IF(N21 = "-", -V21,I21)</f>
        <v>148</v>
      </c>
      <c r="P21" s="1">
        <f t="shared" ref="P21:P27" ca="1" si="13">IF(N21 = "-", SUM(INDIRECT(ADDRESS(2,COLUMN(O21)) &amp; ":" &amp; ADDRESS(ROW(),COLUMN(O21)))), 0)</f>
        <v>0</v>
      </c>
      <c r="Q21" s="1">
        <f t="shared" ref="Q21:Q27" si="14">IF(N21="-",1,0)</f>
        <v>0</v>
      </c>
      <c r="R21" s="1">
        <f t="shared" ref="R21:R27" ca="1" si="15">IF(P21 = 0, INDIRECT("R" &amp; ROW() - 1), P21)</f>
        <v>5950</v>
      </c>
      <c r="S21" s="1" t="str">
        <f>IF(H21="","",VLOOKUP(H21,'Соль SKU'!$A$1:$B$150,2,0))</f>
        <v>2.7, Сакко</v>
      </c>
      <c r="T21" s="1">
        <f t="shared" ref="T21:T30" si="16">8000/850</f>
        <v>9.4117647058823533</v>
      </c>
      <c r="U21" s="1">
        <f t="shared" ref="U21:U27" si="17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1">
        <f t="shared" ref="V21:V27" si="18">IF(U21 = "", "", U21/T21)</f>
        <v>0</v>
      </c>
      <c r="W21" s="1" t="str">
        <f t="shared" ref="W21:W27" ca="1" si="19">IF(N21="", "", MAX(ROUND(-(INDIRECT("R" &amp; ROW() - 1) - R21)/850, 0), 1) * 850)</f>
        <v/>
      </c>
    </row>
    <row r="22" spans="1:23" ht="13.75" customHeight="1" x14ac:dyDescent="0.35">
      <c r="A22" s="28">
        <f ca="1">IF(N22="-", "-", 1 + MAX(Вода!$A$2:$A$99) + SUM(INDIRECT(ADDRESS(2,COLUMN(Q22)) &amp; ":" &amp; ADDRESS(ROW(),COLUMN(Q22)))))</f>
        <v>13</v>
      </c>
      <c r="B22" s="28" t="s">
        <v>680</v>
      </c>
      <c r="C22" s="28">
        <v>850</v>
      </c>
      <c r="D22" s="28" t="s">
        <v>633</v>
      </c>
      <c r="E22" s="28" t="s">
        <v>682</v>
      </c>
      <c r="F22" s="28" t="s">
        <v>682</v>
      </c>
      <c r="G22" s="28" t="s">
        <v>678</v>
      </c>
      <c r="H22" s="28" t="s">
        <v>195</v>
      </c>
      <c r="I22" s="28">
        <v>702</v>
      </c>
      <c r="J22" s="10" t="str">
        <f t="shared" ca="1" si="10"/>
        <v/>
      </c>
      <c r="K22" s="25">
        <v>1</v>
      </c>
      <c r="M22" s="11" t="str">
        <f t="shared" ca="1" si="11"/>
        <v/>
      </c>
      <c r="O22" s="1">
        <f t="shared" si="12"/>
        <v>702</v>
      </c>
      <c r="P22" s="1">
        <f t="shared" ca="1" si="13"/>
        <v>0</v>
      </c>
      <c r="Q22" s="1">
        <f t="shared" si="14"/>
        <v>0</v>
      </c>
      <c r="R22" s="1">
        <f t="shared" ca="1" si="15"/>
        <v>5950</v>
      </c>
      <c r="S22" s="1" t="str">
        <f>IF(H22="","",VLOOKUP(H22,'Соль SKU'!$A$1:$B$150,2,0))</f>
        <v>2.7, Сакко</v>
      </c>
      <c r="T22" s="1">
        <f t="shared" si="16"/>
        <v>9.4117647058823533</v>
      </c>
      <c r="U22" s="1">
        <f t="shared" si="17"/>
        <v>0</v>
      </c>
      <c r="V22" s="1">
        <f t="shared" si="18"/>
        <v>0</v>
      </c>
      <c r="W22" s="1" t="str">
        <f t="shared" ca="1" si="19"/>
        <v/>
      </c>
    </row>
    <row r="23" spans="1:23" ht="13.75" customHeight="1" x14ac:dyDescent="0.35">
      <c r="A23" s="25" t="str">
        <f ca="1">IF(N23="-", "-", 1 + MAX(Вода!$A$2:$A$99) + SUM(INDIRECT(ADDRESS(2,COLUMN(Q23)) &amp; ":" &amp; ADDRESS(ROW(),COLUMN(Q23)))))</f>
        <v>-</v>
      </c>
      <c r="B23" s="25" t="s">
        <v>670</v>
      </c>
      <c r="C23" s="25" t="s">
        <v>670</v>
      </c>
      <c r="D23" s="25" t="s">
        <v>670</v>
      </c>
      <c r="E23" s="25" t="s">
        <v>670</v>
      </c>
      <c r="F23" s="25" t="s">
        <v>670</v>
      </c>
      <c r="G23" s="25" t="s">
        <v>670</v>
      </c>
      <c r="H23" s="25" t="s">
        <v>670</v>
      </c>
      <c r="J23" s="10">
        <f t="shared" ca="1" si="10"/>
        <v>0</v>
      </c>
      <c r="M23" s="11">
        <f t="shared" ca="1" si="11"/>
        <v>850</v>
      </c>
      <c r="N23" s="25" t="s">
        <v>670</v>
      </c>
      <c r="O23" s="1">
        <f t="shared" si="12"/>
        <v>0</v>
      </c>
      <c r="P23" s="1">
        <f t="shared" ca="1" si="13"/>
        <v>6800</v>
      </c>
      <c r="Q23" s="1">
        <f t="shared" si="14"/>
        <v>1</v>
      </c>
      <c r="R23" s="1">
        <f t="shared" ca="1" si="15"/>
        <v>6800</v>
      </c>
      <c r="S23" s="1" t="str">
        <f>IF(H23="","",VLOOKUP(H23,'Соль SKU'!$A$1:$B$150,2,0))</f>
        <v>-</v>
      </c>
      <c r="T23" s="1">
        <f t="shared" si="16"/>
        <v>9.4117647058823533</v>
      </c>
      <c r="U23" s="1">
        <f t="shared" si="17"/>
        <v>0</v>
      </c>
      <c r="V23" s="1">
        <f t="shared" si="18"/>
        <v>0</v>
      </c>
      <c r="W23" s="1">
        <f t="shared" ca="1" si="19"/>
        <v>850</v>
      </c>
    </row>
    <row r="24" spans="1:23" ht="13.75" customHeight="1" x14ac:dyDescent="0.35">
      <c r="A24" s="28">
        <f ca="1">IF(N24="-", "-", 1 + MAX(Вода!$A$2:$A$99) + SUM(INDIRECT(ADDRESS(2,COLUMN(Q24)) &amp; ":" &amp; ADDRESS(ROW(),COLUMN(Q24)))))</f>
        <v>14</v>
      </c>
      <c r="B24" s="28" t="s">
        <v>676</v>
      </c>
      <c r="C24" s="28">
        <v>850</v>
      </c>
      <c r="D24" s="28" t="s">
        <v>633</v>
      </c>
      <c r="E24" s="28" t="s">
        <v>682</v>
      </c>
      <c r="F24" s="28" t="s">
        <v>682</v>
      </c>
      <c r="G24" s="28" t="s">
        <v>678</v>
      </c>
      <c r="H24" s="28" t="s">
        <v>197</v>
      </c>
      <c r="I24" s="28">
        <v>850</v>
      </c>
      <c r="J24" s="10" t="str">
        <f t="shared" ca="1" si="10"/>
        <v/>
      </c>
      <c r="K24" s="25">
        <v>1</v>
      </c>
      <c r="M24" s="11" t="str">
        <f t="shared" ca="1" si="11"/>
        <v/>
      </c>
      <c r="O24" s="1">
        <f t="shared" si="12"/>
        <v>850</v>
      </c>
      <c r="P24" s="1">
        <f t="shared" ca="1" si="13"/>
        <v>0</v>
      </c>
      <c r="Q24" s="1">
        <f t="shared" si="14"/>
        <v>0</v>
      </c>
      <c r="R24" s="1">
        <f t="shared" ca="1" si="15"/>
        <v>6800</v>
      </c>
      <c r="S24" s="1" t="str">
        <f>IF(H24="","",VLOOKUP(H24,'Соль SKU'!$A$1:$B$150,2,0))</f>
        <v>2.7, Альче</v>
      </c>
      <c r="T24" s="1">
        <f t="shared" si="16"/>
        <v>9.4117647058823533</v>
      </c>
      <c r="U24" s="1">
        <f t="shared" si="17"/>
        <v>0</v>
      </c>
      <c r="V24" s="1">
        <f t="shared" si="18"/>
        <v>0</v>
      </c>
      <c r="W24" s="1" t="str">
        <f t="shared" ca="1" si="19"/>
        <v/>
      </c>
    </row>
    <row r="25" spans="1:23" ht="13.75" customHeight="1" x14ac:dyDescent="0.35">
      <c r="A25" s="25" t="str">
        <f ca="1">IF(N25="-", "-", 1 + MAX(Вода!$A$2:$A$99) + SUM(INDIRECT(ADDRESS(2,COLUMN(Q25)) &amp; ":" &amp; ADDRESS(ROW(),COLUMN(Q25)))))</f>
        <v>-</v>
      </c>
      <c r="B25" s="25" t="s">
        <v>670</v>
      </c>
      <c r="C25" s="25" t="s">
        <v>670</v>
      </c>
      <c r="D25" s="25" t="s">
        <v>670</v>
      </c>
      <c r="E25" s="25" t="s">
        <v>670</v>
      </c>
      <c r="F25" s="25" t="s">
        <v>670</v>
      </c>
      <c r="G25" s="25" t="s">
        <v>670</v>
      </c>
      <c r="H25" s="25" t="s">
        <v>670</v>
      </c>
      <c r="J25" s="10">
        <f t="shared" ca="1" si="10"/>
        <v>0</v>
      </c>
      <c r="M25" s="11">
        <f t="shared" ca="1" si="11"/>
        <v>850</v>
      </c>
      <c r="N25" s="25" t="s">
        <v>670</v>
      </c>
      <c r="O25" s="1">
        <f t="shared" si="12"/>
        <v>0</v>
      </c>
      <c r="P25" s="1">
        <f t="shared" ca="1" si="13"/>
        <v>7650</v>
      </c>
      <c r="Q25" s="1">
        <f t="shared" si="14"/>
        <v>1</v>
      </c>
      <c r="R25" s="1">
        <f t="shared" ca="1" si="15"/>
        <v>7650</v>
      </c>
      <c r="S25" s="1" t="str">
        <f>IF(H25="","",VLOOKUP(H25,'Соль SKU'!$A$1:$B$150,2,0))</f>
        <v>-</v>
      </c>
      <c r="T25" s="1">
        <f t="shared" si="16"/>
        <v>9.4117647058823533</v>
      </c>
      <c r="U25" s="1">
        <f t="shared" si="17"/>
        <v>0</v>
      </c>
      <c r="V25" s="1">
        <f t="shared" si="18"/>
        <v>0</v>
      </c>
      <c r="W25" s="1">
        <f t="shared" ca="1" si="19"/>
        <v>850</v>
      </c>
    </row>
    <row r="26" spans="1:23" ht="13.75" customHeight="1" x14ac:dyDescent="0.35">
      <c r="A26" s="27">
        <f ca="1">IF(N26="-", "-", 1 + MAX(Вода!$A$2:$A$99) + SUM(INDIRECT(ADDRESS(2,COLUMN(Q26)) &amp; ":" &amp; ADDRESS(ROW(),COLUMN(Q26)))))</f>
        <v>15</v>
      </c>
      <c r="B26" s="27" t="s">
        <v>680</v>
      </c>
      <c r="C26" s="27">
        <v>850</v>
      </c>
      <c r="D26" s="27" t="s">
        <v>625</v>
      </c>
      <c r="E26" s="27" t="s">
        <v>684</v>
      </c>
      <c r="F26" s="27" t="s">
        <v>684</v>
      </c>
      <c r="G26" s="27" t="s">
        <v>678</v>
      </c>
      <c r="H26" s="27" t="s">
        <v>216</v>
      </c>
      <c r="I26" s="27">
        <v>239</v>
      </c>
      <c r="J26" s="10" t="str">
        <f t="shared" ca="1" si="10"/>
        <v/>
      </c>
      <c r="K26" s="25">
        <v>1</v>
      </c>
      <c r="M26" s="11" t="str">
        <f t="shared" ca="1" si="11"/>
        <v/>
      </c>
      <c r="O26" s="1">
        <f t="shared" si="12"/>
        <v>239</v>
      </c>
      <c r="P26" s="1">
        <f t="shared" ca="1" si="13"/>
        <v>0</v>
      </c>
      <c r="Q26" s="1">
        <f t="shared" si="14"/>
        <v>0</v>
      </c>
      <c r="R26" s="1">
        <f t="shared" ca="1" si="15"/>
        <v>7650</v>
      </c>
      <c r="S26" s="1" t="str">
        <f>IF(H26="","",VLOOKUP(H26,'Соль SKU'!$A$1:$B$150,2,0))</f>
        <v>2.7, Сакко</v>
      </c>
      <c r="T26" s="1">
        <f t="shared" si="16"/>
        <v>9.4117647058823533</v>
      </c>
      <c r="U26" s="1">
        <f t="shared" si="17"/>
        <v>0</v>
      </c>
      <c r="V26" s="1">
        <f t="shared" si="18"/>
        <v>0</v>
      </c>
      <c r="W26" s="1" t="str">
        <f t="shared" ca="1" si="19"/>
        <v/>
      </c>
    </row>
    <row r="27" spans="1:23" ht="13.75" customHeight="1" x14ac:dyDescent="0.35">
      <c r="A27" s="27">
        <f ca="1">IF(N27="-", "-", 1 + MAX(Вода!$A$2:$A$99) + SUM(INDIRECT(ADDRESS(2,COLUMN(Q27)) &amp; ":" &amp; ADDRESS(ROW(),COLUMN(Q27)))))</f>
        <v>15</v>
      </c>
      <c r="B27" s="27" t="s">
        <v>680</v>
      </c>
      <c r="C27" s="27">
        <v>850</v>
      </c>
      <c r="D27" s="27" t="s">
        <v>625</v>
      </c>
      <c r="E27" s="27" t="s">
        <v>684</v>
      </c>
      <c r="F27" s="27" t="s">
        <v>684</v>
      </c>
      <c r="G27" s="27" t="s">
        <v>685</v>
      </c>
      <c r="H27" s="27" t="s">
        <v>221</v>
      </c>
      <c r="I27" s="27">
        <v>611</v>
      </c>
      <c r="J27" s="10" t="str">
        <f t="shared" ca="1" si="10"/>
        <v/>
      </c>
      <c r="K27" s="25">
        <v>1</v>
      </c>
      <c r="M27" s="11" t="str">
        <f t="shared" ca="1" si="11"/>
        <v/>
      </c>
      <c r="O27" s="1">
        <f t="shared" si="12"/>
        <v>611</v>
      </c>
      <c r="P27" s="1">
        <f t="shared" ca="1" si="13"/>
        <v>0</v>
      </c>
      <c r="Q27" s="1">
        <f t="shared" si="14"/>
        <v>0</v>
      </c>
      <c r="R27" s="1">
        <f t="shared" ca="1" si="15"/>
        <v>7650</v>
      </c>
      <c r="S27" s="1" t="str">
        <f>IF(H27="","",VLOOKUP(H27,'Соль SKU'!$A$1:$B$150,2,0))</f>
        <v>2.7, Сакко</v>
      </c>
      <c r="T27" s="1">
        <f t="shared" si="16"/>
        <v>9.4117647058823533</v>
      </c>
      <c r="U27" s="1">
        <f t="shared" si="17"/>
        <v>0</v>
      </c>
      <c r="V27" s="1">
        <f t="shared" si="18"/>
        <v>0</v>
      </c>
      <c r="W27" s="1" t="str">
        <f t="shared" ca="1" si="19"/>
        <v/>
      </c>
    </row>
    <row r="28" spans="1:23" ht="13.75" customHeight="1" x14ac:dyDescent="0.35">
      <c r="A28" s="25" t="str">
        <f ca="1">IF(N28="-", "-", 1 + MAX(Вода!$A$2:$A$99) + SUM(INDIRECT(ADDRESS(2,COLUMN(Q28)) &amp; ":" &amp; ADDRESS(ROW(),COLUMN(Q28)))))</f>
        <v>-</v>
      </c>
      <c r="B28" s="25" t="s">
        <v>670</v>
      </c>
      <c r="C28" s="25" t="s">
        <v>670</v>
      </c>
      <c r="D28" s="25" t="s">
        <v>670</v>
      </c>
      <c r="E28" s="25" t="s">
        <v>670</v>
      </c>
      <c r="F28" s="25" t="s">
        <v>670</v>
      </c>
      <c r="G28" s="25" t="s">
        <v>670</v>
      </c>
      <c r="H28" s="25" t="s">
        <v>670</v>
      </c>
      <c r="J28" s="10">
        <f t="shared" ref="J28:J54" ca="1" si="20">IF(L28="", IF(N28="","",W28+(INDIRECT("R" &amp; ROW() - 1) - R28)),IF(N28="", "", INDIRECT("R" &amp; ROW() - 1) - R28))</f>
        <v>0</v>
      </c>
      <c r="M28" s="11">
        <f t="shared" ref="M28:M54" ca="1" si="21">IF(L28="", IF(W28=0, "", W28), IF(U28 = "", "", IF(U28/T28 = 0, "", U28/T28)))</f>
        <v>850</v>
      </c>
      <c r="N28" s="25" t="s">
        <v>670</v>
      </c>
      <c r="O28" s="1">
        <f t="shared" ref="O28:O54" si="22">IF(N28 = "-", -V28,I28)</f>
        <v>0</v>
      </c>
      <c r="P28" s="1">
        <f t="shared" ref="P28:P33" ca="1" si="23">IF(N28 = "-", SUM(INDIRECT(ADDRESS(2,COLUMN(O28)) &amp; ":" &amp; ADDRESS(ROW(),COLUMN(O28)))), 0)</f>
        <v>8500</v>
      </c>
      <c r="Q28" s="1">
        <f t="shared" ref="Q28:Q54" si="24">IF(N28="-",1,0)</f>
        <v>1</v>
      </c>
      <c r="R28" s="1">
        <f t="shared" ref="R28:R54" ca="1" si="25">IF(P28 = 0, INDIRECT("R" &amp; ROW() - 1), P28)</f>
        <v>8500</v>
      </c>
      <c r="S28" s="1" t="str">
        <f>IF(H28="","",VLOOKUP(H28,'Соль SKU'!$A$1:$B$150,2,0))</f>
        <v>-</v>
      </c>
      <c r="T28" s="1">
        <f t="shared" ref="T28:T54" si="26">8000/850</f>
        <v>9.4117647058823533</v>
      </c>
      <c r="U28" s="1">
        <f t="shared" ref="U28:U54" si="27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1">
        <f t="shared" ref="V28:V54" si="28">IF(U28 = "", "", U28/T28)</f>
        <v>0</v>
      </c>
      <c r="W28" s="1">
        <f t="shared" ref="W28:W54" ca="1" si="29">IF(N28="", "", MAX(ROUND(-(INDIRECT("R" &amp; ROW() - 1) - R28)/850, 0), 1) * 850)</f>
        <v>850</v>
      </c>
    </row>
    <row r="29" spans="1:23" ht="13.75" customHeight="1" x14ac:dyDescent="0.35">
      <c r="A29" s="28">
        <f ca="1">IF(N29="-", "-", 1 + MAX(Вода!$A$2:$A$99) + SUM(INDIRECT(ADDRESS(2,COLUMN(Q29)) &amp; ":" &amp; ADDRESS(ROW(),COLUMN(Q29)))))</f>
        <v>16</v>
      </c>
      <c r="B29" s="28" t="s">
        <v>676</v>
      </c>
      <c r="C29" s="28">
        <v>850</v>
      </c>
      <c r="D29" s="28" t="s">
        <v>633</v>
      </c>
      <c r="E29" s="28" t="s">
        <v>683</v>
      </c>
      <c r="F29" s="28" t="s">
        <v>683</v>
      </c>
      <c r="G29" s="28" t="s">
        <v>678</v>
      </c>
      <c r="H29" s="28" t="s">
        <v>203</v>
      </c>
      <c r="I29" s="28">
        <v>850</v>
      </c>
      <c r="J29" s="10" t="str">
        <f ca="1">IF(L29="", IF(N29="","",W29+(INDIRECT("R" &amp; ROW() - 1) - R29)),IF(N29="", "", INDIRECT("R" &amp; ROW() - 1) - R29))</f>
        <v/>
      </c>
      <c r="K29" s="25">
        <v>1</v>
      </c>
      <c r="M29" s="11" t="str">
        <f ca="1">IF(L29="", IF(W29=0, "", W29), IF(U29 = "", "", IF(U29/T29 = 0, "", U29/T29)))</f>
        <v/>
      </c>
      <c r="O29" s="1">
        <f>IF(N29 = "-", -V29,I29)</f>
        <v>850</v>
      </c>
      <c r="P29" s="1">
        <f ca="1">IF(N29 = "-", SUM(INDIRECT(ADDRESS(2,COLUMN(O29)) &amp; ":" &amp; ADDRESS(ROW(),COLUMN(O29)))), 0)</f>
        <v>0</v>
      </c>
      <c r="Q29" s="1">
        <f>IF(N29="-",1,0)</f>
        <v>0</v>
      </c>
      <c r="R29" s="1">
        <f ca="1">IF(P29 = 0, INDIRECT("R" &amp; ROW() - 1), P29)</f>
        <v>8500</v>
      </c>
      <c r="S29" s="1" t="str">
        <f>IF(H29="","",VLOOKUP(H29,'Соль SKU'!$A$1:$B$150,2,0))</f>
        <v>2.7, Альче</v>
      </c>
      <c r="T29" s="1">
        <f t="shared" si="16"/>
        <v>9.4117647058823533</v>
      </c>
      <c r="U29" s="1">
        <f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1">
        <f>IF(U29 = "", "", U29/T29)</f>
        <v>0</v>
      </c>
      <c r="W29" s="1" t="str">
        <f ca="1">IF(N29="", "", MAX(ROUND(-(INDIRECT("R" &amp; ROW() - 1) - R29)/850, 0), 1) * 850)</f>
        <v/>
      </c>
    </row>
    <row r="30" spans="1:23" ht="13.75" customHeight="1" x14ac:dyDescent="0.35">
      <c r="A30" s="25" t="str">
        <f ca="1">IF(N30="-", "-", 1 + MAX(Вода!$A$2:$A$99) + SUM(INDIRECT(ADDRESS(2,COLUMN(Q30)) &amp; ":" &amp; ADDRESS(ROW(),COLUMN(Q30)))))</f>
        <v>-</v>
      </c>
      <c r="B30" s="25" t="s">
        <v>670</v>
      </c>
      <c r="C30" s="25" t="s">
        <v>670</v>
      </c>
      <c r="D30" s="25" t="s">
        <v>670</v>
      </c>
      <c r="E30" s="25" t="s">
        <v>670</v>
      </c>
      <c r="F30" s="25" t="s">
        <v>670</v>
      </c>
      <c r="G30" s="25" t="s">
        <v>670</v>
      </c>
      <c r="H30" s="25" t="s">
        <v>670</v>
      </c>
      <c r="J30" s="10">
        <f ca="1">IF(L30="", IF(N30="","",W30+(INDIRECT("R" &amp; ROW() - 1) - R30)),IF(N30="", "", INDIRECT("R" &amp; ROW() - 1) - R30))</f>
        <v>0</v>
      </c>
      <c r="M30" s="11">
        <f ca="1">IF(L30="", IF(W30=0, "", W30), IF(U30 = "", "", IF(U30/T30 = 0, "", U30/T30)))</f>
        <v>850</v>
      </c>
      <c r="N30" s="25" t="s">
        <v>670</v>
      </c>
      <c r="O30" s="1">
        <f>IF(N30 = "-", -V30,I30)</f>
        <v>0</v>
      </c>
      <c r="P30" s="1">
        <f ca="1">IF(N30 = "-", SUM(INDIRECT(ADDRESS(2,COLUMN(O30)) &amp; ":" &amp; ADDRESS(ROW(),COLUMN(O30)))), 0)</f>
        <v>9350</v>
      </c>
      <c r="Q30" s="1">
        <f>IF(N30="-",1,0)</f>
        <v>1</v>
      </c>
      <c r="R30" s="1">
        <f ca="1">IF(P30 = 0, INDIRECT("R" &amp; ROW() - 1), P30)</f>
        <v>9350</v>
      </c>
      <c r="S30" s="1" t="str">
        <f>IF(H30="","",VLOOKUP(H30,'Соль SKU'!$A$1:$B$150,2,0))</f>
        <v>-</v>
      </c>
      <c r="T30" s="1">
        <f t="shared" si="16"/>
        <v>9.4117647058823533</v>
      </c>
      <c r="U30" s="1">
        <f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1">
        <f>IF(U30 = "", "", U30/T30)</f>
        <v>0</v>
      </c>
      <c r="W30" s="1">
        <f ca="1">IF(N30="", "", MAX(ROUND(-(INDIRECT("R" &amp; ROW() - 1) - R30)/850, 0), 1) * 850)</f>
        <v>850</v>
      </c>
    </row>
    <row r="31" spans="1:23" ht="13.75" customHeight="1" x14ac:dyDescent="0.35">
      <c r="A31" s="27">
        <f ca="1">IF(N31="-", "-", 1 + MAX(Вода!$A$2:$A$99) + SUM(INDIRECT(ADDRESS(2,COLUMN(Q31)) &amp; ":" &amp; ADDRESS(ROW(),COLUMN(Q31)))))</f>
        <v>17</v>
      </c>
      <c r="B31" s="27" t="s">
        <v>676</v>
      </c>
      <c r="C31" s="27">
        <v>850</v>
      </c>
      <c r="D31" s="27" t="s">
        <v>625</v>
      </c>
      <c r="E31" s="27" t="s">
        <v>684</v>
      </c>
      <c r="F31" s="27" t="s">
        <v>684</v>
      </c>
      <c r="G31" s="27" t="s">
        <v>685</v>
      </c>
      <c r="H31" s="27" t="s">
        <v>205</v>
      </c>
      <c r="I31" s="27">
        <v>850</v>
      </c>
      <c r="J31" s="10" t="str">
        <f t="shared" ca="1" si="20"/>
        <v/>
      </c>
      <c r="K31" s="25">
        <v>1</v>
      </c>
      <c r="M31" s="11" t="str">
        <f t="shared" ca="1" si="21"/>
        <v/>
      </c>
      <c r="O31" s="1">
        <f t="shared" si="22"/>
        <v>850</v>
      </c>
      <c r="P31" s="1">
        <f t="shared" ca="1" si="23"/>
        <v>0</v>
      </c>
      <c r="Q31" s="1">
        <f t="shared" si="24"/>
        <v>0</v>
      </c>
      <c r="R31" s="1">
        <f t="shared" ca="1" si="25"/>
        <v>9350</v>
      </c>
      <c r="S31" s="1" t="str">
        <f>IF(H31="","",VLOOKUP(H31,'Соль SKU'!$A$1:$B$150,2,0))</f>
        <v>2.7, Альче</v>
      </c>
      <c r="T31" s="1">
        <f t="shared" si="26"/>
        <v>9.4117647058823533</v>
      </c>
      <c r="U31" s="1">
        <f t="shared" si="27"/>
        <v>0</v>
      </c>
      <c r="V31" s="1">
        <f t="shared" si="28"/>
        <v>0</v>
      </c>
      <c r="W31" s="1" t="str">
        <f t="shared" ca="1" si="29"/>
        <v/>
      </c>
    </row>
    <row r="32" spans="1:23" ht="13.75" customHeight="1" x14ac:dyDescent="0.35">
      <c r="A32" s="25" t="str">
        <f ca="1">IF(N32="-", "-", 1 + MAX(Вода!$A$2:$A$99) + SUM(INDIRECT(ADDRESS(2,COLUMN(Q32)) &amp; ":" &amp; ADDRESS(ROW(),COLUMN(Q32)))))</f>
        <v>-</v>
      </c>
      <c r="B32" s="25" t="s">
        <v>670</v>
      </c>
      <c r="C32" s="25" t="s">
        <v>670</v>
      </c>
      <c r="D32" s="25" t="s">
        <v>670</v>
      </c>
      <c r="E32" s="25" t="s">
        <v>670</v>
      </c>
      <c r="F32" s="25" t="s">
        <v>670</v>
      </c>
      <c r="G32" s="25" t="s">
        <v>670</v>
      </c>
      <c r="H32" s="25" t="s">
        <v>670</v>
      </c>
      <c r="J32" s="10">
        <f t="shared" ca="1" si="20"/>
        <v>0</v>
      </c>
      <c r="M32" s="11">
        <f t="shared" ca="1" si="21"/>
        <v>850</v>
      </c>
      <c r="N32" s="25" t="s">
        <v>670</v>
      </c>
      <c r="O32" s="1">
        <f t="shared" si="22"/>
        <v>0</v>
      </c>
      <c r="P32" s="1">
        <f t="shared" ca="1" si="23"/>
        <v>10200</v>
      </c>
      <c r="Q32" s="1">
        <f t="shared" si="24"/>
        <v>1</v>
      </c>
      <c r="R32" s="1">
        <f t="shared" ca="1" si="25"/>
        <v>10200</v>
      </c>
      <c r="S32" s="1" t="str">
        <f>IF(H32="","",VLOOKUP(H32,'Соль SKU'!$A$1:$B$150,2,0))</f>
        <v>-</v>
      </c>
      <c r="T32" s="1">
        <f t="shared" si="26"/>
        <v>9.4117647058823533</v>
      </c>
      <c r="U32" s="1">
        <f t="shared" si="27"/>
        <v>0</v>
      </c>
      <c r="V32" s="1">
        <f t="shared" si="28"/>
        <v>0</v>
      </c>
      <c r="W32" s="1">
        <f t="shared" ca="1" si="29"/>
        <v>850</v>
      </c>
    </row>
    <row r="33" spans="1:23" ht="13.75" customHeight="1" x14ac:dyDescent="0.35">
      <c r="A33" s="27">
        <f ca="1">IF(N33="-", "-", 1 + MAX(Вода!$A$2:$A$99) + SUM(INDIRECT(ADDRESS(2,COLUMN(Q33)) &amp; ":" &amp; ADDRESS(ROW(),COLUMN(Q33)))))</f>
        <v>18</v>
      </c>
      <c r="B33" s="27" t="s">
        <v>680</v>
      </c>
      <c r="C33" s="27">
        <v>850</v>
      </c>
      <c r="D33" s="27" t="s">
        <v>625</v>
      </c>
      <c r="E33" s="27" t="s">
        <v>686</v>
      </c>
      <c r="F33" s="27" t="s">
        <v>686</v>
      </c>
      <c r="G33" s="27" t="s">
        <v>678</v>
      </c>
      <c r="H33" s="27" t="s">
        <v>213</v>
      </c>
      <c r="I33" s="27">
        <v>850</v>
      </c>
      <c r="J33" s="10" t="str">
        <f t="shared" ca="1" si="20"/>
        <v/>
      </c>
      <c r="K33" s="25">
        <v>1</v>
      </c>
      <c r="M33" s="11" t="str">
        <f t="shared" ca="1" si="21"/>
        <v/>
      </c>
      <c r="O33" s="1">
        <f t="shared" si="22"/>
        <v>850</v>
      </c>
      <c r="P33" s="1">
        <f t="shared" ca="1" si="23"/>
        <v>0</v>
      </c>
      <c r="Q33" s="1">
        <f t="shared" si="24"/>
        <v>0</v>
      </c>
      <c r="R33" s="1">
        <f t="shared" ca="1" si="25"/>
        <v>10200</v>
      </c>
      <c r="S33" s="1" t="str">
        <f>IF(H33="","",VLOOKUP(H33,'Соль SKU'!$A$1:$B$150,2,0))</f>
        <v>2.7, Сакко</v>
      </c>
      <c r="T33" s="1">
        <f t="shared" si="26"/>
        <v>9.4117647058823533</v>
      </c>
      <c r="U33" s="1">
        <f t="shared" si="27"/>
        <v>0</v>
      </c>
      <c r="V33" s="1">
        <f t="shared" si="28"/>
        <v>0</v>
      </c>
      <c r="W33" s="1" t="str">
        <f t="shared" ca="1" si="29"/>
        <v/>
      </c>
    </row>
    <row r="34" spans="1:23" ht="13.75" customHeight="1" x14ac:dyDescent="0.35">
      <c r="A34" s="25" t="str">
        <f ca="1">IF(N34="-", "-", 1 + MAX(Вода!$A$2:$A$99) + SUM(INDIRECT(ADDRESS(2,COLUMN(Q34)) &amp; ":" &amp; ADDRESS(ROW(),COLUMN(Q34)))))</f>
        <v>-</v>
      </c>
      <c r="B34" s="25" t="s">
        <v>670</v>
      </c>
      <c r="C34" s="25" t="s">
        <v>670</v>
      </c>
      <c r="D34" s="25" t="s">
        <v>670</v>
      </c>
      <c r="E34" s="25" t="s">
        <v>670</v>
      </c>
      <c r="F34" s="25" t="s">
        <v>670</v>
      </c>
      <c r="G34" s="25" t="s">
        <v>670</v>
      </c>
      <c r="H34" s="25" t="s">
        <v>670</v>
      </c>
      <c r="J34" s="10">
        <f t="shared" ca="1" si="20"/>
        <v>0</v>
      </c>
      <c r="M34" s="11">
        <f t="shared" ca="1" si="21"/>
        <v>850</v>
      </c>
      <c r="N34" s="25" t="s">
        <v>670</v>
      </c>
      <c r="O34" s="1">
        <f t="shared" si="22"/>
        <v>0</v>
      </c>
      <c r="P34" s="1">
        <f t="shared" ref="P34:P56" ca="1" si="30">IF(N34="-",SUM(INDIRECT(ADDRESS(2,COLUMN(O34))&amp;":"&amp;ADDRESS(ROW(),COLUMN(O34)))),0)</f>
        <v>11050</v>
      </c>
      <c r="Q34" s="1">
        <f t="shared" si="24"/>
        <v>1</v>
      </c>
      <c r="R34" s="1">
        <f t="shared" ca="1" si="25"/>
        <v>11050</v>
      </c>
      <c r="S34" s="1" t="str">
        <f>IF(H34="","",VLOOKUP(H34,'Соль SKU'!$A$1:$B$150,2,0))</f>
        <v>-</v>
      </c>
      <c r="T34" s="1">
        <f t="shared" si="26"/>
        <v>9.4117647058823533</v>
      </c>
      <c r="U34" s="1">
        <f t="shared" si="27"/>
        <v>0</v>
      </c>
      <c r="V34" s="1">
        <f t="shared" si="28"/>
        <v>0</v>
      </c>
      <c r="W34" s="1">
        <f t="shared" ca="1" si="29"/>
        <v>850</v>
      </c>
    </row>
    <row r="35" spans="1:23" ht="13.75" customHeight="1" x14ac:dyDescent="0.35">
      <c r="J35" s="10" t="str">
        <f t="shared" ca="1" si="20"/>
        <v/>
      </c>
      <c r="M35" s="11" t="str">
        <f t="shared" ca="1" si="21"/>
        <v/>
      </c>
      <c r="O35" s="1">
        <f t="shared" si="22"/>
        <v>0</v>
      </c>
      <c r="P35" s="1">
        <f t="shared" ca="1" si="30"/>
        <v>0</v>
      </c>
      <c r="Q35" s="1">
        <f t="shared" si="24"/>
        <v>0</v>
      </c>
      <c r="R35" s="1">
        <f t="shared" ca="1" si="25"/>
        <v>11050</v>
      </c>
      <c r="S35" s="1" t="str">
        <f>IF(H35="","",VLOOKUP(H35,'Соль SKU'!$A$1:$B$150,2,0))</f>
        <v/>
      </c>
      <c r="T35" s="1">
        <f t="shared" si="26"/>
        <v>9.4117647058823533</v>
      </c>
      <c r="U35" s="1">
        <f t="shared" si="27"/>
        <v>0</v>
      </c>
      <c r="V35" s="1">
        <f t="shared" si="28"/>
        <v>0</v>
      </c>
      <c r="W35" s="1" t="str">
        <f t="shared" ca="1" si="29"/>
        <v/>
      </c>
    </row>
    <row r="36" spans="1:23" ht="13.75" customHeight="1" x14ac:dyDescent="0.35">
      <c r="J36" s="10" t="str">
        <f t="shared" ca="1" si="20"/>
        <v/>
      </c>
      <c r="M36" s="11" t="str">
        <f t="shared" ca="1" si="21"/>
        <v/>
      </c>
      <c r="O36" s="1">
        <f t="shared" si="22"/>
        <v>0</v>
      </c>
      <c r="P36" s="1">
        <f t="shared" ca="1" si="30"/>
        <v>0</v>
      </c>
      <c r="Q36" s="1">
        <f t="shared" si="24"/>
        <v>0</v>
      </c>
      <c r="R36" s="1">
        <f t="shared" ca="1" si="25"/>
        <v>11050</v>
      </c>
      <c r="S36" s="1" t="str">
        <f>IF(H36="","",VLOOKUP(H36,'Соль SKU'!$A$1:$B$150,2,0))</f>
        <v/>
      </c>
      <c r="T36" s="1">
        <f t="shared" si="26"/>
        <v>9.4117647058823533</v>
      </c>
      <c r="U36" s="1">
        <f t="shared" si="27"/>
        <v>0</v>
      </c>
      <c r="V36" s="1">
        <f t="shared" si="28"/>
        <v>0</v>
      </c>
      <c r="W36" s="1" t="str">
        <f t="shared" ca="1" si="29"/>
        <v/>
      </c>
    </row>
    <row r="37" spans="1:23" ht="13.75" customHeight="1" x14ac:dyDescent="0.35">
      <c r="J37" s="10" t="str">
        <f t="shared" ca="1" si="20"/>
        <v/>
      </c>
      <c r="M37" s="11" t="str">
        <f t="shared" ca="1" si="21"/>
        <v/>
      </c>
      <c r="O37" s="1">
        <f t="shared" si="22"/>
        <v>0</v>
      </c>
      <c r="P37" s="1">
        <f t="shared" ca="1" si="30"/>
        <v>0</v>
      </c>
      <c r="Q37" s="1">
        <f t="shared" si="24"/>
        <v>0</v>
      </c>
      <c r="R37" s="1">
        <f t="shared" ca="1" si="25"/>
        <v>11050</v>
      </c>
      <c r="S37" s="1" t="str">
        <f>IF(H37="","",VLOOKUP(H37,'Соль SKU'!$A$1:$B$150,2,0))</f>
        <v/>
      </c>
      <c r="T37" s="1">
        <f t="shared" si="26"/>
        <v>9.4117647058823533</v>
      </c>
      <c r="U37" s="1">
        <f t="shared" si="27"/>
        <v>0</v>
      </c>
      <c r="V37" s="1">
        <f t="shared" si="28"/>
        <v>0</v>
      </c>
      <c r="W37" s="1" t="str">
        <f t="shared" ca="1" si="29"/>
        <v/>
      </c>
    </row>
    <row r="38" spans="1:23" ht="13.75" customHeight="1" x14ac:dyDescent="0.35">
      <c r="J38" s="10" t="str">
        <f t="shared" ca="1" si="20"/>
        <v/>
      </c>
      <c r="M38" s="11" t="str">
        <f t="shared" ca="1" si="21"/>
        <v/>
      </c>
      <c r="O38" s="1">
        <f t="shared" si="22"/>
        <v>0</v>
      </c>
      <c r="P38" s="1">
        <f t="shared" ca="1" si="30"/>
        <v>0</v>
      </c>
      <c r="Q38" s="1">
        <f t="shared" si="24"/>
        <v>0</v>
      </c>
      <c r="R38" s="1">
        <f t="shared" ca="1" si="25"/>
        <v>11050</v>
      </c>
      <c r="S38" s="1" t="str">
        <f>IF(H38="","",VLOOKUP(H38,'Соль SKU'!$A$1:$B$150,2,0))</f>
        <v/>
      </c>
      <c r="T38" s="1">
        <f t="shared" si="26"/>
        <v>9.4117647058823533</v>
      </c>
      <c r="U38" s="1">
        <f t="shared" si="27"/>
        <v>0</v>
      </c>
      <c r="V38" s="1">
        <f t="shared" si="28"/>
        <v>0</v>
      </c>
      <c r="W38" s="1" t="str">
        <f t="shared" ca="1" si="29"/>
        <v/>
      </c>
    </row>
    <row r="39" spans="1:23" ht="13.75" customHeight="1" x14ac:dyDescent="0.35">
      <c r="J39" s="10" t="str">
        <f t="shared" ca="1" si="20"/>
        <v/>
      </c>
      <c r="M39" s="11" t="str">
        <f t="shared" ca="1" si="21"/>
        <v/>
      </c>
      <c r="O39" s="1">
        <f t="shared" si="22"/>
        <v>0</v>
      </c>
      <c r="P39" s="1">
        <f t="shared" ca="1" si="30"/>
        <v>0</v>
      </c>
      <c r="Q39" s="1">
        <f t="shared" si="24"/>
        <v>0</v>
      </c>
      <c r="R39" s="1">
        <f t="shared" ca="1" si="25"/>
        <v>11050</v>
      </c>
      <c r="S39" s="1" t="str">
        <f>IF(H39="","",VLOOKUP(H39,'Соль SKU'!$A$1:$B$150,2,0))</f>
        <v/>
      </c>
      <c r="T39" s="1">
        <f t="shared" si="26"/>
        <v>9.4117647058823533</v>
      </c>
      <c r="U39" s="1">
        <f t="shared" si="27"/>
        <v>0</v>
      </c>
      <c r="V39" s="1">
        <f t="shared" si="28"/>
        <v>0</v>
      </c>
      <c r="W39" s="1" t="str">
        <f t="shared" ca="1" si="29"/>
        <v/>
      </c>
    </row>
    <row r="40" spans="1:23" ht="13.75" customHeight="1" x14ac:dyDescent="0.35">
      <c r="J40" s="10" t="str">
        <f t="shared" ca="1" si="20"/>
        <v/>
      </c>
      <c r="M40" s="11" t="str">
        <f t="shared" ca="1" si="21"/>
        <v/>
      </c>
      <c r="O40" s="1">
        <f t="shared" si="22"/>
        <v>0</v>
      </c>
      <c r="P40" s="1">
        <f t="shared" ca="1" si="30"/>
        <v>0</v>
      </c>
      <c r="Q40" s="1">
        <f t="shared" si="24"/>
        <v>0</v>
      </c>
      <c r="R40" s="1">
        <f t="shared" ca="1" si="25"/>
        <v>11050</v>
      </c>
      <c r="S40" s="1" t="str">
        <f>IF(H40="","",VLOOKUP(H40,'Соль SKU'!$A$1:$B$150,2,0))</f>
        <v/>
      </c>
      <c r="T40" s="1">
        <f t="shared" si="26"/>
        <v>9.4117647058823533</v>
      </c>
      <c r="U40" s="1">
        <f t="shared" si="27"/>
        <v>0</v>
      </c>
      <c r="V40" s="1">
        <f t="shared" si="28"/>
        <v>0</v>
      </c>
      <c r="W40" s="1" t="str">
        <f t="shared" ca="1" si="29"/>
        <v/>
      </c>
    </row>
    <row r="41" spans="1:23" ht="13.75" customHeight="1" x14ac:dyDescent="0.35">
      <c r="J41" s="10" t="str">
        <f t="shared" ca="1" si="20"/>
        <v/>
      </c>
      <c r="M41" s="11" t="str">
        <f t="shared" ca="1" si="21"/>
        <v/>
      </c>
      <c r="O41" s="1">
        <f t="shared" si="22"/>
        <v>0</v>
      </c>
      <c r="P41" s="1">
        <f t="shared" ca="1" si="30"/>
        <v>0</v>
      </c>
      <c r="Q41" s="1">
        <f t="shared" si="24"/>
        <v>0</v>
      </c>
      <c r="R41" s="1">
        <f t="shared" ca="1" si="25"/>
        <v>11050</v>
      </c>
      <c r="S41" s="1" t="str">
        <f>IF(H41="","",VLOOKUP(H41,'Соль SKU'!$A$1:$B$150,2,0))</f>
        <v/>
      </c>
      <c r="T41" s="1">
        <f t="shared" si="26"/>
        <v>9.4117647058823533</v>
      </c>
      <c r="U41" s="1">
        <f t="shared" si="27"/>
        <v>0</v>
      </c>
      <c r="V41" s="1">
        <f t="shared" si="28"/>
        <v>0</v>
      </c>
      <c r="W41" s="1" t="str">
        <f t="shared" ca="1" si="29"/>
        <v/>
      </c>
    </row>
    <row r="42" spans="1:23" ht="13.75" customHeight="1" x14ac:dyDescent="0.35">
      <c r="J42" s="10" t="str">
        <f t="shared" ca="1" si="20"/>
        <v/>
      </c>
      <c r="M42" s="11" t="str">
        <f t="shared" ca="1" si="21"/>
        <v/>
      </c>
      <c r="O42" s="1">
        <f t="shared" si="22"/>
        <v>0</v>
      </c>
      <c r="P42" s="1">
        <f t="shared" ca="1" si="30"/>
        <v>0</v>
      </c>
      <c r="Q42" s="1">
        <f t="shared" si="24"/>
        <v>0</v>
      </c>
      <c r="R42" s="1">
        <f t="shared" ca="1" si="25"/>
        <v>11050</v>
      </c>
      <c r="S42" s="1" t="str">
        <f>IF(H42="","",VLOOKUP(H42,'Соль SKU'!$A$1:$B$150,2,0))</f>
        <v/>
      </c>
      <c r="T42" s="1">
        <f t="shared" si="26"/>
        <v>9.4117647058823533</v>
      </c>
      <c r="U42" s="1">
        <f t="shared" si="27"/>
        <v>0</v>
      </c>
      <c r="V42" s="1">
        <f t="shared" si="28"/>
        <v>0</v>
      </c>
      <c r="W42" s="1" t="str">
        <f t="shared" ca="1" si="29"/>
        <v/>
      </c>
    </row>
    <row r="43" spans="1:23" ht="13.75" customHeight="1" x14ac:dyDescent="0.35">
      <c r="J43" s="10" t="str">
        <f t="shared" ca="1" si="20"/>
        <v/>
      </c>
      <c r="M43" s="11" t="str">
        <f t="shared" ca="1" si="21"/>
        <v/>
      </c>
      <c r="O43" s="1">
        <f t="shared" si="22"/>
        <v>0</v>
      </c>
      <c r="P43" s="1">
        <f t="shared" ca="1" si="30"/>
        <v>0</v>
      </c>
      <c r="Q43" s="1">
        <f t="shared" si="24"/>
        <v>0</v>
      </c>
      <c r="R43" s="1">
        <f t="shared" ca="1" si="25"/>
        <v>11050</v>
      </c>
      <c r="S43" s="1" t="str">
        <f>IF(H43="","",VLOOKUP(H43,'Соль SKU'!$A$1:$B$150,2,0))</f>
        <v/>
      </c>
      <c r="T43" s="1">
        <f t="shared" si="26"/>
        <v>9.4117647058823533</v>
      </c>
      <c r="U43" s="1">
        <f t="shared" si="27"/>
        <v>0</v>
      </c>
      <c r="V43" s="1">
        <f t="shared" si="28"/>
        <v>0</v>
      </c>
      <c r="W43" s="1" t="str">
        <f t="shared" ca="1" si="29"/>
        <v/>
      </c>
    </row>
    <row r="44" spans="1:23" ht="13.75" customHeight="1" x14ac:dyDescent="0.35">
      <c r="J44" s="10" t="str">
        <f t="shared" ca="1" si="20"/>
        <v/>
      </c>
      <c r="M44" s="11" t="str">
        <f t="shared" ca="1" si="21"/>
        <v/>
      </c>
      <c r="O44" s="1">
        <f t="shared" si="22"/>
        <v>0</v>
      </c>
      <c r="P44" s="1">
        <f t="shared" ca="1" si="30"/>
        <v>0</v>
      </c>
      <c r="Q44" s="1">
        <f t="shared" si="24"/>
        <v>0</v>
      </c>
      <c r="R44" s="1">
        <f t="shared" ca="1" si="25"/>
        <v>11050</v>
      </c>
      <c r="S44" s="1" t="str">
        <f>IF(H44="","",VLOOKUP(H44,'Соль SKU'!$A$1:$B$150,2,0))</f>
        <v/>
      </c>
      <c r="T44" s="1">
        <f t="shared" si="26"/>
        <v>9.4117647058823533</v>
      </c>
      <c r="U44" s="1">
        <f t="shared" si="27"/>
        <v>0</v>
      </c>
      <c r="V44" s="1">
        <f t="shared" si="28"/>
        <v>0</v>
      </c>
      <c r="W44" s="1" t="str">
        <f t="shared" ca="1" si="29"/>
        <v/>
      </c>
    </row>
    <row r="45" spans="1:23" ht="13.75" customHeight="1" x14ac:dyDescent="0.35">
      <c r="J45" s="10" t="str">
        <f t="shared" ca="1" si="20"/>
        <v/>
      </c>
      <c r="M45" s="11" t="str">
        <f t="shared" ca="1" si="21"/>
        <v/>
      </c>
      <c r="O45" s="1">
        <f t="shared" si="22"/>
        <v>0</v>
      </c>
      <c r="P45" s="1">
        <f t="shared" ca="1" si="30"/>
        <v>0</v>
      </c>
      <c r="Q45" s="1">
        <f t="shared" si="24"/>
        <v>0</v>
      </c>
      <c r="R45" s="1">
        <f t="shared" ca="1" si="25"/>
        <v>11050</v>
      </c>
      <c r="S45" s="1" t="str">
        <f>IF(H45="","",VLOOKUP(H45,'Соль SKU'!$A$1:$B$150,2,0))</f>
        <v/>
      </c>
      <c r="T45" s="1">
        <f t="shared" si="26"/>
        <v>9.4117647058823533</v>
      </c>
      <c r="U45" s="1">
        <f t="shared" si="27"/>
        <v>0</v>
      </c>
      <c r="V45" s="1">
        <f t="shared" si="28"/>
        <v>0</v>
      </c>
      <c r="W45" s="1" t="str">
        <f t="shared" ca="1" si="29"/>
        <v/>
      </c>
    </row>
    <row r="46" spans="1:23" ht="13.75" customHeight="1" x14ac:dyDescent="0.35">
      <c r="J46" s="10" t="str">
        <f t="shared" ca="1" si="20"/>
        <v/>
      </c>
      <c r="M46" s="11" t="str">
        <f t="shared" ca="1" si="21"/>
        <v/>
      </c>
      <c r="O46" s="1">
        <f t="shared" si="22"/>
        <v>0</v>
      </c>
      <c r="P46" s="1">
        <f t="shared" ca="1" si="30"/>
        <v>0</v>
      </c>
      <c r="Q46" s="1">
        <f t="shared" si="24"/>
        <v>0</v>
      </c>
      <c r="R46" s="1">
        <f t="shared" ca="1" si="25"/>
        <v>11050</v>
      </c>
      <c r="S46" s="1" t="str">
        <f>IF(H46="","",VLOOKUP(H46,'Соль SKU'!$A$1:$B$150,2,0))</f>
        <v/>
      </c>
      <c r="T46" s="1">
        <f t="shared" si="26"/>
        <v>9.4117647058823533</v>
      </c>
      <c r="U46" s="1">
        <f t="shared" si="27"/>
        <v>0</v>
      </c>
      <c r="V46" s="1">
        <f t="shared" si="28"/>
        <v>0</v>
      </c>
      <c r="W46" s="1" t="str">
        <f t="shared" ca="1" si="29"/>
        <v/>
      </c>
    </row>
    <row r="47" spans="1:23" ht="13.75" customHeight="1" x14ac:dyDescent="0.35">
      <c r="J47" s="10" t="str">
        <f t="shared" ca="1" si="20"/>
        <v/>
      </c>
      <c r="M47" s="11" t="str">
        <f t="shared" ca="1" si="21"/>
        <v/>
      </c>
      <c r="O47" s="1">
        <f t="shared" si="22"/>
        <v>0</v>
      </c>
      <c r="P47" s="1">
        <f t="shared" ca="1" si="30"/>
        <v>0</v>
      </c>
      <c r="Q47" s="1">
        <f t="shared" si="24"/>
        <v>0</v>
      </c>
      <c r="R47" s="1">
        <f t="shared" ca="1" si="25"/>
        <v>11050</v>
      </c>
      <c r="S47" s="1" t="str">
        <f>IF(H47="","",VLOOKUP(H47,'Соль SKU'!$A$1:$B$150,2,0))</f>
        <v/>
      </c>
      <c r="T47" s="1">
        <f t="shared" si="26"/>
        <v>9.4117647058823533</v>
      </c>
      <c r="U47" s="1">
        <f t="shared" si="27"/>
        <v>0</v>
      </c>
      <c r="V47" s="1">
        <f t="shared" si="28"/>
        <v>0</v>
      </c>
      <c r="W47" s="1" t="str">
        <f t="shared" ca="1" si="29"/>
        <v/>
      </c>
    </row>
    <row r="48" spans="1:23" ht="13.75" customHeight="1" x14ac:dyDescent="0.35">
      <c r="J48" s="10" t="str">
        <f t="shared" ca="1" si="20"/>
        <v/>
      </c>
      <c r="M48" s="11" t="str">
        <f t="shared" ca="1" si="21"/>
        <v/>
      </c>
      <c r="O48" s="1">
        <f t="shared" si="22"/>
        <v>0</v>
      </c>
      <c r="P48" s="1">
        <f t="shared" ca="1" si="30"/>
        <v>0</v>
      </c>
      <c r="Q48" s="1">
        <f t="shared" si="24"/>
        <v>0</v>
      </c>
      <c r="R48" s="1">
        <f t="shared" ca="1" si="25"/>
        <v>11050</v>
      </c>
      <c r="S48" s="1" t="str">
        <f>IF(H48="","",VLOOKUP(H48,'Соль SKU'!$A$1:$B$150,2,0))</f>
        <v/>
      </c>
      <c r="T48" s="1">
        <f t="shared" si="26"/>
        <v>9.4117647058823533</v>
      </c>
      <c r="U48" s="1">
        <f t="shared" si="27"/>
        <v>0</v>
      </c>
      <c r="V48" s="1">
        <f t="shared" si="28"/>
        <v>0</v>
      </c>
      <c r="W48" s="1" t="str">
        <f t="shared" ca="1" si="29"/>
        <v/>
      </c>
    </row>
    <row r="49" spans="10:23" ht="13.75" customHeight="1" x14ac:dyDescent="0.35">
      <c r="J49" s="10" t="str">
        <f t="shared" ca="1" si="20"/>
        <v/>
      </c>
      <c r="M49" s="11" t="str">
        <f t="shared" ca="1" si="21"/>
        <v/>
      </c>
      <c r="O49" s="1">
        <f t="shared" si="22"/>
        <v>0</v>
      </c>
      <c r="P49" s="1">
        <f t="shared" ca="1" si="30"/>
        <v>0</v>
      </c>
      <c r="Q49" s="1">
        <f t="shared" si="24"/>
        <v>0</v>
      </c>
      <c r="R49" s="1">
        <f t="shared" ca="1" si="25"/>
        <v>11050</v>
      </c>
      <c r="S49" s="1" t="str">
        <f>IF(H49="","",VLOOKUP(H49,'Соль SKU'!$A$1:$B$150,2,0))</f>
        <v/>
      </c>
      <c r="T49" s="1">
        <f t="shared" si="26"/>
        <v>9.4117647058823533</v>
      </c>
      <c r="U49" s="1">
        <f t="shared" si="27"/>
        <v>0</v>
      </c>
      <c r="V49" s="1">
        <f t="shared" si="28"/>
        <v>0</v>
      </c>
      <c r="W49" s="1" t="str">
        <f t="shared" ca="1" si="29"/>
        <v/>
      </c>
    </row>
    <row r="50" spans="10:23" ht="13.75" customHeight="1" x14ac:dyDescent="0.35">
      <c r="J50" s="10" t="str">
        <f t="shared" ca="1" si="20"/>
        <v/>
      </c>
      <c r="M50" s="11" t="str">
        <f t="shared" ca="1" si="21"/>
        <v/>
      </c>
      <c r="O50" s="1">
        <f t="shared" si="22"/>
        <v>0</v>
      </c>
      <c r="P50" s="1">
        <f t="shared" ca="1" si="30"/>
        <v>0</v>
      </c>
      <c r="Q50" s="1">
        <f t="shared" si="24"/>
        <v>0</v>
      </c>
      <c r="R50" s="1">
        <f t="shared" ca="1" si="25"/>
        <v>11050</v>
      </c>
      <c r="S50" s="1" t="str">
        <f>IF(H50="","",VLOOKUP(H50,'Соль SKU'!$A$1:$B$150,2,0))</f>
        <v/>
      </c>
      <c r="T50" s="1">
        <f t="shared" si="26"/>
        <v>9.4117647058823533</v>
      </c>
      <c r="U50" s="1">
        <f t="shared" si="27"/>
        <v>0</v>
      </c>
      <c r="V50" s="1">
        <f t="shared" si="28"/>
        <v>0</v>
      </c>
      <c r="W50" s="1" t="str">
        <f t="shared" ca="1" si="29"/>
        <v/>
      </c>
    </row>
    <row r="51" spans="10:23" ht="13.75" customHeight="1" x14ac:dyDescent="0.35">
      <c r="J51" s="10" t="str">
        <f t="shared" ca="1" si="20"/>
        <v/>
      </c>
      <c r="M51" s="11" t="str">
        <f t="shared" ca="1" si="21"/>
        <v/>
      </c>
      <c r="O51" s="1">
        <f t="shared" si="22"/>
        <v>0</v>
      </c>
      <c r="P51" s="1">
        <f t="shared" ca="1" si="30"/>
        <v>0</v>
      </c>
      <c r="Q51" s="1">
        <f t="shared" si="24"/>
        <v>0</v>
      </c>
      <c r="R51" s="1">
        <f t="shared" ca="1" si="25"/>
        <v>11050</v>
      </c>
      <c r="S51" s="1" t="str">
        <f>IF(H51="","",VLOOKUP(H51,'Соль SKU'!$A$1:$B$150,2,0))</f>
        <v/>
      </c>
      <c r="T51" s="1">
        <f t="shared" si="26"/>
        <v>9.4117647058823533</v>
      </c>
      <c r="U51" s="1">
        <f t="shared" si="27"/>
        <v>0</v>
      </c>
      <c r="V51" s="1">
        <f t="shared" si="28"/>
        <v>0</v>
      </c>
      <c r="W51" s="1" t="str">
        <f t="shared" ca="1" si="29"/>
        <v/>
      </c>
    </row>
    <row r="52" spans="10:23" ht="13.75" customHeight="1" x14ac:dyDescent="0.35">
      <c r="J52" s="10" t="str">
        <f t="shared" ca="1" si="20"/>
        <v/>
      </c>
      <c r="M52" s="11" t="str">
        <f t="shared" ca="1" si="21"/>
        <v/>
      </c>
      <c r="O52" s="1">
        <f t="shared" si="22"/>
        <v>0</v>
      </c>
      <c r="P52" s="1">
        <f t="shared" ca="1" si="30"/>
        <v>0</v>
      </c>
      <c r="Q52" s="1">
        <f t="shared" si="24"/>
        <v>0</v>
      </c>
      <c r="R52" s="1">
        <f t="shared" ca="1" si="25"/>
        <v>11050</v>
      </c>
      <c r="S52" s="1" t="str">
        <f>IF(H52="","",VLOOKUP(H52,'Соль SKU'!$A$1:$B$150,2,0))</f>
        <v/>
      </c>
      <c r="T52" s="1">
        <f t="shared" si="26"/>
        <v>9.4117647058823533</v>
      </c>
      <c r="U52" s="1">
        <f t="shared" si="27"/>
        <v>0</v>
      </c>
      <c r="V52" s="1">
        <f t="shared" si="28"/>
        <v>0</v>
      </c>
      <c r="W52" s="1" t="str">
        <f t="shared" ca="1" si="29"/>
        <v/>
      </c>
    </row>
    <row r="53" spans="10:23" ht="13.75" customHeight="1" x14ac:dyDescent="0.35">
      <c r="J53" s="10" t="str">
        <f t="shared" ca="1" si="20"/>
        <v/>
      </c>
      <c r="M53" s="11" t="str">
        <f t="shared" ca="1" si="21"/>
        <v/>
      </c>
      <c r="O53" s="1">
        <f t="shared" si="22"/>
        <v>0</v>
      </c>
      <c r="P53" s="1">
        <f t="shared" ca="1" si="30"/>
        <v>0</v>
      </c>
      <c r="Q53" s="1">
        <f t="shared" si="24"/>
        <v>0</v>
      </c>
      <c r="R53" s="1">
        <f t="shared" ca="1" si="25"/>
        <v>11050</v>
      </c>
      <c r="S53" s="1" t="str">
        <f>IF(H53="","",VLOOKUP(H53,'Соль SKU'!$A$1:$B$150,2,0))</f>
        <v/>
      </c>
      <c r="T53" s="1">
        <f t="shared" si="26"/>
        <v>9.4117647058823533</v>
      </c>
      <c r="U53" s="1">
        <f t="shared" si="27"/>
        <v>0</v>
      </c>
      <c r="V53" s="1">
        <f t="shared" si="28"/>
        <v>0</v>
      </c>
      <c r="W53" s="1" t="str">
        <f t="shared" ca="1" si="29"/>
        <v/>
      </c>
    </row>
    <row r="54" spans="10:23" ht="13.75" customHeight="1" x14ac:dyDescent="0.35">
      <c r="J54" s="10" t="str">
        <f t="shared" ca="1" si="20"/>
        <v/>
      </c>
      <c r="M54" s="11" t="str">
        <f t="shared" ca="1" si="21"/>
        <v/>
      </c>
      <c r="O54" s="1">
        <f t="shared" si="22"/>
        <v>0</v>
      </c>
      <c r="P54" s="1">
        <f t="shared" ca="1" si="30"/>
        <v>0</v>
      </c>
      <c r="Q54" s="1">
        <f t="shared" si="24"/>
        <v>0</v>
      </c>
      <c r="R54" s="1">
        <f t="shared" ca="1" si="25"/>
        <v>11050</v>
      </c>
      <c r="S54" s="1" t="str">
        <f>IF(H54="","",VLOOKUP(H54,'Соль SKU'!$A$1:$B$150,2,0))</f>
        <v/>
      </c>
      <c r="T54" s="1">
        <f t="shared" si="26"/>
        <v>9.4117647058823533</v>
      </c>
      <c r="U54" s="1">
        <f t="shared" si="27"/>
        <v>0</v>
      </c>
      <c r="V54" s="1">
        <f t="shared" si="28"/>
        <v>0</v>
      </c>
      <c r="W54" s="1" t="str">
        <f t="shared" ca="1" si="29"/>
        <v/>
      </c>
    </row>
    <row r="55" spans="10:23" ht="13.75" customHeight="1" x14ac:dyDescent="0.35">
      <c r="J55" s="10" t="str">
        <f t="shared" ref="J55:J79" ca="1" si="31">IF(L55="", IF(N55="","",W55+(INDIRECT("R" &amp; ROW() - 1) - R55)),IF(N55="", "", INDIRECT("R" &amp; ROW() - 1) - R55))</f>
        <v/>
      </c>
      <c r="M55" s="11" t="str">
        <f t="shared" ref="M55:M79" ca="1" si="32">IF(L55="", IF(W55=0, "", W55), IF(U55 = "", "", IF(U55/T55 = 0, "", U55/T55)))</f>
        <v/>
      </c>
      <c r="O55" s="1">
        <f t="shared" ref="O55:O79" si="33">IF(N55 = "-", -V55,I55)</f>
        <v>0</v>
      </c>
      <c r="P55" s="1">
        <f t="shared" ca="1" si="30"/>
        <v>0</v>
      </c>
      <c r="Q55" s="1">
        <f t="shared" ref="Q55:Q79" si="34">IF(N55="-",1,0)</f>
        <v>0</v>
      </c>
      <c r="R55" s="1">
        <f t="shared" ref="R55:R79" ca="1" si="35">IF(P55 = 0, INDIRECT("R" &amp; ROW() - 1), P55)</f>
        <v>11050</v>
      </c>
      <c r="S55" s="1" t="str">
        <f>IF(H55="","",VLOOKUP(H55,'Соль SKU'!$A$1:$B$150,2,0))</f>
        <v/>
      </c>
      <c r="T55" s="1">
        <f t="shared" ref="T55:T79" si="36">8000/850</f>
        <v>9.4117647058823533</v>
      </c>
      <c r="U55" s="1">
        <f t="shared" ref="U55:U79" si="37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1">
        <f t="shared" ref="V55:V79" si="38">IF(U55 = "", "", U55/T55)</f>
        <v>0</v>
      </c>
      <c r="W55" s="1" t="str">
        <f t="shared" ref="W55:W79" ca="1" si="39">IF(N55="", "", MAX(ROUND(-(INDIRECT("R" &amp; ROW() - 1) - R55)/850, 0), 1) * 850)</f>
        <v/>
      </c>
    </row>
    <row r="56" spans="10:23" ht="13.75" customHeight="1" x14ac:dyDescent="0.35">
      <c r="J56" s="10" t="str">
        <f t="shared" ca="1" si="31"/>
        <v/>
      </c>
      <c r="M56" s="11" t="str">
        <f t="shared" ca="1" si="32"/>
        <v/>
      </c>
      <c r="O56" s="1">
        <f t="shared" si="33"/>
        <v>0</v>
      </c>
      <c r="P56" s="1">
        <f t="shared" ca="1" si="30"/>
        <v>0</v>
      </c>
      <c r="Q56" s="1">
        <f t="shared" si="34"/>
        <v>0</v>
      </c>
      <c r="R56" s="1">
        <f t="shared" ca="1" si="35"/>
        <v>11050</v>
      </c>
      <c r="S56" s="1" t="str">
        <f>IF(H56="","",VLOOKUP(H56,'Соль SKU'!$A$1:$B$150,2,0))</f>
        <v/>
      </c>
      <c r="T56" s="1">
        <f t="shared" si="36"/>
        <v>9.4117647058823533</v>
      </c>
      <c r="U56" s="1">
        <f t="shared" si="37"/>
        <v>0</v>
      </c>
      <c r="V56" s="1">
        <f t="shared" si="38"/>
        <v>0</v>
      </c>
      <c r="W56" s="1" t="str">
        <f t="shared" ca="1" si="39"/>
        <v/>
      </c>
    </row>
    <row r="57" spans="10:23" ht="13.75" customHeight="1" x14ac:dyDescent="0.35">
      <c r="J57" s="10" t="str">
        <f t="shared" ca="1" si="31"/>
        <v/>
      </c>
      <c r="M57" s="11" t="str">
        <f t="shared" ca="1" si="32"/>
        <v/>
      </c>
      <c r="O57" s="1">
        <f t="shared" si="33"/>
        <v>0</v>
      </c>
      <c r="P57" s="1">
        <f t="shared" ref="P57:P79" ca="1" si="40">IF(N57 = "-", SUM(INDIRECT(ADDRESS(2,COLUMN(O57)) &amp; ":" &amp; ADDRESS(ROW(),COLUMN(O57)))), 0)</f>
        <v>0</v>
      </c>
      <c r="Q57" s="1">
        <f t="shared" si="34"/>
        <v>0</v>
      </c>
      <c r="R57" s="1">
        <f t="shared" ca="1" si="35"/>
        <v>11050</v>
      </c>
      <c r="S57" s="1" t="str">
        <f>IF(H57="","",VLOOKUP(H57,'Соль SKU'!$A$1:$B$150,2,0))</f>
        <v/>
      </c>
      <c r="T57" s="1">
        <f t="shared" si="36"/>
        <v>9.4117647058823533</v>
      </c>
      <c r="U57" s="1">
        <f t="shared" si="37"/>
        <v>0</v>
      </c>
      <c r="V57" s="1">
        <f t="shared" si="38"/>
        <v>0</v>
      </c>
      <c r="W57" s="1" t="str">
        <f t="shared" ca="1" si="39"/>
        <v/>
      </c>
    </row>
    <row r="58" spans="10:23" ht="13.75" customHeight="1" x14ac:dyDescent="0.35">
      <c r="J58" s="10" t="str">
        <f t="shared" ca="1" si="31"/>
        <v/>
      </c>
      <c r="M58" s="11" t="str">
        <f t="shared" ca="1" si="32"/>
        <v/>
      </c>
      <c r="O58" s="1">
        <f t="shared" si="33"/>
        <v>0</v>
      </c>
      <c r="P58" s="1">
        <f t="shared" ca="1" si="40"/>
        <v>0</v>
      </c>
      <c r="Q58" s="1">
        <f t="shared" si="34"/>
        <v>0</v>
      </c>
      <c r="R58" s="1">
        <f t="shared" ca="1" si="35"/>
        <v>11050</v>
      </c>
      <c r="S58" s="1" t="str">
        <f>IF(H58="","",VLOOKUP(H58,'Соль SKU'!$A$1:$B$150,2,0))</f>
        <v/>
      </c>
      <c r="T58" s="1">
        <f t="shared" si="36"/>
        <v>9.4117647058823533</v>
      </c>
      <c r="U58" s="1">
        <f t="shared" si="37"/>
        <v>0</v>
      </c>
      <c r="V58" s="1">
        <f t="shared" si="38"/>
        <v>0</v>
      </c>
      <c r="W58" s="1" t="str">
        <f t="shared" ca="1" si="39"/>
        <v/>
      </c>
    </row>
    <row r="59" spans="10:23" ht="13.75" customHeight="1" x14ac:dyDescent="0.35">
      <c r="J59" s="10" t="str">
        <f t="shared" ca="1" si="31"/>
        <v/>
      </c>
      <c r="M59" s="11" t="str">
        <f t="shared" ca="1" si="32"/>
        <v/>
      </c>
      <c r="O59" s="1">
        <f t="shared" si="33"/>
        <v>0</v>
      </c>
      <c r="P59" s="1">
        <f t="shared" ca="1" si="40"/>
        <v>0</v>
      </c>
      <c r="Q59" s="1">
        <f t="shared" si="34"/>
        <v>0</v>
      </c>
      <c r="R59" s="1">
        <f t="shared" ca="1" si="35"/>
        <v>11050</v>
      </c>
      <c r="S59" s="1" t="str">
        <f>IF(H59="","",VLOOKUP(H59,'Соль SKU'!$A$1:$B$150,2,0))</f>
        <v/>
      </c>
      <c r="T59" s="1">
        <f t="shared" si="36"/>
        <v>9.4117647058823533</v>
      </c>
      <c r="U59" s="1">
        <f t="shared" si="37"/>
        <v>0</v>
      </c>
      <c r="V59" s="1">
        <f t="shared" si="38"/>
        <v>0</v>
      </c>
      <c r="W59" s="1" t="str">
        <f t="shared" ca="1" si="39"/>
        <v/>
      </c>
    </row>
    <row r="60" spans="10:23" ht="13.75" customHeight="1" x14ac:dyDescent="0.35">
      <c r="J60" s="10" t="str">
        <f t="shared" ca="1" si="31"/>
        <v/>
      </c>
      <c r="M60" s="11" t="str">
        <f t="shared" ca="1" si="32"/>
        <v/>
      </c>
      <c r="O60" s="1">
        <f t="shared" si="33"/>
        <v>0</v>
      </c>
      <c r="P60" s="1">
        <f t="shared" ca="1" si="40"/>
        <v>0</v>
      </c>
      <c r="Q60" s="1">
        <f t="shared" si="34"/>
        <v>0</v>
      </c>
      <c r="R60" s="1">
        <f t="shared" ca="1" si="35"/>
        <v>11050</v>
      </c>
      <c r="S60" s="1" t="str">
        <f>IF(H60="","",VLOOKUP(H60,'Соль SKU'!$A$1:$B$150,2,0))</f>
        <v/>
      </c>
      <c r="T60" s="1">
        <f t="shared" si="36"/>
        <v>9.4117647058823533</v>
      </c>
      <c r="U60" s="1">
        <f t="shared" si="37"/>
        <v>0</v>
      </c>
      <c r="V60" s="1">
        <f t="shared" si="38"/>
        <v>0</v>
      </c>
      <c r="W60" s="1" t="str">
        <f t="shared" ca="1" si="39"/>
        <v/>
      </c>
    </row>
    <row r="61" spans="10:23" ht="13.75" customHeight="1" x14ac:dyDescent="0.35">
      <c r="J61" s="10" t="str">
        <f t="shared" ca="1" si="31"/>
        <v/>
      </c>
      <c r="M61" s="11" t="str">
        <f t="shared" ca="1" si="32"/>
        <v/>
      </c>
      <c r="O61" s="1">
        <f t="shared" si="33"/>
        <v>0</v>
      </c>
      <c r="P61" s="1">
        <f t="shared" ca="1" si="40"/>
        <v>0</v>
      </c>
      <c r="Q61" s="1">
        <f t="shared" si="34"/>
        <v>0</v>
      </c>
      <c r="R61" s="1">
        <f t="shared" ca="1" si="35"/>
        <v>11050</v>
      </c>
      <c r="S61" s="1" t="str">
        <f>IF(H61="","",VLOOKUP(H61,'Соль SKU'!$A$1:$B$150,2,0))</f>
        <v/>
      </c>
      <c r="T61" s="1">
        <f t="shared" si="36"/>
        <v>9.4117647058823533</v>
      </c>
      <c r="U61" s="1">
        <f t="shared" si="37"/>
        <v>0</v>
      </c>
      <c r="V61" s="1">
        <f t="shared" si="38"/>
        <v>0</v>
      </c>
      <c r="W61" s="1" t="str">
        <f t="shared" ca="1" si="39"/>
        <v/>
      </c>
    </row>
    <row r="62" spans="10:23" ht="13.75" customHeight="1" x14ac:dyDescent="0.35">
      <c r="J62" s="10" t="str">
        <f t="shared" ca="1" si="31"/>
        <v/>
      </c>
      <c r="M62" s="11" t="str">
        <f t="shared" ca="1" si="32"/>
        <v/>
      </c>
      <c r="O62" s="1">
        <f t="shared" si="33"/>
        <v>0</v>
      </c>
      <c r="P62" s="1">
        <f t="shared" ca="1" si="40"/>
        <v>0</v>
      </c>
      <c r="Q62" s="1">
        <f t="shared" si="34"/>
        <v>0</v>
      </c>
      <c r="R62" s="1">
        <f t="shared" ca="1" si="35"/>
        <v>11050</v>
      </c>
      <c r="S62" s="1" t="str">
        <f>IF(H62="","",VLOOKUP(H62,'Соль SKU'!$A$1:$B$150,2,0))</f>
        <v/>
      </c>
      <c r="T62" s="1">
        <f t="shared" si="36"/>
        <v>9.4117647058823533</v>
      </c>
      <c r="U62" s="1">
        <f t="shared" si="37"/>
        <v>0</v>
      </c>
      <c r="V62" s="1">
        <f t="shared" si="38"/>
        <v>0</v>
      </c>
      <c r="W62" s="1" t="str">
        <f t="shared" ca="1" si="39"/>
        <v/>
      </c>
    </row>
    <row r="63" spans="10:23" ht="13.75" customHeight="1" x14ac:dyDescent="0.35">
      <c r="J63" s="10" t="str">
        <f t="shared" ca="1" si="31"/>
        <v/>
      </c>
      <c r="M63" s="11" t="str">
        <f t="shared" ca="1" si="32"/>
        <v/>
      </c>
      <c r="O63" s="1">
        <f t="shared" si="33"/>
        <v>0</v>
      </c>
      <c r="P63" s="1">
        <f t="shared" ca="1" si="40"/>
        <v>0</v>
      </c>
      <c r="Q63" s="1">
        <f t="shared" si="34"/>
        <v>0</v>
      </c>
      <c r="R63" s="1">
        <f t="shared" ca="1" si="35"/>
        <v>11050</v>
      </c>
      <c r="S63" s="1" t="str">
        <f>IF(H63="","",VLOOKUP(H63,'Соль SKU'!$A$1:$B$150,2,0))</f>
        <v/>
      </c>
      <c r="T63" s="1">
        <f t="shared" si="36"/>
        <v>9.4117647058823533</v>
      </c>
      <c r="U63" s="1">
        <f t="shared" si="37"/>
        <v>0</v>
      </c>
      <c r="V63" s="1">
        <f t="shared" si="38"/>
        <v>0</v>
      </c>
      <c r="W63" s="1" t="str">
        <f t="shared" ca="1" si="39"/>
        <v/>
      </c>
    </row>
    <row r="64" spans="10:23" ht="13.75" customHeight="1" x14ac:dyDescent="0.35">
      <c r="J64" s="10" t="str">
        <f t="shared" ca="1" si="31"/>
        <v/>
      </c>
      <c r="M64" s="11" t="str">
        <f t="shared" ca="1" si="32"/>
        <v/>
      </c>
      <c r="O64" s="1">
        <f t="shared" si="33"/>
        <v>0</v>
      </c>
      <c r="P64" s="1">
        <f t="shared" ca="1" si="40"/>
        <v>0</v>
      </c>
      <c r="Q64" s="1">
        <f t="shared" si="34"/>
        <v>0</v>
      </c>
      <c r="R64" s="1">
        <f t="shared" ca="1" si="35"/>
        <v>11050</v>
      </c>
      <c r="S64" s="1" t="str">
        <f>IF(H64="","",VLOOKUP(H64,'Соль SKU'!$A$1:$B$150,2,0))</f>
        <v/>
      </c>
      <c r="T64" s="1">
        <f t="shared" si="36"/>
        <v>9.4117647058823533</v>
      </c>
      <c r="U64" s="1">
        <f t="shared" si="37"/>
        <v>0</v>
      </c>
      <c r="V64" s="1">
        <f t="shared" si="38"/>
        <v>0</v>
      </c>
      <c r="W64" s="1" t="str">
        <f t="shared" ca="1" si="39"/>
        <v/>
      </c>
    </row>
    <row r="65" spans="10:23" ht="13.75" customHeight="1" x14ac:dyDescent="0.35">
      <c r="J65" s="10" t="str">
        <f t="shared" ca="1" si="31"/>
        <v/>
      </c>
      <c r="M65" s="11" t="str">
        <f t="shared" ca="1" si="32"/>
        <v/>
      </c>
      <c r="O65" s="1">
        <f t="shared" si="33"/>
        <v>0</v>
      </c>
      <c r="P65" s="1">
        <f t="shared" ca="1" si="40"/>
        <v>0</v>
      </c>
      <c r="Q65" s="1">
        <f t="shared" si="34"/>
        <v>0</v>
      </c>
      <c r="R65" s="1">
        <f t="shared" ca="1" si="35"/>
        <v>11050</v>
      </c>
      <c r="S65" s="1" t="str">
        <f>IF(H65="","",VLOOKUP(H65,'Соль SKU'!$A$1:$B$150,2,0))</f>
        <v/>
      </c>
      <c r="T65" s="1">
        <f t="shared" si="36"/>
        <v>9.4117647058823533</v>
      </c>
      <c r="U65" s="1">
        <f t="shared" si="37"/>
        <v>0</v>
      </c>
      <c r="V65" s="1">
        <f t="shared" si="38"/>
        <v>0</v>
      </c>
      <c r="W65" s="1" t="str">
        <f t="shared" ca="1" si="39"/>
        <v/>
      </c>
    </row>
    <row r="66" spans="10:23" ht="13.75" customHeight="1" x14ac:dyDescent="0.35">
      <c r="J66" s="10" t="str">
        <f t="shared" ca="1" si="31"/>
        <v/>
      </c>
      <c r="M66" s="11" t="str">
        <f t="shared" ca="1" si="32"/>
        <v/>
      </c>
      <c r="O66" s="1">
        <f t="shared" si="33"/>
        <v>0</v>
      </c>
      <c r="P66" s="1">
        <f t="shared" ca="1" si="40"/>
        <v>0</v>
      </c>
      <c r="Q66" s="1">
        <f t="shared" si="34"/>
        <v>0</v>
      </c>
      <c r="R66" s="1">
        <f t="shared" ca="1" si="35"/>
        <v>11050</v>
      </c>
      <c r="S66" s="1" t="str">
        <f>IF(H66="","",VLOOKUP(H66,'Соль SKU'!$A$1:$B$150,2,0))</f>
        <v/>
      </c>
      <c r="T66" s="1">
        <f t="shared" si="36"/>
        <v>9.4117647058823533</v>
      </c>
      <c r="U66" s="1">
        <f t="shared" si="37"/>
        <v>0</v>
      </c>
      <c r="V66" s="1">
        <f t="shared" si="38"/>
        <v>0</v>
      </c>
      <c r="W66" s="1" t="str">
        <f t="shared" ca="1" si="39"/>
        <v/>
      </c>
    </row>
    <row r="67" spans="10:23" ht="13.75" customHeight="1" x14ac:dyDescent="0.35">
      <c r="J67" s="10" t="str">
        <f t="shared" ca="1" si="31"/>
        <v/>
      </c>
      <c r="M67" s="11" t="str">
        <f t="shared" ca="1" si="32"/>
        <v/>
      </c>
      <c r="O67" s="1">
        <f t="shared" si="33"/>
        <v>0</v>
      </c>
      <c r="P67" s="1">
        <f t="shared" ca="1" si="40"/>
        <v>0</v>
      </c>
      <c r="Q67" s="1">
        <f t="shared" si="34"/>
        <v>0</v>
      </c>
      <c r="R67" s="1">
        <f t="shared" ca="1" si="35"/>
        <v>11050</v>
      </c>
      <c r="S67" s="1" t="str">
        <f>IF(H67="","",VLOOKUP(H67,'Соль SKU'!$A$1:$B$150,2,0))</f>
        <v/>
      </c>
      <c r="T67" s="1">
        <f t="shared" si="36"/>
        <v>9.4117647058823533</v>
      </c>
      <c r="U67" s="1">
        <f t="shared" si="37"/>
        <v>0</v>
      </c>
      <c r="V67" s="1">
        <f t="shared" si="38"/>
        <v>0</v>
      </c>
      <c r="W67" s="1" t="str">
        <f t="shared" ca="1" si="39"/>
        <v/>
      </c>
    </row>
    <row r="68" spans="10:23" ht="13.75" customHeight="1" x14ac:dyDescent="0.35">
      <c r="J68" s="10" t="str">
        <f t="shared" ca="1" si="31"/>
        <v/>
      </c>
      <c r="M68" s="11" t="str">
        <f t="shared" ca="1" si="32"/>
        <v/>
      </c>
      <c r="O68" s="1">
        <f t="shared" si="33"/>
        <v>0</v>
      </c>
      <c r="P68" s="1">
        <f t="shared" ca="1" si="40"/>
        <v>0</v>
      </c>
      <c r="Q68" s="1">
        <f t="shared" si="34"/>
        <v>0</v>
      </c>
      <c r="R68" s="1">
        <f t="shared" ca="1" si="35"/>
        <v>11050</v>
      </c>
      <c r="S68" s="1" t="str">
        <f>IF(H68="","",VLOOKUP(H68,'Соль SKU'!$A$1:$B$150,2,0))</f>
        <v/>
      </c>
      <c r="T68" s="1">
        <f t="shared" si="36"/>
        <v>9.4117647058823533</v>
      </c>
      <c r="U68" s="1">
        <f t="shared" si="37"/>
        <v>0</v>
      </c>
      <c r="V68" s="1">
        <f t="shared" si="38"/>
        <v>0</v>
      </c>
      <c r="W68" s="1" t="str">
        <f t="shared" ca="1" si="39"/>
        <v/>
      </c>
    </row>
    <row r="69" spans="10:23" ht="13.75" customHeight="1" x14ac:dyDescent="0.35">
      <c r="J69" s="10" t="str">
        <f t="shared" ca="1" si="31"/>
        <v/>
      </c>
      <c r="M69" s="11" t="str">
        <f t="shared" ca="1" si="32"/>
        <v/>
      </c>
      <c r="O69" s="1">
        <f t="shared" si="33"/>
        <v>0</v>
      </c>
      <c r="P69" s="1">
        <f t="shared" ca="1" si="40"/>
        <v>0</v>
      </c>
      <c r="Q69" s="1">
        <f t="shared" si="34"/>
        <v>0</v>
      </c>
      <c r="R69" s="1">
        <f t="shared" ca="1" si="35"/>
        <v>11050</v>
      </c>
      <c r="S69" s="1" t="str">
        <f>IF(H69="","",VLOOKUP(H69,'Соль SKU'!$A$1:$B$150,2,0))</f>
        <v/>
      </c>
      <c r="T69" s="1">
        <f t="shared" si="36"/>
        <v>9.4117647058823533</v>
      </c>
      <c r="U69" s="1">
        <f t="shared" si="37"/>
        <v>0</v>
      </c>
      <c r="V69" s="1">
        <f t="shared" si="38"/>
        <v>0</v>
      </c>
      <c r="W69" s="1" t="str">
        <f t="shared" ca="1" si="39"/>
        <v/>
      </c>
    </row>
    <row r="70" spans="10:23" ht="13.75" customHeight="1" x14ac:dyDescent="0.35">
      <c r="J70" s="10" t="str">
        <f t="shared" ca="1" si="31"/>
        <v/>
      </c>
      <c r="M70" s="11" t="str">
        <f t="shared" ca="1" si="32"/>
        <v/>
      </c>
      <c r="O70" s="1">
        <f t="shared" si="33"/>
        <v>0</v>
      </c>
      <c r="P70" s="1">
        <f t="shared" ca="1" si="40"/>
        <v>0</v>
      </c>
      <c r="Q70" s="1">
        <f t="shared" si="34"/>
        <v>0</v>
      </c>
      <c r="R70" s="1">
        <f t="shared" ca="1" si="35"/>
        <v>11050</v>
      </c>
      <c r="S70" s="1" t="str">
        <f>IF(H70="","",VLOOKUP(H70,'Соль SKU'!$A$1:$B$150,2,0))</f>
        <v/>
      </c>
      <c r="T70" s="1">
        <f t="shared" si="36"/>
        <v>9.4117647058823533</v>
      </c>
      <c r="U70" s="1">
        <f t="shared" si="37"/>
        <v>0</v>
      </c>
      <c r="V70" s="1">
        <f t="shared" si="38"/>
        <v>0</v>
      </c>
      <c r="W70" s="1" t="str">
        <f t="shared" ca="1" si="39"/>
        <v/>
      </c>
    </row>
    <row r="71" spans="10:23" ht="13.75" customHeight="1" x14ac:dyDescent="0.35">
      <c r="J71" s="10" t="str">
        <f t="shared" ca="1" si="31"/>
        <v/>
      </c>
      <c r="M71" s="11" t="str">
        <f t="shared" ca="1" si="32"/>
        <v/>
      </c>
      <c r="O71" s="1">
        <f t="shared" si="33"/>
        <v>0</v>
      </c>
      <c r="P71" s="1">
        <f t="shared" ca="1" si="40"/>
        <v>0</v>
      </c>
      <c r="Q71" s="1">
        <f t="shared" si="34"/>
        <v>0</v>
      </c>
      <c r="R71" s="1">
        <f t="shared" ca="1" si="35"/>
        <v>11050</v>
      </c>
      <c r="S71" s="1" t="str">
        <f>IF(H71="","",VLOOKUP(H71,'Соль SKU'!$A$1:$B$150,2,0))</f>
        <v/>
      </c>
      <c r="T71" s="1">
        <f t="shared" si="36"/>
        <v>9.4117647058823533</v>
      </c>
      <c r="U71" s="1">
        <f t="shared" si="37"/>
        <v>0</v>
      </c>
      <c r="V71" s="1">
        <f t="shared" si="38"/>
        <v>0</v>
      </c>
      <c r="W71" s="1" t="str">
        <f t="shared" ca="1" si="39"/>
        <v/>
      </c>
    </row>
    <row r="72" spans="10:23" ht="13.75" customHeight="1" x14ac:dyDescent="0.35">
      <c r="J72" s="10" t="str">
        <f t="shared" ca="1" si="31"/>
        <v/>
      </c>
      <c r="M72" s="11" t="str">
        <f t="shared" ca="1" si="32"/>
        <v/>
      </c>
      <c r="O72" s="1">
        <f t="shared" si="33"/>
        <v>0</v>
      </c>
      <c r="P72" s="1">
        <f t="shared" ca="1" si="40"/>
        <v>0</v>
      </c>
      <c r="Q72" s="1">
        <f t="shared" si="34"/>
        <v>0</v>
      </c>
      <c r="R72" s="1">
        <f t="shared" ca="1" si="35"/>
        <v>11050</v>
      </c>
      <c r="S72" s="1" t="str">
        <f>IF(H72="","",VLOOKUP(H72,'Соль SKU'!$A$1:$B$150,2,0))</f>
        <v/>
      </c>
      <c r="T72" s="1">
        <f t="shared" si="36"/>
        <v>9.4117647058823533</v>
      </c>
      <c r="U72" s="1">
        <f t="shared" si="37"/>
        <v>0</v>
      </c>
      <c r="V72" s="1">
        <f t="shared" si="38"/>
        <v>0</v>
      </c>
      <c r="W72" s="1" t="str">
        <f t="shared" ca="1" si="39"/>
        <v/>
      </c>
    </row>
    <row r="73" spans="10:23" ht="13.75" customHeight="1" x14ac:dyDescent="0.35">
      <c r="J73" s="10" t="str">
        <f t="shared" ca="1" si="31"/>
        <v/>
      </c>
      <c r="M73" s="11" t="str">
        <f t="shared" ca="1" si="32"/>
        <v/>
      </c>
      <c r="O73" s="1">
        <f t="shared" si="33"/>
        <v>0</v>
      </c>
      <c r="P73" s="1">
        <f t="shared" ca="1" si="40"/>
        <v>0</v>
      </c>
      <c r="Q73" s="1">
        <f t="shared" si="34"/>
        <v>0</v>
      </c>
      <c r="R73" s="1">
        <f t="shared" ca="1" si="35"/>
        <v>11050</v>
      </c>
      <c r="S73" s="1" t="str">
        <f>IF(H73="","",VLOOKUP(H73,'Соль SKU'!$A$1:$B$150,2,0))</f>
        <v/>
      </c>
      <c r="T73" s="1">
        <f t="shared" si="36"/>
        <v>9.4117647058823533</v>
      </c>
      <c r="U73" s="1">
        <f t="shared" si="37"/>
        <v>0</v>
      </c>
      <c r="V73" s="1">
        <f t="shared" si="38"/>
        <v>0</v>
      </c>
      <c r="W73" s="1" t="str">
        <f t="shared" ca="1" si="39"/>
        <v/>
      </c>
    </row>
    <row r="74" spans="10:23" ht="13.75" customHeight="1" x14ac:dyDescent="0.35">
      <c r="J74" s="10" t="str">
        <f t="shared" ca="1" si="31"/>
        <v/>
      </c>
      <c r="M74" s="11" t="str">
        <f t="shared" ca="1" si="32"/>
        <v/>
      </c>
      <c r="O74" s="1">
        <f t="shared" si="33"/>
        <v>0</v>
      </c>
      <c r="P74" s="1">
        <f t="shared" ca="1" si="40"/>
        <v>0</v>
      </c>
      <c r="Q74" s="1">
        <f t="shared" si="34"/>
        <v>0</v>
      </c>
      <c r="R74" s="1">
        <f t="shared" ca="1" si="35"/>
        <v>11050</v>
      </c>
      <c r="S74" s="1" t="str">
        <f>IF(H74="","",VLOOKUP(H74,'Соль SKU'!$A$1:$B$150,2,0))</f>
        <v/>
      </c>
      <c r="T74" s="1">
        <f t="shared" si="36"/>
        <v>9.4117647058823533</v>
      </c>
      <c r="U74" s="1">
        <f t="shared" si="37"/>
        <v>0</v>
      </c>
      <c r="V74" s="1">
        <f t="shared" si="38"/>
        <v>0</v>
      </c>
      <c r="W74" s="1" t="str">
        <f t="shared" ca="1" si="39"/>
        <v/>
      </c>
    </row>
    <row r="75" spans="10:23" ht="13.75" customHeight="1" x14ac:dyDescent="0.35">
      <c r="J75" s="10" t="str">
        <f t="shared" ca="1" si="31"/>
        <v/>
      </c>
      <c r="M75" s="11" t="str">
        <f t="shared" ca="1" si="32"/>
        <v/>
      </c>
      <c r="O75" s="1">
        <f t="shared" si="33"/>
        <v>0</v>
      </c>
      <c r="P75" s="1">
        <f t="shared" ca="1" si="40"/>
        <v>0</v>
      </c>
      <c r="Q75" s="1">
        <f t="shared" si="34"/>
        <v>0</v>
      </c>
      <c r="R75" s="1">
        <f t="shared" ca="1" si="35"/>
        <v>11050</v>
      </c>
      <c r="S75" s="1" t="str">
        <f>IF(H75="","",VLOOKUP(H75,'Соль SKU'!$A$1:$B$150,2,0))</f>
        <v/>
      </c>
      <c r="T75" s="1">
        <f t="shared" si="36"/>
        <v>9.4117647058823533</v>
      </c>
      <c r="U75" s="1">
        <f t="shared" si="37"/>
        <v>0</v>
      </c>
      <c r="V75" s="1">
        <f t="shared" si="38"/>
        <v>0</v>
      </c>
      <c r="W75" s="1" t="str">
        <f t="shared" ca="1" si="39"/>
        <v/>
      </c>
    </row>
    <row r="76" spans="10:23" ht="13.75" customHeight="1" x14ac:dyDescent="0.35">
      <c r="J76" s="10" t="str">
        <f t="shared" ca="1" si="31"/>
        <v/>
      </c>
      <c r="M76" s="11" t="str">
        <f t="shared" ca="1" si="32"/>
        <v/>
      </c>
      <c r="O76" s="1">
        <f t="shared" si="33"/>
        <v>0</v>
      </c>
      <c r="P76" s="1">
        <f t="shared" ca="1" si="40"/>
        <v>0</v>
      </c>
      <c r="Q76" s="1">
        <f t="shared" si="34"/>
        <v>0</v>
      </c>
      <c r="R76" s="1">
        <f t="shared" ca="1" si="35"/>
        <v>11050</v>
      </c>
      <c r="S76" s="1" t="str">
        <f>IF(H76="","",VLOOKUP(H76,'Соль SKU'!$A$1:$B$150,2,0))</f>
        <v/>
      </c>
      <c r="T76" s="1">
        <f t="shared" si="36"/>
        <v>9.4117647058823533</v>
      </c>
      <c r="U76" s="1">
        <f t="shared" si="37"/>
        <v>0</v>
      </c>
      <c r="V76" s="1">
        <f t="shared" si="38"/>
        <v>0</v>
      </c>
      <c r="W76" s="1" t="str">
        <f t="shared" ca="1" si="39"/>
        <v/>
      </c>
    </row>
    <row r="77" spans="10:23" ht="13.75" customHeight="1" x14ac:dyDescent="0.35">
      <c r="J77" s="10" t="str">
        <f t="shared" ca="1" si="31"/>
        <v/>
      </c>
      <c r="M77" s="11" t="str">
        <f t="shared" ca="1" si="32"/>
        <v/>
      </c>
      <c r="O77" s="1">
        <f t="shared" si="33"/>
        <v>0</v>
      </c>
      <c r="P77" s="1">
        <f t="shared" ca="1" si="40"/>
        <v>0</v>
      </c>
      <c r="Q77" s="1">
        <f t="shared" si="34"/>
        <v>0</v>
      </c>
      <c r="R77" s="1">
        <f t="shared" ca="1" si="35"/>
        <v>11050</v>
      </c>
      <c r="S77" s="1" t="str">
        <f>IF(H77="","",VLOOKUP(H77,'Соль SKU'!$A$1:$B$150,2,0))</f>
        <v/>
      </c>
      <c r="T77" s="1">
        <f t="shared" si="36"/>
        <v>9.4117647058823533</v>
      </c>
      <c r="U77" s="1">
        <f t="shared" si="37"/>
        <v>0</v>
      </c>
      <c r="V77" s="1">
        <f t="shared" si="38"/>
        <v>0</v>
      </c>
      <c r="W77" s="1" t="str">
        <f t="shared" ca="1" si="39"/>
        <v/>
      </c>
    </row>
    <row r="78" spans="10:23" ht="13.75" customHeight="1" x14ac:dyDescent="0.35">
      <c r="J78" s="10" t="str">
        <f t="shared" ca="1" si="31"/>
        <v/>
      </c>
      <c r="M78" s="11" t="str">
        <f t="shared" ca="1" si="32"/>
        <v/>
      </c>
      <c r="O78" s="1">
        <f t="shared" si="33"/>
        <v>0</v>
      </c>
      <c r="P78" s="1">
        <f t="shared" ca="1" si="40"/>
        <v>0</v>
      </c>
      <c r="Q78" s="1">
        <f t="shared" si="34"/>
        <v>0</v>
      </c>
      <c r="R78" s="1">
        <f t="shared" ca="1" si="35"/>
        <v>11050</v>
      </c>
      <c r="S78" s="1" t="str">
        <f>IF(H78="","",VLOOKUP(H78,'Соль SKU'!$A$1:$B$150,2,0))</f>
        <v/>
      </c>
      <c r="T78" s="1">
        <f t="shared" si="36"/>
        <v>9.4117647058823533</v>
      </c>
      <c r="U78" s="1">
        <f t="shared" si="37"/>
        <v>0</v>
      </c>
      <c r="V78" s="1">
        <f t="shared" si="38"/>
        <v>0</v>
      </c>
      <c r="W78" s="1" t="str">
        <f t="shared" ca="1" si="39"/>
        <v/>
      </c>
    </row>
    <row r="79" spans="10:23" ht="13.75" customHeight="1" x14ac:dyDescent="0.35">
      <c r="J79" s="10" t="str">
        <f t="shared" ca="1" si="31"/>
        <v/>
      </c>
      <c r="M79" s="11" t="str">
        <f t="shared" ca="1" si="32"/>
        <v/>
      </c>
      <c r="O79" s="1">
        <f t="shared" si="33"/>
        <v>0</v>
      </c>
      <c r="P79" s="1">
        <f t="shared" ca="1" si="40"/>
        <v>0</v>
      </c>
      <c r="Q79" s="1">
        <f t="shared" si="34"/>
        <v>0</v>
      </c>
      <c r="R79" s="1">
        <f t="shared" ca="1" si="35"/>
        <v>11050</v>
      </c>
      <c r="S79" s="1" t="str">
        <f>IF(H79="","",VLOOKUP(H79,'Соль SKU'!$A$1:$B$150,2,0))</f>
        <v/>
      </c>
      <c r="T79" s="1">
        <f t="shared" si="36"/>
        <v>9.4117647058823533</v>
      </c>
      <c r="U79" s="1">
        <f t="shared" si="37"/>
        <v>0</v>
      </c>
      <c r="V79" s="1">
        <f t="shared" si="38"/>
        <v>0</v>
      </c>
      <c r="W79" s="1" t="str">
        <f t="shared" ca="1" si="39"/>
        <v/>
      </c>
    </row>
  </sheetData>
  <conditionalFormatting sqref="B2:B79">
    <cfRule type="expression" dxfId="3" priority="2">
      <formula>$B2&lt;&gt;$S2</formula>
    </cfRule>
  </conditionalFormatting>
  <conditionalFormatting sqref="J1:J1048576">
    <cfRule type="cellIs" dxfId="2" priority="3" operator="between">
      <formula>1</formula>
      <formula>1000000</formula>
    </cfRule>
    <cfRule type="cellIs" dxfId="1" priority="4" operator="between">
      <formula>-100000</formula>
      <formula>-1</formula>
    </cfRule>
  </conditionalFormatting>
  <conditionalFormatting sqref="J1">
    <cfRule type="expression" dxfId="0" priority="120">
      <formula>SUMIF(J2:J79,"&gt;0")-SUMIF(J2:J79,"&lt;0")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>
          <x14:formula1>
            <xm:f>'Типы варок'!$A$1:$A$102</xm:f>
          </x14:formula1>
          <x14:formula2>
            <xm:f>0</xm:f>
          </x14:formula2>
          <xm:sqref>B2:B25 B26:B79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E2:F25 E26:F79</xm:sqref>
        </x14:dataValidation>
        <x14:dataValidation type="list" showInputMessage="1" showErrorMessage="1">
          <x14:formula1>
            <xm:f>'Соль SKU'!$A$1:$A$137</xm:f>
          </x14:formula1>
          <x14:formula2>
            <xm:f>0</xm:f>
          </x14:formula2>
          <xm:sqref>H2:H25 H26:H79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G11" sqref="G11"/>
    </sheetView>
  </sheetViews>
  <sheetFormatPr defaultRowHeight="14.5" x14ac:dyDescent="0.35"/>
  <cols>
    <col min="1" max="1025" width="9.08984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Normal="10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x14ac:dyDescent="0.35">
      <c r="A1" s="25" t="s">
        <v>672</v>
      </c>
    </row>
    <row r="2" spans="1:1" x14ac:dyDescent="0.35">
      <c r="A2" s="25" t="s">
        <v>669</v>
      </c>
    </row>
    <row r="3" spans="1:1" x14ac:dyDescent="0.35">
      <c r="A3" s="25" t="s">
        <v>674</v>
      </c>
    </row>
    <row r="4" spans="1:1" x14ac:dyDescent="0.35">
      <c r="A4" s="25" t="s">
        <v>667</v>
      </c>
    </row>
    <row r="5" spans="1:1" x14ac:dyDescent="0.35">
      <c r="A5" s="25" t="s">
        <v>664</v>
      </c>
    </row>
    <row r="6" spans="1:1" x14ac:dyDescent="0.35">
      <c r="A6" s="25" t="s">
        <v>687</v>
      </c>
    </row>
    <row r="7" spans="1:1" x14ac:dyDescent="0.35">
      <c r="A7" s="25" t="s">
        <v>679</v>
      </c>
    </row>
    <row r="8" spans="1:1" x14ac:dyDescent="0.35">
      <c r="A8" s="25" t="s">
        <v>686</v>
      </c>
    </row>
    <row r="9" spans="1:1" x14ac:dyDescent="0.35">
      <c r="A9" s="25" t="s">
        <v>688</v>
      </c>
    </row>
    <row r="10" spans="1:1" x14ac:dyDescent="0.35">
      <c r="A10" s="25" t="s">
        <v>681</v>
      </c>
    </row>
    <row r="11" spans="1:1" x14ac:dyDescent="0.35">
      <c r="A11" s="25" t="s">
        <v>689</v>
      </c>
    </row>
    <row r="12" spans="1:1" x14ac:dyDescent="0.35">
      <c r="A12" s="25" t="s">
        <v>682</v>
      </c>
    </row>
    <row r="13" spans="1:1" x14ac:dyDescent="0.35">
      <c r="A13" s="25" t="s">
        <v>677</v>
      </c>
    </row>
    <row r="14" spans="1:1" x14ac:dyDescent="0.35">
      <c r="A14" s="25" t="s">
        <v>683</v>
      </c>
    </row>
    <row r="15" spans="1:1" x14ac:dyDescent="0.35">
      <c r="A15" s="25" t="s">
        <v>684</v>
      </c>
    </row>
    <row r="16" spans="1:1" x14ac:dyDescent="0.35">
      <c r="A16" s="25" t="s">
        <v>690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5"/>
  <sheetViews>
    <sheetView topLeftCell="A10" zoomScaleNormal="100" workbookViewId="0">
      <selection activeCell="E29" sqref="E29"/>
    </sheetView>
  </sheetViews>
  <sheetFormatPr defaultRowHeight="14.5" x14ac:dyDescent="0.35"/>
  <cols>
    <col min="1" max="1" width="14.453125" style="1" customWidth="1"/>
    <col min="2" max="1025" width="9.08984375" style="1" customWidth="1"/>
  </cols>
  <sheetData>
    <row r="2" spans="1:2" x14ac:dyDescent="0.35">
      <c r="A2" s="25" t="s">
        <v>223</v>
      </c>
      <c r="B2" s="25">
        <v>-46.7</v>
      </c>
    </row>
    <row r="3" spans="1:2" x14ac:dyDescent="0.35">
      <c r="A3" s="25" t="s">
        <v>224</v>
      </c>
      <c r="B3" s="25">
        <v>-59.5</v>
      </c>
    </row>
    <row r="4" spans="1:2" x14ac:dyDescent="0.35">
      <c r="A4" s="25" t="s">
        <v>225</v>
      </c>
      <c r="B4" s="25">
        <v>-7.8</v>
      </c>
    </row>
    <row r="5" spans="1:2" x14ac:dyDescent="0.35">
      <c r="A5" s="25" t="s">
        <v>226</v>
      </c>
      <c r="B5" s="25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F26" sqref="F26"/>
    </sheetView>
  </sheetViews>
  <sheetFormatPr defaultRowHeight="14.5" x14ac:dyDescent="0.35"/>
  <cols>
    <col min="1" max="1" width="43.6328125" style="1" customWidth="1"/>
    <col min="2" max="1025" width="8.54296875" style="1" customWidth="1"/>
  </cols>
  <sheetData>
    <row r="1" spans="1:2" x14ac:dyDescent="0.35">
      <c r="A1" s="25" t="s">
        <v>670</v>
      </c>
      <c r="B1" s="25" t="s">
        <v>670</v>
      </c>
    </row>
    <row r="2" spans="1:2" x14ac:dyDescent="0.35">
      <c r="A2" s="25" t="s">
        <v>242</v>
      </c>
      <c r="B2" s="25" t="s">
        <v>673</v>
      </c>
    </row>
    <row r="3" spans="1:2" x14ac:dyDescent="0.35">
      <c r="A3" s="25" t="s">
        <v>232</v>
      </c>
      <c r="B3" s="25" t="s">
        <v>671</v>
      </c>
    </row>
    <row r="4" spans="1:2" x14ac:dyDescent="0.35">
      <c r="A4" s="25" t="s">
        <v>231</v>
      </c>
      <c r="B4" s="25" t="s">
        <v>671</v>
      </c>
    </row>
    <row r="5" spans="1:2" x14ac:dyDescent="0.35">
      <c r="A5" s="25" t="s">
        <v>233</v>
      </c>
      <c r="B5" s="25" t="s">
        <v>671</v>
      </c>
    </row>
    <row r="6" spans="1:2" x14ac:dyDescent="0.35">
      <c r="A6" s="25" t="s">
        <v>234</v>
      </c>
      <c r="B6" s="25" t="s">
        <v>671</v>
      </c>
    </row>
    <row r="7" spans="1:2" x14ac:dyDescent="0.35">
      <c r="A7" s="25" t="s">
        <v>235</v>
      </c>
      <c r="B7" s="25" t="s">
        <v>671</v>
      </c>
    </row>
    <row r="8" spans="1:2" x14ac:dyDescent="0.35">
      <c r="A8" s="25" t="s">
        <v>229</v>
      </c>
      <c r="B8" s="25" t="s">
        <v>673</v>
      </c>
    </row>
    <row r="9" spans="1:2" x14ac:dyDescent="0.35">
      <c r="A9" s="25" t="s">
        <v>247</v>
      </c>
      <c r="B9" s="25" t="s">
        <v>671</v>
      </c>
    </row>
    <row r="10" spans="1:2" x14ac:dyDescent="0.35">
      <c r="A10" s="25" t="s">
        <v>245</v>
      </c>
      <c r="B10" s="25" t="s">
        <v>671</v>
      </c>
    </row>
    <row r="11" spans="1:2" x14ac:dyDescent="0.35">
      <c r="A11" s="25" t="s">
        <v>243</v>
      </c>
      <c r="B11" s="25" t="s">
        <v>673</v>
      </c>
    </row>
    <row r="12" spans="1:2" x14ac:dyDescent="0.35">
      <c r="A12" s="25" t="s">
        <v>251</v>
      </c>
      <c r="B12" s="25" t="s">
        <v>671</v>
      </c>
    </row>
    <row r="13" spans="1:2" x14ac:dyDescent="0.35">
      <c r="A13" s="25" t="s">
        <v>252</v>
      </c>
      <c r="B13" s="25" t="s">
        <v>671</v>
      </c>
    </row>
    <row r="14" spans="1:2" x14ac:dyDescent="0.35">
      <c r="A14" s="25" t="s">
        <v>237</v>
      </c>
      <c r="B14" s="25" t="s">
        <v>671</v>
      </c>
    </row>
    <row r="15" spans="1:2" x14ac:dyDescent="0.35">
      <c r="A15" s="25" t="s">
        <v>238</v>
      </c>
      <c r="B15" s="25" t="s">
        <v>671</v>
      </c>
    </row>
    <row r="16" spans="1:2" x14ac:dyDescent="0.35">
      <c r="A16" s="25" t="s">
        <v>539</v>
      </c>
      <c r="B16" s="25" t="s">
        <v>663</v>
      </c>
    </row>
    <row r="17" spans="1:2" x14ac:dyDescent="0.35">
      <c r="A17" s="25" t="s">
        <v>240</v>
      </c>
      <c r="B17" s="25" t="s">
        <v>663</v>
      </c>
    </row>
    <row r="18" spans="1:2" x14ac:dyDescent="0.35">
      <c r="A18" s="25" t="s">
        <v>239</v>
      </c>
      <c r="B18" s="25" t="s">
        <v>663</v>
      </c>
    </row>
    <row r="19" spans="1:2" x14ac:dyDescent="0.35">
      <c r="A19" s="25" t="s">
        <v>230</v>
      </c>
      <c r="B19" s="25" t="s">
        <v>663</v>
      </c>
    </row>
    <row r="20" spans="1:2" x14ac:dyDescent="0.35">
      <c r="A20" s="25" t="s">
        <v>236</v>
      </c>
      <c r="B20" s="25" t="s">
        <v>671</v>
      </c>
    </row>
    <row r="21" spans="1:2" x14ac:dyDescent="0.35">
      <c r="A21" s="25" t="s">
        <v>246</v>
      </c>
      <c r="B21" s="25" t="s">
        <v>671</v>
      </c>
    </row>
    <row r="22" spans="1:2" x14ac:dyDescent="0.35">
      <c r="A22" s="25" t="s">
        <v>250</v>
      </c>
      <c r="B22" s="25" t="s">
        <v>671</v>
      </c>
    </row>
    <row r="23" spans="1:2" x14ac:dyDescent="0.35">
      <c r="A23" s="25" t="s">
        <v>248</v>
      </c>
      <c r="B23" s="25" t="s">
        <v>671</v>
      </c>
    </row>
    <row r="24" spans="1:2" x14ac:dyDescent="0.35">
      <c r="A24" s="25" t="s">
        <v>244</v>
      </c>
      <c r="B24" s="25" t="s">
        <v>663</v>
      </c>
    </row>
    <row r="25" spans="1:2" x14ac:dyDescent="0.35">
      <c r="A25" s="25" t="s">
        <v>249</v>
      </c>
      <c r="B25" s="25" t="s">
        <v>663</v>
      </c>
    </row>
    <row r="26" spans="1:2" x14ac:dyDescent="0.35">
      <c r="A26" s="25" t="s">
        <v>241</v>
      </c>
      <c r="B26" s="25" t="s">
        <v>666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opLeftCell="A28" zoomScaleNormal="100" workbookViewId="0">
      <selection activeCell="A34" sqref="A34"/>
    </sheetView>
  </sheetViews>
  <sheetFormatPr defaultRowHeight="14.5" x14ac:dyDescent="0.35"/>
  <cols>
    <col min="1" max="1" width="43.7265625" style="1" customWidth="1"/>
    <col min="2" max="1025" width="8.54296875" style="1" customWidth="1"/>
  </cols>
  <sheetData>
    <row r="1" spans="1:2" x14ac:dyDescent="0.35">
      <c r="A1" s="25" t="s">
        <v>670</v>
      </c>
      <c r="B1" s="25" t="s">
        <v>670</v>
      </c>
    </row>
    <row r="2" spans="1:2" x14ac:dyDescent="0.35">
      <c r="A2" s="25" t="s">
        <v>226</v>
      </c>
      <c r="B2" s="25" t="s">
        <v>673</v>
      </c>
    </row>
    <row r="3" spans="1:2" x14ac:dyDescent="0.35">
      <c r="A3" s="25" t="s">
        <v>225</v>
      </c>
      <c r="B3" s="25" t="s">
        <v>673</v>
      </c>
    </row>
    <row r="4" spans="1:2" x14ac:dyDescent="0.35">
      <c r="A4" s="25" t="s">
        <v>222</v>
      </c>
      <c r="B4" s="25" t="s">
        <v>673</v>
      </c>
    </row>
    <row r="5" spans="1:2" x14ac:dyDescent="0.35">
      <c r="A5" s="25" t="s">
        <v>223</v>
      </c>
      <c r="B5" s="25" t="s">
        <v>673</v>
      </c>
    </row>
    <row r="6" spans="1:2" x14ac:dyDescent="0.35">
      <c r="A6" s="25" t="s">
        <v>224</v>
      </c>
      <c r="B6" s="25" t="s">
        <v>673</v>
      </c>
    </row>
    <row r="7" spans="1:2" x14ac:dyDescent="0.35">
      <c r="A7" s="25" t="s">
        <v>217</v>
      </c>
      <c r="B7" s="25" t="s">
        <v>680</v>
      </c>
    </row>
    <row r="8" spans="1:2" x14ac:dyDescent="0.35">
      <c r="A8" s="25" t="s">
        <v>213</v>
      </c>
      <c r="B8" s="25" t="s">
        <v>680</v>
      </c>
    </row>
    <row r="9" spans="1:2" x14ac:dyDescent="0.35">
      <c r="A9" s="25" t="s">
        <v>220</v>
      </c>
      <c r="B9" s="25" t="s">
        <v>676</v>
      </c>
    </row>
    <row r="10" spans="1:2" x14ac:dyDescent="0.35">
      <c r="A10" s="25" t="s">
        <v>215</v>
      </c>
      <c r="B10" s="25" t="s">
        <v>680</v>
      </c>
    </row>
    <row r="11" spans="1:2" x14ac:dyDescent="0.35">
      <c r="A11" s="25" t="s">
        <v>219</v>
      </c>
      <c r="B11" s="25" t="s">
        <v>676</v>
      </c>
    </row>
    <row r="12" spans="1:2" x14ac:dyDescent="0.35">
      <c r="A12" s="25" t="s">
        <v>228</v>
      </c>
      <c r="B12" s="25" t="s">
        <v>676</v>
      </c>
    </row>
    <row r="13" spans="1:2" x14ac:dyDescent="0.35">
      <c r="A13" s="25" t="s">
        <v>212</v>
      </c>
      <c r="B13" s="25" t="s">
        <v>691</v>
      </c>
    </row>
    <row r="14" spans="1:2" x14ac:dyDescent="0.35">
      <c r="A14" s="25" t="s">
        <v>214</v>
      </c>
      <c r="B14" s="25" t="s">
        <v>680</v>
      </c>
    </row>
    <row r="15" spans="1:2" x14ac:dyDescent="0.35">
      <c r="A15" s="25" t="s">
        <v>541</v>
      </c>
      <c r="B15" s="25" t="s">
        <v>680</v>
      </c>
    </row>
    <row r="16" spans="1:2" x14ac:dyDescent="0.35">
      <c r="A16" s="25" t="s">
        <v>216</v>
      </c>
      <c r="B16" s="25" t="s">
        <v>680</v>
      </c>
    </row>
    <row r="17" spans="1:2" x14ac:dyDescent="0.35">
      <c r="A17" s="25" t="s">
        <v>205</v>
      </c>
      <c r="B17" s="25" t="s">
        <v>676</v>
      </c>
    </row>
    <row r="18" spans="1:2" x14ac:dyDescent="0.35">
      <c r="A18" s="25" t="s">
        <v>210</v>
      </c>
      <c r="B18" s="25" t="s">
        <v>680</v>
      </c>
    </row>
    <row r="19" spans="1:2" x14ac:dyDescent="0.35">
      <c r="A19" s="25" t="s">
        <v>218</v>
      </c>
      <c r="B19" s="25" t="s">
        <v>680</v>
      </c>
    </row>
    <row r="20" spans="1:2" x14ac:dyDescent="0.35">
      <c r="A20" s="25" t="s">
        <v>204</v>
      </c>
      <c r="B20" s="25" t="s">
        <v>680</v>
      </c>
    </row>
    <row r="21" spans="1:2" x14ac:dyDescent="0.35">
      <c r="A21" s="25" t="s">
        <v>211</v>
      </c>
      <c r="B21" s="25" t="s">
        <v>676</v>
      </c>
    </row>
    <row r="22" spans="1:2" x14ac:dyDescent="0.35">
      <c r="A22" s="25" t="s">
        <v>206</v>
      </c>
      <c r="B22" s="25" t="s">
        <v>676</v>
      </c>
    </row>
    <row r="23" spans="1:2" x14ac:dyDescent="0.35">
      <c r="A23" s="25" t="s">
        <v>207</v>
      </c>
      <c r="B23" s="25" t="s">
        <v>676</v>
      </c>
    </row>
    <row r="24" spans="1:2" x14ac:dyDescent="0.35">
      <c r="A24" s="25" t="s">
        <v>208</v>
      </c>
      <c r="B24" s="25" t="s">
        <v>676</v>
      </c>
    </row>
    <row r="25" spans="1:2" x14ac:dyDescent="0.35">
      <c r="A25" s="25" t="s">
        <v>209</v>
      </c>
      <c r="B25" s="25" t="s">
        <v>676</v>
      </c>
    </row>
    <row r="26" spans="1:2" x14ac:dyDescent="0.35">
      <c r="A26" s="25" t="s">
        <v>221</v>
      </c>
      <c r="B26" s="25" t="s">
        <v>680</v>
      </c>
    </row>
    <row r="27" spans="1:2" x14ac:dyDescent="0.35">
      <c r="A27" s="25" t="s">
        <v>203</v>
      </c>
      <c r="B27" s="25" t="s">
        <v>676</v>
      </c>
    </row>
    <row r="28" spans="1:2" x14ac:dyDescent="0.35">
      <c r="A28" s="25" t="s">
        <v>196</v>
      </c>
      <c r="B28" s="25" t="s">
        <v>676</v>
      </c>
    </row>
    <row r="29" spans="1:2" x14ac:dyDescent="0.35">
      <c r="A29" s="25" t="s">
        <v>195</v>
      </c>
      <c r="B29" s="25" t="s">
        <v>680</v>
      </c>
    </row>
    <row r="30" spans="1:2" x14ac:dyDescent="0.35">
      <c r="A30" s="25" t="s">
        <v>200</v>
      </c>
      <c r="B30" s="25" t="s">
        <v>676</v>
      </c>
    </row>
    <row r="31" spans="1:2" x14ac:dyDescent="0.35">
      <c r="A31" s="25" t="s">
        <v>198</v>
      </c>
      <c r="B31" s="25" t="s">
        <v>676</v>
      </c>
    </row>
    <row r="32" spans="1:2" x14ac:dyDescent="0.35">
      <c r="A32" s="25" t="s">
        <v>197</v>
      </c>
      <c r="B32" s="25" t="s">
        <v>676</v>
      </c>
    </row>
    <row r="33" spans="1:2" x14ac:dyDescent="0.35">
      <c r="A33" s="25" t="s">
        <v>202</v>
      </c>
      <c r="B33" s="25" t="s">
        <v>676</v>
      </c>
    </row>
    <row r="34" spans="1:2" x14ac:dyDescent="0.35">
      <c r="A34" s="25" t="s">
        <v>557</v>
      </c>
      <c r="B34" s="25" t="s">
        <v>676</v>
      </c>
    </row>
    <row r="35" spans="1:2" x14ac:dyDescent="0.35">
      <c r="A35" s="25" t="s">
        <v>201</v>
      </c>
      <c r="B35" s="25" t="s">
        <v>676</v>
      </c>
    </row>
    <row r="36" spans="1:2" x14ac:dyDescent="0.35">
      <c r="A36" s="25" t="s">
        <v>199</v>
      </c>
      <c r="B36" s="25" t="s">
        <v>676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файл остатки</vt:lpstr>
      <vt:lpstr>планирование суточное</vt:lpstr>
      <vt:lpstr>Вода</vt:lpstr>
      <vt:lpstr>Соль</vt:lpstr>
      <vt:lpstr>Расписание</vt:lpstr>
      <vt:lpstr>Форм фактор плавления</vt:lpstr>
      <vt:lpstr>Дополнительная фасовка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Levkina</cp:lastModifiedBy>
  <cp:revision>32</cp:revision>
  <dcterms:created xsi:type="dcterms:W3CDTF">2020-12-13T08:44:49Z</dcterms:created>
  <dcterms:modified xsi:type="dcterms:W3CDTF">2021-01-28T08:52:34Z</dcterms:modified>
  <dc:language>en-US</dc:language>
</cp:coreProperties>
</file>