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ozzarella/"/>
    </mc:Choice>
  </mc:AlternateContent>
  <xr:revisionPtr revIDLastSave="0" documentId="13_ncr:1_{5C7FE4DC-CD01-B043-AB17-AE30AA13D6D6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V74" i="4" l="1"/>
  <c r="W74" i="4" s="1"/>
  <c r="P74" i="4" s="1"/>
  <c r="U74" i="4"/>
  <c r="T74" i="4"/>
  <c r="R74" i="4"/>
  <c r="A74" i="4"/>
  <c r="X73" i="4"/>
  <c r="N73" i="4" s="1"/>
  <c r="V73" i="4"/>
  <c r="W73" i="4" s="1"/>
  <c r="U73" i="4"/>
  <c r="T73" i="4"/>
  <c r="R73" i="4"/>
  <c r="Q73" i="4"/>
  <c r="P73" i="4"/>
  <c r="J73" i="4"/>
  <c r="X72" i="4"/>
  <c r="N72" i="4" s="1"/>
  <c r="V72" i="4"/>
  <c r="W72" i="4" s="1"/>
  <c r="U72" i="4"/>
  <c r="T72" i="4"/>
  <c r="R72" i="4"/>
  <c r="Q72" i="4"/>
  <c r="P72" i="4"/>
  <c r="J72" i="4"/>
  <c r="V71" i="4"/>
  <c r="W71" i="4" s="1"/>
  <c r="P71" i="4" s="1"/>
  <c r="U71" i="4"/>
  <c r="T71" i="4"/>
  <c r="R71" i="4"/>
  <c r="A71" i="4"/>
  <c r="X70" i="4"/>
  <c r="N70" i="4" s="1"/>
  <c r="V70" i="4"/>
  <c r="W70" i="4" s="1"/>
  <c r="U70" i="4"/>
  <c r="T70" i="4"/>
  <c r="R70" i="4"/>
  <c r="Q70" i="4"/>
  <c r="P70" i="4"/>
  <c r="J70" i="4"/>
  <c r="V69" i="4"/>
  <c r="W69" i="4" s="1"/>
  <c r="P69" i="4" s="1"/>
  <c r="U69" i="4"/>
  <c r="T69" i="4"/>
  <c r="R69" i="4"/>
  <c r="A69" i="4"/>
  <c r="X68" i="4"/>
  <c r="N68" i="4" s="1"/>
  <c r="V68" i="4"/>
  <c r="W68" i="4" s="1"/>
  <c r="U68" i="4"/>
  <c r="T68" i="4"/>
  <c r="R68" i="4"/>
  <c r="Q68" i="4"/>
  <c r="P68" i="4"/>
  <c r="J68" i="4"/>
  <c r="V67" i="4"/>
  <c r="W67" i="4" s="1"/>
  <c r="P67" i="4" s="1"/>
  <c r="U67" i="4"/>
  <c r="T67" i="4"/>
  <c r="R67" i="4"/>
  <c r="A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V65" i="4"/>
  <c r="W65" i="4" s="1"/>
  <c r="U65" i="4"/>
  <c r="T65" i="4"/>
  <c r="R65" i="4"/>
  <c r="Q65" i="4"/>
  <c r="P65" i="4"/>
  <c r="J65" i="4"/>
  <c r="V64" i="4"/>
  <c r="W64" i="4" s="1"/>
  <c r="P64" i="4" s="1"/>
  <c r="U64" i="4"/>
  <c r="T64" i="4"/>
  <c r="R64" i="4"/>
  <c r="A64" i="4"/>
  <c r="X63" i="4"/>
  <c r="N63" i="4" s="1"/>
  <c r="V63" i="4"/>
  <c r="W63" i="4" s="1"/>
  <c r="U63" i="4"/>
  <c r="T63" i="4"/>
  <c r="R63" i="4"/>
  <c r="Q63" i="4"/>
  <c r="P63" i="4"/>
  <c r="J63" i="4"/>
  <c r="V62" i="4"/>
  <c r="W62" i="4" s="1"/>
  <c r="P62" i="4" s="1"/>
  <c r="U62" i="4"/>
  <c r="T62" i="4"/>
  <c r="R62" i="4"/>
  <c r="A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V60" i="4"/>
  <c r="W60" i="4" s="1"/>
  <c r="U60" i="4"/>
  <c r="T60" i="4"/>
  <c r="R60" i="4"/>
  <c r="Q60" i="4"/>
  <c r="P60" i="4"/>
  <c r="J60" i="4"/>
  <c r="V59" i="4"/>
  <c r="W59" i="4" s="1"/>
  <c r="P59" i="4" s="1"/>
  <c r="U59" i="4"/>
  <c r="T59" i="4"/>
  <c r="R59" i="4"/>
  <c r="A59" i="4"/>
  <c r="X58" i="4"/>
  <c r="N58" i="4" s="1"/>
  <c r="V58" i="4"/>
  <c r="W58" i="4" s="1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V56" i="4"/>
  <c r="U56" i="4"/>
  <c r="T56" i="4"/>
  <c r="R56" i="4"/>
  <c r="A56" i="4"/>
  <c r="X55" i="4"/>
  <c r="N55" i="4" s="1"/>
  <c r="V55" i="4"/>
  <c r="W55" i="4" s="1"/>
  <c r="U55" i="4"/>
  <c r="T55" i="4"/>
  <c r="R55" i="4"/>
  <c r="Q55" i="4"/>
  <c r="P55" i="4"/>
  <c r="J55" i="4"/>
  <c r="V54" i="4"/>
  <c r="U54" i="4"/>
  <c r="T54" i="4"/>
  <c r="R54" i="4"/>
  <c r="A54" i="4"/>
  <c r="X53" i="4"/>
  <c r="N53" i="4" s="1"/>
  <c r="V53" i="4"/>
  <c r="W53" i="4" s="1"/>
  <c r="U53" i="4"/>
  <c r="T53" i="4"/>
  <c r="R53" i="4"/>
  <c r="Q53" i="4"/>
  <c r="P53" i="4"/>
  <c r="J53" i="4"/>
  <c r="V52" i="4"/>
  <c r="U52" i="4"/>
  <c r="T52" i="4"/>
  <c r="R52" i="4"/>
  <c r="A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V49" i="4"/>
  <c r="U49" i="4"/>
  <c r="T49" i="4"/>
  <c r="R49" i="4"/>
  <c r="A49" i="4"/>
  <c r="X48" i="4"/>
  <c r="N48" i="4" s="1"/>
  <c r="V48" i="4"/>
  <c r="U48" i="4"/>
  <c r="T48" i="4"/>
  <c r="R48" i="4"/>
  <c r="Q48" i="4"/>
  <c r="P48" i="4"/>
  <c r="J48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J36" i="4"/>
  <c r="V40" i="4"/>
  <c r="U40" i="4"/>
  <c r="T40" i="4"/>
  <c r="R40" i="4"/>
  <c r="A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J25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0" i="4"/>
  <c r="N10" i="4" s="1"/>
  <c r="V10" i="4"/>
  <c r="U10" i="4"/>
  <c r="T10" i="4"/>
  <c r="R10" i="4"/>
  <c r="Q10" i="4"/>
  <c r="P10" i="4"/>
  <c r="J10" i="4"/>
  <c r="A11" i="4"/>
  <c r="R11" i="4"/>
  <c r="T11" i="4"/>
  <c r="U11" i="4"/>
  <c r="V11" i="4"/>
  <c r="W54" i="4" l="1"/>
  <c r="P54" i="4" s="1"/>
  <c r="W48" i="4"/>
  <c r="W30" i="4"/>
  <c r="P30" i="4" s="1"/>
  <c r="N67" i="4"/>
  <c r="N69" i="4"/>
  <c r="N71" i="4"/>
  <c r="W52" i="4"/>
  <c r="P52" i="4" s="1"/>
  <c r="W50" i="4"/>
  <c r="W51" i="4"/>
  <c r="W56" i="4"/>
  <c r="P56" i="4" s="1"/>
  <c r="N62" i="4"/>
  <c r="N64" i="4"/>
  <c r="N74" i="4"/>
  <c r="W49" i="4"/>
  <c r="P49" i="4" s="1"/>
  <c r="N52" i="4"/>
  <c r="N54" i="4"/>
  <c r="N56" i="4"/>
  <c r="W29" i="4"/>
  <c r="N49" i="4"/>
  <c r="N59" i="4"/>
  <c r="W28" i="4"/>
  <c r="P28" i="4" s="1"/>
  <c r="W27" i="4"/>
  <c r="W37" i="4"/>
  <c r="P37" i="4" s="1"/>
  <c r="N30" i="4"/>
  <c r="W36" i="4"/>
  <c r="W40" i="4"/>
  <c r="P40" i="4" s="1"/>
  <c r="N28" i="4"/>
  <c r="N37" i="4"/>
  <c r="W26" i="4"/>
  <c r="P26" i="4" s="1"/>
  <c r="W38" i="4"/>
  <c r="W39" i="4"/>
  <c r="W32" i="4"/>
  <c r="P32" i="4" s="1"/>
  <c r="N40" i="4"/>
  <c r="W31" i="4"/>
  <c r="W25" i="4"/>
  <c r="W17" i="4"/>
  <c r="P17" i="4" s="1"/>
  <c r="N32" i="4"/>
  <c r="N26" i="4"/>
  <c r="W15" i="4"/>
  <c r="W14" i="4"/>
  <c r="P14" i="4" s="1"/>
  <c r="W16" i="4"/>
  <c r="W13" i="4"/>
  <c r="N17" i="4"/>
  <c r="W12" i="4"/>
  <c r="N14" i="4"/>
  <c r="W10" i="4"/>
  <c r="N11" i="4"/>
  <c r="W11" i="4"/>
  <c r="P11" i="4" s="1"/>
  <c r="J46" i="4"/>
  <c r="P46" i="4"/>
  <c r="Q46" i="4"/>
  <c r="R46" i="4"/>
  <c r="T46" i="4"/>
  <c r="U46" i="4"/>
  <c r="V46" i="4"/>
  <c r="X46" i="4"/>
  <c r="N46" i="4" s="1"/>
  <c r="X154" i="4"/>
  <c r="N154" i="4" s="1"/>
  <c r="V154" i="4"/>
  <c r="U154" i="4"/>
  <c r="T154" i="4"/>
  <c r="R154" i="4"/>
  <c r="Q154" i="4"/>
  <c r="P154" i="4"/>
  <c r="J154" i="4"/>
  <c r="X153" i="4"/>
  <c r="N153" i="4" s="1"/>
  <c r="V153" i="4"/>
  <c r="U153" i="4"/>
  <c r="T153" i="4"/>
  <c r="R153" i="4"/>
  <c r="Q153" i="4"/>
  <c r="P153" i="4"/>
  <c r="J153" i="4"/>
  <c r="X152" i="4"/>
  <c r="N152" i="4" s="1"/>
  <c r="V152" i="4"/>
  <c r="U152" i="4"/>
  <c r="T152" i="4"/>
  <c r="R152" i="4"/>
  <c r="Q152" i="4"/>
  <c r="P152" i="4"/>
  <c r="J152" i="4"/>
  <c r="X151" i="4"/>
  <c r="N151" i="4" s="1"/>
  <c r="V151" i="4"/>
  <c r="U151" i="4"/>
  <c r="T151" i="4"/>
  <c r="R151" i="4"/>
  <c r="Q151" i="4"/>
  <c r="P151" i="4"/>
  <c r="J151" i="4"/>
  <c r="X150" i="4"/>
  <c r="N150" i="4" s="1"/>
  <c r="V150" i="4"/>
  <c r="U150" i="4"/>
  <c r="T150" i="4"/>
  <c r="R150" i="4"/>
  <c r="Q150" i="4"/>
  <c r="P150" i="4"/>
  <c r="J150" i="4"/>
  <c r="X149" i="4"/>
  <c r="N149" i="4" s="1"/>
  <c r="V149" i="4"/>
  <c r="U149" i="4"/>
  <c r="T149" i="4"/>
  <c r="R149" i="4"/>
  <c r="Q149" i="4"/>
  <c r="P149" i="4"/>
  <c r="J149" i="4"/>
  <c r="X148" i="4"/>
  <c r="N148" i="4" s="1"/>
  <c r="V148" i="4"/>
  <c r="U148" i="4"/>
  <c r="T148" i="4"/>
  <c r="R148" i="4"/>
  <c r="Q148" i="4"/>
  <c r="P148" i="4"/>
  <c r="J148" i="4"/>
  <c r="X147" i="4"/>
  <c r="N147" i="4" s="1"/>
  <c r="V147" i="4"/>
  <c r="U147" i="4"/>
  <c r="T147" i="4"/>
  <c r="R147" i="4"/>
  <c r="Q147" i="4"/>
  <c r="P147" i="4"/>
  <c r="J147" i="4"/>
  <c r="X146" i="4"/>
  <c r="N146" i="4" s="1"/>
  <c r="V146" i="4"/>
  <c r="U146" i="4"/>
  <c r="T146" i="4"/>
  <c r="R146" i="4"/>
  <c r="Q146" i="4"/>
  <c r="P146" i="4"/>
  <c r="J146" i="4"/>
  <c r="X145" i="4"/>
  <c r="N145" i="4" s="1"/>
  <c r="V145" i="4"/>
  <c r="U145" i="4"/>
  <c r="T145" i="4"/>
  <c r="R145" i="4"/>
  <c r="Q145" i="4"/>
  <c r="P145" i="4"/>
  <c r="J145" i="4"/>
  <c r="X144" i="4"/>
  <c r="N144" i="4" s="1"/>
  <c r="V144" i="4"/>
  <c r="U144" i="4"/>
  <c r="T144" i="4"/>
  <c r="R144" i="4"/>
  <c r="Q144" i="4"/>
  <c r="P144" i="4"/>
  <c r="J144" i="4"/>
  <c r="X143" i="4"/>
  <c r="N143" i="4" s="1"/>
  <c r="V143" i="4"/>
  <c r="U143" i="4"/>
  <c r="T143" i="4"/>
  <c r="R143" i="4"/>
  <c r="Q143" i="4"/>
  <c r="P143" i="4"/>
  <c r="J143" i="4"/>
  <c r="X142" i="4"/>
  <c r="N142" i="4" s="1"/>
  <c r="V142" i="4"/>
  <c r="U142" i="4"/>
  <c r="T142" i="4"/>
  <c r="R142" i="4"/>
  <c r="Q142" i="4"/>
  <c r="P142" i="4"/>
  <c r="J142" i="4"/>
  <c r="X141" i="4"/>
  <c r="N141" i="4" s="1"/>
  <c r="V141" i="4"/>
  <c r="U141" i="4"/>
  <c r="T141" i="4"/>
  <c r="R141" i="4"/>
  <c r="Q141" i="4"/>
  <c r="P141" i="4"/>
  <c r="J141" i="4"/>
  <c r="X140" i="4"/>
  <c r="N140" i="4" s="1"/>
  <c r="V140" i="4"/>
  <c r="U140" i="4"/>
  <c r="T140" i="4"/>
  <c r="R140" i="4"/>
  <c r="Q140" i="4"/>
  <c r="P140" i="4"/>
  <c r="J140" i="4"/>
  <c r="X139" i="4"/>
  <c r="N139" i="4" s="1"/>
  <c r="V139" i="4"/>
  <c r="U139" i="4"/>
  <c r="T139" i="4"/>
  <c r="R139" i="4"/>
  <c r="Q139" i="4"/>
  <c r="P139" i="4"/>
  <c r="J139" i="4"/>
  <c r="X138" i="4"/>
  <c r="N138" i="4" s="1"/>
  <c r="V138" i="4"/>
  <c r="U138" i="4"/>
  <c r="T138" i="4"/>
  <c r="R138" i="4"/>
  <c r="Q138" i="4"/>
  <c r="P138" i="4"/>
  <c r="J138" i="4"/>
  <c r="X137" i="4"/>
  <c r="N137" i="4" s="1"/>
  <c r="V137" i="4"/>
  <c r="U137" i="4"/>
  <c r="T137" i="4"/>
  <c r="R137" i="4"/>
  <c r="Q137" i="4"/>
  <c r="P137" i="4"/>
  <c r="J137" i="4"/>
  <c r="X136" i="4"/>
  <c r="N136" i="4" s="1"/>
  <c r="V136" i="4"/>
  <c r="U136" i="4"/>
  <c r="T136" i="4"/>
  <c r="R136" i="4"/>
  <c r="Q136" i="4"/>
  <c r="P136" i="4"/>
  <c r="J136" i="4"/>
  <c r="X135" i="4"/>
  <c r="N135" i="4" s="1"/>
  <c r="V135" i="4"/>
  <c r="U135" i="4"/>
  <c r="T135" i="4"/>
  <c r="R135" i="4"/>
  <c r="Q135" i="4"/>
  <c r="P135" i="4"/>
  <c r="J135" i="4"/>
  <c r="X134" i="4"/>
  <c r="N134" i="4" s="1"/>
  <c r="V134" i="4"/>
  <c r="U134" i="4"/>
  <c r="T134" i="4"/>
  <c r="R134" i="4"/>
  <c r="Q134" i="4"/>
  <c r="P134" i="4"/>
  <c r="J134" i="4"/>
  <c r="X133" i="4"/>
  <c r="N133" i="4" s="1"/>
  <c r="V133" i="4"/>
  <c r="U133" i="4"/>
  <c r="T133" i="4"/>
  <c r="R133" i="4"/>
  <c r="Q133" i="4"/>
  <c r="P133" i="4"/>
  <c r="J133" i="4"/>
  <c r="X132" i="4"/>
  <c r="N132" i="4" s="1"/>
  <c r="V132" i="4"/>
  <c r="U132" i="4"/>
  <c r="T132" i="4"/>
  <c r="R132" i="4"/>
  <c r="Q132" i="4"/>
  <c r="P132" i="4"/>
  <c r="J132" i="4"/>
  <c r="X131" i="4"/>
  <c r="N131" i="4" s="1"/>
  <c r="V131" i="4"/>
  <c r="U131" i="4"/>
  <c r="T131" i="4"/>
  <c r="R131" i="4"/>
  <c r="Q131" i="4"/>
  <c r="P131" i="4"/>
  <c r="J131" i="4"/>
  <c r="X130" i="4"/>
  <c r="N130" i="4" s="1"/>
  <c r="V130" i="4"/>
  <c r="U130" i="4"/>
  <c r="T130" i="4"/>
  <c r="R130" i="4"/>
  <c r="Q130" i="4"/>
  <c r="P130" i="4"/>
  <c r="J130" i="4"/>
  <c r="X129" i="4"/>
  <c r="N129" i="4" s="1"/>
  <c r="V129" i="4"/>
  <c r="U129" i="4"/>
  <c r="T129" i="4"/>
  <c r="R129" i="4"/>
  <c r="Q129" i="4"/>
  <c r="P129" i="4"/>
  <c r="J129" i="4"/>
  <c r="X128" i="4"/>
  <c r="N128" i="4" s="1"/>
  <c r="V128" i="4"/>
  <c r="U128" i="4"/>
  <c r="T128" i="4"/>
  <c r="R128" i="4"/>
  <c r="Q128" i="4"/>
  <c r="P128" i="4"/>
  <c r="J128" i="4"/>
  <c r="X127" i="4"/>
  <c r="N127" i="4" s="1"/>
  <c r="V127" i="4"/>
  <c r="U127" i="4"/>
  <c r="T127" i="4"/>
  <c r="R127" i="4"/>
  <c r="Q127" i="4"/>
  <c r="P127" i="4"/>
  <c r="J127" i="4"/>
  <c r="X126" i="4"/>
  <c r="N126" i="4" s="1"/>
  <c r="V126" i="4"/>
  <c r="U126" i="4"/>
  <c r="T126" i="4"/>
  <c r="R126" i="4"/>
  <c r="Q126" i="4"/>
  <c r="P126" i="4"/>
  <c r="J126" i="4"/>
  <c r="X125" i="4"/>
  <c r="N125" i="4" s="1"/>
  <c r="V125" i="4"/>
  <c r="U125" i="4"/>
  <c r="T125" i="4"/>
  <c r="R125" i="4"/>
  <c r="Q125" i="4"/>
  <c r="P125" i="4"/>
  <c r="J125" i="4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V47" i="4"/>
  <c r="U47" i="4"/>
  <c r="T47" i="4"/>
  <c r="R47" i="4"/>
  <c r="A47" i="4"/>
  <c r="V44" i="4"/>
  <c r="U44" i="4"/>
  <c r="T44" i="4"/>
  <c r="R44" i="4"/>
  <c r="A44" i="4"/>
  <c r="X43" i="4"/>
  <c r="N43" i="4" s="1"/>
  <c r="V43" i="4"/>
  <c r="U43" i="4"/>
  <c r="T43" i="4"/>
  <c r="R43" i="4"/>
  <c r="Q43" i="4"/>
  <c r="P43" i="4"/>
  <c r="J43" i="4"/>
  <c r="V42" i="4"/>
  <c r="U42" i="4"/>
  <c r="T42" i="4"/>
  <c r="R42" i="4"/>
  <c r="A42" i="4"/>
  <c r="X41" i="4"/>
  <c r="N41" i="4" s="1"/>
  <c r="V41" i="4"/>
  <c r="U41" i="4"/>
  <c r="T41" i="4"/>
  <c r="R41" i="4"/>
  <c r="Q41" i="4"/>
  <c r="P41" i="4"/>
  <c r="J41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X7" i="4"/>
  <c r="N7" i="4" s="1"/>
  <c r="V7" i="4"/>
  <c r="U7" i="4"/>
  <c r="T7" i="4"/>
  <c r="R7" i="4"/>
  <c r="Q7" i="4"/>
  <c r="P7" i="4"/>
  <c r="J7" i="4"/>
  <c r="V20" i="4"/>
  <c r="U20" i="4"/>
  <c r="T20" i="4"/>
  <c r="R20" i="4"/>
  <c r="A20" i="4"/>
  <c r="X18" i="4"/>
  <c r="N18" i="4" s="1"/>
  <c r="V18" i="4"/>
  <c r="U18" i="4"/>
  <c r="T18" i="4"/>
  <c r="R18" i="4"/>
  <c r="Q18" i="4"/>
  <c r="P18" i="4"/>
  <c r="J18" i="4"/>
  <c r="X19" i="4"/>
  <c r="N19" i="4" s="1"/>
  <c r="V19" i="4"/>
  <c r="U19" i="4"/>
  <c r="T19" i="4"/>
  <c r="R19" i="4"/>
  <c r="Q19" i="4"/>
  <c r="P19" i="4"/>
  <c r="J19" i="4"/>
  <c r="X3" i="4"/>
  <c r="N3" i="4" s="1"/>
  <c r="V3" i="4"/>
  <c r="U3" i="4"/>
  <c r="T3" i="4"/>
  <c r="R3" i="4"/>
  <c r="Q3" i="4"/>
  <c r="P3" i="4"/>
  <c r="J3" i="4"/>
  <c r="V4" i="4"/>
  <c r="U4" i="4"/>
  <c r="T4" i="4"/>
  <c r="R4" i="4"/>
  <c r="A4" i="4"/>
  <c r="X2" i="4"/>
  <c r="N2" i="4" s="1"/>
  <c r="V2" i="4"/>
  <c r="U2" i="4"/>
  <c r="T2" i="4"/>
  <c r="R2" i="4"/>
  <c r="Q2" i="4"/>
  <c r="P2" i="4"/>
  <c r="J2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9" i="4"/>
  <c r="N9" i="4" s="1"/>
  <c r="V9" i="4"/>
  <c r="U9" i="4"/>
  <c r="T9" i="4"/>
  <c r="R9" i="4"/>
  <c r="Q9" i="4"/>
  <c r="P9" i="4"/>
  <c r="J9" i="4"/>
  <c r="V8" i="4"/>
  <c r="U8" i="4"/>
  <c r="T8" i="4"/>
  <c r="R8" i="4"/>
  <c r="A8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5" i="4"/>
  <c r="N45" i="4" s="1"/>
  <c r="V45" i="4"/>
  <c r="U45" i="4"/>
  <c r="T45" i="4"/>
  <c r="R45" i="4"/>
  <c r="Q45" i="4"/>
  <c r="P45" i="4"/>
  <c r="J45" i="4"/>
  <c r="X85" i="3"/>
  <c r="N85" i="3" s="1"/>
  <c r="V85" i="3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V78" i="3"/>
  <c r="W78" i="3" s="1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W65" i="3" s="1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W63" i="3" s="1"/>
  <c r="T63" i="3"/>
  <c r="R63" i="3"/>
  <c r="Q63" i="3"/>
  <c r="P63" i="3"/>
  <c r="J63" i="3"/>
  <c r="X62" i="3"/>
  <c r="N62" i="3" s="1"/>
  <c r="V62" i="3"/>
  <c r="U62" i="3"/>
  <c r="W62" i="3" s="1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W54" i="3" s="1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W43" i="3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W37" i="3" s="1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W33" i="3" s="1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W23" i="3" s="1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W20" i="3" s="1"/>
  <c r="U20" i="3"/>
  <c r="T20" i="3"/>
  <c r="R20" i="3"/>
  <c r="Q20" i="3"/>
  <c r="P20" i="3"/>
  <c r="J20" i="3"/>
  <c r="X19" i="3"/>
  <c r="N19" i="3" s="1"/>
  <c r="V19" i="3"/>
  <c r="W19" i="3" s="1"/>
  <c r="U19" i="3"/>
  <c r="T19" i="3"/>
  <c r="R19" i="3"/>
  <c r="Q19" i="3"/>
  <c r="P19" i="3"/>
  <c r="J19" i="3"/>
  <c r="X18" i="3"/>
  <c r="N18" i="3" s="1"/>
  <c r="V18" i="3"/>
  <c r="W18" i="3" s="1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W16" i="3" s="1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W11" i="3" s="1"/>
  <c r="U11" i="3"/>
  <c r="T11" i="3"/>
  <c r="R11" i="3"/>
  <c r="Q11" i="3"/>
  <c r="P11" i="3"/>
  <c r="J11" i="3"/>
  <c r="X10" i="3"/>
  <c r="N10" i="3" s="1"/>
  <c r="V10" i="3"/>
  <c r="W10" i="3" s="1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W8" i="3" s="1"/>
  <c r="U8" i="3"/>
  <c r="T8" i="3"/>
  <c r="R8" i="3"/>
  <c r="Q8" i="3"/>
  <c r="P8" i="3"/>
  <c r="J8" i="3"/>
  <c r="X7" i="3"/>
  <c r="N7" i="3" s="1"/>
  <c r="V7" i="3"/>
  <c r="W7" i="3" s="1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W3" i="3" s="1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3" i="2"/>
  <c r="E73" i="2"/>
  <c r="G73" i="2" s="1"/>
  <c r="G72" i="2"/>
  <c r="F72" i="2"/>
  <c r="E72" i="2"/>
  <c r="F71" i="2"/>
  <c r="E71" i="2"/>
  <c r="G71" i="2" s="1"/>
  <c r="F68" i="2"/>
  <c r="E68" i="2"/>
  <c r="H68" i="2" s="1"/>
  <c r="H67" i="2"/>
  <c r="F67" i="2"/>
  <c r="E67" i="2"/>
  <c r="F66" i="2"/>
  <c r="E66" i="2"/>
  <c r="H66" i="2" s="1"/>
  <c r="F65" i="2"/>
  <c r="E65" i="2"/>
  <c r="H65" i="2" s="1"/>
  <c r="K64" i="2"/>
  <c r="L64" i="2" s="1"/>
  <c r="F64" i="2"/>
  <c r="E64" i="2"/>
  <c r="F61" i="2"/>
  <c r="E61" i="2"/>
  <c r="G61" i="2" s="1"/>
  <c r="F60" i="2"/>
  <c r="E60" i="2"/>
  <c r="G60" i="2" s="1"/>
  <c r="F59" i="2"/>
  <c r="E59" i="2"/>
  <c r="G59" i="2" s="1"/>
  <c r="F58" i="2"/>
  <c r="E58" i="2"/>
  <c r="G58" i="2" s="1"/>
  <c r="F57" i="2"/>
  <c r="E57" i="2"/>
  <c r="G57" i="2" s="1"/>
  <c r="G56" i="2"/>
  <c r="F56" i="2"/>
  <c r="E56" i="2"/>
  <c r="F55" i="2"/>
  <c r="E55" i="2"/>
  <c r="G55" i="2" s="1"/>
  <c r="F54" i="2"/>
  <c r="E54" i="2"/>
  <c r="G54" i="2" s="1"/>
  <c r="G53" i="2"/>
  <c r="F53" i="2"/>
  <c r="E53" i="2"/>
  <c r="F52" i="2"/>
  <c r="E52" i="2"/>
  <c r="G52" i="2" s="1"/>
  <c r="F51" i="2"/>
  <c r="E51" i="2"/>
  <c r="G51" i="2" s="1"/>
  <c r="F50" i="2"/>
  <c r="E50" i="2"/>
  <c r="G50" i="2" s="1"/>
  <c r="G49" i="2"/>
  <c r="F49" i="2"/>
  <c r="E49" i="2"/>
  <c r="F48" i="2"/>
  <c r="E48" i="2"/>
  <c r="G48" i="2" s="1"/>
  <c r="G47" i="2"/>
  <c r="F47" i="2"/>
  <c r="E47" i="2"/>
  <c r="F44" i="2"/>
  <c r="E44" i="2"/>
  <c r="G44" i="2" s="1"/>
  <c r="F43" i="2"/>
  <c r="E43" i="2"/>
  <c r="G43" i="2" s="1"/>
  <c r="F42" i="2"/>
  <c r="E42" i="2"/>
  <c r="G42" i="2" s="1"/>
  <c r="G41" i="2"/>
  <c r="F41" i="2"/>
  <c r="E41" i="2"/>
  <c r="F40" i="2"/>
  <c r="E40" i="2"/>
  <c r="G40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G29" i="2"/>
  <c r="F29" i="2"/>
  <c r="E29" i="2"/>
  <c r="F28" i="2"/>
  <c r="E28" i="2"/>
  <c r="G28" i="2" s="1"/>
  <c r="F27" i="2"/>
  <c r="E27" i="2"/>
  <c r="G27" i="2" s="1"/>
  <c r="G26" i="2"/>
  <c r="F26" i="2"/>
  <c r="E26" i="2"/>
  <c r="F23" i="2"/>
  <c r="E23" i="2"/>
  <c r="G23" i="2" s="1"/>
  <c r="F22" i="2"/>
  <c r="E22" i="2"/>
  <c r="G22" i="2" s="1"/>
  <c r="F21" i="2"/>
  <c r="E21" i="2"/>
  <c r="G21" i="2" s="1"/>
  <c r="G20" i="2"/>
  <c r="F20" i="2"/>
  <c r="E20" i="2"/>
  <c r="F19" i="2"/>
  <c r="E19" i="2"/>
  <c r="G19" i="2" s="1"/>
  <c r="F18" i="2"/>
  <c r="E18" i="2"/>
  <c r="G18" i="2" s="1"/>
  <c r="G17" i="2"/>
  <c r="F17" i="2"/>
  <c r="E17" i="2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0" i="2"/>
  <c r="E10" i="2"/>
  <c r="G10" i="2" s="1"/>
  <c r="F9" i="2"/>
  <c r="E9" i="2"/>
  <c r="G9" i="2" s="1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F3" i="2"/>
  <c r="E3" i="2"/>
  <c r="G3" i="2" s="1"/>
  <c r="F2" i="2"/>
  <c r="E2" i="2"/>
  <c r="G2" i="2" s="1"/>
  <c r="A60" i="4"/>
  <c r="A66" i="4"/>
  <c r="A68" i="4"/>
  <c r="A70" i="4"/>
  <c r="A72" i="4"/>
  <c r="A63" i="4"/>
  <c r="A65" i="4"/>
  <c r="A61" i="4"/>
  <c r="A73" i="4"/>
  <c r="A58" i="4"/>
  <c r="A51" i="4"/>
  <c r="A53" i="4"/>
  <c r="A55" i="4"/>
  <c r="A57" i="4"/>
  <c r="A50" i="4"/>
  <c r="A48" i="4"/>
  <c r="A29" i="4"/>
  <c r="A16" i="4"/>
  <c r="A36" i="4"/>
  <c r="A27" i="4"/>
  <c r="A12" i="4"/>
  <c r="A13" i="4"/>
  <c r="A39" i="4"/>
  <c r="A31" i="4"/>
  <c r="A46" i="4"/>
  <c r="A25" i="4"/>
  <c r="A15" i="4"/>
  <c r="A38" i="4"/>
  <c r="A10" i="4"/>
  <c r="K71" i="2" l="1"/>
  <c r="L71" i="2" s="1"/>
  <c r="K2" i="2"/>
  <c r="L2" i="2" s="1"/>
  <c r="W4" i="3"/>
  <c r="W9" i="3"/>
  <c r="W13" i="3"/>
  <c r="W17" i="3"/>
  <c r="W21" i="3"/>
  <c r="W25" i="3"/>
  <c r="W29" i="3"/>
  <c r="W32" i="3"/>
  <c r="W34" i="3"/>
  <c r="W35" i="3"/>
  <c r="W36" i="3"/>
  <c r="W39" i="3"/>
  <c r="W47" i="3"/>
  <c r="W51" i="3"/>
  <c r="W55" i="3"/>
  <c r="W57" i="3"/>
  <c r="W60" i="3"/>
  <c r="W71" i="3"/>
  <c r="K26" i="2"/>
  <c r="L26" i="2" s="1"/>
  <c r="W81" i="3"/>
  <c r="K13" i="2"/>
  <c r="L13" i="2" s="1"/>
  <c r="W4" i="4"/>
  <c r="P4" i="4" s="1"/>
  <c r="W46" i="4"/>
  <c r="W79" i="4"/>
  <c r="W89" i="4"/>
  <c r="W92" i="4"/>
  <c r="W107" i="4"/>
  <c r="W132" i="4"/>
  <c r="W136" i="4"/>
  <c r="W140" i="4"/>
  <c r="W145" i="4"/>
  <c r="W84" i="4"/>
  <c r="W91" i="4"/>
  <c r="W97" i="4"/>
  <c r="W127" i="4"/>
  <c r="W18" i="4"/>
  <c r="W151" i="4"/>
  <c r="W152" i="4"/>
  <c r="W153" i="4"/>
  <c r="W154" i="4"/>
  <c r="W5" i="4"/>
  <c r="W6" i="4"/>
  <c r="W35" i="4"/>
  <c r="P35" i="4" s="1"/>
  <c r="W96" i="4"/>
  <c r="W104" i="4"/>
  <c r="W112" i="4"/>
  <c r="W115" i="4"/>
  <c r="W120" i="4"/>
  <c r="W128" i="4"/>
  <c r="W9" i="4"/>
  <c r="N35" i="4"/>
  <c r="W2" i="4"/>
  <c r="W80" i="4"/>
  <c r="W83" i="4"/>
  <c r="W111" i="4"/>
  <c r="W116" i="4"/>
  <c r="W129" i="4"/>
  <c r="W137" i="4"/>
  <c r="W148" i="4"/>
  <c r="N8" i="4"/>
  <c r="W76" i="4"/>
  <c r="W88" i="4"/>
  <c r="W100" i="4"/>
  <c r="W124" i="4"/>
  <c r="W135" i="4"/>
  <c r="W143" i="4"/>
  <c r="W144" i="4"/>
  <c r="W45" i="4"/>
  <c r="W87" i="4"/>
  <c r="W102" i="4"/>
  <c r="W103" i="4"/>
  <c r="W113" i="4"/>
  <c r="W123" i="4"/>
  <c r="W133" i="4"/>
  <c r="W139" i="4"/>
  <c r="W149" i="4"/>
  <c r="W75" i="4"/>
  <c r="W81" i="4"/>
  <c r="W95" i="4"/>
  <c r="W108" i="4"/>
  <c r="W3" i="4"/>
  <c r="W19" i="4"/>
  <c r="W99" i="4"/>
  <c r="W118" i="4"/>
  <c r="W119" i="4"/>
  <c r="W131" i="4"/>
  <c r="W141" i="4"/>
  <c r="W147" i="4"/>
  <c r="W8" i="4"/>
  <c r="P8" i="4" s="1"/>
  <c r="W78" i="4"/>
  <c r="W86" i="4"/>
  <c r="W94" i="4"/>
  <c r="W117" i="4"/>
  <c r="W122" i="4"/>
  <c r="W130" i="4"/>
  <c r="W134" i="4"/>
  <c r="W142" i="4"/>
  <c r="W146" i="4"/>
  <c r="W150" i="4"/>
  <c r="W33" i="4"/>
  <c r="W34" i="4"/>
  <c r="N4" i="4"/>
  <c r="W101" i="4"/>
  <c r="W106" i="4"/>
  <c r="W24" i="3"/>
  <c r="W45" i="3"/>
  <c r="W50" i="3"/>
  <c r="W76" i="3"/>
  <c r="W85" i="3"/>
  <c r="W61" i="3"/>
  <c r="W5" i="3"/>
  <c r="W42" i="3"/>
  <c r="W46" i="3"/>
  <c r="W52" i="3"/>
  <c r="W58" i="3"/>
  <c r="W66" i="3"/>
  <c r="W67" i="3"/>
  <c r="W73" i="3"/>
  <c r="W77" i="3"/>
  <c r="W12" i="3"/>
  <c r="W28" i="3"/>
  <c r="W41" i="3"/>
  <c r="W83" i="3"/>
  <c r="K4" i="2"/>
  <c r="L4" i="2" s="1"/>
  <c r="K47" i="2"/>
  <c r="L47" i="2" s="1"/>
  <c r="W2" i="3"/>
  <c r="W15" i="3"/>
  <c r="W26" i="3"/>
  <c r="W31" i="3"/>
  <c r="W6" i="3"/>
  <c r="W22" i="3"/>
  <c r="W27" i="3"/>
  <c r="W38" i="3"/>
  <c r="W47" i="4"/>
  <c r="P47" i="4" s="1"/>
  <c r="N47" i="4"/>
  <c r="W48" i="3"/>
  <c r="W64" i="3"/>
  <c r="W80" i="3"/>
  <c r="W20" i="4"/>
  <c r="P20" i="4" s="1"/>
  <c r="N20" i="4"/>
  <c r="W22" i="4"/>
  <c r="P22" i="4" s="1"/>
  <c r="N22" i="4"/>
  <c r="W24" i="4"/>
  <c r="P24" i="4" s="1"/>
  <c r="N24" i="4"/>
  <c r="W42" i="4"/>
  <c r="P42" i="4" s="1"/>
  <c r="N42" i="4"/>
  <c r="W40" i="3"/>
  <c r="W56" i="3"/>
  <c r="W72" i="3"/>
  <c r="W7" i="4"/>
  <c r="W23" i="4"/>
  <c r="W43" i="4"/>
  <c r="W77" i="4"/>
  <c r="W82" i="4"/>
  <c r="W93" i="4"/>
  <c r="W98" i="4"/>
  <c r="W109" i="4"/>
  <c r="W114" i="4"/>
  <c r="W125" i="4"/>
  <c r="W138" i="4"/>
  <c r="W44" i="4"/>
  <c r="P44" i="4" s="1"/>
  <c r="N44" i="4"/>
  <c r="W105" i="4"/>
  <c r="W110" i="4"/>
  <c r="W121" i="4"/>
  <c r="W126" i="4"/>
  <c r="W21" i="4"/>
  <c r="W41" i="4"/>
  <c r="W85" i="4"/>
  <c r="W90" i="4"/>
  <c r="Q62" i="4"/>
  <c r="Q74" i="4"/>
  <c r="Q71" i="4"/>
  <c r="Q69" i="4"/>
  <c r="Q67" i="4"/>
  <c r="Q64" i="4"/>
  <c r="Q59" i="4"/>
  <c r="Q56" i="4"/>
  <c r="Q54" i="4"/>
  <c r="Q52" i="4"/>
  <c r="Q49" i="4"/>
  <c r="Q32" i="4"/>
  <c r="A9" i="4"/>
  <c r="Q35" i="4"/>
  <c r="S2" i="3"/>
  <c r="Q26" i="4"/>
  <c r="Q47" i="4"/>
  <c r="Q44" i="4"/>
  <c r="A21" i="4"/>
  <c r="Q17" i="4"/>
  <c r="Q8" i="4"/>
  <c r="A6" i="4"/>
  <c r="Q14" i="4"/>
  <c r="A23" i="4"/>
  <c r="A45" i="4"/>
  <c r="A18" i="4"/>
  <c r="A41" i="4"/>
  <c r="Q4" i="4"/>
  <c r="Q11" i="4"/>
  <c r="A2" i="4"/>
  <c r="Q20" i="4"/>
  <c r="A3" i="4"/>
  <c r="Q30" i="4"/>
  <c r="A19" i="4"/>
  <c r="Q40" i="4"/>
  <c r="Q28" i="4"/>
  <c r="A43" i="4"/>
  <c r="Q22" i="4"/>
  <c r="A5" i="4"/>
  <c r="A34" i="4"/>
  <c r="Q37" i="4"/>
  <c r="A7" i="4"/>
  <c r="Q24" i="4"/>
  <c r="A33" i="4"/>
  <c r="Q42" i="4"/>
  <c r="S64" i="4" l="1"/>
  <c r="S67" i="4"/>
  <c r="S69" i="4"/>
  <c r="S71" i="4"/>
  <c r="S74" i="4"/>
  <c r="S62" i="4"/>
  <c r="S49" i="4"/>
  <c r="S52" i="4"/>
  <c r="S54" i="4"/>
  <c r="S56" i="4"/>
  <c r="S59" i="4"/>
  <c r="S30" i="4"/>
  <c r="S28" i="4"/>
  <c r="S37" i="4"/>
  <c r="S40" i="4"/>
  <c r="S32" i="4"/>
  <c r="S26" i="4"/>
  <c r="S44" i="4"/>
  <c r="S35" i="4"/>
  <c r="S42" i="4"/>
  <c r="S24" i="4"/>
  <c r="S22" i="4"/>
  <c r="S20" i="4"/>
  <c r="S47" i="4"/>
  <c r="S14" i="4"/>
  <c r="S17" i="4"/>
  <c r="S65" i="4"/>
  <c r="S66" i="4" s="1"/>
  <c r="S68" i="4"/>
  <c r="S72" i="4"/>
  <c r="S73" i="4" s="1"/>
  <c r="S63" i="4"/>
  <c r="S70" i="4"/>
  <c r="S60" i="4"/>
  <c r="S61" i="4" s="1"/>
  <c r="S50" i="4"/>
  <c r="S51" i="4" s="1"/>
  <c r="S53" i="4"/>
  <c r="S48" i="4"/>
  <c r="S55" i="4"/>
  <c r="S57" i="4"/>
  <c r="S58" i="4" s="1"/>
  <c r="S3" i="3"/>
  <c r="S36" i="4"/>
  <c r="S23" i="4"/>
  <c r="J24" i="4" s="1"/>
  <c r="X37" i="4"/>
  <c r="S2" i="4"/>
  <c r="S3" i="4" s="1"/>
  <c r="S38" i="4"/>
  <c r="S43" i="4"/>
  <c r="X44" i="4" s="1"/>
  <c r="S15" i="4"/>
  <c r="S31" i="4"/>
  <c r="S41" i="4"/>
  <c r="J42" i="4" s="1"/>
  <c r="S25" i="4"/>
  <c r="S4" i="4"/>
  <c r="J37" i="4"/>
  <c r="X24" i="4"/>
  <c r="S75" i="4"/>
  <c r="X4" i="4"/>
  <c r="S27" i="4"/>
  <c r="X42" i="4"/>
  <c r="J26" i="4"/>
  <c r="S33" i="4"/>
  <c r="S34" i="4" s="1"/>
  <c r="S29" i="4"/>
  <c r="S21" i="4"/>
  <c r="J22" i="4" s="1"/>
  <c r="X22" i="4"/>
  <c r="S45" i="4"/>
  <c r="S18" i="4"/>
  <c r="X26" i="4"/>
  <c r="J44" i="4"/>
  <c r="S19" i="4"/>
  <c r="J32" i="4"/>
  <c r="X32" i="4"/>
  <c r="S5" i="4"/>
  <c r="J4" i="4"/>
  <c r="J28" i="4"/>
  <c r="X28" i="4"/>
  <c r="J35" i="4"/>
  <c r="X35" i="4"/>
  <c r="J30" i="4"/>
  <c r="X30" i="4"/>
  <c r="X20" i="4"/>
  <c r="J20" i="4"/>
  <c r="S6" i="4"/>
  <c r="S46" i="4"/>
  <c r="S76" i="4"/>
  <c r="S16" i="4"/>
  <c r="S39" i="4"/>
  <c r="S4" i="3"/>
  <c r="X47" i="4"/>
  <c r="J47" i="4"/>
  <c r="J17" i="4"/>
  <c r="X17" i="4"/>
  <c r="J40" i="4"/>
  <c r="X40" i="4"/>
  <c r="S5" i="3"/>
  <c r="S77" i="4"/>
  <c r="S7" i="4"/>
  <c r="J52" i="4"/>
  <c r="X52" i="4"/>
  <c r="J54" i="4"/>
  <c r="X54" i="4"/>
  <c r="J49" i="4"/>
  <c r="X49" i="4"/>
  <c r="J56" i="4"/>
  <c r="X56" i="4"/>
  <c r="J59" i="4"/>
  <c r="X59" i="4"/>
  <c r="J67" i="4"/>
  <c r="X67" i="4"/>
  <c r="J69" i="4"/>
  <c r="X69" i="4"/>
  <c r="J74" i="4"/>
  <c r="X74" i="4"/>
  <c r="J64" i="4"/>
  <c r="X64" i="4"/>
  <c r="J71" i="4"/>
  <c r="X71" i="4"/>
  <c r="J62" i="4"/>
  <c r="X62" i="4"/>
  <c r="S8" i="4" l="1"/>
  <c r="J8" i="4"/>
  <c r="X8" i="4"/>
  <c r="S6" i="3"/>
  <c r="S78" i="4"/>
  <c r="S79" i="4"/>
  <c r="S7" i="3"/>
  <c r="S9" i="4"/>
  <c r="S10" i="4"/>
  <c r="S8" i="3"/>
  <c r="S80" i="4"/>
  <c r="S11" i="4" l="1"/>
  <c r="S81" i="4"/>
  <c r="S9" i="3"/>
  <c r="J11" i="4"/>
  <c r="X11" i="4"/>
  <c r="S10" i="3"/>
  <c r="S82" i="4"/>
  <c r="S12" i="4"/>
  <c r="S13" i="4"/>
  <c r="S11" i="3"/>
  <c r="S83" i="4"/>
  <c r="J14" i="4"/>
  <c r="X14" i="4"/>
  <c r="S84" i="4"/>
  <c r="S12" i="3"/>
  <c r="S13" i="3"/>
  <c r="S85" i="4"/>
  <c r="S86" i="4"/>
  <c r="S14" i="3"/>
  <c r="S15" i="3"/>
  <c r="S87" i="4"/>
  <c r="S88" i="4"/>
  <c r="S16" i="3"/>
  <c r="S17" i="3"/>
  <c r="S89" i="4"/>
  <c r="S90" i="4"/>
  <c r="S18" i="3"/>
  <c r="S19" i="3"/>
  <c r="S91" i="4"/>
  <c r="S92" i="4"/>
  <c r="S20" i="3"/>
  <c r="S21" i="3"/>
  <c r="S93" i="4"/>
  <c r="S94" i="4"/>
  <c r="S22" i="3"/>
  <c r="S23" i="3"/>
  <c r="S95" i="4"/>
  <c r="S96" i="4"/>
  <c r="S24" i="3"/>
  <c r="S25" i="3"/>
  <c r="S97" i="4"/>
  <c r="S98" i="4"/>
  <c r="S26" i="3"/>
  <c r="S27" i="3"/>
  <c r="S99" i="4"/>
  <c r="S100" i="4"/>
  <c r="S28" i="3"/>
  <c r="S29" i="3"/>
  <c r="S101" i="4"/>
  <c r="S102" i="4"/>
  <c r="S30" i="3"/>
  <c r="S31" i="3"/>
  <c r="S103" i="4"/>
  <c r="S104" i="4"/>
  <c r="S32" i="3"/>
  <c r="S33" i="3"/>
  <c r="S105" i="4"/>
  <c r="S106" i="4"/>
  <c r="S34" i="3"/>
  <c r="S35" i="3"/>
  <c r="S107" i="4"/>
  <c r="S108" i="4"/>
  <c r="S36" i="3"/>
  <c r="S37" i="3"/>
  <c r="S109" i="4"/>
  <c r="S110" i="4"/>
  <c r="S38" i="3"/>
  <c r="S39" i="3"/>
  <c r="S111" i="4"/>
  <c r="S112" i="4"/>
  <c r="S40" i="3"/>
  <c r="S41" i="3"/>
  <c r="S113" i="4"/>
  <c r="S114" i="4"/>
  <c r="S42" i="3"/>
  <c r="S43" i="3"/>
  <c r="S115" i="4"/>
  <c r="S116" i="4"/>
  <c r="S44" i="3"/>
  <c r="S45" i="3"/>
  <c r="S117" i="4"/>
  <c r="S118" i="4"/>
  <c r="S46" i="3"/>
  <c r="S47" i="3"/>
  <c r="S119" i="4"/>
  <c r="S120" i="4"/>
  <c r="S48" i="3"/>
  <c r="S49" i="3"/>
  <c r="S121" i="4"/>
  <c r="S122" i="4"/>
  <c r="S50" i="3"/>
  <c r="S51" i="3"/>
  <c r="S123" i="4"/>
  <c r="S124" i="4"/>
  <c r="S52" i="3"/>
  <c r="S53" i="3"/>
  <c r="S125" i="4"/>
  <c r="S126" i="4"/>
  <c r="S54" i="3"/>
  <c r="S55" i="3"/>
  <c r="S127" i="4"/>
  <c r="S128" i="4"/>
  <c r="S56" i="3"/>
  <c r="S57" i="3"/>
  <c r="S129" i="4"/>
  <c r="S130" i="4"/>
  <c r="S58" i="3"/>
  <c r="S59" i="3"/>
  <c r="S131" i="4"/>
  <c r="S132" i="4"/>
  <c r="S60" i="3"/>
  <c r="S61" i="3"/>
  <c r="S133" i="4"/>
  <c r="S134" i="4"/>
  <c r="S62" i="3"/>
  <c r="S63" i="3"/>
  <c r="S135" i="4"/>
  <c r="S136" i="4"/>
  <c r="S64" i="3"/>
  <c r="S65" i="3"/>
  <c r="S137" i="4"/>
  <c r="S138" i="4"/>
  <c r="S66" i="3"/>
  <c r="S67" i="3"/>
  <c r="S139" i="4"/>
  <c r="S140" i="4"/>
  <c r="S68" i="3"/>
  <c r="S69" i="3"/>
  <c r="S141" i="4"/>
  <c r="S142" i="4"/>
  <c r="S70" i="3"/>
  <c r="S71" i="3"/>
  <c r="S143" i="4"/>
  <c r="S144" i="4"/>
  <c r="S72" i="3"/>
  <c r="S73" i="3"/>
  <c r="S145" i="4"/>
  <c r="S146" i="4"/>
  <c r="S74" i="3"/>
  <c r="S75" i="3"/>
  <c r="S147" i="4"/>
  <c r="S148" i="4"/>
  <c r="S76" i="3"/>
  <c r="S77" i="3"/>
  <c r="S149" i="4"/>
  <c r="S150" i="4"/>
  <c r="S78" i="3"/>
  <c r="S79" i="3"/>
  <c r="S151" i="4"/>
  <c r="S152" i="4"/>
  <c r="S80" i="3"/>
  <c r="S81" i="3"/>
  <c r="S153" i="4"/>
  <c r="S154" i="4"/>
  <c r="S82" i="3"/>
  <c r="S83" i="3"/>
  <c r="S84" i="3"/>
  <c r="S85" i="3"/>
</calcChain>
</file>

<file path=xl/sharedStrings.xml><?xml version="1.0" encoding="utf-8"?>
<sst xmlns="http://schemas.openxmlformats.org/spreadsheetml/2006/main" count="3846" uniqueCount="714">
  <si>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</si>
  <si>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</si>
  <si>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</si>
  <si>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</si>
  <si>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</si>
  <si>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</si>
  <si>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</si>
  <si>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</si>
  <si>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</si>
  <si>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</si>
  <si>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</si>
  <si>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</si>
  <si>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</si>
  <si>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</si>
  <si>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</si>
  <si>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</si>
  <si>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</si>
  <si>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</si>
  <si>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</si>
  <si>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</si>
  <si>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</si>
  <si>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</si>
  <si>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</si>
  <si>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</si>
  <si>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</si>
  <si>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</si>
  <si>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</si>
  <si>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</si>
  <si>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</si>
  <si>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</si>
  <si>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</si>
  <si>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</si>
  <si>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</si>
  <si>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</si>
  <si>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</si>
  <si>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</si>
  <si>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</si>
  <si>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</si>
  <si>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</si>
  <si>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</si>
  <si>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</si>
  <si>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</si>
  <si>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</si>
  <si>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</si>
  <si>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</si>
  <si>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</si>
  <si>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</si>
  <si>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</si>
  <si>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</si>
  <si>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</si>
  <si>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</si>
  <si>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</si>
  <si>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</si>
  <si>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</si>
  <si>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</si>
  <si>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</si>
  <si>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</si>
  <si>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</si>
  <si>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</si>
  <si>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</si>
  <si>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</si>
  <si>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</si>
  <si>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</si>
  <si>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</si>
  <si>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</si>
  <si>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</si>
  <si>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</si>
  <si>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</si>
  <si>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</si>
  <si>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</si>
  <si>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</si>
  <si>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</si>
  <si>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</si>
  <si>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</si>
  <si>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</si>
  <si>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</si>
  <si>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</si>
  <si>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</si>
  <si>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</si>
  <si>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</si>
  <si>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</si>
  <si>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</si>
  <si>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</si>
  <si>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</si>
  <si>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</si>
  <si>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</si>
  <si>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</si>
  <si>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</si>
  <si>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</si>
  <si>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</si>
  <si>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</si>
  <si>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</si>
  <si>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</si>
  <si>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</si>
  <si>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</si>
  <si>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</si>
  <si>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</si>
  <si>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</si>
  <si>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</si>
  <si>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</si>
  <si>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</si>
  <si>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</si>
  <si>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</si>
  <si>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</si>
  <si>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</si>
  <si>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</si>
  <si>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</si>
  <si>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</si>
  <si>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</si>
  <si>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</si>
  <si>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</si>
  <si>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</si>
  <si>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</si>
  <si>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</si>
  <si>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</si>
  <si>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</si>
  <si>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</si>
  <si>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</si>
  <si>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</si>
  <si>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</si>
  <si>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</si>
  <si>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</si>
  <si>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</si>
  <si>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</si>
  <si>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</si>
  <si>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</si>
  <si>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</si>
  <si>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</si>
  <si>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</si>
  <si>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</si>
  <si>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</si>
  <si>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</si>
  <si>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</si>
  <si>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</si>
  <si>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</si>
  <si>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</si>
  <si>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</si>
  <si>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</si>
  <si>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</si>
  <si>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</si>
  <si>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</si>
  <si>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</si>
  <si>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</si>
  <si>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</si>
  <si>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</si>
  <si>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</si>
  <si>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</si>
  <si>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</si>
  <si>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</si>
  <si>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</si>
  <si>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</si>
  <si>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</si>
  <si>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</si>
  <si>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</si>
  <si>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</si>
  <si>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</si>
  <si>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</si>
  <si>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</si>
  <si>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</si>
  <si>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</si>
  <si>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</si>
  <si>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</si>
  <si>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</si>
  <si>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</si>
  <si>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</si>
  <si>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</si>
  <si>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</si>
  <si>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</si>
  <si>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</si>
  <si>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</si>
  <si>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</si>
  <si>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</si>
  <si>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</si>
  <si>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</si>
  <si>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</si>
  <si>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</si>
  <si>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</si>
  <si>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</si>
  <si>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</si>
  <si>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</si>
  <si>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</si>
  <si>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</si>
  <si>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</si>
  <si>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</si>
  <si>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</si>
  <si>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</si>
  <si>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</si>
  <si>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</si>
  <si>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</si>
  <si>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</si>
  <si>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</si>
  <si>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</si>
  <si>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</si>
  <si>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</si>
  <si>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</si>
  <si>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</si>
  <si>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</si>
  <si>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</si>
  <si>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</si>
  <si>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</si>
  <si>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</si>
  <si>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</si>
  <si>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</si>
  <si>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</si>
  <si>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</si>
  <si>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</si>
  <si>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</si>
  <si>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</si>
  <si>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</si>
  <si>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</si>
  <si>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</si>
  <si>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</si>
  <si>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</si>
  <si>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</si>
  <si>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</si>
  <si>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</si>
  <si>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</si>
  <si>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</si>
  <si>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</si>
  <si>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</si>
  <si>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</si>
  <si>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</si>
  <si>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</si>
  <si>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</si>
  <si>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</si>
  <si>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</si>
  <si>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</si>
  <si>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</si>
  <si>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</si>
  <si>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</si>
  <si>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</si>
  <si>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</si>
  <si>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</si>
  <si>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</si>
  <si>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</si>
  <si>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</si>
  <si>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</si>
  <si>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</si>
  <si>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</si>
  <si>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</si>
  <si>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</si>
  <si>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</si>
  <si>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</si>
  <si>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</si>
  <si>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</si>
  <si>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</si>
  <si>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</si>
  <si>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</si>
  <si>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</si>
  <si>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</si>
  <si>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</si>
  <si>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</si>
  <si>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</si>
  <si>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</si>
  <si>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</si>
  <si>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</si>
  <si>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</si>
  <si>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</si>
  <si>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</si>
  <si>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</si>
  <si>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</si>
  <si>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</si>
  <si>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</si>
  <si>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</si>
  <si>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</si>
  <si>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</si>
  <si>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</si>
  <si>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</si>
  <si>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</si>
  <si>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</si>
  <si>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</si>
  <si>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</si>
  <si>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</si>
  <si>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</si>
  <si>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</si>
  <si>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</si>
  <si>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</si>
  <si>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</si>
  <si>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</si>
  <si>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</si>
  <si>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</si>
  <si>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</si>
  <si>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</si>
  <si>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</si>
  <si>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</si>
  <si>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</si>
  <si>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</si>
  <si>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</si>
  <si>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</si>
  <si>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</si>
  <si>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</si>
  <si>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</si>
  <si>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</si>
  <si>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</si>
  <si>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</si>
  <si>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</si>
  <si>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</si>
  <si>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</si>
  <si>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</si>
  <si>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</si>
  <si>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</si>
  <si>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</si>
  <si>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</si>
  <si>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</si>
  <si>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</si>
  <si>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</si>
  <si>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</si>
  <si>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</si>
  <si>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</si>
  <si>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</si>
  <si>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</si>
  <si>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</si>
  <si>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</si>
  <si>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</si>
  <si>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</si>
  <si>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</si>
  <si>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</si>
  <si>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</si>
  <si>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</si>
  <si>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</si>
  <si>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</si>
  <si>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</si>
  <si>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</si>
  <si>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</si>
  <si>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</si>
  <si>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</si>
  <si>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</si>
  <si>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</si>
  <si>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</si>
  <si>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</si>
  <si>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</si>
  <si>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</si>
  <si>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</si>
  <si>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</si>
  <si>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</si>
  <si>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</si>
  <si>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</si>
  <si>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</si>
  <si>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</si>
  <si>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</si>
  <si>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</si>
  <si>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</si>
  <si>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</si>
  <si>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</si>
  <si>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</si>
  <si>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</si>
  <si>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</si>
  <si>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</si>
  <si>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</si>
  <si>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</si>
  <si>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</si>
  <si>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</si>
  <si>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</si>
  <si>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</si>
  <si>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</si>
  <si>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</si>
  <si>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</si>
  <si>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</si>
  <si>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</si>
  <si>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</si>
  <si>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</si>
  <si>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</si>
  <si>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</si>
  <si>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</si>
  <si>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</si>
  <si>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</si>
  <si>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</si>
  <si>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</si>
  <si>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</si>
  <si>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</si>
  <si>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</si>
  <si>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</si>
  <si>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</si>
  <si>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</si>
  <si>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</si>
  <si>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</si>
  <si>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</si>
  <si>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</si>
  <si>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</si>
  <si>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</si>
  <si>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</si>
  <si>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</si>
  <si>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</si>
  <si>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</si>
  <si>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</si>
  <si>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</si>
  <si>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</si>
  <si>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</si>
  <si>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</si>
  <si>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</si>
  <si>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</si>
  <si>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</si>
  <si>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</si>
  <si>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</si>
  <si>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</si>
  <si>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</si>
  <si>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</si>
  <si>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</si>
  <si>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</si>
  <si>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</si>
  <si>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</si>
  <si>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</si>
  <si>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</si>
  <si>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</si>
  <si>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</si>
  <si>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</si>
  <si>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</si>
  <si>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</si>
  <si>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</si>
  <si>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</si>
  <si>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</si>
  <si>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</si>
  <si>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</si>
  <si>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</si>
  <si>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</si>
  <si>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</si>
  <si>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</si>
  <si>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</si>
  <si>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</si>
  <si>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</si>
  <si>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</si>
  <si>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</si>
  <si>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</si>
  <si>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</si>
  <si>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</si>
  <si>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</si>
  <si>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</si>
  <si>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</si>
  <si>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</si>
  <si>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</si>
  <si>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</si>
  <si>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</si>
  <si>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</si>
  <si>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</si>
  <si>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</si>
  <si>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</si>
  <si>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</si>
  <si>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</si>
  <si>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</si>
  <si>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</si>
  <si>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</si>
  <si>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</si>
  <si>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</si>
  <si>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</si>
  <si>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</si>
  <si>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</si>
  <si>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</si>
  <si>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</si>
  <si>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</si>
  <si>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</si>
  <si>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</si>
  <si>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</si>
  <si>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</si>
  <si>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</si>
  <si>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</si>
  <si>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</si>
  <si>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</si>
  <si>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</si>
  <si>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</si>
  <si>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</si>
  <si>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08.05.21</t>
  </si>
  <si>
    <t>Сводная заявка на 09.05.21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</si>
  <si>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</si>
  <si>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</si>
  <si>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</si>
  <si>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</si>
  <si>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</si>
  <si>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</si>
  <si>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</si>
  <si>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</si>
  <si>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</si>
  <si>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</si>
  <si>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</si>
  <si>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</si>
  <si>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</si>
  <si>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</si>
  <si>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</si>
  <si>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</si>
  <si>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</si>
  <si>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07 мая</t>
  </si>
  <si>
    <t>на 08 мая</t>
  </si>
  <si>
    <t>на 09 мая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</si>
  <si>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</si>
  <si>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</si>
  <si>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</si>
  <si>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</si>
  <si>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</si>
  <si>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</si>
  <si>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</si>
  <si>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</si>
  <si>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</si>
  <si>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</si>
  <si>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</si>
  <si>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</si>
  <si>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</si>
  <si>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</si>
  <si>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</si>
  <si>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</si>
  <si>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</si>
  <si>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</si>
  <si>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</si>
  <si>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</si>
  <si>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</si>
  <si>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</si>
  <si>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</si>
  <si>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</si>
  <si>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</si>
  <si>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</si>
  <si>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</si>
  <si>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</si>
  <si>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</si>
  <si>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</si>
  <si>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</si>
  <si>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</si>
  <si>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</si>
  <si>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</si>
  <si>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</si>
  <si>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</si>
  <si>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</si>
  <si>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</si>
  <si>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</si>
  <si>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</si>
  <si>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</si>
  <si>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</si>
  <si>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</si>
  <si>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</si>
  <si>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</si>
  <si>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</si>
  <si>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</si>
  <si>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</si>
  <si>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</si>
  <si>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</si>
  <si>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</si>
  <si>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</si>
  <si>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</si>
  <si>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</si>
  <si>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</si>
  <si>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</si>
  <si>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</si>
  <si>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</si>
  <si>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</si>
  <si>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</si>
  <si>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</si>
  <si>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</si>
  <si>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</si>
  <si>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</si>
  <si>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</si>
  <si>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</si>
  <si>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</si>
  <si>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</si>
  <si>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</si>
  <si>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</si>
  <si>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</si>
  <si>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</si>
  <si>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</si>
  <si>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</si>
  <si>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</si>
  <si>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</si>
  <si>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</si>
  <si>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</si>
  <si>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</si>
  <si>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</si>
  <si>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</si>
  <si>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</si>
  <si>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</si>
  <si>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</si>
  <si>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</si>
  <si>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</si>
  <si>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</si>
  <si>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</si>
  <si>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</si>
  <si>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</si>
  <si>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</si>
  <si>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</si>
  <si>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</si>
  <si>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</si>
  <si>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</si>
  <si>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</si>
  <si>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</si>
  <si>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</si>
  <si>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</si>
  <si>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</si>
  <si>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</si>
  <si>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</si>
  <si>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</si>
  <si>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</si>
  <si>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</si>
  <si>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</si>
  <si>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</si>
  <si>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</si>
  <si>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</si>
  <si>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</si>
  <si>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</si>
  <si>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</si>
  <si>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</si>
  <si>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</si>
  <si>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</si>
  <si>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</si>
  <si>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</si>
  <si>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</si>
  <si>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</si>
  <si>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</si>
  <si>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</si>
  <si>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</si>
  <si>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</si>
  <si>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</si>
  <si>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</si>
  <si>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</si>
  <si>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</si>
  <si>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</si>
  <si>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</si>
  <si>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</si>
  <si>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</si>
  <si>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</si>
  <si>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</si>
  <si>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</si>
  <si>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</si>
  <si>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</si>
  <si>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</si>
  <si>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</si>
  <si>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</si>
  <si>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</si>
  <si>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</si>
  <si>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</si>
  <si>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</si>
  <si>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</si>
  <si>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</si>
  <si>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</si>
  <si>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</si>
  <si>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</si>
  <si>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</si>
  <si>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</si>
  <si>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</si>
  <si>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</si>
  <si>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</si>
  <si>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</si>
  <si>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</si>
  <si>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</si>
  <si>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</si>
  <si>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</si>
  <si>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</si>
  <si>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</si>
  <si>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</si>
  <si>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</si>
  <si>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</si>
  <si>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</si>
  <si>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</si>
  <si>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</si>
  <si>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</si>
  <si>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</si>
  <si>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</si>
  <si>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</si>
  <si>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</si>
  <si>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</si>
  <si>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</si>
  <si>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</si>
  <si>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</si>
  <si>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64, 49, 53, 65, 58]</t>
  </si>
  <si>
    <t>2.7, Сакко</t>
  </si>
  <si>
    <t>Маркет Перекресток</t>
  </si>
  <si>
    <t>[19, 11, 26, 2, 27, 62, 63, 29, 1, 10, 16]</t>
  </si>
  <si>
    <t>2.7, Альче</t>
  </si>
  <si>
    <t>Моцарелла</t>
  </si>
  <si>
    <t>[66, 18, 22, 21, 24, 20, 31, 17, 9, 13, 14, 15, 25, 12, 28, 4, 3, 37, 5]</t>
  </si>
  <si>
    <t>3.3, Сакко</t>
  </si>
  <si>
    <t>[40, 41, 42, 43, 44, 45, 46, 47, 54, 55, 56, 57, 59, 60, 61]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</si>
  <si>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</si>
  <si>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</si>
  <si>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</si>
  <si>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</si>
  <si>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</si>
  <si>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</si>
  <si>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</si>
  <si>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</si>
  <si>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</si>
  <si>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</si>
  <si>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</si>
  <si>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</si>
  <si>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</si>
  <si>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</si>
  <si>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</si>
  <si>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</si>
  <si>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</si>
  <si>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</si>
  <si>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</si>
  <si>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</si>
  <si>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</si>
  <si>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</si>
  <si>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</si>
  <si>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</si>
  <si>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</si>
  <si>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</si>
  <si>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</si>
  <si>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</si>
  <si>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</si>
  <si>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</si>
  <si>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</si>
  <si>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Соль: 460</t>
  </si>
  <si>
    <t>Техновак</t>
  </si>
  <si>
    <t>Соль: 370</t>
  </si>
  <si>
    <t>Соль: 200</t>
  </si>
  <si>
    <t>Соль: 280</t>
  </si>
  <si>
    <t>САККАРДО</t>
  </si>
  <si>
    <t>Короткая мойка</t>
  </si>
  <si>
    <t>Длинная мойка</t>
  </si>
  <si>
    <t>Вода: 25</t>
  </si>
  <si>
    <t>Масса</t>
  </si>
  <si>
    <t>Соль: 1200</t>
  </si>
  <si>
    <t>Соль: 15</t>
  </si>
  <si>
    <t>Соль: 260</t>
  </si>
  <si>
    <t>Соль: 7.5</t>
  </si>
  <si>
    <t>Соль: 700</t>
  </si>
  <si>
    <t>Моцарелла сердечки в воде "Unagrande", 45%, 0,125/0,225 кг, ф/п, (8 шт)</t>
  </si>
  <si>
    <t>3.3, Альче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</si>
</sst>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4" x14ac:dyDescent="0.2">
      <c r="A1" s="2" t="s">
        <v>0</v>
      </c>
      <c r="B1" s="23">
        <v>44322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</row>
    <row r="2" spans="1:134" x14ac:dyDescent="0.2">
      <c r="A2" s="2" t="s">
        <v>133</v>
      </c>
      <c r="B2" s="1" t="s">
        <v>134</v>
      </c>
      <c r="J2" s="1" t="s">
        <v>135</v>
      </c>
      <c r="N2" s="1" t="s">
        <v>136</v>
      </c>
      <c r="Q2" s="1" t="s">
        <v>137</v>
      </c>
      <c r="U2" s="1" t="s">
        <v>138</v>
      </c>
      <c r="V2" s="1" t="s">
        <v>139</v>
      </c>
      <c r="Z2" s="1" t="s">
        <v>140</v>
      </c>
      <c r="AB2" s="1" t="s">
        <v>141</v>
      </c>
      <c r="AV2" s="1" t="s">
        <v>142</v>
      </c>
      <c r="BA2" s="1" t="s">
        <v>143</v>
      </c>
      <c r="BC2" s="1" t="s">
        <v>144</v>
      </c>
      <c r="BP2" s="1" t="s">
        <v>145</v>
      </c>
      <c r="BQ2" s="1" t="s">
        <v>146</v>
      </c>
      <c r="CB2" s="1" t="s">
        <v>147</v>
      </c>
      <c r="CU2" s="1" t="s">
        <v>148</v>
      </c>
      <c r="CX2" s="1" t="s">
        <v>149</v>
      </c>
      <c r="DD2" s="1" t="s">
        <v>150</v>
      </c>
      <c r="DF2" s="1" t="s">
        <v>151</v>
      </c>
      <c r="DN2" s="1" t="s">
        <v>152</v>
      </c>
      <c r="DU2" s="1" t="s">
        <v>153</v>
      </c>
      <c r="DV2" s="1" t="s">
        <v>154</v>
      </c>
      <c r="EA2" s="1" t="s">
        <v>155</v>
      </c>
      <c r="EB2" s="1" t="s">
        <v>133</v>
      </c>
    </row>
    <row r="3" spans="1:134" x14ac:dyDescent="0.2">
      <c r="A3" s="2" t="s">
        <v>156</v>
      </c>
      <c r="B3" s="1" t="s">
        <v>134</v>
      </c>
      <c r="C3" s="1" t="s">
        <v>134</v>
      </c>
      <c r="D3" s="1" t="s">
        <v>134</v>
      </c>
      <c r="E3" s="1" t="s">
        <v>134</v>
      </c>
      <c r="F3" s="1" t="s">
        <v>134</v>
      </c>
      <c r="G3" s="1" t="s">
        <v>134</v>
      </c>
      <c r="H3" s="1" t="s">
        <v>134</v>
      </c>
      <c r="I3" s="1" t="s">
        <v>134</v>
      </c>
      <c r="J3" s="1" t="s">
        <v>157</v>
      </c>
      <c r="K3" s="1" t="s">
        <v>157</v>
      </c>
      <c r="L3" s="1" t="s">
        <v>157</v>
      </c>
      <c r="M3" s="1" t="s">
        <v>157</v>
      </c>
      <c r="N3" s="1" t="s">
        <v>158</v>
      </c>
      <c r="O3" s="1" t="s">
        <v>159</v>
      </c>
      <c r="P3" s="1" t="s">
        <v>147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160</v>
      </c>
      <c r="X3" s="1" t="s">
        <v>160</v>
      </c>
      <c r="Y3" s="1" t="s">
        <v>160</v>
      </c>
      <c r="Z3" s="1" t="s">
        <v>160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161</v>
      </c>
      <c r="AO3" s="1" t="s">
        <v>161</v>
      </c>
      <c r="AP3" s="1" t="s">
        <v>161</v>
      </c>
      <c r="AQ3" s="1" t="s">
        <v>161</v>
      </c>
      <c r="AR3" s="1" t="s">
        <v>161</v>
      </c>
      <c r="AS3" s="1" t="s">
        <v>161</v>
      </c>
      <c r="AT3" s="1" t="s">
        <v>161</v>
      </c>
      <c r="AU3" s="1" t="s">
        <v>161</v>
      </c>
      <c r="AV3" s="1" t="s">
        <v>162</v>
      </c>
      <c r="AW3" s="1" t="s">
        <v>162</v>
      </c>
      <c r="AX3" s="1" t="s">
        <v>162</v>
      </c>
      <c r="AY3" s="1" t="s">
        <v>162</v>
      </c>
      <c r="AZ3" s="1" t="s">
        <v>162</v>
      </c>
      <c r="BA3" s="1" t="s">
        <v>143</v>
      </c>
      <c r="BB3" s="1" t="s">
        <v>143</v>
      </c>
      <c r="BC3" s="1" t="s">
        <v>163</v>
      </c>
      <c r="BD3" s="1" t="s">
        <v>163</v>
      </c>
      <c r="BE3" s="1" t="s">
        <v>163</v>
      </c>
      <c r="BF3" s="1" t="s">
        <v>163</v>
      </c>
      <c r="BG3" s="1" t="s">
        <v>163</v>
      </c>
      <c r="BH3" s="1" t="s">
        <v>163</v>
      </c>
      <c r="BI3" s="1" t="s">
        <v>163</v>
      </c>
      <c r="BJ3" s="1" t="s">
        <v>163</v>
      </c>
      <c r="BK3" s="1" t="s">
        <v>163</v>
      </c>
      <c r="BL3" s="1" t="s">
        <v>163</v>
      </c>
      <c r="BM3" s="1" t="s">
        <v>163</v>
      </c>
      <c r="BN3" s="1" t="s">
        <v>163</v>
      </c>
      <c r="BO3" s="1" t="s">
        <v>163</v>
      </c>
      <c r="BP3" s="1" t="s">
        <v>145</v>
      </c>
      <c r="BQ3" s="1" t="s">
        <v>164</v>
      </c>
      <c r="BR3" s="1" t="s">
        <v>164</v>
      </c>
      <c r="BS3" s="1" t="s">
        <v>164</v>
      </c>
      <c r="BT3" s="1" t="s">
        <v>164</v>
      </c>
      <c r="BU3" s="1" t="s">
        <v>164</v>
      </c>
      <c r="BV3" s="1" t="s">
        <v>164</v>
      </c>
      <c r="BW3" s="1" t="s">
        <v>164</v>
      </c>
      <c r="BX3" s="1" t="s">
        <v>164</v>
      </c>
      <c r="BY3" s="1" t="s">
        <v>164</v>
      </c>
      <c r="BZ3" s="1" t="s">
        <v>164</v>
      </c>
      <c r="CA3" s="1" t="s">
        <v>164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147</v>
      </c>
      <c r="CM3" s="1" t="s">
        <v>147</v>
      </c>
      <c r="CN3" s="1" t="s">
        <v>147</v>
      </c>
      <c r="CO3" s="1" t="s">
        <v>147</v>
      </c>
      <c r="CP3" s="1" t="s">
        <v>147</v>
      </c>
      <c r="CQ3" s="1" t="s">
        <v>147</v>
      </c>
      <c r="CR3" s="1" t="s">
        <v>147</v>
      </c>
      <c r="CS3" s="1" t="s">
        <v>147</v>
      </c>
      <c r="CT3" s="1" t="s">
        <v>147</v>
      </c>
      <c r="CU3" s="1" t="s">
        <v>148</v>
      </c>
      <c r="CV3" s="1" t="s">
        <v>148</v>
      </c>
      <c r="CW3" s="1" t="s">
        <v>148</v>
      </c>
      <c r="CX3" s="1" t="s">
        <v>165</v>
      </c>
      <c r="CY3" s="1" t="s">
        <v>165</v>
      </c>
      <c r="CZ3" s="1" t="s">
        <v>165</v>
      </c>
      <c r="DA3" s="1" t="s">
        <v>165</v>
      </c>
      <c r="DB3" s="1" t="s">
        <v>165</v>
      </c>
      <c r="DC3" s="1" t="s">
        <v>165</v>
      </c>
      <c r="DD3" s="1" t="s">
        <v>150</v>
      </c>
      <c r="DE3" s="1" t="s">
        <v>166</v>
      </c>
      <c r="DF3" s="1" t="s">
        <v>151</v>
      </c>
      <c r="DG3" s="1" t="s">
        <v>151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151</v>
      </c>
      <c r="DM3" s="1" t="s">
        <v>151</v>
      </c>
      <c r="DN3" s="1" t="s">
        <v>152</v>
      </c>
      <c r="DO3" s="1" t="s">
        <v>152</v>
      </c>
      <c r="DP3" s="1" t="s">
        <v>152</v>
      </c>
      <c r="DQ3" s="1" t="s">
        <v>152</v>
      </c>
      <c r="DR3" s="1" t="s">
        <v>152</v>
      </c>
      <c r="DS3" s="1" t="s">
        <v>152</v>
      </c>
      <c r="DT3" s="1" t="s">
        <v>152</v>
      </c>
      <c r="DU3" s="1" t="s">
        <v>153</v>
      </c>
      <c r="DV3" s="1" t="s">
        <v>154</v>
      </c>
      <c r="EB3" s="1" t="s">
        <v>156</v>
      </c>
    </row>
    <row r="4" spans="1:134" x14ac:dyDescent="0.2">
      <c r="A4" s="2" t="s">
        <v>167</v>
      </c>
      <c r="B4" s="1" t="s">
        <v>168</v>
      </c>
      <c r="C4" s="1" t="s">
        <v>168</v>
      </c>
      <c r="D4" s="1" t="s">
        <v>168</v>
      </c>
      <c r="E4" s="1" t="s">
        <v>168</v>
      </c>
      <c r="F4" s="1" t="s">
        <v>168</v>
      </c>
      <c r="G4" s="1" t="s">
        <v>169</v>
      </c>
      <c r="H4" s="1" t="s">
        <v>170</v>
      </c>
      <c r="I4" s="1" t="s">
        <v>168</v>
      </c>
      <c r="J4" s="1" t="s">
        <v>168</v>
      </c>
      <c r="K4" s="1" t="s">
        <v>168</v>
      </c>
      <c r="L4" s="1" t="s">
        <v>168</v>
      </c>
      <c r="M4" s="1" t="s">
        <v>168</v>
      </c>
      <c r="N4" s="1" t="s">
        <v>168</v>
      </c>
      <c r="O4" s="1" t="s">
        <v>171</v>
      </c>
      <c r="P4" s="1" t="s">
        <v>172</v>
      </c>
      <c r="Q4" s="1" t="s">
        <v>168</v>
      </c>
      <c r="R4" s="1" t="s">
        <v>173</v>
      </c>
      <c r="S4" s="1" t="s">
        <v>174</v>
      </c>
      <c r="T4" s="1" t="s">
        <v>168</v>
      </c>
      <c r="U4" s="1" t="s">
        <v>168</v>
      </c>
      <c r="V4" s="1" t="s">
        <v>168</v>
      </c>
      <c r="W4" s="1" t="s">
        <v>168</v>
      </c>
      <c r="X4" s="1" t="s">
        <v>170</v>
      </c>
      <c r="Y4" s="1" t="s">
        <v>174</v>
      </c>
      <c r="Z4" s="1" t="s">
        <v>168</v>
      </c>
      <c r="AA4" s="1" t="s">
        <v>175</v>
      </c>
      <c r="AB4" s="1" t="s">
        <v>171</v>
      </c>
      <c r="AC4" s="1" t="s">
        <v>171</v>
      </c>
      <c r="AD4" s="1" t="s">
        <v>171</v>
      </c>
      <c r="AE4" s="1" t="s">
        <v>176</v>
      </c>
      <c r="AF4" s="1" t="s">
        <v>174</v>
      </c>
      <c r="AG4" s="1" t="s">
        <v>170</v>
      </c>
      <c r="AH4" s="1" t="s">
        <v>170</v>
      </c>
      <c r="AI4" s="1" t="s">
        <v>171</v>
      </c>
      <c r="AJ4" s="1" t="s">
        <v>171</v>
      </c>
      <c r="AK4" s="1" t="s">
        <v>172</v>
      </c>
      <c r="AL4" s="1" t="s">
        <v>177</v>
      </c>
      <c r="AM4" s="1" t="s">
        <v>171</v>
      </c>
      <c r="AN4" s="1" t="s">
        <v>178</v>
      </c>
      <c r="AO4" s="1" t="s">
        <v>178</v>
      </c>
      <c r="AP4" s="1" t="s">
        <v>172</v>
      </c>
      <c r="AQ4" s="1" t="s">
        <v>172</v>
      </c>
      <c r="AR4" s="1" t="s">
        <v>179</v>
      </c>
      <c r="AS4" s="1" t="s">
        <v>171</v>
      </c>
      <c r="AT4" s="1" t="s">
        <v>171</v>
      </c>
      <c r="AU4" s="1" t="s">
        <v>178</v>
      </c>
      <c r="AV4" s="1" t="s">
        <v>171</v>
      </c>
      <c r="AW4" s="1" t="s">
        <v>171</v>
      </c>
      <c r="AX4" s="1" t="s">
        <v>171</v>
      </c>
      <c r="AY4" s="1" t="s">
        <v>171</v>
      </c>
      <c r="AZ4" s="1" t="s">
        <v>171</v>
      </c>
      <c r="BA4" s="1" t="s">
        <v>180</v>
      </c>
      <c r="BB4" s="1" t="s">
        <v>180</v>
      </c>
      <c r="BC4" s="1" t="s">
        <v>171</v>
      </c>
      <c r="BD4" s="1" t="s">
        <v>171</v>
      </c>
      <c r="BE4" s="1" t="s">
        <v>172</v>
      </c>
      <c r="BF4" s="1" t="s">
        <v>172</v>
      </c>
      <c r="BG4" s="1" t="s">
        <v>181</v>
      </c>
      <c r="BH4" s="1" t="s">
        <v>170</v>
      </c>
      <c r="BI4" s="1" t="s">
        <v>175</v>
      </c>
      <c r="BJ4" s="1" t="s">
        <v>177</v>
      </c>
      <c r="BK4" s="1" t="s">
        <v>182</v>
      </c>
      <c r="BL4" s="1" t="s">
        <v>183</v>
      </c>
      <c r="BM4" s="1" t="s">
        <v>170</v>
      </c>
      <c r="BN4" s="1" t="s">
        <v>178</v>
      </c>
      <c r="BO4" s="1" t="s">
        <v>174</v>
      </c>
      <c r="BP4" s="1" t="s">
        <v>171</v>
      </c>
      <c r="BQ4" s="1" t="s">
        <v>171</v>
      </c>
      <c r="BR4" s="1" t="s">
        <v>171</v>
      </c>
      <c r="BS4" s="1" t="s">
        <v>172</v>
      </c>
      <c r="BT4" s="1" t="s">
        <v>177</v>
      </c>
      <c r="BU4" s="1" t="s">
        <v>175</v>
      </c>
      <c r="BV4" s="1" t="s">
        <v>183</v>
      </c>
      <c r="BW4" s="1" t="s">
        <v>178</v>
      </c>
      <c r="BX4" s="1" t="s">
        <v>170</v>
      </c>
      <c r="BY4" s="1" t="s">
        <v>182</v>
      </c>
      <c r="BZ4" s="1" t="s">
        <v>181</v>
      </c>
      <c r="CA4" s="1" t="s">
        <v>170</v>
      </c>
      <c r="CB4" s="1" t="s">
        <v>171</v>
      </c>
      <c r="CC4" s="1" t="s">
        <v>171</v>
      </c>
      <c r="CD4" s="1" t="s">
        <v>177</v>
      </c>
      <c r="CE4" s="1" t="s">
        <v>177</v>
      </c>
      <c r="CF4" s="1" t="s">
        <v>171</v>
      </c>
      <c r="CG4" s="1" t="s">
        <v>171</v>
      </c>
      <c r="CH4" s="1" t="s">
        <v>172</v>
      </c>
      <c r="CI4" s="1" t="s">
        <v>172</v>
      </c>
      <c r="CJ4" s="1" t="s">
        <v>179</v>
      </c>
      <c r="CK4" s="1" t="s">
        <v>174</v>
      </c>
      <c r="CL4" s="1" t="s">
        <v>170</v>
      </c>
      <c r="CM4" s="1" t="s">
        <v>170</v>
      </c>
      <c r="CN4" s="1" t="s">
        <v>170</v>
      </c>
      <c r="CO4" s="1" t="s">
        <v>184</v>
      </c>
      <c r="CP4" s="1" t="s">
        <v>176</v>
      </c>
      <c r="CQ4" s="1" t="s">
        <v>176</v>
      </c>
      <c r="CR4" s="1" t="s">
        <v>176</v>
      </c>
      <c r="CS4" s="1" t="s">
        <v>178</v>
      </c>
      <c r="CT4" s="1" t="s">
        <v>176</v>
      </c>
      <c r="CU4" s="1" t="s">
        <v>171</v>
      </c>
      <c r="CV4" s="1" t="s">
        <v>171</v>
      </c>
      <c r="CW4" s="1" t="s">
        <v>170</v>
      </c>
      <c r="CX4" s="1" t="s">
        <v>171</v>
      </c>
      <c r="CY4" s="1" t="s">
        <v>170</v>
      </c>
      <c r="CZ4" s="1" t="s">
        <v>172</v>
      </c>
      <c r="DA4" s="1" t="s">
        <v>174</v>
      </c>
      <c r="DB4" s="1" t="s">
        <v>179</v>
      </c>
      <c r="DC4" s="1" t="s">
        <v>171</v>
      </c>
      <c r="DD4" s="1" t="s">
        <v>172</v>
      </c>
      <c r="DE4" s="1" t="s">
        <v>171</v>
      </c>
      <c r="DF4" s="1" t="s">
        <v>185</v>
      </c>
      <c r="DG4" s="1" t="s">
        <v>172</v>
      </c>
      <c r="DH4" s="1" t="s">
        <v>172</v>
      </c>
      <c r="DI4" s="1" t="s">
        <v>170</v>
      </c>
      <c r="DJ4" s="1" t="s">
        <v>170</v>
      </c>
      <c r="DK4" s="1" t="s">
        <v>174</v>
      </c>
      <c r="DL4" s="1" t="s">
        <v>185</v>
      </c>
      <c r="DM4" s="1" t="s">
        <v>176</v>
      </c>
      <c r="DN4" s="1" t="s">
        <v>168</v>
      </c>
      <c r="DO4" s="1" t="s">
        <v>168</v>
      </c>
      <c r="DP4" s="1" t="s">
        <v>171</v>
      </c>
      <c r="DQ4" s="1" t="s">
        <v>171</v>
      </c>
      <c r="DR4" s="1" t="s">
        <v>171</v>
      </c>
      <c r="DS4" s="1" t="s">
        <v>186</v>
      </c>
      <c r="DT4" s="1" t="s">
        <v>186</v>
      </c>
      <c r="EB4" s="1" t="s">
        <v>167</v>
      </c>
    </row>
    <row r="5" spans="1:134" x14ac:dyDescent="0.2">
      <c r="A5" s="2" t="s">
        <v>187</v>
      </c>
      <c r="B5" s="1" t="s">
        <v>188</v>
      </c>
      <c r="C5" s="1" t="s">
        <v>189</v>
      </c>
      <c r="D5" s="1" t="s">
        <v>190</v>
      </c>
      <c r="E5" s="1" t="s">
        <v>191</v>
      </c>
      <c r="F5" s="1" t="s">
        <v>192</v>
      </c>
      <c r="G5" s="1" t="s">
        <v>193</v>
      </c>
      <c r="H5" s="1" t="s">
        <v>194</v>
      </c>
      <c r="I5" s="1" t="s">
        <v>195</v>
      </c>
      <c r="J5" s="1" t="s">
        <v>196</v>
      </c>
      <c r="K5" s="1" t="s">
        <v>197</v>
      </c>
      <c r="L5" s="1" t="s">
        <v>198</v>
      </c>
      <c r="M5" s="1" t="s">
        <v>199</v>
      </c>
      <c r="N5" s="1" t="s">
        <v>200</v>
      </c>
      <c r="O5" s="1" t="s">
        <v>201</v>
      </c>
      <c r="P5" s="1" t="s">
        <v>202</v>
      </c>
      <c r="Q5" s="1" t="s">
        <v>203</v>
      </c>
      <c r="R5" s="1" t="s">
        <v>204</v>
      </c>
      <c r="S5" s="1" t="s">
        <v>205</v>
      </c>
      <c r="T5" s="1" t="s">
        <v>206</v>
      </c>
      <c r="U5" s="1" t="s">
        <v>207</v>
      </c>
      <c r="V5" s="1" t="s">
        <v>208</v>
      </c>
      <c r="W5" s="1" t="s">
        <v>209</v>
      </c>
      <c r="X5" s="1" t="s">
        <v>210</v>
      </c>
      <c r="Y5" s="1" t="s">
        <v>211</v>
      </c>
      <c r="Z5" s="1" t="s">
        <v>212</v>
      </c>
      <c r="AA5" s="1" t="s">
        <v>213</v>
      </c>
      <c r="AB5" s="1" t="s">
        <v>214</v>
      </c>
      <c r="AC5" s="1" t="s">
        <v>215</v>
      </c>
      <c r="AD5" s="1" t="s">
        <v>216</v>
      </c>
      <c r="AE5" s="1" t="s">
        <v>217</v>
      </c>
      <c r="AF5" s="1" t="s">
        <v>218</v>
      </c>
      <c r="AG5" s="1" t="s">
        <v>219</v>
      </c>
      <c r="AH5" s="1" t="s">
        <v>220</v>
      </c>
      <c r="AI5" s="1" t="s">
        <v>221</v>
      </c>
      <c r="AJ5" s="1" t="s">
        <v>222</v>
      </c>
      <c r="AK5" s="1" t="s">
        <v>223</v>
      </c>
      <c r="AL5" s="1" t="s">
        <v>224</v>
      </c>
      <c r="AM5" s="1" t="s">
        <v>225</v>
      </c>
      <c r="AN5" s="1" t="s">
        <v>226</v>
      </c>
      <c r="AO5" s="1" t="s">
        <v>227</v>
      </c>
      <c r="AP5" s="1" t="s">
        <v>228</v>
      </c>
      <c r="AQ5" s="1" t="s">
        <v>229</v>
      </c>
      <c r="AR5" s="1" t="s">
        <v>230</v>
      </c>
      <c r="AS5" s="1" t="s">
        <v>231</v>
      </c>
      <c r="AT5" s="1" t="s">
        <v>232</v>
      </c>
      <c r="AU5" s="1" t="s">
        <v>233</v>
      </c>
      <c r="AV5" s="1" t="s">
        <v>234</v>
      </c>
      <c r="AW5" s="1" t="s">
        <v>235</v>
      </c>
      <c r="AX5" s="1" t="s">
        <v>236</v>
      </c>
      <c r="AY5" s="1" t="s">
        <v>237</v>
      </c>
      <c r="AZ5" s="1" t="s">
        <v>238</v>
      </c>
      <c r="BA5" s="1" t="s">
        <v>239</v>
      </c>
      <c r="BB5" s="1" t="s">
        <v>240</v>
      </c>
      <c r="BC5" s="1" t="s">
        <v>241</v>
      </c>
      <c r="BD5" s="1" t="s">
        <v>242</v>
      </c>
      <c r="BE5" s="1" t="s">
        <v>243</v>
      </c>
      <c r="BF5" s="1" t="s">
        <v>244</v>
      </c>
      <c r="BG5" s="1" t="s">
        <v>245</v>
      </c>
      <c r="BH5" s="1" t="s">
        <v>246</v>
      </c>
      <c r="BI5" s="1" t="s">
        <v>247</v>
      </c>
      <c r="BJ5" s="1" t="s">
        <v>248</v>
      </c>
      <c r="BK5" s="1" t="s">
        <v>249</v>
      </c>
      <c r="BL5" s="1" t="s">
        <v>250</v>
      </c>
      <c r="BM5" s="1" t="s">
        <v>251</v>
      </c>
      <c r="BN5" s="1" t="s">
        <v>252</v>
      </c>
      <c r="BO5" s="1" t="s">
        <v>253</v>
      </c>
      <c r="BP5" s="1" t="s">
        <v>254</v>
      </c>
      <c r="BQ5" s="1" t="s">
        <v>255</v>
      </c>
      <c r="BR5" s="1" t="s">
        <v>256</v>
      </c>
      <c r="BS5" s="1" t="s">
        <v>257</v>
      </c>
      <c r="BT5" s="1" t="s">
        <v>258</v>
      </c>
      <c r="BU5" s="1" t="s">
        <v>259</v>
      </c>
      <c r="BV5" s="1" t="s">
        <v>260</v>
      </c>
      <c r="BW5" s="1" t="s">
        <v>261</v>
      </c>
      <c r="BX5" s="1" t="s">
        <v>262</v>
      </c>
      <c r="BY5" s="1" t="s">
        <v>263</v>
      </c>
      <c r="BZ5" s="1" t="s">
        <v>264</v>
      </c>
      <c r="CA5" s="1" t="s">
        <v>265</v>
      </c>
      <c r="CB5" s="1" t="s">
        <v>266</v>
      </c>
      <c r="CC5" s="1" t="s">
        <v>267</v>
      </c>
      <c r="CD5" s="1" t="s">
        <v>268</v>
      </c>
      <c r="CE5" s="1" t="s">
        <v>269</v>
      </c>
      <c r="CF5" s="1" t="s">
        <v>270</v>
      </c>
      <c r="CG5" s="1" t="s">
        <v>271</v>
      </c>
      <c r="CH5" s="1" t="s">
        <v>272</v>
      </c>
      <c r="CI5" s="1" t="s">
        <v>273</v>
      </c>
      <c r="CJ5" s="1" t="s">
        <v>274</v>
      </c>
      <c r="CK5" s="1" t="s">
        <v>275</v>
      </c>
      <c r="CL5" s="1" t="s">
        <v>276</v>
      </c>
      <c r="CM5" s="1" t="s">
        <v>277</v>
      </c>
      <c r="CN5" s="1" t="s">
        <v>278</v>
      </c>
      <c r="CO5" s="1" t="s">
        <v>279</v>
      </c>
      <c r="CP5" s="1" t="s">
        <v>280</v>
      </c>
      <c r="CQ5" s="1" t="s">
        <v>281</v>
      </c>
      <c r="CR5" s="1" t="s">
        <v>282</v>
      </c>
      <c r="CS5" s="1" t="s">
        <v>283</v>
      </c>
      <c r="CT5" s="1" t="s">
        <v>284</v>
      </c>
      <c r="CU5" s="1" t="s">
        <v>285</v>
      </c>
      <c r="CV5" s="1" t="s">
        <v>286</v>
      </c>
      <c r="CW5" s="1" t="s">
        <v>287</v>
      </c>
      <c r="CX5" s="1" t="s">
        <v>288</v>
      </c>
      <c r="CY5" s="1" t="s">
        <v>289</v>
      </c>
      <c r="CZ5" s="1" t="s">
        <v>290</v>
      </c>
      <c r="DA5" s="1" t="s">
        <v>291</v>
      </c>
      <c r="DB5" s="1" t="s">
        <v>292</v>
      </c>
      <c r="DC5" s="1" t="s">
        <v>293</v>
      </c>
      <c r="DD5" s="1" t="s">
        <v>294</v>
      </c>
      <c r="DE5" s="1" t="s">
        <v>295</v>
      </c>
      <c r="DF5" s="1" t="s">
        <v>296</v>
      </c>
      <c r="DG5" s="1" t="s">
        <v>297</v>
      </c>
      <c r="DH5" s="1" t="s">
        <v>298</v>
      </c>
      <c r="DI5" s="1" t="s">
        <v>299</v>
      </c>
      <c r="DJ5" s="1" t="s">
        <v>300</v>
      </c>
      <c r="DK5" s="1" t="s">
        <v>301</v>
      </c>
      <c r="DL5" s="1" t="s">
        <v>302</v>
      </c>
      <c r="DM5" s="1" t="s">
        <v>303</v>
      </c>
      <c r="DN5" s="1" t="s">
        <v>304</v>
      </c>
      <c r="DO5" s="1" t="s">
        <v>305</v>
      </c>
      <c r="DP5" s="1" t="s">
        <v>306</v>
      </c>
      <c r="DQ5" s="1" t="s">
        <v>307</v>
      </c>
      <c r="DR5" s="1" t="s">
        <v>308</v>
      </c>
      <c r="DS5" s="1" t="s">
        <v>309</v>
      </c>
      <c r="DT5" s="1" t="s">
        <v>310</v>
      </c>
      <c r="DU5" s="1" t="s">
        <v>153</v>
      </c>
      <c r="DV5" s="1" t="s">
        <v>311</v>
      </c>
      <c r="DW5" s="1" t="s">
        <v>312</v>
      </c>
      <c r="DY5" s="1" t="s">
        <v>313</v>
      </c>
      <c r="EB5" s="1" t="s">
        <v>187</v>
      </c>
    </row>
    <row r="6" spans="1:134" x14ac:dyDescent="0.2">
      <c r="A6" s="2" t="s">
        <v>314</v>
      </c>
      <c r="B6" s="1" t="s">
        <v>315</v>
      </c>
      <c r="C6" s="1" t="s">
        <v>316</v>
      </c>
      <c r="D6" s="1" t="s">
        <v>317</v>
      </c>
      <c r="E6" s="1" t="s">
        <v>318</v>
      </c>
      <c r="F6" s="1" t="s">
        <v>319</v>
      </c>
      <c r="G6" s="1" t="s">
        <v>320</v>
      </c>
      <c r="H6" s="1" t="s">
        <v>321</v>
      </c>
      <c r="I6" s="1" t="s">
        <v>322</v>
      </c>
      <c r="J6" s="1" t="s">
        <v>323</v>
      </c>
      <c r="K6" s="1" t="s">
        <v>324</v>
      </c>
      <c r="L6" s="1" t="s">
        <v>325</v>
      </c>
      <c r="M6" s="1" t="s">
        <v>326</v>
      </c>
      <c r="N6" s="1" t="s">
        <v>327</v>
      </c>
      <c r="O6" s="1" t="s">
        <v>328</v>
      </c>
      <c r="P6" s="1" t="s">
        <v>329</v>
      </c>
      <c r="Q6" s="1">
        <v>3503984</v>
      </c>
      <c r="R6" s="1" t="s">
        <v>330</v>
      </c>
      <c r="S6" s="1" t="s">
        <v>331</v>
      </c>
      <c r="T6" s="1" t="s">
        <v>332</v>
      </c>
      <c r="U6" s="1" t="s">
        <v>333</v>
      </c>
      <c r="V6" s="1" t="s">
        <v>334</v>
      </c>
      <c r="W6" s="1" t="s">
        <v>335</v>
      </c>
      <c r="X6" s="1" t="s">
        <v>336</v>
      </c>
      <c r="Y6" s="1" t="s">
        <v>337</v>
      </c>
      <c r="Z6" s="1" t="s">
        <v>338</v>
      </c>
      <c r="AA6" s="1" t="s">
        <v>339</v>
      </c>
      <c r="AB6" s="1" t="s">
        <v>340</v>
      </c>
      <c r="AC6" s="1" t="s">
        <v>341</v>
      </c>
      <c r="AD6" s="1" t="s">
        <v>342</v>
      </c>
      <c r="AE6" s="1" t="s">
        <v>343</v>
      </c>
      <c r="AF6" s="1" t="s">
        <v>344</v>
      </c>
      <c r="AG6" s="1" t="s">
        <v>345</v>
      </c>
      <c r="AH6" s="1" t="s">
        <v>346</v>
      </c>
      <c r="AI6" s="1" t="s">
        <v>347</v>
      </c>
      <c r="AJ6" s="1" t="s">
        <v>348</v>
      </c>
      <c r="AK6" s="1" t="s">
        <v>349</v>
      </c>
      <c r="AL6" s="1" t="s">
        <v>350</v>
      </c>
      <c r="AM6" s="1" t="s">
        <v>351</v>
      </c>
      <c r="AN6" s="1" t="s">
        <v>352</v>
      </c>
      <c r="AO6" s="1" t="s">
        <v>353</v>
      </c>
      <c r="AP6" s="1" t="s">
        <v>354</v>
      </c>
      <c r="AQ6" s="1" t="s">
        <v>355</v>
      </c>
      <c r="AR6" s="1" t="s">
        <v>356</v>
      </c>
      <c r="AS6" s="1" t="s">
        <v>357</v>
      </c>
      <c r="AT6" s="1" t="s">
        <v>358</v>
      </c>
      <c r="AU6" s="1" t="s">
        <v>359</v>
      </c>
      <c r="AV6" s="1" t="s">
        <v>360</v>
      </c>
      <c r="AW6" s="1" t="s">
        <v>361</v>
      </c>
      <c r="AX6" s="1" t="s">
        <v>362</v>
      </c>
      <c r="AY6" s="1" t="s">
        <v>363</v>
      </c>
      <c r="AZ6" s="1" t="s">
        <v>364</v>
      </c>
      <c r="BA6" s="1" t="s">
        <v>365</v>
      </c>
      <c r="BB6" s="1" t="s">
        <v>366</v>
      </c>
      <c r="BC6" s="1" t="s">
        <v>367</v>
      </c>
      <c r="BD6" s="1" t="s">
        <v>368</v>
      </c>
      <c r="BE6" s="1" t="s">
        <v>369</v>
      </c>
      <c r="BF6" s="1" t="s">
        <v>370</v>
      </c>
      <c r="BG6" s="1">
        <v>327193010</v>
      </c>
      <c r="BH6" s="1" t="s">
        <v>371</v>
      </c>
      <c r="BI6" s="1" t="s">
        <v>372</v>
      </c>
      <c r="BJ6" s="1" t="s">
        <v>373</v>
      </c>
      <c r="BK6" s="1" t="s">
        <v>374</v>
      </c>
      <c r="BL6" s="1" t="s">
        <v>375</v>
      </c>
      <c r="BM6" s="1" t="s">
        <v>376</v>
      </c>
      <c r="BN6" s="1" t="s">
        <v>377</v>
      </c>
      <c r="BO6" s="1" t="s">
        <v>378</v>
      </c>
      <c r="BP6" s="1" t="s">
        <v>379</v>
      </c>
      <c r="BQ6" s="1" t="s">
        <v>380</v>
      </c>
      <c r="BR6" s="1" t="s">
        <v>381</v>
      </c>
      <c r="BS6" s="1" t="s">
        <v>382</v>
      </c>
      <c r="BT6" s="1" t="s">
        <v>383</v>
      </c>
      <c r="BU6" s="1" t="s">
        <v>384</v>
      </c>
      <c r="BV6" s="1" t="s">
        <v>385</v>
      </c>
      <c r="BW6" s="1" t="s">
        <v>386</v>
      </c>
      <c r="BX6" s="1" t="s">
        <v>387</v>
      </c>
      <c r="BY6" s="1" t="s">
        <v>388</v>
      </c>
      <c r="BZ6" s="1">
        <v>327192013</v>
      </c>
      <c r="CA6" s="1" t="s">
        <v>389</v>
      </c>
      <c r="CB6" s="1" t="s">
        <v>390</v>
      </c>
      <c r="CC6" s="1" t="s">
        <v>391</v>
      </c>
      <c r="CD6" s="1" t="s">
        <v>392</v>
      </c>
      <c r="CE6" s="1" t="s">
        <v>393</v>
      </c>
      <c r="CF6" s="1" t="s">
        <v>394</v>
      </c>
      <c r="CG6" s="1" t="s">
        <v>395</v>
      </c>
      <c r="CH6" s="1" t="s">
        <v>396</v>
      </c>
      <c r="CI6" s="1" t="s">
        <v>397</v>
      </c>
      <c r="CJ6" s="1" t="s">
        <v>398</v>
      </c>
      <c r="CK6" s="1" t="s">
        <v>399</v>
      </c>
      <c r="CL6" s="1" t="s">
        <v>400</v>
      </c>
      <c r="CM6" s="1" t="s">
        <v>401</v>
      </c>
      <c r="CN6" s="1" t="s">
        <v>402</v>
      </c>
      <c r="CO6" s="1" t="s">
        <v>403</v>
      </c>
      <c r="CP6" s="1" t="s">
        <v>404</v>
      </c>
      <c r="CQ6" s="1" t="s">
        <v>405</v>
      </c>
      <c r="CR6" s="1" t="s">
        <v>406</v>
      </c>
      <c r="CS6" s="1" t="s">
        <v>407</v>
      </c>
      <c r="CT6" s="1" t="s">
        <v>408</v>
      </c>
      <c r="CU6" s="1" t="s">
        <v>409</v>
      </c>
      <c r="CV6" s="1" t="s">
        <v>410</v>
      </c>
      <c r="CW6" s="1" t="s">
        <v>411</v>
      </c>
      <c r="CX6" s="1" t="s">
        <v>412</v>
      </c>
      <c r="CY6" s="1" t="s">
        <v>413</v>
      </c>
      <c r="CZ6" s="1" t="s">
        <v>414</v>
      </c>
      <c r="DA6" s="1" t="s">
        <v>415</v>
      </c>
      <c r="DB6" s="1" t="s">
        <v>416</v>
      </c>
      <c r="DC6" s="1" t="s">
        <v>417</v>
      </c>
      <c r="DD6" s="1" t="s">
        <v>418</v>
      </c>
      <c r="DE6" s="1" t="s">
        <v>419</v>
      </c>
      <c r="DF6" s="1" t="s">
        <v>420</v>
      </c>
      <c r="DG6" s="1" t="s">
        <v>421</v>
      </c>
      <c r="DH6" s="1" t="s">
        <v>422</v>
      </c>
      <c r="DI6" s="1" t="s">
        <v>423</v>
      </c>
      <c r="DJ6" s="1" t="s">
        <v>424</v>
      </c>
      <c r="DK6" s="1" t="s">
        <v>425</v>
      </c>
      <c r="DL6" s="1" t="s">
        <v>426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V6" s="1" t="s">
        <v>435</v>
      </c>
      <c r="DW6" s="1" t="s">
        <v>436</v>
      </c>
      <c r="DY6" s="1" t="s">
        <v>437</v>
      </c>
      <c r="EB6" s="1" t="s">
        <v>314</v>
      </c>
    </row>
    <row r="7" spans="1:134" x14ac:dyDescent="0.2">
      <c r="A7" s="2" t="s">
        <v>438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2.9</v>
      </c>
      <c r="AD7" s="1">
        <v>1.2</v>
      </c>
      <c r="AE7" s="1">
        <v>1.35</v>
      </c>
      <c r="AF7" s="1">
        <v>1.2</v>
      </c>
      <c r="AG7" s="1">
        <v>1.35</v>
      </c>
      <c r="AH7" s="1">
        <v>2.4500000000000002</v>
      </c>
      <c r="AI7" s="1">
        <v>2.2400000000000002</v>
      </c>
      <c r="AJ7" s="1">
        <v>2.2400000000000002</v>
      </c>
      <c r="AK7" s="1">
        <v>9.6</v>
      </c>
      <c r="AL7" s="1">
        <v>2.02</v>
      </c>
      <c r="AM7" s="1">
        <v>9.6</v>
      </c>
      <c r="AN7" s="1">
        <v>2.4</v>
      </c>
      <c r="AO7" s="1">
        <v>9.8000000000000007</v>
      </c>
      <c r="AP7" s="1">
        <v>3.68</v>
      </c>
      <c r="AQ7" s="1">
        <v>1.8</v>
      </c>
      <c r="AR7" s="1">
        <v>1.8</v>
      </c>
      <c r="AS7" s="1">
        <v>6</v>
      </c>
      <c r="AT7" s="1">
        <v>1.35</v>
      </c>
      <c r="AU7" s="1">
        <v>9.1999999999999993</v>
      </c>
      <c r="AV7" s="1">
        <v>2.08</v>
      </c>
      <c r="AW7" s="1">
        <v>1.94</v>
      </c>
      <c r="AX7" s="1">
        <v>1.94</v>
      </c>
      <c r="AY7" s="1">
        <v>1.94</v>
      </c>
      <c r="AZ7" s="1">
        <v>1.94</v>
      </c>
      <c r="BA7" s="1">
        <v>4</v>
      </c>
      <c r="BB7" s="1">
        <v>7</v>
      </c>
      <c r="BC7" s="1">
        <v>1</v>
      </c>
      <c r="BD7" s="1">
        <v>1</v>
      </c>
      <c r="BE7" s="1">
        <v>1</v>
      </c>
      <c r="BF7" s="1">
        <v>0.8</v>
      </c>
      <c r="BG7" s="1">
        <v>1.2</v>
      </c>
      <c r="BH7" s="1">
        <v>1.5</v>
      </c>
      <c r="BI7" s="1">
        <v>1.5</v>
      </c>
      <c r="BJ7" s="1">
        <v>1.57</v>
      </c>
      <c r="BK7" s="1">
        <v>1.54</v>
      </c>
      <c r="BL7" s="1">
        <v>1.2</v>
      </c>
      <c r="BM7" s="1">
        <v>1.93</v>
      </c>
      <c r="BN7" s="1">
        <v>2.85</v>
      </c>
      <c r="BO7" s="1">
        <v>1</v>
      </c>
      <c r="BP7" s="1">
        <v>1.6</v>
      </c>
      <c r="BQ7" s="1">
        <v>1</v>
      </c>
      <c r="BR7" s="1">
        <v>1</v>
      </c>
      <c r="BS7" s="1">
        <v>0.8</v>
      </c>
      <c r="BT7" s="1">
        <v>1.57</v>
      </c>
      <c r="BU7" s="1">
        <v>1.5</v>
      </c>
      <c r="BV7" s="1">
        <v>1.2</v>
      </c>
      <c r="BW7" s="1">
        <v>2.85</v>
      </c>
      <c r="BX7" s="1">
        <v>1.93</v>
      </c>
      <c r="BY7" s="1">
        <v>1.54</v>
      </c>
      <c r="BZ7" s="1">
        <v>1.2</v>
      </c>
      <c r="CA7" s="1">
        <v>1.5</v>
      </c>
      <c r="CB7" s="1">
        <v>1.5</v>
      </c>
      <c r="CC7" s="1">
        <v>3</v>
      </c>
      <c r="CD7" s="1">
        <v>1.42</v>
      </c>
      <c r="CE7" s="1">
        <v>1.42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439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3</v>
      </c>
      <c r="DM7" s="1">
        <v>1.42</v>
      </c>
      <c r="DN7" s="1">
        <v>3</v>
      </c>
      <c r="DO7" s="1">
        <v>6</v>
      </c>
      <c r="DP7" s="1">
        <v>3</v>
      </c>
      <c r="DQ7" s="1">
        <v>3</v>
      </c>
      <c r="DR7" s="1">
        <v>3</v>
      </c>
      <c r="DS7" s="1">
        <v>6</v>
      </c>
      <c r="DT7" s="1">
        <v>6</v>
      </c>
      <c r="EB7" s="1" t="s">
        <v>438</v>
      </c>
    </row>
    <row r="8" spans="1:134" x14ac:dyDescent="0.2">
      <c r="A8" s="2" t="s">
        <v>440</v>
      </c>
      <c r="B8" s="1" t="s">
        <v>441</v>
      </c>
      <c r="CI8" s="1" t="s">
        <v>442</v>
      </c>
      <c r="DW8" s="1" t="s">
        <v>443</v>
      </c>
      <c r="DX8" s="1" t="s">
        <v>444</v>
      </c>
      <c r="DY8" s="1" t="s">
        <v>443</v>
      </c>
      <c r="DZ8" s="1" t="s">
        <v>444</v>
      </c>
      <c r="EB8" s="1" t="s">
        <v>440</v>
      </c>
    </row>
    <row r="9" spans="1:134" x14ac:dyDescent="0.2">
      <c r="A9" s="23">
        <v>44269</v>
      </c>
      <c r="B9" s="1" t="s">
        <v>442</v>
      </c>
      <c r="I9" s="1" t="s">
        <v>442</v>
      </c>
      <c r="T9" s="1" t="s">
        <v>442</v>
      </c>
      <c r="U9" s="1" t="s">
        <v>442</v>
      </c>
      <c r="AL9" s="1" t="s">
        <v>442</v>
      </c>
      <c r="AS9" s="1" t="s">
        <v>442</v>
      </c>
      <c r="BF9" s="1" t="s">
        <v>442</v>
      </c>
      <c r="BI9" s="1" t="s">
        <v>442</v>
      </c>
      <c r="BJ9" s="1" t="s">
        <v>442</v>
      </c>
      <c r="CO9" s="1" t="s">
        <v>442</v>
      </c>
      <c r="DP9" s="1" t="s">
        <v>442</v>
      </c>
      <c r="EA9" s="1">
        <v>0</v>
      </c>
      <c r="EB9" s="24">
        <v>44269</v>
      </c>
    </row>
    <row r="10" spans="1:134" x14ac:dyDescent="0.2">
      <c r="A10" s="23">
        <v>44270</v>
      </c>
      <c r="AW10" s="1" t="s">
        <v>442</v>
      </c>
      <c r="AY10" s="1" t="s">
        <v>442</v>
      </c>
      <c r="CI10" s="1" t="s">
        <v>442</v>
      </c>
      <c r="DO10" s="1" t="s">
        <v>442</v>
      </c>
      <c r="EA10" s="1">
        <v>0</v>
      </c>
      <c r="EB10" s="24">
        <v>44270</v>
      </c>
    </row>
    <row r="11" spans="1:134" x14ac:dyDescent="0.2">
      <c r="A11" s="23">
        <v>44271</v>
      </c>
      <c r="C11" s="1" t="s">
        <v>442</v>
      </c>
      <c r="D11" s="1" t="s">
        <v>442</v>
      </c>
      <c r="E11" s="1" t="s">
        <v>442</v>
      </c>
      <c r="F11" s="1" t="s">
        <v>442</v>
      </c>
      <c r="J11" s="1" t="s">
        <v>442</v>
      </c>
      <c r="N11" s="1" t="s">
        <v>442</v>
      </c>
      <c r="O11" s="1" t="s">
        <v>442</v>
      </c>
      <c r="S11" s="1" t="s">
        <v>442</v>
      </c>
      <c r="Z11" s="1" t="s">
        <v>442</v>
      </c>
      <c r="AE11" s="1" t="s">
        <v>442</v>
      </c>
      <c r="AI11" s="1" t="s">
        <v>442</v>
      </c>
      <c r="AQ11" s="1" t="s">
        <v>442</v>
      </c>
      <c r="BC11" s="1" t="s">
        <v>442</v>
      </c>
      <c r="BD11" s="1" t="s">
        <v>442</v>
      </c>
      <c r="BE11" s="1" t="s">
        <v>442</v>
      </c>
      <c r="BK11" s="1" t="s">
        <v>442</v>
      </c>
      <c r="BL11" s="1" t="s">
        <v>442</v>
      </c>
      <c r="BP11" s="1" t="s">
        <v>442</v>
      </c>
      <c r="BQ11" s="1" t="s">
        <v>442</v>
      </c>
      <c r="BR11" s="1" t="s">
        <v>442</v>
      </c>
      <c r="BT11" s="1" t="s">
        <v>442</v>
      </c>
      <c r="BV11" s="1" t="s">
        <v>442</v>
      </c>
      <c r="BY11" s="1" t="s">
        <v>442</v>
      </c>
      <c r="CA11" s="1" t="s">
        <v>442</v>
      </c>
      <c r="CB11" s="1" t="s">
        <v>442</v>
      </c>
      <c r="CD11" s="1" t="s">
        <v>442</v>
      </c>
      <c r="CX11" s="1" t="s">
        <v>442</v>
      </c>
      <c r="DA11" s="1" t="s">
        <v>442</v>
      </c>
      <c r="DO11" s="1" t="s">
        <v>442</v>
      </c>
      <c r="EA11" s="1">
        <v>0</v>
      </c>
      <c r="EB11" s="24">
        <v>44271</v>
      </c>
    </row>
    <row r="12" spans="1:134" x14ac:dyDescent="0.2">
      <c r="A12" s="23">
        <v>44272</v>
      </c>
      <c r="C12" s="1" t="s">
        <v>442</v>
      </c>
      <c r="F12" s="1" t="s">
        <v>442</v>
      </c>
      <c r="T12" s="1" t="s">
        <v>442</v>
      </c>
      <c r="Z12" s="1" t="s">
        <v>442</v>
      </c>
      <c r="AF12" s="1" t="s">
        <v>442</v>
      </c>
      <c r="AI12" s="1" t="s">
        <v>442</v>
      </c>
      <c r="AQ12" s="1" t="s">
        <v>442</v>
      </c>
      <c r="AS12" s="1" t="s">
        <v>442</v>
      </c>
      <c r="AW12" s="1" t="s">
        <v>442</v>
      </c>
      <c r="BG12" s="1" t="s">
        <v>442</v>
      </c>
      <c r="BI12" s="1" t="s">
        <v>442</v>
      </c>
      <c r="BM12" s="1" t="s">
        <v>442</v>
      </c>
      <c r="BR12" s="1" t="s">
        <v>442</v>
      </c>
      <c r="BS12" s="1" t="s">
        <v>442</v>
      </c>
      <c r="BT12" s="1" t="s">
        <v>442</v>
      </c>
      <c r="BU12" s="1" t="s">
        <v>442</v>
      </c>
      <c r="BV12" s="1" t="s">
        <v>442</v>
      </c>
      <c r="BX12" s="1" t="s">
        <v>442</v>
      </c>
      <c r="CA12" s="1" t="s">
        <v>442</v>
      </c>
      <c r="CB12" s="1" t="s">
        <v>442</v>
      </c>
      <c r="CI12" s="1" t="s">
        <v>442</v>
      </c>
      <c r="CP12" s="1" t="s">
        <v>442</v>
      </c>
      <c r="CR12" s="1" t="s">
        <v>442</v>
      </c>
      <c r="CU12" s="1" t="s">
        <v>442</v>
      </c>
      <c r="DH12" s="1" t="s">
        <v>442</v>
      </c>
      <c r="DI12" s="1" t="s">
        <v>442</v>
      </c>
      <c r="DS12" s="1" t="s">
        <v>442</v>
      </c>
      <c r="EA12" s="1">
        <v>0</v>
      </c>
      <c r="EB12" s="24">
        <v>44272</v>
      </c>
    </row>
    <row r="13" spans="1:134" x14ac:dyDescent="0.2">
      <c r="A13" s="23">
        <v>44273</v>
      </c>
      <c r="I13" s="1" t="s">
        <v>442</v>
      </c>
      <c r="EA13" s="1">
        <v>0</v>
      </c>
      <c r="EB13" s="24">
        <v>44273</v>
      </c>
    </row>
    <row r="14" spans="1:134" x14ac:dyDescent="0.2">
      <c r="A14" s="23">
        <v>44274</v>
      </c>
      <c r="C14" s="1" t="s">
        <v>442</v>
      </c>
      <c r="D14" s="1" t="s">
        <v>442</v>
      </c>
      <c r="E14" s="1" t="s">
        <v>442</v>
      </c>
      <c r="F14" s="1" t="s">
        <v>442</v>
      </c>
      <c r="N14" s="1" t="s">
        <v>442</v>
      </c>
      <c r="O14" s="1" t="s">
        <v>442</v>
      </c>
      <c r="P14" s="1" t="s">
        <v>442</v>
      </c>
      <c r="Q14" s="1" t="s">
        <v>442</v>
      </c>
      <c r="S14" s="1" t="s">
        <v>442</v>
      </c>
      <c r="T14" s="1" t="s">
        <v>442</v>
      </c>
      <c r="W14" s="1" t="s">
        <v>442</v>
      </c>
      <c r="Y14" s="1" t="s">
        <v>442</v>
      </c>
      <c r="AB14" s="1" t="s">
        <v>442</v>
      </c>
      <c r="AK14" s="1" t="s">
        <v>442</v>
      </c>
      <c r="AP14" s="1" t="s">
        <v>442</v>
      </c>
      <c r="AS14" s="1" t="s">
        <v>442</v>
      </c>
      <c r="AT14" s="1" t="s">
        <v>442</v>
      </c>
      <c r="AU14" s="1" t="s">
        <v>442</v>
      </c>
      <c r="AV14" s="1" t="s">
        <v>442</v>
      </c>
      <c r="CB14" s="1" t="s">
        <v>442</v>
      </c>
      <c r="CC14" s="1" t="s">
        <v>442</v>
      </c>
      <c r="CD14" s="1" t="s">
        <v>442</v>
      </c>
      <c r="CF14" s="1" t="s">
        <v>442</v>
      </c>
      <c r="CK14" s="1" t="s">
        <v>442</v>
      </c>
      <c r="CL14" s="1" t="s">
        <v>442</v>
      </c>
      <c r="CX14" s="1" t="s">
        <v>442</v>
      </c>
      <c r="DC14" s="1" t="s">
        <v>442</v>
      </c>
      <c r="DG14" s="1" t="s">
        <v>442</v>
      </c>
      <c r="DH14" s="1" t="s">
        <v>442</v>
      </c>
      <c r="DJ14" s="1" t="s">
        <v>442</v>
      </c>
      <c r="DN14" s="1" t="s">
        <v>442</v>
      </c>
      <c r="EA14" s="1">
        <v>0</v>
      </c>
      <c r="EB14" s="24">
        <v>44274</v>
      </c>
    </row>
    <row r="15" spans="1:134" x14ac:dyDescent="0.2">
      <c r="A15" s="23">
        <v>44275</v>
      </c>
      <c r="C15" s="1" t="s">
        <v>442</v>
      </c>
      <c r="D15" s="1" t="s">
        <v>442</v>
      </c>
      <c r="E15" s="1" t="s">
        <v>442</v>
      </c>
      <c r="F15" s="1" t="s">
        <v>442</v>
      </c>
      <c r="H15" s="1" t="s">
        <v>442</v>
      </c>
      <c r="I15" s="1" t="s">
        <v>442</v>
      </c>
      <c r="J15" s="1" t="s">
        <v>442</v>
      </c>
      <c r="L15" s="1" t="s">
        <v>442</v>
      </c>
      <c r="N15" s="1" t="s">
        <v>442</v>
      </c>
      <c r="O15" s="1" t="s">
        <v>442</v>
      </c>
      <c r="P15" s="1" t="s">
        <v>442</v>
      </c>
      <c r="Q15" s="1" t="s">
        <v>442</v>
      </c>
      <c r="T15" s="1" t="s">
        <v>442</v>
      </c>
      <c r="U15" s="1" t="s">
        <v>442</v>
      </c>
      <c r="V15" s="1" t="s">
        <v>442</v>
      </c>
      <c r="X15" s="1" t="s">
        <v>442</v>
      </c>
      <c r="AD15" s="1" t="s">
        <v>442</v>
      </c>
      <c r="AE15" s="1" t="s">
        <v>442</v>
      </c>
      <c r="AF15" s="1" t="s">
        <v>442</v>
      </c>
      <c r="AK15" s="1" t="s">
        <v>442</v>
      </c>
      <c r="AL15" s="1" t="s">
        <v>442</v>
      </c>
      <c r="AR15" s="1" t="s">
        <v>442</v>
      </c>
      <c r="AW15" s="1" t="s">
        <v>442</v>
      </c>
      <c r="AX15" s="1" t="s">
        <v>442</v>
      </c>
      <c r="AY15" s="1" t="s">
        <v>442</v>
      </c>
      <c r="BC15" s="1" t="s">
        <v>442</v>
      </c>
      <c r="BD15" s="1" t="s">
        <v>442</v>
      </c>
      <c r="BE15" s="1" t="s">
        <v>442</v>
      </c>
      <c r="BF15" s="1" t="s">
        <v>442</v>
      </c>
      <c r="BH15" s="1" t="s">
        <v>442</v>
      </c>
      <c r="BI15" s="1" t="s">
        <v>442</v>
      </c>
      <c r="BJ15" s="1" t="s">
        <v>442</v>
      </c>
      <c r="BL15" s="1" t="s">
        <v>442</v>
      </c>
      <c r="BM15" s="1" t="s">
        <v>442</v>
      </c>
      <c r="BO15" s="1" t="s">
        <v>442</v>
      </c>
      <c r="BP15" s="1" t="s">
        <v>442</v>
      </c>
      <c r="BQ15" s="1" t="s">
        <v>442</v>
      </c>
      <c r="BR15" s="1" t="s">
        <v>442</v>
      </c>
      <c r="BS15" s="1" t="s">
        <v>442</v>
      </c>
      <c r="BT15" s="1" t="s">
        <v>442</v>
      </c>
      <c r="BU15" s="1" t="s">
        <v>442</v>
      </c>
      <c r="BV15" s="1" t="s">
        <v>442</v>
      </c>
      <c r="BX15" s="1" t="s">
        <v>442</v>
      </c>
      <c r="CA15" s="1" t="s">
        <v>442</v>
      </c>
      <c r="CC15" s="1" t="s">
        <v>442</v>
      </c>
      <c r="CD15" s="1" t="s">
        <v>442</v>
      </c>
      <c r="CM15" s="1" t="s">
        <v>442</v>
      </c>
      <c r="CY15" s="1" t="s">
        <v>442</v>
      </c>
      <c r="DQ15" s="1" t="s">
        <v>442</v>
      </c>
      <c r="DT15" s="1" t="s">
        <v>442</v>
      </c>
      <c r="EA15" s="1">
        <v>0</v>
      </c>
      <c r="EB15" s="24">
        <v>44275</v>
      </c>
    </row>
    <row r="16" spans="1:134" x14ac:dyDescent="0.2">
      <c r="A16" s="23">
        <v>44276</v>
      </c>
      <c r="P16" s="1" t="s">
        <v>442</v>
      </c>
      <c r="T16" s="1" t="s">
        <v>442</v>
      </c>
      <c r="AB16" s="1" t="s">
        <v>442</v>
      </c>
      <c r="AJ16" s="1" t="s">
        <v>442</v>
      </c>
      <c r="AP16" s="1" t="s">
        <v>442</v>
      </c>
      <c r="BD16" s="1" t="s">
        <v>442</v>
      </c>
      <c r="BE16" s="1" t="s">
        <v>442</v>
      </c>
      <c r="BF16" s="1" t="s">
        <v>442</v>
      </c>
      <c r="BH16" s="1" t="s">
        <v>442</v>
      </c>
      <c r="BJ16" s="1" t="s">
        <v>442</v>
      </c>
      <c r="BQ16" s="1" t="s">
        <v>442</v>
      </c>
      <c r="CI16" s="1" t="s">
        <v>442</v>
      </c>
      <c r="DA16" s="1" t="s">
        <v>442</v>
      </c>
      <c r="DC16" s="1" t="s">
        <v>442</v>
      </c>
      <c r="DE16" s="1" t="s">
        <v>442</v>
      </c>
      <c r="DN16" s="1" t="s">
        <v>442</v>
      </c>
      <c r="EA16" s="1">
        <v>0</v>
      </c>
      <c r="EB16" s="24">
        <v>44276</v>
      </c>
    </row>
    <row r="17" spans="1:132" x14ac:dyDescent="0.2">
      <c r="A17" s="23">
        <v>44277</v>
      </c>
      <c r="T17" s="1" t="s">
        <v>442</v>
      </c>
      <c r="U17" s="1" t="s">
        <v>442</v>
      </c>
      <c r="EA17" s="1">
        <v>0</v>
      </c>
      <c r="EB17" s="24">
        <v>44277</v>
      </c>
    </row>
    <row r="18" spans="1:132" x14ac:dyDescent="0.2">
      <c r="A18" s="23">
        <v>44278</v>
      </c>
      <c r="C18" s="1" t="s">
        <v>442</v>
      </c>
      <c r="N18" s="1" t="s">
        <v>442</v>
      </c>
      <c r="Y18" s="1" t="s">
        <v>442</v>
      </c>
      <c r="AR18" s="1" t="s">
        <v>442</v>
      </c>
      <c r="AS18" s="1" t="s">
        <v>442</v>
      </c>
      <c r="AU18" s="1" t="s">
        <v>442</v>
      </c>
      <c r="BH18" s="1" t="s">
        <v>442</v>
      </c>
      <c r="BJ18" s="1" t="s">
        <v>442</v>
      </c>
      <c r="CI18" s="1" t="s">
        <v>442</v>
      </c>
      <c r="CL18" s="1" t="s">
        <v>442</v>
      </c>
      <c r="CY18" s="1" t="s">
        <v>442</v>
      </c>
      <c r="EA18" s="1">
        <v>0</v>
      </c>
      <c r="EB18" s="24">
        <v>44278</v>
      </c>
    </row>
    <row r="19" spans="1:132" x14ac:dyDescent="0.2">
      <c r="A19" s="23">
        <v>44279</v>
      </c>
      <c r="P19" s="1" t="s">
        <v>442</v>
      </c>
      <c r="AW19" s="1" t="s">
        <v>442</v>
      </c>
      <c r="CH19" s="1" t="s">
        <v>442</v>
      </c>
      <c r="CI19" s="1" t="s">
        <v>442</v>
      </c>
      <c r="CW19" s="1" t="s">
        <v>442</v>
      </c>
      <c r="DM19" s="1" t="s">
        <v>442</v>
      </c>
      <c r="EA19" s="1">
        <v>0</v>
      </c>
      <c r="EB19" s="24">
        <v>44279</v>
      </c>
    </row>
    <row r="20" spans="1:132" x14ac:dyDescent="0.2">
      <c r="A20" s="23">
        <v>44280</v>
      </c>
      <c r="T20" s="1" t="s">
        <v>442</v>
      </c>
      <c r="EA20" s="1">
        <v>0</v>
      </c>
      <c r="EB20" s="24">
        <v>44280</v>
      </c>
    </row>
    <row r="21" spans="1:132" x14ac:dyDescent="0.2">
      <c r="A21" s="23">
        <v>44281</v>
      </c>
      <c r="AB21" s="1" t="s">
        <v>442</v>
      </c>
      <c r="AD21" s="1" t="s">
        <v>442</v>
      </c>
      <c r="AU21" s="1" t="s">
        <v>442</v>
      </c>
      <c r="CB21" s="1" t="s">
        <v>442</v>
      </c>
      <c r="CC21" s="1" t="s">
        <v>442</v>
      </c>
      <c r="CK21" s="1" t="s">
        <v>442</v>
      </c>
      <c r="EA21" s="1">
        <v>0</v>
      </c>
      <c r="EB21" s="24">
        <v>44281</v>
      </c>
    </row>
    <row r="22" spans="1:132" x14ac:dyDescent="0.2">
      <c r="A22" s="23">
        <v>44282</v>
      </c>
      <c r="N22" s="1" t="s">
        <v>442</v>
      </c>
      <c r="S22" s="1" t="s">
        <v>442</v>
      </c>
      <c r="V22" s="1" t="s">
        <v>442</v>
      </c>
      <c r="W22" s="1" t="s">
        <v>442</v>
      </c>
      <c r="Z22" s="1" t="s">
        <v>442</v>
      </c>
      <c r="BH22" s="1" t="s">
        <v>442</v>
      </c>
      <c r="BU22" s="1" t="s">
        <v>442</v>
      </c>
      <c r="CA22" s="1" t="s">
        <v>442</v>
      </c>
      <c r="CK22" s="1" t="s">
        <v>442</v>
      </c>
      <c r="CX22" s="1" t="s">
        <v>442</v>
      </c>
      <c r="DA22" s="1" t="s">
        <v>442</v>
      </c>
      <c r="DC22" s="1" t="s">
        <v>442</v>
      </c>
      <c r="DF22" s="1" t="s">
        <v>442</v>
      </c>
      <c r="DG22" s="1" t="s">
        <v>442</v>
      </c>
      <c r="DH22" s="1" t="s">
        <v>442</v>
      </c>
      <c r="DO22" s="1" t="s">
        <v>442</v>
      </c>
      <c r="EA22" s="1">
        <v>0</v>
      </c>
      <c r="EB22" s="24">
        <v>44282</v>
      </c>
    </row>
    <row r="23" spans="1:132" x14ac:dyDescent="0.2">
      <c r="A23" s="23">
        <v>44283</v>
      </c>
      <c r="D23" s="1" t="s">
        <v>442</v>
      </c>
      <c r="F23" s="1" t="s">
        <v>442</v>
      </c>
      <c r="I23" s="1" t="s">
        <v>442</v>
      </c>
      <c r="J23" s="1" t="s">
        <v>442</v>
      </c>
      <c r="O23" s="1" t="s">
        <v>442</v>
      </c>
      <c r="P23" s="1" t="s">
        <v>442</v>
      </c>
      <c r="X23" s="1" t="s">
        <v>442</v>
      </c>
      <c r="AD23" s="1" t="s">
        <v>442</v>
      </c>
      <c r="AK23" s="1" t="s">
        <v>442</v>
      </c>
      <c r="BE23" s="1" t="s">
        <v>442</v>
      </c>
      <c r="BF23" s="1" t="s">
        <v>442</v>
      </c>
      <c r="BL23" s="1" t="s">
        <v>442</v>
      </c>
      <c r="BQ23" s="1" t="s">
        <v>442</v>
      </c>
      <c r="CH23" s="1" t="s">
        <v>442</v>
      </c>
      <c r="CN23" s="1" t="s">
        <v>442</v>
      </c>
      <c r="CX23" s="1" t="s">
        <v>442</v>
      </c>
      <c r="DH23" s="1" t="s">
        <v>442</v>
      </c>
      <c r="DI23" s="1" t="s">
        <v>442</v>
      </c>
      <c r="DK23" s="1" t="s">
        <v>442</v>
      </c>
      <c r="DO23" s="1" t="s">
        <v>442</v>
      </c>
      <c r="DT23" s="1" t="s">
        <v>442</v>
      </c>
      <c r="EA23" s="1">
        <v>0</v>
      </c>
      <c r="EB23" s="24">
        <v>44283</v>
      </c>
    </row>
    <row r="24" spans="1:132" x14ac:dyDescent="0.2">
      <c r="A24" s="23">
        <v>44284</v>
      </c>
      <c r="C24" s="1" t="s">
        <v>442</v>
      </c>
      <c r="D24" s="1" t="s">
        <v>442</v>
      </c>
      <c r="E24" s="1" t="s">
        <v>442</v>
      </c>
      <c r="F24" s="1" t="s">
        <v>442</v>
      </c>
      <c r="I24" s="1" t="s">
        <v>442</v>
      </c>
      <c r="AM24" s="1" t="s">
        <v>442</v>
      </c>
      <c r="EA24" s="1">
        <v>0</v>
      </c>
      <c r="EB24" s="24">
        <v>44284</v>
      </c>
    </row>
    <row r="25" spans="1:132" x14ac:dyDescent="0.2">
      <c r="A25" s="23">
        <v>44285</v>
      </c>
      <c r="D25" s="1" t="s">
        <v>442</v>
      </c>
      <c r="F25" s="1" t="s">
        <v>442</v>
      </c>
      <c r="H25" s="1" t="s">
        <v>442</v>
      </c>
      <c r="N25" s="1" t="s">
        <v>442</v>
      </c>
      <c r="O25" s="1" t="s">
        <v>442</v>
      </c>
      <c r="V25" s="1" t="s">
        <v>442</v>
      </c>
      <c r="X25" s="1" t="s">
        <v>442</v>
      </c>
      <c r="Y25" s="1" t="s">
        <v>442</v>
      </c>
      <c r="AB25" s="1" t="s">
        <v>442</v>
      </c>
      <c r="AF25" s="1" t="s">
        <v>442</v>
      </c>
      <c r="AR25" s="1" t="s">
        <v>442</v>
      </c>
      <c r="AU25" s="1" t="s">
        <v>442</v>
      </c>
      <c r="BL25" s="1" t="s">
        <v>442</v>
      </c>
      <c r="BV25" s="1" t="s">
        <v>442</v>
      </c>
      <c r="CK25" s="1" t="s">
        <v>442</v>
      </c>
      <c r="CL25" s="1" t="s">
        <v>442</v>
      </c>
      <c r="CT25" s="1" t="s">
        <v>442</v>
      </c>
      <c r="DA25" s="1" t="s">
        <v>442</v>
      </c>
      <c r="EA25" s="1">
        <v>0</v>
      </c>
      <c r="EB25" s="24">
        <v>44285</v>
      </c>
    </row>
    <row r="26" spans="1:132" x14ac:dyDescent="0.2">
      <c r="A26" s="23">
        <v>44286</v>
      </c>
      <c r="B26" s="1" t="s">
        <v>442</v>
      </c>
      <c r="D26" s="1" t="s">
        <v>442</v>
      </c>
      <c r="F26" s="1" t="s">
        <v>442</v>
      </c>
      <c r="H26" s="1" t="s">
        <v>442</v>
      </c>
      <c r="J26" s="1" t="s">
        <v>442</v>
      </c>
      <c r="K26" s="1" t="s">
        <v>442</v>
      </c>
      <c r="L26" s="1" t="s">
        <v>442</v>
      </c>
      <c r="O26" s="1" t="s">
        <v>442</v>
      </c>
      <c r="P26" s="1" t="s">
        <v>442</v>
      </c>
      <c r="V26" s="1" t="s">
        <v>442</v>
      </c>
      <c r="X26" s="1" t="s">
        <v>442</v>
      </c>
      <c r="AE26" s="1" t="s">
        <v>442</v>
      </c>
      <c r="AF26" s="1" t="s">
        <v>442</v>
      </c>
      <c r="AJ26" s="1" t="s">
        <v>442</v>
      </c>
      <c r="AL26" s="1" t="s">
        <v>442</v>
      </c>
      <c r="AX26" s="1" t="s">
        <v>442</v>
      </c>
      <c r="AY26" s="1" t="s">
        <v>442</v>
      </c>
      <c r="BD26" s="1" t="s">
        <v>442</v>
      </c>
      <c r="BE26" s="1" t="s">
        <v>442</v>
      </c>
      <c r="BF26" s="1" t="s">
        <v>442</v>
      </c>
      <c r="BI26" s="1" t="s">
        <v>442</v>
      </c>
      <c r="BQ26" s="1" t="s">
        <v>442</v>
      </c>
      <c r="DA26" s="1" t="s">
        <v>442</v>
      </c>
      <c r="EA26" s="1">
        <v>0</v>
      </c>
      <c r="EB26" s="24">
        <v>44286</v>
      </c>
    </row>
    <row r="27" spans="1:132" x14ac:dyDescent="0.2">
      <c r="A27" s="23">
        <v>44287</v>
      </c>
      <c r="B27" s="1" t="s">
        <v>442</v>
      </c>
      <c r="K27" s="1" t="s">
        <v>442</v>
      </c>
      <c r="AH27" s="1" t="s">
        <v>442</v>
      </c>
      <c r="AK27" s="1" t="s">
        <v>442</v>
      </c>
      <c r="DN27" s="1" t="s">
        <v>442</v>
      </c>
      <c r="EA27" s="1">
        <v>0</v>
      </c>
      <c r="EB27" s="24">
        <v>44287</v>
      </c>
    </row>
    <row r="28" spans="1:132" x14ac:dyDescent="0.2">
      <c r="A28" s="23">
        <v>44288</v>
      </c>
      <c r="S28" s="1" t="s">
        <v>442</v>
      </c>
      <c r="W28" s="1" t="s">
        <v>442</v>
      </c>
      <c r="Y28" s="1" t="s">
        <v>442</v>
      </c>
      <c r="AS28" s="1" t="s">
        <v>442</v>
      </c>
      <c r="AT28" s="1" t="s">
        <v>442</v>
      </c>
      <c r="CH28" s="1" t="s">
        <v>442</v>
      </c>
      <c r="CU28" s="1" t="s">
        <v>442</v>
      </c>
      <c r="CV28" s="1" t="s">
        <v>442</v>
      </c>
      <c r="CX28" s="1" t="s">
        <v>442</v>
      </c>
      <c r="CY28" s="1" t="s">
        <v>442</v>
      </c>
      <c r="DC28" s="1" t="s">
        <v>442</v>
      </c>
      <c r="DH28" s="1" t="s">
        <v>442</v>
      </c>
      <c r="DJ28" s="1" t="s">
        <v>442</v>
      </c>
      <c r="DM28" s="1" t="s">
        <v>442</v>
      </c>
      <c r="EA28" s="1">
        <v>0</v>
      </c>
      <c r="EB28" s="24">
        <v>44288</v>
      </c>
    </row>
    <row r="29" spans="1:132" x14ac:dyDescent="0.2">
      <c r="A29" s="23">
        <v>44289</v>
      </c>
      <c r="T29" s="1" t="s">
        <v>442</v>
      </c>
      <c r="X29" s="1" t="s">
        <v>442</v>
      </c>
      <c r="Z29" s="1" t="s">
        <v>442</v>
      </c>
      <c r="AB29" s="1" t="s">
        <v>442</v>
      </c>
      <c r="AF29" s="1" t="s">
        <v>442</v>
      </c>
      <c r="AI29" s="1" t="s">
        <v>442</v>
      </c>
      <c r="AX29" s="1" t="s">
        <v>442</v>
      </c>
      <c r="BG29" s="1" t="s">
        <v>442</v>
      </c>
      <c r="BH29" s="1" t="s">
        <v>442</v>
      </c>
      <c r="BI29" s="1" t="s">
        <v>442</v>
      </c>
      <c r="BL29" s="1" t="s">
        <v>442</v>
      </c>
      <c r="BM29" s="1" t="s">
        <v>442</v>
      </c>
      <c r="BO29" s="1" t="s">
        <v>442</v>
      </c>
      <c r="BP29" s="1" t="s">
        <v>442</v>
      </c>
      <c r="BR29" s="1" t="s">
        <v>442</v>
      </c>
      <c r="BT29" s="1" t="s">
        <v>442</v>
      </c>
      <c r="BV29" s="1" t="s">
        <v>442</v>
      </c>
      <c r="BX29" s="1" t="s">
        <v>442</v>
      </c>
      <c r="BZ29" s="1" t="s">
        <v>442</v>
      </c>
      <c r="CA29" s="1" t="s">
        <v>442</v>
      </c>
      <c r="CB29" s="1" t="s">
        <v>442</v>
      </c>
      <c r="CC29" s="1" t="s">
        <v>442</v>
      </c>
      <c r="CD29" s="1" t="s">
        <v>442</v>
      </c>
      <c r="CJ29" s="1" t="s">
        <v>442</v>
      </c>
      <c r="CO29" s="1" t="s">
        <v>442</v>
      </c>
      <c r="CP29" s="1" t="s">
        <v>442</v>
      </c>
      <c r="CQ29" s="1" t="s">
        <v>442</v>
      </c>
      <c r="CX29" s="1" t="s">
        <v>442</v>
      </c>
      <c r="CZ29" s="1" t="s">
        <v>442</v>
      </c>
      <c r="DC29" s="1" t="s">
        <v>442</v>
      </c>
      <c r="DF29" s="1" t="s">
        <v>442</v>
      </c>
      <c r="DS29" s="1" t="s">
        <v>442</v>
      </c>
      <c r="DT29" s="1" t="s">
        <v>442</v>
      </c>
      <c r="EA29" s="1">
        <v>0</v>
      </c>
      <c r="EB29" s="24">
        <v>44289</v>
      </c>
    </row>
    <row r="30" spans="1:132" x14ac:dyDescent="0.2">
      <c r="A30" s="23">
        <v>44290</v>
      </c>
      <c r="U30" s="1" t="s">
        <v>442</v>
      </c>
      <c r="V30" s="1" t="s">
        <v>442</v>
      </c>
      <c r="AB30" s="1" t="s">
        <v>442</v>
      </c>
      <c r="AD30" s="1" t="s">
        <v>442</v>
      </c>
      <c r="AE30" s="1" t="s">
        <v>442</v>
      </c>
      <c r="AG30" s="1" t="s">
        <v>442</v>
      </c>
      <c r="AK30" s="1" t="s">
        <v>442</v>
      </c>
      <c r="AL30" s="1" t="s">
        <v>442</v>
      </c>
      <c r="AP30" s="1" t="s">
        <v>442</v>
      </c>
      <c r="AQ30" s="1" t="s">
        <v>442</v>
      </c>
      <c r="BC30" s="1" t="s">
        <v>442</v>
      </c>
      <c r="BD30" s="1" t="s">
        <v>442</v>
      </c>
      <c r="BE30" s="1" t="s">
        <v>442</v>
      </c>
      <c r="BF30" s="1" t="s">
        <v>442</v>
      </c>
      <c r="BJ30" s="1" t="s">
        <v>442</v>
      </c>
      <c r="BQ30" s="1" t="s">
        <v>442</v>
      </c>
      <c r="BS30" s="1" t="s">
        <v>442</v>
      </c>
      <c r="BY30" s="1" t="s">
        <v>442</v>
      </c>
      <c r="CX30" s="1" t="s">
        <v>442</v>
      </c>
      <c r="DA30" s="1" t="s">
        <v>442</v>
      </c>
      <c r="DI30" s="1" t="s">
        <v>442</v>
      </c>
      <c r="DK30" s="1" t="s">
        <v>442</v>
      </c>
      <c r="DL30" s="1" t="s">
        <v>442</v>
      </c>
      <c r="EA30" s="1">
        <v>0</v>
      </c>
      <c r="EB30" s="24">
        <v>44290</v>
      </c>
    </row>
    <row r="31" spans="1:132" x14ac:dyDescent="0.2">
      <c r="A31" s="23">
        <v>44291</v>
      </c>
      <c r="AQ31" s="1" t="s">
        <v>442</v>
      </c>
      <c r="EA31" s="1">
        <v>0</v>
      </c>
      <c r="EB31" s="24">
        <v>44291</v>
      </c>
    </row>
    <row r="32" spans="1:132" x14ac:dyDescent="0.2">
      <c r="A32" s="23">
        <v>44292</v>
      </c>
      <c r="S32" s="1" t="s">
        <v>442</v>
      </c>
      <c r="T32" s="1" t="s">
        <v>442</v>
      </c>
      <c r="V32" s="1" t="s">
        <v>442</v>
      </c>
      <c r="X32" s="1" t="s">
        <v>442</v>
      </c>
      <c r="Y32" s="1" t="s">
        <v>442</v>
      </c>
      <c r="AF32" s="1" t="s">
        <v>442</v>
      </c>
      <c r="AG32" s="1" t="s">
        <v>442</v>
      </c>
      <c r="AL32" s="1" t="s">
        <v>442</v>
      </c>
      <c r="AR32" s="1" t="s">
        <v>442</v>
      </c>
      <c r="AS32" s="1" t="s">
        <v>442</v>
      </c>
      <c r="AU32" s="1" t="s">
        <v>442</v>
      </c>
      <c r="AV32" s="1" t="s">
        <v>442</v>
      </c>
      <c r="BC32" s="1" t="s">
        <v>442</v>
      </c>
      <c r="BD32" s="1" t="s">
        <v>442</v>
      </c>
      <c r="BF32" s="1" t="s">
        <v>442</v>
      </c>
      <c r="BH32" s="1" t="s">
        <v>442</v>
      </c>
      <c r="BI32" s="1" t="s">
        <v>442</v>
      </c>
      <c r="BJ32" s="1" t="s">
        <v>442</v>
      </c>
      <c r="BK32" s="1" t="s">
        <v>442</v>
      </c>
      <c r="BL32" s="1" t="s">
        <v>442</v>
      </c>
      <c r="BM32" s="1" t="s">
        <v>442</v>
      </c>
      <c r="BO32" s="1" t="s">
        <v>442</v>
      </c>
      <c r="BP32" s="1" t="s">
        <v>442</v>
      </c>
      <c r="BQ32" s="1" t="s">
        <v>442</v>
      </c>
      <c r="BR32" s="1" t="s">
        <v>442</v>
      </c>
      <c r="BS32" s="1" t="s">
        <v>442</v>
      </c>
      <c r="BT32" s="1" t="s">
        <v>442</v>
      </c>
      <c r="BX32" s="1" t="s">
        <v>442</v>
      </c>
      <c r="BY32" s="1" t="s">
        <v>442</v>
      </c>
      <c r="CB32" s="1" t="s">
        <v>442</v>
      </c>
      <c r="CH32" s="1" t="s">
        <v>442</v>
      </c>
      <c r="CJ32" s="1" t="s">
        <v>442</v>
      </c>
      <c r="CK32" s="1" t="s">
        <v>442</v>
      </c>
      <c r="CL32" s="1" t="s">
        <v>442</v>
      </c>
      <c r="CM32" s="1" t="s">
        <v>442</v>
      </c>
      <c r="CP32" s="1" t="s">
        <v>442</v>
      </c>
      <c r="CQ32" s="1" t="s">
        <v>442</v>
      </c>
      <c r="CT32" s="1" t="s">
        <v>442</v>
      </c>
      <c r="CY32" s="1" t="s">
        <v>442</v>
      </c>
      <c r="DA32" s="1" t="s">
        <v>442</v>
      </c>
      <c r="DB32" s="1" t="s">
        <v>442</v>
      </c>
      <c r="DK32" s="1" t="s">
        <v>442</v>
      </c>
      <c r="DO32" s="1" t="s">
        <v>442</v>
      </c>
      <c r="DT32" s="1" t="s">
        <v>442</v>
      </c>
      <c r="EA32" s="1">
        <v>0</v>
      </c>
      <c r="EB32" s="24">
        <v>44292</v>
      </c>
    </row>
    <row r="33" spans="1:132" x14ac:dyDescent="0.2">
      <c r="A33" s="23">
        <v>44293</v>
      </c>
      <c r="T33" s="1" t="s">
        <v>442</v>
      </c>
      <c r="W33" s="1" t="s">
        <v>442</v>
      </c>
      <c r="X33" s="1" t="s">
        <v>442</v>
      </c>
      <c r="Z33" s="1" t="s">
        <v>442</v>
      </c>
      <c r="AB33" s="1" t="s">
        <v>442</v>
      </c>
      <c r="AD33" s="1" t="s">
        <v>442</v>
      </c>
      <c r="AE33" s="1" t="s">
        <v>442</v>
      </c>
      <c r="AH33" s="1" t="s">
        <v>442</v>
      </c>
      <c r="AI33" s="1" t="s">
        <v>442</v>
      </c>
      <c r="AK33" s="1" t="s">
        <v>442</v>
      </c>
      <c r="AM33" s="1" t="s">
        <v>442</v>
      </c>
      <c r="AW33" s="1" t="s">
        <v>442</v>
      </c>
      <c r="AY33" s="1" t="s">
        <v>442</v>
      </c>
      <c r="BF33" s="1" t="s">
        <v>442</v>
      </c>
      <c r="BG33" s="1" t="s">
        <v>442</v>
      </c>
      <c r="BH33" s="1" t="s">
        <v>442</v>
      </c>
      <c r="BM33" s="1" t="s">
        <v>442</v>
      </c>
      <c r="BS33" s="1" t="s">
        <v>442</v>
      </c>
      <c r="BT33" s="1" t="s">
        <v>442</v>
      </c>
      <c r="BZ33" s="1" t="s">
        <v>442</v>
      </c>
      <c r="CB33" s="1" t="s">
        <v>442</v>
      </c>
      <c r="CC33" s="1" t="s">
        <v>442</v>
      </c>
      <c r="CD33" s="1" t="s">
        <v>442</v>
      </c>
      <c r="CH33" s="1" t="s">
        <v>442</v>
      </c>
      <c r="CI33" s="1" t="s">
        <v>442</v>
      </c>
      <c r="CL33" s="1" t="s">
        <v>442</v>
      </c>
      <c r="CW33" s="1" t="s">
        <v>442</v>
      </c>
      <c r="CX33" s="1" t="s">
        <v>442</v>
      </c>
      <c r="DC33" s="1" t="s">
        <v>442</v>
      </c>
      <c r="DH33" s="1" t="s">
        <v>442</v>
      </c>
      <c r="DL33" s="1" t="s">
        <v>442</v>
      </c>
      <c r="EA33" s="1">
        <v>0</v>
      </c>
      <c r="EB33" s="24">
        <v>44293</v>
      </c>
    </row>
    <row r="34" spans="1:132" x14ac:dyDescent="0.2">
      <c r="A34" s="23">
        <v>44294</v>
      </c>
      <c r="U34" s="1" t="s">
        <v>442</v>
      </c>
      <c r="AK34" s="1" t="s">
        <v>442</v>
      </c>
      <c r="AL34" s="1" t="s">
        <v>442</v>
      </c>
      <c r="DF34" s="1" t="s">
        <v>442</v>
      </c>
      <c r="EA34" s="1">
        <v>0</v>
      </c>
      <c r="EB34" s="24">
        <v>44294</v>
      </c>
    </row>
    <row r="35" spans="1:132" x14ac:dyDescent="0.2">
      <c r="A35" s="23">
        <v>44295</v>
      </c>
      <c r="J35" s="1" t="s">
        <v>442</v>
      </c>
      <c r="N35" s="1" t="s">
        <v>442</v>
      </c>
      <c r="P35" s="1" t="s">
        <v>442</v>
      </c>
      <c r="S35" s="1" t="s">
        <v>442</v>
      </c>
      <c r="T35" s="1" t="s">
        <v>442</v>
      </c>
      <c r="U35" s="1" t="s">
        <v>442</v>
      </c>
      <c r="W35" s="1" t="s">
        <v>442</v>
      </c>
      <c r="Y35" s="1" t="s">
        <v>442</v>
      </c>
      <c r="AB35" s="1" t="s">
        <v>442</v>
      </c>
      <c r="AH35" s="1" t="s">
        <v>442</v>
      </c>
      <c r="AI35" s="1" t="s">
        <v>442</v>
      </c>
      <c r="AL35" s="1" t="s">
        <v>442</v>
      </c>
      <c r="AP35" s="1" t="s">
        <v>442</v>
      </c>
      <c r="AS35" s="1" t="s">
        <v>442</v>
      </c>
      <c r="AT35" s="1" t="s">
        <v>442</v>
      </c>
      <c r="CH35" s="1" t="s">
        <v>442</v>
      </c>
      <c r="CK35" s="1" t="s">
        <v>442</v>
      </c>
      <c r="CL35" s="1" t="s">
        <v>442</v>
      </c>
      <c r="CV35" s="1" t="s">
        <v>442</v>
      </c>
      <c r="CX35" s="1" t="s">
        <v>442</v>
      </c>
      <c r="DA35" s="1" t="s">
        <v>442</v>
      </c>
      <c r="DB35" s="1" t="s">
        <v>442</v>
      </c>
      <c r="DC35" s="1" t="s">
        <v>442</v>
      </c>
      <c r="DH35" s="1" t="s">
        <v>442</v>
      </c>
      <c r="DT35" s="1" t="s">
        <v>442</v>
      </c>
      <c r="EA35" s="1">
        <v>0</v>
      </c>
      <c r="EB35" s="24">
        <v>44295</v>
      </c>
    </row>
    <row r="36" spans="1:132" x14ac:dyDescent="0.2">
      <c r="A36" s="23">
        <v>44296</v>
      </c>
      <c r="F36" s="1" t="s">
        <v>442</v>
      </c>
      <c r="G36" s="1" t="s">
        <v>442</v>
      </c>
      <c r="J36" s="1" t="s">
        <v>442</v>
      </c>
      <c r="P36" s="1" t="s">
        <v>442</v>
      </c>
      <c r="T36" s="1" t="s">
        <v>442</v>
      </c>
      <c r="V36" s="1" t="s">
        <v>442</v>
      </c>
      <c r="X36" s="1" t="s">
        <v>442</v>
      </c>
      <c r="Z36" s="1" t="s">
        <v>442</v>
      </c>
      <c r="AD36" s="1" t="s">
        <v>442</v>
      </c>
      <c r="AE36" s="1" t="s">
        <v>442</v>
      </c>
      <c r="AF36" s="1" t="s">
        <v>442</v>
      </c>
      <c r="AG36" s="1" t="s">
        <v>442</v>
      </c>
      <c r="AM36" s="1" t="s">
        <v>442</v>
      </c>
      <c r="BC36" s="1" t="s">
        <v>442</v>
      </c>
      <c r="BD36" s="1" t="s">
        <v>442</v>
      </c>
      <c r="BE36" s="1" t="s">
        <v>442</v>
      </c>
      <c r="BF36" s="1" t="s">
        <v>442</v>
      </c>
      <c r="BG36" s="1" t="s">
        <v>442</v>
      </c>
      <c r="BH36" s="1" t="s">
        <v>442</v>
      </c>
      <c r="BI36" s="1" t="s">
        <v>442</v>
      </c>
      <c r="BJ36" s="1" t="s">
        <v>442</v>
      </c>
      <c r="BL36" s="1" t="s">
        <v>442</v>
      </c>
      <c r="BM36" s="1" t="s">
        <v>442</v>
      </c>
      <c r="BO36" s="1" t="s">
        <v>442</v>
      </c>
      <c r="BP36" s="1" t="s">
        <v>442</v>
      </c>
      <c r="BQ36" s="1" t="s">
        <v>442</v>
      </c>
      <c r="BR36" s="1" t="s">
        <v>442</v>
      </c>
      <c r="BS36" s="1" t="s">
        <v>442</v>
      </c>
      <c r="BT36" s="1" t="s">
        <v>442</v>
      </c>
      <c r="BV36" s="1" t="s">
        <v>442</v>
      </c>
      <c r="BX36" s="1" t="s">
        <v>442</v>
      </c>
      <c r="BZ36" s="1" t="s">
        <v>442</v>
      </c>
      <c r="CH36" s="1" t="s">
        <v>442</v>
      </c>
      <c r="CI36" s="1" t="s">
        <v>442</v>
      </c>
      <c r="CM36" s="1" t="s">
        <v>442</v>
      </c>
      <c r="CP36" s="1" t="s">
        <v>442</v>
      </c>
      <c r="CT36" s="1" t="s">
        <v>442</v>
      </c>
      <c r="CU36" s="1" t="s">
        <v>442</v>
      </c>
      <c r="CX36" s="1" t="s">
        <v>442</v>
      </c>
      <c r="DO36" s="1" t="s">
        <v>442</v>
      </c>
      <c r="EA36" s="1">
        <v>0</v>
      </c>
      <c r="EB36" s="24">
        <v>44296</v>
      </c>
    </row>
    <row r="37" spans="1:132" x14ac:dyDescent="0.2">
      <c r="A37" s="23">
        <v>44297</v>
      </c>
      <c r="T37" s="1" t="s">
        <v>442</v>
      </c>
      <c r="V37" s="1" t="s">
        <v>442</v>
      </c>
      <c r="AB37" s="1" t="s">
        <v>442</v>
      </c>
      <c r="AD37" s="1" t="s">
        <v>442</v>
      </c>
      <c r="AE37" s="1" t="s">
        <v>442</v>
      </c>
      <c r="AK37" s="1" t="s">
        <v>442</v>
      </c>
      <c r="AL37" s="1" t="s">
        <v>442</v>
      </c>
      <c r="AP37" s="1" t="s">
        <v>442</v>
      </c>
      <c r="AS37" s="1" t="s">
        <v>442</v>
      </c>
      <c r="AX37" s="1" t="s">
        <v>442</v>
      </c>
      <c r="BC37" s="1" t="s">
        <v>442</v>
      </c>
      <c r="BE37" s="1" t="s">
        <v>442</v>
      </c>
      <c r="BF37" s="1" t="s">
        <v>442</v>
      </c>
      <c r="BJ37" s="1" t="s">
        <v>442</v>
      </c>
      <c r="BK37" s="1" t="s">
        <v>442</v>
      </c>
      <c r="BQ37" s="1" t="s">
        <v>442</v>
      </c>
      <c r="BS37" s="1" t="s">
        <v>442</v>
      </c>
      <c r="BT37" s="1" t="s">
        <v>442</v>
      </c>
      <c r="BY37" s="1" t="s">
        <v>442</v>
      </c>
      <c r="CA37" s="1" t="s">
        <v>442</v>
      </c>
      <c r="CG37" s="1" t="s">
        <v>442</v>
      </c>
      <c r="DK37" s="1" t="s">
        <v>442</v>
      </c>
      <c r="DN37" s="1" t="s">
        <v>442</v>
      </c>
      <c r="DO37" s="1" t="s">
        <v>442</v>
      </c>
      <c r="EA37" s="1">
        <v>0</v>
      </c>
      <c r="EB37" s="24">
        <v>44297</v>
      </c>
    </row>
    <row r="38" spans="1:132" x14ac:dyDescent="0.2">
      <c r="A38" s="23">
        <v>44298</v>
      </c>
      <c r="T38" s="1" t="s">
        <v>442</v>
      </c>
      <c r="AK38" s="1" t="s">
        <v>442</v>
      </c>
      <c r="DN38" s="1" t="s">
        <v>442</v>
      </c>
      <c r="EA38" s="1">
        <v>0</v>
      </c>
      <c r="EB38" s="24">
        <v>44298</v>
      </c>
    </row>
    <row r="39" spans="1:132" x14ac:dyDescent="0.2">
      <c r="A39" s="23">
        <v>44299</v>
      </c>
      <c r="C39" s="1" t="s">
        <v>442</v>
      </c>
      <c r="D39" s="1" t="s">
        <v>442</v>
      </c>
      <c r="E39" s="1" t="s">
        <v>442</v>
      </c>
      <c r="F39" s="1" t="s">
        <v>442</v>
      </c>
      <c r="G39" s="1" t="s">
        <v>442</v>
      </c>
      <c r="J39" s="1" t="s">
        <v>442</v>
      </c>
      <c r="L39" s="1" t="s">
        <v>442</v>
      </c>
      <c r="N39" s="1" t="s">
        <v>442</v>
      </c>
      <c r="AB39" s="1" t="s">
        <v>442</v>
      </c>
      <c r="AD39" s="1" t="s">
        <v>442</v>
      </c>
      <c r="AE39" s="1" t="s">
        <v>442</v>
      </c>
      <c r="AI39" s="1" t="s">
        <v>442</v>
      </c>
      <c r="AM39" s="1" t="s">
        <v>442</v>
      </c>
      <c r="AP39" s="1" t="s">
        <v>442</v>
      </c>
      <c r="AS39" s="1" t="s">
        <v>442</v>
      </c>
      <c r="AW39" s="1" t="s">
        <v>442</v>
      </c>
      <c r="AX39" s="1" t="s">
        <v>442</v>
      </c>
      <c r="AY39" s="1" t="s">
        <v>442</v>
      </c>
      <c r="BC39" s="1" t="s">
        <v>442</v>
      </c>
      <c r="BD39" s="1" t="s">
        <v>442</v>
      </c>
      <c r="BF39" s="1" t="s">
        <v>442</v>
      </c>
      <c r="BH39" s="1" t="s">
        <v>442</v>
      </c>
      <c r="BJ39" s="1" t="s">
        <v>442</v>
      </c>
      <c r="BK39" s="1" t="s">
        <v>442</v>
      </c>
      <c r="BL39" s="1" t="s">
        <v>442</v>
      </c>
      <c r="BM39" s="1" t="s">
        <v>442</v>
      </c>
      <c r="BO39" s="1" t="s">
        <v>442</v>
      </c>
      <c r="BP39" s="1" t="s">
        <v>442</v>
      </c>
      <c r="BQ39" s="1" t="s">
        <v>442</v>
      </c>
      <c r="BS39" s="1" t="s">
        <v>442</v>
      </c>
      <c r="BV39" s="1" t="s">
        <v>442</v>
      </c>
      <c r="BX39" s="1" t="s">
        <v>442</v>
      </c>
      <c r="BY39" s="1" t="s">
        <v>442</v>
      </c>
      <c r="CA39" s="1" t="s">
        <v>442</v>
      </c>
      <c r="CB39" s="1" t="s">
        <v>442</v>
      </c>
      <c r="CO39" s="1" t="s">
        <v>442</v>
      </c>
      <c r="DB39" s="1" t="s">
        <v>442</v>
      </c>
      <c r="DC39" s="1" t="s">
        <v>442</v>
      </c>
      <c r="DL39" s="1" t="s">
        <v>442</v>
      </c>
      <c r="DS39" s="1" t="s">
        <v>442</v>
      </c>
      <c r="EA39" s="1">
        <v>0</v>
      </c>
      <c r="EB39" s="24">
        <v>44299</v>
      </c>
    </row>
    <row r="40" spans="1:132" x14ac:dyDescent="0.2">
      <c r="A40" s="23">
        <v>44300</v>
      </c>
      <c r="U40" s="1" t="s">
        <v>442</v>
      </c>
      <c r="X40" s="1" t="s">
        <v>442</v>
      </c>
      <c r="AG40" s="1" t="s">
        <v>442</v>
      </c>
      <c r="AV40" s="1">
        <v>72.8</v>
      </c>
      <c r="BD40" s="1" t="s">
        <v>442</v>
      </c>
      <c r="BE40" s="1" t="s">
        <v>442</v>
      </c>
      <c r="BF40" s="1" t="s">
        <v>442</v>
      </c>
      <c r="BG40" s="1" t="s">
        <v>442</v>
      </c>
      <c r="BI40" s="1" t="s">
        <v>442</v>
      </c>
      <c r="BJ40" s="1" t="s">
        <v>442</v>
      </c>
      <c r="BM40" s="1" t="s">
        <v>442</v>
      </c>
      <c r="BT40" s="1" t="s">
        <v>442</v>
      </c>
      <c r="CI40" s="1" t="s">
        <v>442</v>
      </c>
      <c r="CP40" s="1" t="s">
        <v>442</v>
      </c>
      <c r="DL40" s="1" t="s">
        <v>442</v>
      </c>
      <c r="EA40" s="1">
        <v>72.8</v>
      </c>
      <c r="EB40" s="24">
        <v>44300</v>
      </c>
    </row>
    <row r="41" spans="1:132" x14ac:dyDescent="0.2">
      <c r="A41" s="23">
        <v>44301</v>
      </c>
      <c r="EA41" s="1">
        <v>0</v>
      </c>
      <c r="EB41" s="24">
        <v>44301</v>
      </c>
    </row>
    <row r="42" spans="1:132" x14ac:dyDescent="0.2">
      <c r="A42" s="23">
        <v>44302</v>
      </c>
      <c r="B42" s="1" t="s">
        <v>442</v>
      </c>
      <c r="D42" s="1" t="s">
        <v>442</v>
      </c>
      <c r="E42" s="1" t="s">
        <v>442</v>
      </c>
      <c r="F42" s="1" t="s">
        <v>442</v>
      </c>
      <c r="J42" s="1" t="s">
        <v>442</v>
      </c>
      <c r="L42" s="1" t="s">
        <v>442</v>
      </c>
      <c r="Q42" s="1" t="s">
        <v>442</v>
      </c>
      <c r="T42" s="1" t="s">
        <v>442</v>
      </c>
      <c r="U42" s="1" t="s">
        <v>442</v>
      </c>
      <c r="W42" s="1" t="s">
        <v>442</v>
      </c>
      <c r="Y42" s="1" t="s">
        <v>442</v>
      </c>
      <c r="AB42" s="1" t="s">
        <v>442</v>
      </c>
      <c r="AK42" s="1" t="s">
        <v>442</v>
      </c>
      <c r="AS42" s="1" t="s">
        <v>442</v>
      </c>
      <c r="AT42" s="1" t="s">
        <v>442</v>
      </c>
      <c r="AU42" s="1" t="s">
        <v>442</v>
      </c>
      <c r="CB42" s="1" t="s">
        <v>442</v>
      </c>
      <c r="CX42" s="1" t="s">
        <v>442</v>
      </c>
      <c r="CY42" s="1" t="s">
        <v>442</v>
      </c>
      <c r="DC42" s="1" t="s">
        <v>442</v>
      </c>
      <c r="DD42" s="1" t="s">
        <v>442</v>
      </c>
      <c r="DE42" s="1" t="s">
        <v>442</v>
      </c>
      <c r="DP42" s="1" t="s">
        <v>442</v>
      </c>
      <c r="EA42" s="1">
        <v>0</v>
      </c>
      <c r="EB42" s="24">
        <v>44302</v>
      </c>
    </row>
    <row r="43" spans="1:132" x14ac:dyDescent="0.2">
      <c r="A43" s="23">
        <v>44303</v>
      </c>
      <c r="F43" s="1" t="s">
        <v>442</v>
      </c>
      <c r="L43" s="1" t="s">
        <v>442</v>
      </c>
      <c r="V43" s="1" t="s">
        <v>442</v>
      </c>
      <c r="AD43" s="1" t="s">
        <v>442</v>
      </c>
      <c r="AQ43" s="1" t="s">
        <v>442</v>
      </c>
      <c r="BD43" s="1" t="s">
        <v>442</v>
      </c>
      <c r="BF43" s="1" t="s">
        <v>442</v>
      </c>
      <c r="BG43" s="1" t="s">
        <v>442</v>
      </c>
      <c r="BL43" s="1" t="s">
        <v>442</v>
      </c>
      <c r="BS43" s="1" t="s">
        <v>442</v>
      </c>
      <c r="BT43" s="1" t="s">
        <v>442</v>
      </c>
      <c r="CC43" s="1" t="s">
        <v>442</v>
      </c>
      <c r="CE43" s="1">
        <v>21.6</v>
      </c>
      <c r="CH43" s="1" t="s">
        <v>442</v>
      </c>
      <c r="CM43" s="1" t="s">
        <v>442</v>
      </c>
      <c r="CN43" s="1" t="s">
        <v>442</v>
      </c>
      <c r="CZ43" s="1" t="s">
        <v>442</v>
      </c>
      <c r="DR43" s="1" t="s">
        <v>442</v>
      </c>
      <c r="DT43" s="1" t="s">
        <v>442</v>
      </c>
      <c r="EA43" s="1">
        <v>21.6</v>
      </c>
      <c r="EB43" s="24">
        <v>44303</v>
      </c>
    </row>
    <row r="44" spans="1:132" x14ac:dyDescent="0.2">
      <c r="A44" s="23">
        <v>44304</v>
      </c>
      <c r="B44" s="1" t="s">
        <v>442</v>
      </c>
      <c r="L44" s="1" t="s">
        <v>442</v>
      </c>
      <c r="AK44" s="1" t="s">
        <v>442</v>
      </c>
      <c r="AS44" s="1" t="s">
        <v>442</v>
      </c>
      <c r="AT44" s="1" t="s">
        <v>442</v>
      </c>
      <c r="BC44" s="1" t="s">
        <v>442</v>
      </c>
      <c r="BD44" s="1" t="s">
        <v>442</v>
      </c>
      <c r="BS44" s="1" t="s">
        <v>442</v>
      </c>
      <c r="BU44" s="1" t="s">
        <v>442</v>
      </c>
      <c r="CH44" s="1" t="s">
        <v>442</v>
      </c>
      <c r="CI44" s="1" t="s">
        <v>442</v>
      </c>
      <c r="DQ44" s="1">
        <v>312</v>
      </c>
      <c r="DS44" s="1" t="s">
        <v>442</v>
      </c>
      <c r="EA44" s="1">
        <v>312</v>
      </c>
      <c r="EB44" s="24">
        <v>44304</v>
      </c>
    </row>
    <row r="45" spans="1:132" x14ac:dyDescent="0.2">
      <c r="A45" s="23">
        <v>44305</v>
      </c>
      <c r="F45" s="1" t="s">
        <v>442</v>
      </c>
      <c r="EA45" s="1">
        <v>0</v>
      </c>
      <c r="EB45" s="24">
        <v>44305</v>
      </c>
    </row>
    <row r="46" spans="1:132" x14ac:dyDescent="0.2">
      <c r="A46" s="23">
        <v>44306</v>
      </c>
      <c r="C46" s="1" t="s">
        <v>442</v>
      </c>
      <c r="E46" s="1" t="s">
        <v>442</v>
      </c>
      <c r="Q46" s="1" t="s">
        <v>442</v>
      </c>
      <c r="T46" s="1" t="s">
        <v>442</v>
      </c>
      <c r="X46" s="1" t="s">
        <v>442</v>
      </c>
      <c r="AF46" s="1" t="s">
        <v>442</v>
      </c>
      <c r="AH46" s="1" t="s">
        <v>442</v>
      </c>
      <c r="AR46" s="1" t="s">
        <v>442</v>
      </c>
      <c r="BC46" s="1" t="s">
        <v>442</v>
      </c>
      <c r="BH46" s="1" t="s">
        <v>442</v>
      </c>
      <c r="BK46" s="1" t="s">
        <v>442</v>
      </c>
      <c r="BY46" s="1" t="s">
        <v>442</v>
      </c>
      <c r="CB46" s="1" t="s">
        <v>442</v>
      </c>
      <c r="CD46" s="1" t="s">
        <v>442</v>
      </c>
      <c r="CH46" s="1" t="s">
        <v>442</v>
      </c>
      <c r="CJ46" s="1" t="s">
        <v>442</v>
      </c>
      <c r="CL46" s="1" t="s">
        <v>442</v>
      </c>
      <c r="CQ46" s="1" t="s">
        <v>442</v>
      </c>
      <c r="CU46" s="1" t="s">
        <v>442</v>
      </c>
      <c r="CW46" s="1" t="s">
        <v>442</v>
      </c>
      <c r="CX46" s="1" t="s">
        <v>442</v>
      </c>
      <c r="DA46" s="1" t="s">
        <v>442</v>
      </c>
      <c r="DC46" s="1" t="s">
        <v>442</v>
      </c>
      <c r="DG46" s="1" t="s">
        <v>442</v>
      </c>
      <c r="DH46" s="1" t="s">
        <v>442</v>
      </c>
      <c r="DJ46" s="1" t="s">
        <v>442</v>
      </c>
      <c r="DK46" s="1" t="s">
        <v>442</v>
      </c>
      <c r="DL46" s="1" t="s">
        <v>442</v>
      </c>
      <c r="DM46" s="1" t="s">
        <v>442</v>
      </c>
      <c r="DN46" s="1" t="s">
        <v>442</v>
      </c>
      <c r="EA46" s="1">
        <v>0</v>
      </c>
      <c r="EB46" s="24">
        <v>44306</v>
      </c>
    </row>
    <row r="47" spans="1:132" x14ac:dyDescent="0.2">
      <c r="A47" s="23">
        <v>44307</v>
      </c>
      <c r="D47" s="1" t="s">
        <v>442</v>
      </c>
      <c r="F47" s="1" t="s">
        <v>442</v>
      </c>
      <c r="J47" s="1" t="s">
        <v>442</v>
      </c>
      <c r="O47" s="1" t="s">
        <v>442</v>
      </c>
      <c r="U47" s="1" t="s">
        <v>442</v>
      </c>
      <c r="AI47" s="1" t="s">
        <v>442</v>
      </c>
      <c r="AL47" s="1" t="s">
        <v>442</v>
      </c>
      <c r="AM47" s="1" t="s">
        <v>442</v>
      </c>
      <c r="AQ47" s="1" t="s">
        <v>442</v>
      </c>
      <c r="AS47" s="1" t="s">
        <v>442</v>
      </c>
      <c r="AV47" s="1" t="s">
        <v>442</v>
      </c>
      <c r="AW47" s="1" t="s">
        <v>442</v>
      </c>
      <c r="AX47" s="1" t="s">
        <v>442</v>
      </c>
      <c r="BC47" s="1" t="s">
        <v>442</v>
      </c>
      <c r="BD47" s="1" t="s">
        <v>442</v>
      </c>
      <c r="BE47" s="1" t="s">
        <v>442</v>
      </c>
      <c r="BJ47" s="1" t="s">
        <v>442</v>
      </c>
      <c r="BM47" s="1" t="s">
        <v>442</v>
      </c>
      <c r="BP47" s="1" t="s">
        <v>442</v>
      </c>
      <c r="BQ47" s="1" t="s">
        <v>442</v>
      </c>
      <c r="BR47" s="1" t="s">
        <v>442</v>
      </c>
      <c r="BT47" s="1" t="s">
        <v>442</v>
      </c>
      <c r="BV47" s="1" t="s">
        <v>442</v>
      </c>
      <c r="CA47" s="1" t="s">
        <v>442</v>
      </c>
      <c r="CH47" s="1" t="s">
        <v>442</v>
      </c>
      <c r="CX47" s="1" t="s">
        <v>442</v>
      </c>
      <c r="DN47" s="1" t="s">
        <v>442</v>
      </c>
      <c r="EA47" s="1">
        <v>0</v>
      </c>
      <c r="EB47" s="24">
        <v>44307</v>
      </c>
    </row>
    <row r="48" spans="1:132" x14ac:dyDescent="0.2">
      <c r="A48" s="23">
        <v>44308</v>
      </c>
      <c r="AK48" s="1" t="s">
        <v>442</v>
      </c>
      <c r="AY48" s="1" t="s">
        <v>442</v>
      </c>
      <c r="EA48" s="1">
        <v>0</v>
      </c>
      <c r="EB48" s="24">
        <v>44308</v>
      </c>
    </row>
    <row r="49" spans="1:132" x14ac:dyDescent="0.2">
      <c r="A49" s="23">
        <v>44309</v>
      </c>
      <c r="B49" s="1" t="s">
        <v>442</v>
      </c>
      <c r="C49" s="1" t="s">
        <v>442</v>
      </c>
      <c r="D49" s="1" t="s">
        <v>442</v>
      </c>
      <c r="H49" s="1" t="s">
        <v>442</v>
      </c>
      <c r="J49" s="1" t="s">
        <v>442</v>
      </c>
      <c r="K49" s="1" t="s">
        <v>442</v>
      </c>
      <c r="Q49" s="1" t="s">
        <v>442</v>
      </c>
      <c r="S49" s="1" t="s">
        <v>442</v>
      </c>
      <c r="T49" s="1" t="s">
        <v>442</v>
      </c>
      <c r="W49" s="1" t="s">
        <v>442</v>
      </c>
      <c r="Z49" s="1" t="s">
        <v>442</v>
      </c>
      <c r="AJ49" s="1" t="s">
        <v>442</v>
      </c>
      <c r="AK49" s="1" t="s">
        <v>442</v>
      </c>
      <c r="AL49" s="1" t="s">
        <v>442</v>
      </c>
      <c r="AS49" s="1" t="s">
        <v>442</v>
      </c>
      <c r="AW49" s="1" t="s">
        <v>442</v>
      </c>
      <c r="AX49" s="1" t="s">
        <v>442</v>
      </c>
      <c r="CB49" s="1" t="s">
        <v>442</v>
      </c>
      <c r="CC49" s="1" t="s">
        <v>442</v>
      </c>
      <c r="CF49" s="1" t="s">
        <v>442</v>
      </c>
      <c r="CR49" s="1" t="s">
        <v>442</v>
      </c>
      <c r="CS49" s="1" t="s">
        <v>442</v>
      </c>
      <c r="CX49" s="1" t="s">
        <v>442</v>
      </c>
      <c r="CY49" s="1" t="s">
        <v>442</v>
      </c>
      <c r="DA49" s="1" t="s">
        <v>442</v>
      </c>
      <c r="DF49" s="1" t="s">
        <v>442</v>
      </c>
      <c r="DG49" s="1" t="s">
        <v>442</v>
      </c>
      <c r="DI49" s="1" t="s">
        <v>442</v>
      </c>
      <c r="DL49" s="1" t="s">
        <v>442</v>
      </c>
      <c r="DM49" s="1" t="s">
        <v>442</v>
      </c>
      <c r="DT49" s="1" t="s">
        <v>442</v>
      </c>
      <c r="EA49" s="1">
        <v>0</v>
      </c>
      <c r="EB49" s="24">
        <v>44309</v>
      </c>
    </row>
    <row r="50" spans="1:132" x14ac:dyDescent="0.2">
      <c r="A50" s="23">
        <v>44310</v>
      </c>
      <c r="B50" s="1" t="s">
        <v>442</v>
      </c>
      <c r="C50" s="1" t="s">
        <v>442</v>
      </c>
      <c r="E50" s="1" t="s">
        <v>442</v>
      </c>
      <c r="F50" s="1" t="s">
        <v>442</v>
      </c>
      <c r="I50" s="1" t="s">
        <v>442</v>
      </c>
      <c r="J50" s="1" t="s">
        <v>442</v>
      </c>
      <c r="K50" s="1" t="s">
        <v>442</v>
      </c>
      <c r="N50" s="1" t="s">
        <v>442</v>
      </c>
      <c r="O50" s="1" t="s">
        <v>442</v>
      </c>
      <c r="P50" s="1" t="s">
        <v>442</v>
      </c>
      <c r="V50" s="1" t="s">
        <v>442</v>
      </c>
      <c r="AB50" s="1" t="s">
        <v>442</v>
      </c>
      <c r="AD50" s="1" t="s">
        <v>442</v>
      </c>
      <c r="AE50" s="1" t="s">
        <v>442</v>
      </c>
      <c r="AF50" s="1" t="s">
        <v>442</v>
      </c>
      <c r="AG50" s="1" t="s">
        <v>442</v>
      </c>
      <c r="AL50" s="1" t="s">
        <v>442</v>
      </c>
      <c r="AP50" s="1" t="s">
        <v>442</v>
      </c>
      <c r="AQ50" s="1" t="s">
        <v>442</v>
      </c>
      <c r="AS50" s="1" t="s">
        <v>442</v>
      </c>
      <c r="AU50" s="1" t="s">
        <v>442</v>
      </c>
      <c r="AW50" s="1" t="s">
        <v>442</v>
      </c>
      <c r="AY50" s="1" t="s">
        <v>442</v>
      </c>
      <c r="BC50" s="1" t="s">
        <v>442</v>
      </c>
      <c r="BD50" s="1" t="s">
        <v>442</v>
      </c>
      <c r="BF50" s="1" t="s">
        <v>442</v>
      </c>
      <c r="BJ50" s="1" t="s">
        <v>442</v>
      </c>
      <c r="BL50" s="1" t="s">
        <v>442</v>
      </c>
      <c r="BM50" s="1" t="s">
        <v>442</v>
      </c>
      <c r="BP50" s="1" t="s">
        <v>442</v>
      </c>
      <c r="BQ50" s="1" t="s">
        <v>442</v>
      </c>
      <c r="BR50" s="1" t="s">
        <v>442</v>
      </c>
      <c r="BS50" s="1" t="s">
        <v>442</v>
      </c>
      <c r="BT50" s="1" t="s">
        <v>442</v>
      </c>
      <c r="BU50" s="1" t="s">
        <v>442</v>
      </c>
      <c r="BV50" s="1" t="s">
        <v>442</v>
      </c>
      <c r="BX50" s="1" t="s">
        <v>442</v>
      </c>
      <c r="BZ50" s="1" t="s">
        <v>442</v>
      </c>
      <c r="CA50" s="1" t="s">
        <v>442</v>
      </c>
      <c r="CI50" s="1" t="s">
        <v>442</v>
      </c>
      <c r="CK50" s="1" t="s">
        <v>442</v>
      </c>
      <c r="CP50" s="1" t="s">
        <v>442</v>
      </c>
      <c r="CQ50" s="1" t="s">
        <v>442</v>
      </c>
      <c r="CR50" s="1">
        <v>61.2</v>
      </c>
      <c r="CT50" s="1" t="s">
        <v>442</v>
      </c>
      <c r="CU50" s="1" t="s">
        <v>442</v>
      </c>
      <c r="CX50" s="1" t="s">
        <v>442</v>
      </c>
      <c r="CZ50" s="1" t="s">
        <v>442</v>
      </c>
      <c r="DA50" s="1" t="s">
        <v>442</v>
      </c>
      <c r="DB50" s="1" t="s">
        <v>442</v>
      </c>
      <c r="DC50" s="1" t="s">
        <v>442</v>
      </c>
      <c r="DD50" s="1" t="s">
        <v>442</v>
      </c>
      <c r="DE50" s="1" t="s">
        <v>442</v>
      </c>
      <c r="DH50" s="1" t="s">
        <v>442</v>
      </c>
      <c r="EA50" s="1">
        <v>61.2</v>
      </c>
      <c r="EB50" s="24">
        <v>44310</v>
      </c>
    </row>
    <row r="51" spans="1:132" x14ac:dyDescent="0.2">
      <c r="A51" s="23">
        <v>44311</v>
      </c>
      <c r="B51" s="1" t="s">
        <v>442</v>
      </c>
      <c r="D51" s="1" t="s">
        <v>442</v>
      </c>
      <c r="F51" s="1" t="s">
        <v>442</v>
      </c>
      <c r="J51" s="1" t="s">
        <v>442</v>
      </c>
      <c r="K51" s="1" t="s">
        <v>442</v>
      </c>
      <c r="T51" s="1" t="s">
        <v>442</v>
      </c>
      <c r="U51" s="1" t="s">
        <v>442</v>
      </c>
      <c r="AB51" s="1" t="s">
        <v>442</v>
      </c>
      <c r="AQ51" s="1" t="s">
        <v>442</v>
      </c>
      <c r="BC51" s="1" t="s">
        <v>442</v>
      </c>
      <c r="BD51" s="1" t="s">
        <v>442</v>
      </c>
      <c r="BE51" s="1" t="s">
        <v>442</v>
      </c>
      <c r="BF51" s="1" t="s">
        <v>442</v>
      </c>
      <c r="BH51" s="1" t="s">
        <v>442</v>
      </c>
      <c r="BI51" s="1" t="s">
        <v>442</v>
      </c>
      <c r="BJ51" s="1" t="s">
        <v>442</v>
      </c>
      <c r="BL51" s="1" t="s">
        <v>442</v>
      </c>
      <c r="BM51" s="1" t="s">
        <v>442</v>
      </c>
      <c r="BP51" s="1" t="s">
        <v>442</v>
      </c>
      <c r="BQ51" s="1" t="s">
        <v>442</v>
      </c>
      <c r="BS51" s="1" t="s">
        <v>442</v>
      </c>
      <c r="BT51" s="1" t="s">
        <v>442</v>
      </c>
      <c r="BU51" s="1" t="s">
        <v>442</v>
      </c>
      <c r="BY51" s="1" t="s">
        <v>442</v>
      </c>
      <c r="CB51" s="1" t="s">
        <v>442</v>
      </c>
      <c r="CD51" s="1" t="s">
        <v>442</v>
      </c>
      <c r="CF51" s="1" t="s">
        <v>442</v>
      </c>
      <c r="CH51" s="1" t="s">
        <v>442</v>
      </c>
      <c r="CI51" s="1" t="s">
        <v>442</v>
      </c>
      <c r="CO51" s="1" t="s">
        <v>442</v>
      </c>
      <c r="CP51" s="1" t="s">
        <v>442</v>
      </c>
      <c r="CS51" s="1" t="s">
        <v>442</v>
      </c>
      <c r="EA51" s="1">
        <v>0</v>
      </c>
      <c r="EB51" s="24">
        <v>44311</v>
      </c>
    </row>
    <row r="52" spans="1:132" x14ac:dyDescent="0.2">
      <c r="A52" s="23">
        <v>44312</v>
      </c>
      <c r="Z52" s="1" t="s">
        <v>442</v>
      </c>
      <c r="AI52" s="1" t="s">
        <v>442</v>
      </c>
      <c r="AK52" s="1" t="s">
        <v>442</v>
      </c>
      <c r="AM52" s="1" t="s">
        <v>442</v>
      </c>
      <c r="AN52" s="1" t="s">
        <v>442</v>
      </c>
      <c r="DO52" s="1" t="s">
        <v>442</v>
      </c>
      <c r="DS52" s="1" t="s">
        <v>442</v>
      </c>
      <c r="DT52" s="1" t="s">
        <v>442</v>
      </c>
      <c r="EA52" s="1">
        <v>0</v>
      </c>
      <c r="EB52" s="24">
        <v>44312</v>
      </c>
    </row>
    <row r="53" spans="1:132" x14ac:dyDescent="0.2">
      <c r="A53" s="23">
        <v>44313</v>
      </c>
      <c r="B53" s="1" t="s">
        <v>442</v>
      </c>
      <c r="C53" s="1" t="s">
        <v>442</v>
      </c>
      <c r="D53" s="1" t="s">
        <v>442</v>
      </c>
      <c r="E53" s="1" t="s">
        <v>442</v>
      </c>
      <c r="F53" s="1" t="s">
        <v>442</v>
      </c>
      <c r="H53" s="1" t="s">
        <v>442</v>
      </c>
      <c r="I53" s="1" t="s">
        <v>442</v>
      </c>
      <c r="J53" s="1" t="s">
        <v>442</v>
      </c>
      <c r="K53" s="1" t="s">
        <v>442</v>
      </c>
      <c r="Q53" s="1" t="s">
        <v>442</v>
      </c>
      <c r="S53" s="1" t="s">
        <v>442</v>
      </c>
      <c r="T53" s="1" t="s">
        <v>442</v>
      </c>
      <c r="V53" s="1" t="s">
        <v>442</v>
      </c>
      <c r="W53" s="1" t="s">
        <v>442</v>
      </c>
      <c r="X53" s="1" t="s">
        <v>442</v>
      </c>
      <c r="Y53" s="1" t="s">
        <v>442</v>
      </c>
      <c r="AB53" s="1" t="s">
        <v>442</v>
      </c>
      <c r="AD53" s="1" t="s">
        <v>442</v>
      </c>
      <c r="AE53" s="1" t="s">
        <v>442</v>
      </c>
      <c r="AF53" s="1" t="s">
        <v>442</v>
      </c>
      <c r="AG53" s="1" t="s">
        <v>442</v>
      </c>
      <c r="AH53" s="1" t="s">
        <v>442</v>
      </c>
      <c r="AI53" s="1" t="s">
        <v>442</v>
      </c>
      <c r="AN53" s="1" t="s">
        <v>442</v>
      </c>
      <c r="AQ53" s="1" t="s">
        <v>442</v>
      </c>
      <c r="AR53" s="1" t="s">
        <v>442</v>
      </c>
      <c r="AS53" s="1" t="s">
        <v>442</v>
      </c>
      <c r="AW53" s="1" t="s">
        <v>442</v>
      </c>
      <c r="AX53" s="1" t="s">
        <v>442</v>
      </c>
      <c r="AY53" s="1" t="s">
        <v>442</v>
      </c>
      <c r="BC53" s="1" t="s">
        <v>442</v>
      </c>
      <c r="BD53" s="1" t="s">
        <v>442</v>
      </c>
      <c r="BE53" s="1" t="s">
        <v>442</v>
      </c>
      <c r="BF53" s="1" t="s">
        <v>442</v>
      </c>
      <c r="BH53" s="1" t="s">
        <v>442</v>
      </c>
      <c r="BI53" s="1" t="s">
        <v>442</v>
      </c>
      <c r="BK53" s="1" t="s">
        <v>442</v>
      </c>
      <c r="BL53" s="1" t="s">
        <v>442</v>
      </c>
      <c r="BM53" s="1" t="s">
        <v>442</v>
      </c>
      <c r="BO53" s="1" t="s">
        <v>442</v>
      </c>
      <c r="BP53" s="1" t="s">
        <v>442</v>
      </c>
      <c r="BQ53" s="1" t="s">
        <v>442</v>
      </c>
      <c r="BR53" s="1" t="s">
        <v>442</v>
      </c>
      <c r="BS53" s="1" t="s">
        <v>442</v>
      </c>
      <c r="BU53" s="1" t="s">
        <v>442</v>
      </c>
      <c r="BV53" s="1" t="s">
        <v>442</v>
      </c>
      <c r="BX53" s="1" t="s">
        <v>442</v>
      </c>
      <c r="BY53" s="1" t="s">
        <v>442</v>
      </c>
      <c r="CA53" s="1" t="s">
        <v>442</v>
      </c>
      <c r="CB53" s="1" t="s">
        <v>442</v>
      </c>
      <c r="CC53" s="1" t="s">
        <v>442</v>
      </c>
      <c r="CH53" s="1" t="s">
        <v>442</v>
      </c>
      <c r="CI53" s="1" t="s">
        <v>442</v>
      </c>
      <c r="CJ53" s="1" t="s">
        <v>442</v>
      </c>
      <c r="CK53" s="1" t="s">
        <v>442</v>
      </c>
      <c r="CL53" s="1" t="s">
        <v>442</v>
      </c>
      <c r="CO53" s="1" t="s">
        <v>442</v>
      </c>
      <c r="CU53" s="1" t="s">
        <v>442</v>
      </c>
      <c r="CV53" s="1" t="s">
        <v>442</v>
      </c>
      <c r="CW53" s="1" t="s">
        <v>442</v>
      </c>
      <c r="CX53" s="1" t="s">
        <v>442</v>
      </c>
      <c r="CY53" s="1" t="s">
        <v>442</v>
      </c>
      <c r="DA53" s="1" t="s">
        <v>442</v>
      </c>
      <c r="DB53" s="1" t="s">
        <v>442</v>
      </c>
      <c r="DC53" s="1" t="s">
        <v>442</v>
      </c>
      <c r="DG53" s="1" t="s">
        <v>442</v>
      </c>
      <c r="DH53" s="1" t="s">
        <v>442</v>
      </c>
      <c r="DJ53" s="1" t="s">
        <v>442</v>
      </c>
      <c r="DK53" s="1" t="s">
        <v>442</v>
      </c>
      <c r="DM53" s="1" t="s">
        <v>442</v>
      </c>
      <c r="DO53" s="1" t="s">
        <v>442</v>
      </c>
      <c r="DT53" s="1" t="s">
        <v>442</v>
      </c>
      <c r="EA53" s="1">
        <v>0</v>
      </c>
      <c r="EB53" s="24">
        <v>44313</v>
      </c>
    </row>
    <row r="54" spans="1:132" x14ac:dyDescent="0.2">
      <c r="A54" s="23">
        <v>44314</v>
      </c>
      <c r="N54" s="1" t="s">
        <v>442</v>
      </c>
      <c r="O54" s="1" t="s">
        <v>442</v>
      </c>
      <c r="P54" s="1" t="s">
        <v>442</v>
      </c>
      <c r="T54" s="1" t="s">
        <v>442</v>
      </c>
      <c r="U54" s="1" t="s">
        <v>442</v>
      </c>
      <c r="X54" s="1" t="s">
        <v>442</v>
      </c>
      <c r="Z54" s="1" t="s">
        <v>442</v>
      </c>
      <c r="AD54" s="1" t="s">
        <v>442</v>
      </c>
      <c r="AE54" s="1" t="s">
        <v>442</v>
      </c>
      <c r="AG54" s="1" t="s">
        <v>442</v>
      </c>
      <c r="AI54" s="1" t="s">
        <v>442</v>
      </c>
      <c r="AJ54" s="1" t="s">
        <v>442</v>
      </c>
      <c r="AK54" s="1" t="s">
        <v>442</v>
      </c>
      <c r="AL54" s="1" t="s">
        <v>442</v>
      </c>
      <c r="AM54" s="1" t="s">
        <v>442</v>
      </c>
      <c r="AN54" s="1" t="s">
        <v>442</v>
      </c>
      <c r="AP54" s="1" t="s">
        <v>442</v>
      </c>
      <c r="AQ54" s="1" t="s">
        <v>442</v>
      </c>
      <c r="AU54" s="1" t="s">
        <v>442</v>
      </c>
      <c r="AV54" s="1">
        <v>293</v>
      </c>
      <c r="AW54" s="1" t="s">
        <v>442</v>
      </c>
      <c r="AX54" s="1" t="s">
        <v>442</v>
      </c>
      <c r="BC54" s="1" t="s">
        <v>442</v>
      </c>
      <c r="BD54" s="1" t="s">
        <v>442</v>
      </c>
      <c r="BE54" s="1" t="s">
        <v>442</v>
      </c>
      <c r="BF54" s="1" t="s">
        <v>442</v>
      </c>
      <c r="BG54" s="1" t="s">
        <v>442</v>
      </c>
      <c r="BH54" s="1" t="s">
        <v>442</v>
      </c>
      <c r="BI54" s="1" t="s">
        <v>442</v>
      </c>
      <c r="BJ54" s="1" t="s">
        <v>442</v>
      </c>
      <c r="BL54" s="1" t="s">
        <v>442</v>
      </c>
      <c r="BM54" s="1" t="s">
        <v>442</v>
      </c>
      <c r="BP54" s="1" t="s">
        <v>442</v>
      </c>
      <c r="BQ54" s="1" t="s">
        <v>442</v>
      </c>
      <c r="BR54" s="1" t="s">
        <v>442</v>
      </c>
      <c r="BS54" s="1" t="s">
        <v>442</v>
      </c>
      <c r="BT54" s="1" t="s">
        <v>442</v>
      </c>
      <c r="BU54" s="1" t="s">
        <v>442</v>
      </c>
      <c r="BV54" s="1" t="s">
        <v>442</v>
      </c>
      <c r="BX54" s="1" t="s">
        <v>442</v>
      </c>
      <c r="BZ54" s="1" t="s">
        <v>442</v>
      </c>
      <c r="CA54" s="1" t="s">
        <v>442</v>
      </c>
      <c r="CB54" s="1" t="s">
        <v>442</v>
      </c>
      <c r="CD54" s="1" t="s">
        <v>442</v>
      </c>
      <c r="CH54" s="1" t="s">
        <v>442</v>
      </c>
      <c r="CI54" s="1" t="s">
        <v>442</v>
      </c>
      <c r="CL54" s="1" t="s">
        <v>442</v>
      </c>
      <c r="CN54" s="1">
        <v>44.4</v>
      </c>
      <c r="CO54" s="1" t="s">
        <v>442</v>
      </c>
      <c r="CP54" s="1" t="s">
        <v>442</v>
      </c>
      <c r="CQ54" s="1" t="s">
        <v>442</v>
      </c>
      <c r="CT54" s="1">
        <v>60</v>
      </c>
      <c r="DM54" s="1" t="s">
        <v>442</v>
      </c>
      <c r="EA54" s="1">
        <v>397.4</v>
      </c>
      <c r="EB54" s="24">
        <v>44314</v>
      </c>
    </row>
    <row r="55" spans="1:132" x14ac:dyDescent="0.2">
      <c r="A55" s="23">
        <v>44315</v>
      </c>
      <c r="B55" s="1" t="s">
        <v>442</v>
      </c>
      <c r="C55" s="1" t="s">
        <v>442</v>
      </c>
      <c r="D55" s="1" t="s">
        <v>442</v>
      </c>
      <c r="E55" s="1" t="s">
        <v>442</v>
      </c>
      <c r="F55" s="1" t="s">
        <v>442</v>
      </c>
      <c r="G55" s="1" t="s">
        <v>442</v>
      </c>
      <c r="H55" s="1" t="s">
        <v>442</v>
      </c>
      <c r="J55" s="1" t="s">
        <v>442</v>
      </c>
      <c r="K55" s="1" t="s">
        <v>442</v>
      </c>
      <c r="N55" s="1" t="s">
        <v>442</v>
      </c>
      <c r="O55" s="1" t="s">
        <v>442</v>
      </c>
      <c r="P55" s="1" t="s">
        <v>442</v>
      </c>
      <c r="T55" s="1" t="s">
        <v>442</v>
      </c>
      <c r="Z55" s="1" t="s">
        <v>442</v>
      </c>
      <c r="AB55" s="1" t="s">
        <v>442</v>
      </c>
      <c r="AN55" s="1" t="s">
        <v>442</v>
      </c>
      <c r="AQ55" s="1" t="s">
        <v>442</v>
      </c>
      <c r="AS55" s="1" t="s">
        <v>442</v>
      </c>
      <c r="BS55" s="1" t="s">
        <v>442</v>
      </c>
      <c r="CF55" s="1" t="s">
        <v>442</v>
      </c>
      <c r="CI55" s="1" t="s">
        <v>442</v>
      </c>
      <c r="CU55" s="1" t="s">
        <v>442</v>
      </c>
      <c r="DF55" s="1" t="s">
        <v>442</v>
      </c>
      <c r="DG55" s="1" t="s">
        <v>442</v>
      </c>
      <c r="DH55" s="1" t="s">
        <v>442</v>
      </c>
      <c r="DL55" s="1" t="s">
        <v>442</v>
      </c>
      <c r="DN55" s="1" t="s">
        <v>442</v>
      </c>
      <c r="DO55" s="1" t="s">
        <v>442</v>
      </c>
      <c r="DP55" s="1">
        <v>348</v>
      </c>
      <c r="EA55" s="1">
        <v>348</v>
      </c>
      <c r="EB55" s="24">
        <v>44315</v>
      </c>
    </row>
    <row r="56" spans="1:132" x14ac:dyDescent="0.2">
      <c r="A56" s="23">
        <v>44316</v>
      </c>
      <c r="B56" s="1" t="s">
        <v>442</v>
      </c>
      <c r="C56" s="1" t="s">
        <v>442</v>
      </c>
      <c r="D56" s="1" t="s">
        <v>442</v>
      </c>
      <c r="E56" s="1" t="s">
        <v>442</v>
      </c>
      <c r="F56" s="1" t="s">
        <v>442</v>
      </c>
      <c r="H56" s="1" t="s">
        <v>442</v>
      </c>
      <c r="I56" s="1" t="s">
        <v>442</v>
      </c>
      <c r="J56" s="1" t="s">
        <v>442</v>
      </c>
      <c r="K56" s="1" t="s">
        <v>442</v>
      </c>
      <c r="N56" s="1" t="s">
        <v>442</v>
      </c>
      <c r="O56" s="1" t="s">
        <v>442</v>
      </c>
      <c r="P56" s="1" t="s">
        <v>442</v>
      </c>
      <c r="Q56" s="1" t="s">
        <v>442</v>
      </c>
      <c r="S56" s="1" t="s">
        <v>442</v>
      </c>
      <c r="T56" s="1" t="s">
        <v>442</v>
      </c>
      <c r="U56" s="1" t="s">
        <v>442</v>
      </c>
      <c r="W56" s="1" t="s">
        <v>442</v>
      </c>
      <c r="Y56" s="1" t="s">
        <v>442</v>
      </c>
      <c r="Z56" s="1" t="s">
        <v>442</v>
      </c>
      <c r="AB56" s="1" t="s">
        <v>442</v>
      </c>
      <c r="AH56" s="1" t="s">
        <v>442</v>
      </c>
      <c r="AI56" s="1" t="s">
        <v>442</v>
      </c>
      <c r="AK56" s="1" t="s">
        <v>442</v>
      </c>
      <c r="AL56" s="1" t="s">
        <v>442</v>
      </c>
      <c r="AN56" s="1" t="s">
        <v>442</v>
      </c>
      <c r="AQ56" s="1" t="s">
        <v>442</v>
      </c>
      <c r="AS56" s="1" t="s">
        <v>442</v>
      </c>
      <c r="AU56" s="1" t="s">
        <v>442</v>
      </c>
      <c r="CB56" s="1" t="s">
        <v>442</v>
      </c>
      <c r="CC56" s="1" t="s">
        <v>442</v>
      </c>
      <c r="CH56" s="1" t="s">
        <v>442</v>
      </c>
      <c r="CK56" s="1" t="s">
        <v>442</v>
      </c>
      <c r="CU56" s="1" t="s">
        <v>442</v>
      </c>
      <c r="CY56" s="1" t="s">
        <v>442</v>
      </c>
      <c r="DD56" s="1">
        <v>43.2</v>
      </c>
      <c r="DE56" s="1" t="s">
        <v>442</v>
      </c>
      <c r="DF56" s="1" t="s">
        <v>442</v>
      </c>
      <c r="DG56" s="1" t="s">
        <v>442</v>
      </c>
      <c r="DH56" s="1" t="s">
        <v>442</v>
      </c>
      <c r="DK56" s="1" t="s">
        <v>442</v>
      </c>
      <c r="DS56" s="1">
        <v>366</v>
      </c>
      <c r="DT56" s="1" t="s">
        <v>442</v>
      </c>
      <c r="EA56" s="1">
        <v>409.2</v>
      </c>
      <c r="EB56" s="24">
        <v>44316</v>
      </c>
    </row>
    <row r="57" spans="1:132" x14ac:dyDescent="0.2">
      <c r="A57" s="23">
        <v>44317</v>
      </c>
      <c r="J57" s="1" t="s">
        <v>442</v>
      </c>
      <c r="K57" s="1" t="s">
        <v>442</v>
      </c>
      <c r="N57" s="1" t="s">
        <v>442</v>
      </c>
      <c r="O57" s="1" t="s">
        <v>442</v>
      </c>
      <c r="P57" s="1" t="s">
        <v>442</v>
      </c>
      <c r="V57" s="1" t="s">
        <v>442</v>
      </c>
      <c r="X57" s="1" t="s">
        <v>442</v>
      </c>
      <c r="Z57" s="1" t="s">
        <v>442</v>
      </c>
      <c r="AD57" s="1" t="s">
        <v>442</v>
      </c>
      <c r="AE57" s="1" t="s">
        <v>442</v>
      </c>
      <c r="AF57" s="1" t="s">
        <v>442</v>
      </c>
      <c r="AG57" s="1" t="s">
        <v>442</v>
      </c>
      <c r="AW57" s="1" t="s">
        <v>442</v>
      </c>
      <c r="AX57" s="1" t="s">
        <v>442</v>
      </c>
      <c r="AY57" s="1" t="s">
        <v>442</v>
      </c>
      <c r="BC57" s="1" t="s">
        <v>442</v>
      </c>
      <c r="BD57" s="1" t="s">
        <v>442</v>
      </c>
      <c r="BF57" s="1" t="s">
        <v>442</v>
      </c>
      <c r="BG57" s="1" t="s">
        <v>442</v>
      </c>
      <c r="BH57" s="1" t="s">
        <v>442</v>
      </c>
      <c r="BI57" s="1" t="s">
        <v>442</v>
      </c>
      <c r="BJ57" s="1" t="s">
        <v>442</v>
      </c>
      <c r="BL57" s="1" t="s">
        <v>442</v>
      </c>
      <c r="BM57" s="1" t="s">
        <v>442</v>
      </c>
      <c r="BN57" s="1" t="s">
        <v>442</v>
      </c>
      <c r="BO57" s="1" t="s">
        <v>442</v>
      </c>
      <c r="BP57" s="1" t="s">
        <v>442</v>
      </c>
      <c r="BQ57" s="1" t="s">
        <v>442</v>
      </c>
      <c r="BR57" s="1" t="s">
        <v>442</v>
      </c>
      <c r="BS57" s="1" t="s">
        <v>442</v>
      </c>
      <c r="BT57" s="1" t="s">
        <v>442</v>
      </c>
      <c r="BU57" s="1" t="s">
        <v>442</v>
      </c>
      <c r="BV57" s="1" t="s">
        <v>442</v>
      </c>
      <c r="BX57" s="1" t="s">
        <v>442</v>
      </c>
      <c r="BZ57" s="1" t="s">
        <v>442</v>
      </c>
      <c r="CA57" s="1" t="s">
        <v>442</v>
      </c>
      <c r="CB57" s="1" t="s">
        <v>442</v>
      </c>
      <c r="CC57" s="1" t="s">
        <v>442</v>
      </c>
      <c r="CD57" s="1" t="s">
        <v>442</v>
      </c>
      <c r="CF57" s="1" t="s">
        <v>442</v>
      </c>
      <c r="CH57" s="1" t="s">
        <v>442</v>
      </c>
      <c r="CI57" s="1" t="s">
        <v>442</v>
      </c>
      <c r="CJ57" s="1">
        <v>67.2</v>
      </c>
      <c r="CK57" s="1" t="s">
        <v>442</v>
      </c>
      <c r="CL57" s="1">
        <v>3</v>
      </c>
      <c r="CM57" s="1">
        <v>63.6</v>
      </c>
      <c r="CP57" s="1" t="s">
        <v>442</v>
      </c>
      <c r="CQ57" s="1">
        <v>115.2</v>
      </c>
      <c r="CT57" s="1" t="s">
        <v>442</v>
      </c>
      <c r="CX57" s="1">
        <v>21</v>
      </c>
      <c r="CY57" s="1" t="s">
        <v>442</v>
      </c>
      <c r="CZ57" s="1" t="s">
        <v>442</v>
      </c>
      <c r="DA57" s="1" t="s">
        <v>442</v>
      </c>
      <c r="DB57" s="1" t="s">
        <v>442</v>
      </c>
      <c r="DC57" s="1" t="s">
        <v>442</v>
      </c>
      <c r="DD57" s="1" t="s">
        <v>442</v>
      </c>
      <c r="DE57" s="1" t="s">
        <v>442</v>
      </c>
      <c r="DF57" s="1" t="s">
        <v>442</v>
      </c>
      <c r="DG57" s="1" t="s">
        <v>442</v>
      </c>
      <c r="DK57" s="1" t="s">
        <v>442</v>
      </c>
      <c r="DL57" s="1" t="s">
        <v>442</v>
      </c>
      <c r="DM57" s="1" t="s">
        <v>442</v>
      </c>
      <c r="DN57" s="1">
        <v>102</v>
      </c>
      <c r="DO57" s="1">
        <v>102</v>
      </c>
      <c r="DT57" s="1">
        <v>192</v>
      </c>
      <c r="EA57" s="1">
        <v>666</v>
      </c>
      <c r="EB57" s="24">
        <v>44317</v>
      </c>
    </row>
    <row r="58" spans="1:132" x14ac:dyDescent="0.2">
      <c r="A58" s="23">
        <v>44318</v>
      </c>
      <c r="B58" s="1" t="s">
        <v>442</v>
      </c>
      <c r="C58" s="1" t="s">
        <v>442</v>
      </c>
      <c r="D58" s="1" t="s">
        <v>442</v>
      </c>
      <c r="E58" s="1" t="s">
        <v>442</v>
      </c>
      <c r="F58" s="1" t="s">
        <v>442</v>
      </c>
      <c r="G58" s="1" t="s">
        <v>442</v>
      </c>
      <c r="H58" s="1" t="s">
        <v>442</v>
      </c>
      <c r="I58" s="1" t="s">
        <v>442</v>
      </c>
      <c r="J58" s="1" t="s">
        <v>442</v>
      </c>
      <c r="K58" s="1" t="s">
        <v>442</v>
      </c>
      <c r="T58" s="1" t="s">
        <v>442</v>
      </c>
      <c r="U58" s="1" t="s">
        <v>442</v>
      </c>
      <c r="Z58" s="1" t="s">
        <v>442</v>
      </c>
      <c r="AB58" s="1" t="s">
        <v>442</v>
      </c>
      <c r="AH58" s="1" t="s">
        <v>442</v>
      </c>
      <c r="AI58" s="1" t="s">
        <v>442</v>
      </c>
      <c r="AL58" s="1" t="s">
        <v>442</v>
      </c>
      <c r="AP58" s="1" t="s">
        <v>442</v>
      </c>
      <c r="AQ58" s="1" t="s">
        <v>442</v>
      </c>
      <c r="AR58" s="1">
        <v>12.6</v>
      </c>
      <c r="AS58" s="1" t="s">
        <v>442</v>
      </c>
      <c r="BC58" s="1" t="s">
        <v>442</v>
      </c>
      <c r="BE58" s="1" t="s">
        <v>442</v>
      </c>
      <c r="BF58" s="1" t="s">
        <v>442</v>
      </c>
      <c r="BK58" s="1" t="s">
        <v>442</v>
      </c>
      <c r="BQ58" s="1" t="s">
        <v>442</v>
      </c>
      <c r="BR58" s="1" t="s">
        <v>442</v>
      </c>
      <c r="BS58" s="1" t="s">
        <v>442</v>
      </c>
      <c r="BT58" s="1" t="s">
        <v>442</v>
      </c>
      <c r="BY58" s="1" t="s">
        <v>442</v>
      </c>
      <c r="CH58" s="1">
        <v>5457</v>
      </c>
      <c r="CI58" s="1" t="s">
        <v>442</v>
      </c>
      <c r="CX58" s="1" t="s">
        <v>442</v>
      </c>
      <c r="CZ58" s="1" t="s">
        <v>442</v>
      </c>
      <c r="DC58" s="1" t="s">
        <v>442</v>
      </c>
      <c r="DG58" s="1" t="s">
        <v>442</v>
      </c>
      <c r="EA58" s="1">
        <v>5469.6</v>
      </c>
      <c r="EB58" s="24">
        <v>44318</v>
      </c>
    </row>
    <row r="59" spans="1:132" x14ac:dyDescent="0.2">
      <c r="A59" s="23">
        <v>44319</v>
      </c>
      <c r="B59" s="1" t="s">
        <v>442</v>
      </c>
      <c r="E59" s="1" t="s">
        <v>442</v>
      </c>
      <c r="F59" s="1" t="s">
        <v>442</v>
      </c>
      <c r="I59" s="1" t="s">
        <v>442</v>
      </c>
      <c r="T59" s="1" t="s">
        <v>442</v>
      </c>
      <c r="AK59" s="1" t="s">
        <v>442</v>
      </c>
      <c r="AM59" s="1" t="s">
        <v>442</v>
      </c>
      <c r="CI59" s="1" t="s">
        <v>442</v>
      </c>
      <c r="DG59" s="1" t="s">
        <v>442</v>
      </c>
      <c r="DM59" s="1">
        <v>151.19999999999999</v>
      </c>
      <c r="DR59" s="1">
        <v>393</v>
      </c>
      <c r="EA59" s="1">
        <v>544.20000000000005</v>
      </c>
      <c r="EB59" s="24">
        <v>44319</v>
      </c>
    </row>
    <row r="60" spans="1:132" x14ac:dyDescent="0.2">
      <c r="A60" s="23">
        <v>44320</v>
      </c>
      <c r="B60" s="1">
        <v>6</v>
      </c>
      <c r="C60" s="1" t="s">
        <v>442</v>
      </c>
      <c r="D60" s="1" t="s">
        <v>442</v>
      </c>
      <c r="E60" s="1">
        <v>3</v>
      </c>
      <c r="F60" s="1" t="s">
        <v>442</v>
      </c>
      <c r="H60" s="1" t="s">
        <v>442</v>
      </c>
      <c r="I60" s="1">
        <v>9</v>
      </c>
      <c r="N60" s="1" t="s">
        <v>442</v>
      </c>
      <c r="O60" s="1" t="s">
        <v>442</v>
      </c>
      <c r="Q60" s="1">
        <v>194.88</v>
      </c>
      <c r="S60" s="1">
        <v>2.2400000000000002</v>
      </c>
      <c r="T60" s="1" t="s">
        <v>442</v>
      </c>
      <c r="V60" s="1">
        <v>18</v>
      </c>
      <c r="X60" s="1" t="s">
        <v>442</v>
      </c>
      <c r="Y60" s="1" t="s">
        <v>442</v>
      </c>
      <c r="Z60" s="1" t="s">
        <v>442</v>
      </c>
      <c r="AB60" s="1" t="s">
        <v>442</v>
      </c>
      <c r="AF60" s="1" t="s">
        <v>442</v>
      </c>
      <c r="AG60" s="1" t="s">
        <v>442</v>
      </c>
      <c r="AH60" s="1" t="s">
        <v>442</v>
      </c>
      <c r="AI60" s="1" t="s">
        <v>442</v>
      </c>
      <c r="AJ60" s="1">
        <v>185.92</v>
      </c>
      <c r="AK60" s="1" t="s">
        <v>442</v>
      </c>
      <c r="AM60" s="1">
        <v>28.8</v>
      </c>
      <c r="AN60" s="1">
        <v>51.52</v>
      </c>
      <c r="AO60" s="1" t="s">
        <v>442</v>
      </c>
      <c r="AP60" s="1">
        <v>95.68</v>
      </c>
      <c r="AQ60" s="1" t="s">
        <v>442</v>
      </c>
      <c r="AS60" s="1" t="s">
        <v>442</v>
      </c>
      <c r="AU60" s="1">
        <v>64.400000000000006</v>
      </c>
      <c r="AV60" s="1">
        <v>374.4</v>
      </c>
      <c r="AW60" s="1" t="s">
        <v>442</v>
      </c>
      <c r="AX60" s="1">
        <v>1.7</v>
      </c>
      <c r="AY60" s="1" t="s">
        <v>442</v>
      </c>
      <c r="BC60" s="1" t="s">
        <v>442</v>
      </c>
      <c r="BD60" s="1" t="s">
        <v>442</v>
      </c>
      <c r="BE60" s="1" t="s">
        <v>442</v>
      </c>
      <c r="BF60" s="1">
        <v>160.80000000000001</v>
      </c>
      <c r="BH60" s="1" t="s">
        <v>442</v>
      </c>
      <c r="BI60" s="1" t="s">
        <v>442</v>
      </c>
      <c r="BL60" s="1" t="s">
        <v>442</v>
      </c>
      <c r="BM60" s="1" t="s">
        <v>442</v>
      </c>
      <c r="BO60" s="1" t="s">
        <v>442</v>
      </c>
      <c r="BQ60" s="1" t="s">
        <v>442</v>
      </c>
      <c r="BR60" s="1" t="s">
        <v>442</v>
      </c>
      <c r="BS60" s="1" t="s">
        <v>442</v>
      </c>
      <c r="BU60" s="1" t="s">
        <v>442</v>
      </c>
      <c r="BV60" s="1" t="s">
        <v>442</v>
      </c>
      <c r="BX60" s="1" t="s">
        <v>442</v>
      </c>
      <c r="BY60" s="1" t="s">
        <v>442</v>
      </c>
      <c r="CA60" s="1" t="s">
        <v>442</v>
      </c>
      <c r="CB60" s="1" t="s">
        <v>442</v>
      </c>
      <c r="CC60" s="1">
        <v>78</v>
      </c>
      <c r="CF60" s="1">
        <v>12.6</v>
      </c>
      <c r="CH60" s="1">
        <v>6030</v>
      </c>
      <c r="CJ60" s="1">
        <v>110.4</v>
      </c>
      <c r="CK60" s="1">
        <v>219.24</v>
      </c>
      <c r="CO60" s="1">
        <v>93.6</v>
      </c>
      <c r="CP60" s="1">
        <v>493.2</v>
      </c>
      <c r="CS60" s="1">
        <v>69</v>
      </c>
      <c r="CU60" s="1">
        <v>69</v>
      </c>
      <c r="CV60" s="1">
        <v>27</v>
      </c>
      <c r="CW60" s="1">
        <v>45</v>
      </c>
      <c r="CX60" s="1">
        <v>393</v>
      </c>
      <c r="CY60" s="1">
        <v>67.2</v>
      </c>
      <c r="CZ60" s="1">
        <v>109.2</v>
      </c>
      <c r="DA60" s="1">
        <v>560.52</v>
      </c>
      <c r="DB60" s="1">
        <v>10.8</v>
      </c>
      <c r="DC60" s="1" t="s">
        <v>442</v>
      </c>
      <c r="DF60" s="1" t="s">
        <v>442</v>
      </c>
      <c r="DK60" s="1">
        <v>10.5</v>
      </c>
      <c r="DN60" s="1">
        <v>210</v>
      </c>
      <c r="DO60" s="1">
        <v>366</v>
      </c>
      <c r="DT60" s="1">
        <v>408</v>
      </c>
      <c r="EA60" s="1">
        <v>10578.6</v>
      </c>
      <c r="EB60" s="24">
        <v>44320</v>
      </c>
    </row>
    <row r="61" spans="1:132" x14ac:dyDescent="0.2">
      <c r="A61" s="23">
        <v>44321</v>
      </c>
      <c r="C61" s="1">
        <v>6</v>
      </c>
      <c r="D61" s="1">
        <v>195</v>
      </c>
      <c r="F61" s="1">
        <v>304.88</v>
      </c>
      <c r="G61" s="1" t="s">
        <v>442</v>
      </c>
      <c r="H61" s="1">
        <v>2.96</v>
      </c>
      <c r="J61" s="1">
        <v>159.04</v>
      </c>
      <c r="K61" s="1" t="s">
        <v>442</v>
      </c>
      <c r="N61" s="1">
        <v>183.52</v>
      </c>
      <c r="O61" s="1" t="s">
        <v>442</v>
      </c>
      <c r="P61" s="1">
        <v>230.88</v>
      </c>
      <c r="T61" s="1">
        <v>3068.8</v>
      </c>
      <c r="U61" s="1">
        <v>34.200000000000003</v>
      </c>
      <c r="V61" s="1" t="s">
        <v>442</v>
      </c>
      <c r="X61" s="1">
        <v>3.6</v>
      </c>
      <c r="Z61" s="1">
        <v>648.24</v>
      </c>
      <c r="AB61" s="1">
        <v>51.52</v>
      </c>
      <c r="AD61" s="1">
        <v>12</v>
      </c>
      <c r="AE61" s="1">
        <v>6</v>
      </c>
      <c r="AG61" s="1">
        <v>8.4</v>
      </c>
      <c r="AH61" s="1">
        <v>4.4800000000000004</v>
      </c>
      <c r="AI61" s="1">
        <v>575.67999999999995</v>
      </c>
      <c r="AL61" s="1">
        <v>7.2</v>
      </c>
      <c r="AQ61" s="1">
        <v>1225.8</v>
      </c>
      <c r="AS61" s="1" t="s">
        <v>442</v>
      </c>
      <c r="AW61" s="1" t="s">
        <v>442</v>
      </c>
      <c r="BC61" s="1">
        <v>58</v>
      </c>
      <c r="BD61" s="1">
        <v>38</v>
      </c>
      <c r="BE61" s="1">
        <v>47</v>
      </c>
      <c r="BF61" s="1">
        <v>154.4</v>
      </c>
      <c r="BG61" s="1">
        <v>1.2</v>
      </c>
      <c r="BH61" s="1">
        <v>1.5</v>
      </c>
      <c r="BJ61" s="1">
        <v>1.6</v>
      </c>
      <c r="BL61" s="1">
        <v>22.8</v>
      </c>
      <c r="BM61" s="1">
        <v>5</v>
      </c>
      <c r="BP61" s="1">
        <v>9.6</v>
      </c>
      <c r="BQ61" s="1">
        <v>354</v>
      </c>
      <c r="BR61" s="1">
        <v>10</v>
      </c>
      <c r="BS61" s="1">
        <v>553.6</v>
      </c>
      <c r="BT61" s="1">
        <v>1.6</v>
      </c>
      <c r="BU61" s="1" t="s">
        <v>442</v>
      </c>
      <c r="BV61" s="1">
        <v>3.6</v>
      </c>
      <c r="BX61" s="1">
        <v>1</v>
      </c>
      <c r="BZ61" s="1" t="s">
        <v>442</v>
      </c>
      <c r="CA61" s="1" t="s">
        <v>442</v>
      </c>
      <c r="CB61" s="1">
        <v>781.5</v>
      </c>
      <c r="CC61" s="1">
        <v>336</v>
      </c>
      <c r="CD61" s="1">
        <v>330</v>
      </c>
      <c r="CH61" s="1">
        <v>3234</v>
      </c>
      <c r="CI61" s="1">
        <v>720</v>
      </c>
      <c r="CX61" s="1">
        <v>207</v>
      </c>
      <c r="DA61" s="1">
        <v>581.04</v>
      </c>
      <c r="DC61" s="1">
        <v>259.2</v>
      </c>
      <c r="DD61" s="1">
        <v>201.6</v>
      </c>
      <c r="DE61" s="1">
        <v>177.12</v>
      </c>
      <c r="DF61" s="1" t="s">
        <v>442</v>
      </c>
      <c r="DG61" s="1" t="s">
        <v>442</v>
      </c>
      <c r="DH61" s="1" t="s">
        <v>442</v>
      </c>
      <c r="DJ61" s="1">
        <v>123.6</v>
      </c>
      <c r="DL61" s="1" t="s">
        <v>442</v>
      </c>
      <c r="DM61" s="1">
        <v>151.19999999999999</v>
      </c>
      <c r="EA61" s="1">
        <v>15093.36000000001</v>
      </c>
      <c r="EB61" s="24">
        <v>44321</v>
      </c>
    </row>
    <row r="62" spans="1:132" x14ac:dyDescent="0.2">
      <c r="A62" s="23">
        <v>44322</v>
      </c>
      <c r="AK62" s="1">
        <v>816</v>
      </c>
      <c r="DF62" s="1">
        <v>10.5</v>
      </c>
      <c r="DG62" s="1">
        <v>163.5</v>
      </c>
      <c r="DH62" s="1">
        <v>12</v>
      </c>
      <c r="DI62" s="1">
        <v>46.5</v>
      </c>
      <c r="DL62" s="1">
        <v>12</v>
      </c>
      <c r="EA62" s="1">
        <v>1060.5</v>
      </c>
      <c r="EB62" s="24">
        <v>44322</v>
      </c>
    </row>
    <row r="63" spans="1:132" x14ac:dyDescent="0.2">
      <c r="A63" s="23">
        <v>44323</v>
      </c>
      <c r="EA63" s="1">
        <v>0</v>
      </c>
      <c r="EB63" s="24">
        <v>44323</v>
      </c>
    </row>
    <row r="64" spans="1:132" x14ac:dyDescent="0.2">
      <c r="A64" s="23">
        <v>44324</v>
      </c>
      <c r="EA64" s="1">
        <v>0</v>
      </c>
      <c r="EB64" s="24">
        <v>44324</v>
      </c>
    </row>
    <row r="65" spans="1:132" x14ac:dyDescent="0.2">
      <c r="A65" s="23">
        <v>44325</v>
      </c>
      <c r="EA65" s="1">
        <v>0</v>
      </c>
      <c r="EB65" s="24">
        <v>44325</v>
      </c>
    </row>
    <row r="66" spans="1:132" x14ac:dyDescent="0.2">
      <c r="A66" s="23">
        <v>44326</v>
      </c>
      <c r="EA66" s="1">
        <v>0</v>
      </c>
      <c r="EB66" s="24">
        <v>44326</v>
      </c>
    </row>
    <row r="67" spans="1:132" x14ac:dyDescent="0.2">
      <c r="A67" s="23">
        <v>44327</v>
      </c>
      <c r="DN67" s="1" t="s">
        <v>442</v>
      </c>
      <c r="EA67" s="1">
        <v>0</v>
      </c>
      <c r="EB67" s="24">
        <v>44327</v>
      </c>
    </row>
    <row r="68" spans="1:132" x14ac:dyDescent="0.2">
      <c r="A68" s="23">
        <v>44328</v>
      </c>
      <c r="DN68" s="1" t="s">
        <v>442</v>
      </c>
      <c r="EA68" s="1">
        <v>0</v>
      </c>
      <c r="EB68" s="24">
        <v>44328</v>
      </c>
    </row>
    <row r="69" spans="1:132" x14ac:dyDescent="0.2">
      <c r="A69" s="23">
        <v>44329</v>
      </c>
      <c r="EA69" s="1">
        <v>0</v>
      </c>
      <c r="EB69" s="24">
        <v>44329</v>
      </c>
    </row>
    <row r="70" spans="1:132" x14ac:dyDescent="0.2">
      <c r="A70" s="23">
        <v>44330</v>
      </c>
      <c r="EA70" s="1">
        <v>0</v>
      </c>
      <c r="EB70" s="24">
        <v>44330</v>
      </c>
    </row>
    <row r="71" spans="1:132" x14ac:dyDescent="0.2">
      <c r="A71" s="23">
        <v>44331</v>
      </c>
      <c r="EA71" s="1">
        <v>0</v>
      </c>
      <c r="EB71" s="24">
        <v>44331</v>
      </c>
    </row>
    <row r="72" spans="1:132" x14ac:dyDescent="0.2">
      <c r="A72" s="23">
        <v>44332</v>
      </c>
      <c r="DP72" s="1" t="s">
        <v>442</v>
      </c>
      <c r="EA72" s="1">
        <v>0</v>
      </c>
      <c r="EB72" s="24">
        <v>44332</v>
      </c>
    </row>
    <row r="73" spans="1:132" x14ac:dyDescent="0.2">
      <c r="A73" s="23">
        <v>44333</v>
      </c>
      <c r="DR73" s="1" t="s">
        <v>442</v>
      </c>
      <c r="EA73" s="1">
        <v>0</v>
      </c>
      <c r="EB73" s="24">
        <v>44333</v>
      </c>
    </row>
    <row r="74" spans="1:132" x14ac:dyDescent="0.2">
      <c r="A74" s="23">
        <v>44334</v>
      </c>
      <c r="DQ74" s="1" t="s">
        <v>442</v>
      </c>
      <c r="DS74" s="1" t="s">
        <v>442</v>
      </c>
      <c r="DT74" s="1" t="s">
        <v>442</v>
      </c>
      <c r="EA74" s="1">
        <v>0</v>
      </c>
      <c r="EB74" s="24">
        <v>44334</v>
      </c>
    </row>
    <row r="75" spans="1:132" x14ac:dyDescent="0.2">
      <c r="A75" s="23">
        <v>44335</v>
      </c>
      <c r="EA75" s="1">
        <v>0</v>
      </c>
      <c r="EB75" s="24">
        <v>44335</v>
      </c>
    </row>
    <row r="76" spans="1:132" x14ac:dyDescent="0.2">
      <c r="A76" s="23">
        <v>44336</v>
      </c>
      <c r="DN76" s="1" t="s">
        <v>442</v>
      </c>
      <c r="EA76" s="1">
        <v>0</v>
      </c>
      <c r="EB76" s="24">
        <v>44336</v>
      </c>
    </row>
    <row r="77" spans="1:132" x14ac:dyDescent="0.2">
      <c r="A77" s="23">
        <v>44337</v>
      </c>
      <c r="EA77" s="1">
        <v>0</v>
      </c>
      <c r="EB77" s="24">
        <v>44337</v>
      </c>
    </row>
    <row r="78" spans="1:132" x14ac:dyDescent="0.2">
      <c r="A78" s="23">
        <v>44338</v>
      </c>
      <c r="EA78" s="1">
        <v>0</v>
      </c>
      <c r="EB78" s="24">
        <v>44338</v>
      </c>
    </row>
    <row r="79" spans="1:132" x14ac:dyDescent="0.2">
      <c r="A79" s="23">
        <v>44339</v>
      </c>
      <c r="EA79" s="1">
        <v>0</v>
      </c>
      <c r="EB79" s="24">
        <v>44339</v>
      </c>
    </row>
    <row r="80" spans="1:132" x14ac:dyDescent="0.2">
      <c r="A80" s="23">
        <v>44340</v>
      </c>
      <c r="EA80" s="1">
        <v>0</v>
      </c>
      <c r="EB80" s="24">
        <v>44340</v>
      </c>
    </row>
    <row r="81" spans="1:132" x14ac:dyDescent="0.2">
      <c r="A81" s="23">
        <v>44341</v>
      </c>
      <c r="EA81" s="1">
        <v>0</v>
      </c>
      <c r="EB81" s="24">
        <v>44341</v>
      </c>
    </row>
    <row r="82" spans="1:132" x14ac:dyDescent="0.2">
      <c r="A82" s="23">
        <v>44342</v>
      </c>
      <c r="DO82" s="1" t="s">
        <v>442</v>
      </c>
      <c r="DS82" s="1" t="s">
        <v>442</v>
      </c>
      <c r="EA82" s="1">
        <v>0</v>
      </c>
      <c r="EB82" s="24">
        <v>44342</v>
      </c>
    </row>
    <row r="83" spans="1:132" x14ac:dyDescent="0.2">
      <c r="A83" s="23">
        <v>44343</v>
      </c>
      <c r="DO83" s="1" t="s">
        <v>442</v>
      </c>
      <c r="DT83" s="1" t="s">
        <v>442</v>
      </c>
      <c r="EA83" s="1">
        <v>0</v>
      </c>
      <c r="EB83" s="24">
        <v>44343</v>
      </c>
    </row>
    <row r="84" spans="1:132" x14ac:dyDescent="0.2">
      <c r="A84" s="23">
        <v>44344</v>
      </c>
      <c r="EA84" s="1">
        <v>0</v>
      </c>
      <c r="EB84" s="24">
        <v>44344</v>
      </c>
    </row>
    <row r="85" spans="1:132" x14ac:dyDescent="0.2">
      <c r="A85" s="23">
        <v>44345</v>
      </c>
      <c r="DN85" s="1" t="s">
        <v>442</v>
      </c>
      <c r="DO85" s="1" t="s">
        <v>442</v>
      </c>
      <c r="DP85" s="1" t="s">
        <v>442</v>
      </c>
      <c r="EA85" s="1">
        <v>0</v>
      </c>
      <c r="EB85" s="24">
        <v>44345</v>
      </c>
    </row>
    <row r="86" spans="1:132" x14ac:dyDescent="0.2">
      <c r="A86" s="23">
        <v>44346</v>
      </c>
      <c r="DO86" s="1" t="s">
        <v>442</v>
      </c>
      <c r="EA86" s="1">
        <v>0</v>
      </c>
      <c r="EB86" s="24">
        <v>44346</v>
      </c>
    </row>
    <row r="87" spans="1:132" x14ac:dyDescent="0.2">
      <c r="A87" s="23">
        <v>44347</v>
      </c>
      <c r="EA87" s="1">
        <v>0</v>
      </c>
      <c r="EB87" s="24">
        <v>44347</v>
      </c>
    </row>
    <row r="88" spans="1:132" x14ac:dyDescent="0.2">
      <c r="A88" s="23">
        <v>44348</v>
      </c>
      <c r="EA88" s="1">
        <v>0</v>
      </c>
      <c r="EB88" s="24">
        <v>44348</v>
      </c>
    </row>
    <row r="89" spans="1:132" x14ac:dyDescent="0.2">
      <c r="A89" s="23">
        <v>44349</v>
      </c>
      <c r="EA89" s="1">
        <v>0</v>
      </c>
      <c r="EB89" s="24">
        <v>44349</v>
      </c>
    </row>
    <row r="90" spans="1:132" x14ac:dyDescent="0.2">
      <c r="A90" s="23">
        <v>44350</v>
      </c>
      <c r="EA90" s="1">
        <v>0</v>
      </c>
      <c r="EB90" s="24">
        <v>44350</v>
      </c>
    </row>
    <row r="91" spans="1:132" x14ac:dyDescent="0.2">
      <c r="A91" s="23">
        <v>44351</v>
      </c>
      <c r="EA91" s="1">
        <v>0</v>
      </c>
      <c r="EB91" s="24">
        <v>44351</v>
      </c>
    </row>
    <row r="92" spans="1:132" x14ac:dyDescent="0.2">
      <c r="A92" s="23">
        <v>44352</v>
      </c>
      <c r="EA92" s="1">
        <v>0</v>
      </c>
      <c r="EB92" s="24">
        <v>44352</v>
      </c>
    </row>
    <row r="93" spans="1:132" x14ac:dyDescent="0.2">
      <c r="A93" s="23">
        <v>44353</v>
      </c>
      <c r="EA93" s="1">
        <v>0</v>
      </c>
      <c r="EB93" s="24">
        <v>44353</v>
      </c>
    </row>
    <row r="94" spans="1:132" x14ac:dyDescent="0.2">
      <c r="A94" s="23">
        <v>44354</v>
      </c>
      <c r="EA94" s="1">
        <v>0</v>
      </c>
      <c r="EB94" s="24">
        <v>44354</v>
      </c>
    </row>
    <row r="95" spans="1:132" x14ac:dyDescent="0.2">
      <c r="A95" s="23">
        <v>44355</v>
      </c>
      <c r="EA95" s="1">
        <v>0</v>
      </c>
      <c r="EB95" s="24">
        <v>44355</v>
      </c>
    </row>
    <row r="96" spans="1:132" x14ac:dyDescent="0.2">
      <c r="A96" s="23">
        <v>44356</v>
      </c>
      <c r="EA96" s="1">
        <v>0</v>
      </c>
      <c r="EB96" s="24">
        <v>44356</v>
      </c>
    </row>
    <row r="97" spans="1:132" x14ac:dyDescent="0.2">
      <c r="A97" s="23">
        <v>44357</v>
      </c>
      <c r="EA97" s="1">
        <v>0</v>
      </c>
      <c r="EB97" s="24">
        <v>44357</v>
      </c>
    </row>
    <row r="98" spans="1:132" x14ac:dyDescent="0.2">
      <c r="A98" s="23">
        <v>44358</v>
      </c>
      <c r="EA98" s="1">
        <v>0</v>
      </c>
      <c r="EB98" s="24">
        <v>44358</v>
      </c>
    </row>
    <row r="99" spans="1:132" x14ac:dyDescent="0.2">
      <c r="A99" s="23">
        <v>44359</v>
      </c>
      <c r="EA99" s="1">
        <v>0</v>
      </c>
      <c r="EB99" s="24">
        <v>44359</v>
      </c>
    </row>
    <row r="100" spans="1:132" x14ac:dyDescent="0.2">
      <c r="A100" s="23">
        <v>44360</v>
      </c>
      <c r="EA100" s="1">
        <v>0</v>
      </c>
      <c r="EB100" s="24">
        <v>44360</v>
      </c>
    </row>
    <row r="101" spans="1:132" x14ac:dyDescent="0.2">
      <c r="A101" s="23">
        <v>44361</v>
      </c>
      <c r="EA101" s="1">
        <v>0</v>
      </c>
      <c r="EB101" s="24">
        <v>44361</v>
      </c>
    </row>
    <row r="102" spans="1:132" x14ac:dyDescent="0.2">
      <c r="A102" s="23">
        <v>44362</v>
      </c>
      <c r="EA102" s="1">
        <v>0</v>
      </c>
      <c r="EB102" s="24">
        <v>44362</v>
      </c>
    </row>
    <row r="103" spans="1:132" x14ac:dyDescent="0.2">
      <c r="A103" s="23">
        <v>44363</v>
      </c>
      <c r="EA103" s="1">
        <v>0</v>
      </c>
      <c r="EB103" s="24">
        <v>44363</v>
      </c>
    </row>
    <row r="104" spans="1:132" x14ac:dyDescent="0.2">
      <c r="A104" s="23">
        <v>44364</v>
      </c>
      <c r="EA104" s="1">
        <v>0</v>
      </c>
      <c r="EB104" s="24">
        <v>44364</v>
      </c>
    </row>
    <row r="105" spans="1:132" x14ac:dyDescent="0.2">
      <c r="A105" s="23">
        <v>44365</v>
      </c>
      <c r="EA105" s="1">
        <v>0</v>
      </c>
      <c r="EB105" s="24">
        <v>44365</v>
      </c>
    </row>
    <row r="106" spans="1:132" x14ac:dyDescent="0.2">
      <c r="A106" s="23">
        <v>44366</v>
      </c>
      <c r="EA106" s="1">
        <v>0</v>
      </c>
      <c r="EB106" s="24">
        <v>44366</v>
      </c>
    </row>
    <row r="107" spans="1:132" x14ac:dyDescent="0.2">
      <c r="A107" s="23">
        <v>44367</v>
      </c>
      <c r="EA107" s="1">
        <v>0</v>
      </c>
      <c r="EB107" s="24">
        <v>44367</v>
      </c>
    </row>
    <row r="108" spans="1:132" x14ac:dyDescent="0.2">
      <c r="A108" s="2"/>
    </row>
    <row r="109" spans="1:132" x14ac:dyDescent="0.2">
      <c r="A109" s="2" t="s">
        <v>445</v>
      </c>
      <c r="B109" s="1">
        <v>6</v>
      </c>
      <c r="C109" s="1">
        <v>6</v>
      </c>
      <c r="D109" s="1">
        <v>195</v>
      </c>
      <c r="E109" s="1">
        <v>3</v>
      </c>
      <c r="F109" s="1">
        <v>304.88</v>
      </c>
      <c r="G109" s="1">
        <v>0</v>
      </c>
      <c r="H109" s="1">
        <v>2.96</v>
      </c>
      <c r="I109" s="1">
        <v>9</v>
      </c>
      <c r="J109" s="1">
        <v>159.04</v>
      </c>
      <c r="K109" s="1">
        <v>0</v>
      </c>
      <c r="L109" s="1">
        <v>0</v>
      </c>
      <c r="M109" s="1">
        <v>0</v>
      </c>
      <c r="N109" s="1">
        <v>183.52</v>
      </c>
      <c r="O109" s="1">
        <v>0</v>
      </c>
      <c r="P109" s="1">
        <v>230.88</v>
      </c>
      <c r="Q109" s="1">
        <v>194.88</v>
      </c>
      <c r="R109" s="1">
        <v>0</v>
      </c>
      <c r="S109" s="1">
        <v>2.2400000000000002</v>
      </c>
      <c r="T109" s="1">
        <v>3068.8</v>
      </c>
      <c r="U109" s="1">
        <v>34.200000000000003</v>
      </c>
      <c r="V109" s="1">
        <v>18</v>
      </c>
      <c r="W109" s="1">
        <v>0</v>
      </c>
      <c r="X109" s="1">
        <v>3.6</v>
      </c>
      <c r="Y109" s="1">
        <v>0</v>
      </c>
      <c r="Z109" s="1">
        <v>648.24</v>
      </c>
      <c r="AA109" s="1">
        <v>0</v>
      </c>
      <c r="AB109" s="1">
        <v>51.52</v>
      </c>
      <c r="AC109" s="1">
        <v>0</v>
      </c>
      <c r="AD109" s="1">
        <v>12</v>
      </c>
      <c r="AE109" s="1">
        <v>6</v>
      </c>
      <c r="AF109" s="1">
        <v>0</v>
      </c>
      <c r="AG109" s="1">
        <v>8.4</v>
      </c>
      <c r="AH109" s="1">
        <v>4.4800000000000004</v>
      </c>
      <c r="AI109" s="1">
        <v>575.67999999999995</v>
      </c>
      <c r="AJ109" s="1">
        <v>185.92</v>
      </c>
      <c r="AK109" s="1">
        <v>816</v>
      </c>
      <c r="AL109" s="1">
        <v>7.2</v>
      </c>
      <c r="AM109" s="1">
        <v>28.8</v>
      </c>
      <c r="AN109" s="1">
        <v>51.52</v>
      </c>
      <c r="AO109" s="1">
        <v>0</v>
      </c>
      <c r="AP109" s="1">
        <v>95.68</v>
      </c>
      <c r="AQ109" s="1">
        <v>1225.8</v>
      </c>
      <c r="AR109" s="1">
        <v>12.6</v>
      </c>
      <c r="AS109" s="1">
        <v>0</v>
      </c>
      <c r="AT109" s="1">
        <v>0</v>
      </c>
      <c r="AU109" s="1">
        <v>64.400000000000006</v>
      </c>
      <c r="AV109" s="1">
        <v>740.2</v>
      </c>
      <c r="AW109" s="1">
        <v>0</v>
      </c>
      <c r="AX109" s="1">
        <v>1.7</v>
      </c>
      <c r="AY109" s="1">
        <v>0</v>
      </c>
      <c r="AZ109" s="1">
        <v>0</v>
      </c>
      <c r="BA109" s="1">
        <v>0</v>
      </c>
      <c r="BB109" s="1">
        <v>0</v>
      </c>
      <c r="BC109" s="1">
        <v>58</v>
      </c>
      <c r="BD109" s="1">
        <v>38</v>
      </c>
      <c r="BE109" s="1">
        <v>47</v>
      </c>
      <c r="BF109" s="1">
        <v>315.2</v>
      </c>
      <c r="BG109" s="1">
        <v>1.2</v>
      </c>
      <c r="BH109" s="1">
        <v>1.5</v>
      </c>
      <c r="BI109" s="1">
        <v>0</v>
      </c>
      <c r="BJ109" s="1">
        <v>1.6</v>
      </c>
      <c r="BK109" s="1">
        <v>0</v>
      </c>
      <c r="BL109" s="1">
        <v>22.8</v>
      </c>
      <c r="BM109" s="1">
        <v>5</v>
      </c>
      <c r="BN109" s="1">
        <v>0</v>
      </c>
      <c r="BO109" s="1">
        <v>0</v>
      </c>
      <c r="BP109" s="1">
        <v>9.6</v>
      </c>
      <c r="BQ109" s="1">
        <v>354</v>
      </c>
      <c r="BR109" s="1">
        <v>10</v>
      </c>
      <c r="BS109" s="1">
        <v>553.6</v>
      </c>
      <c r="BT109" s="1">
        <v>1.6</v>
      </c>
      <c r="BU109" s="1">
        <v>0</v>
      </c>
      <c r="BV109" s="1">
        <v>3.6</v>
      </c>
      <c r="BW109" s="1">
        <v>0</v>
      </c>
      <c r="BX109" s="1">
        <v>1</v>
      </c>
      <c r="BY109" s="1">
        <v>0</v>
      </c>
      <c r="BZ109" s="1">
        <v>0</v>
      </c>
      <c r="CA109" s="1">
        <v>0</v>
      </c>
      <c r="CB109" s="1">
        <v>781.5</v>
      </c>
      <c r="CC109" s="1">
        <v>414</v>
      </c>
      <c r="CD109" s="1">
        <v>330</v>
      </c>
      <c r="CE109" s="1">
        <v>21.6</v>
      </c>
      <c r="CF109" s="1">
        <v>12.6</v>
      </c>
      <c r="CG109" s="1">
        <v>0</v>
      </c>
      <c r="CH109" s="1">
        <v>14721</v>
      </c>
      <c r="CI109" s="1">
        <v>720</v>
      </c>
      <c r="CJ109" s="1">
        <v>177.6</v>
      </c>
      <c r="CK109" s="1">
        <v>219.24</v>
      </c>
      <c r="CL109" s="1">
        <v>3</v>
      </c>
      <c r="CM109" s="1">
        <v>63.6</v>
      </c>
      <c r="CN109" s="1">
        <v>44.4</v>
      </c>
      <c r="CO109" s="1">
        <v>93.6</v>
      </c>
      <c r="CP109" s="1">
        <v>493.2</v>
      </c>
      <c r="CQ109" s="1">
        <v>115.2</v>
      </c>
      <c r="CR109" s="1">
        <v>61.2</v>
      </c>
      <c r="CS109" s="1">
        <v>69</v>
      </c>
      <c r="CT109" s="1">
        <v>60</v>
      </c>
      <c r="CU109" s="1">
        <v>69</v>
      </c>
      <c r="CV109" s="1">
        <v>27</v>
      </c>
      <c r="CW109" s="1">
        <v>45</v>
      </c>
      <c r="CX109" s="1">
        <v>621</v>
      </c>
      <c r="CY109" s="1">
        <v>67.2</v>
      </c>
      <c r="CZ109" s="1">
        <v>109.2</v>
      </c>
      <c r="DA109" s="1">
        <v>1141.56</v>
      </c>
      <c r="DB109" s="1">
        <v>10.8</v>
      </c>
      <c r="DC109" s="1">
        <v>259.2</v>
      </c>
      <c r="DD109" s="1">
        <v>244.8</v>
      </c>
      <c r="DE109" s="1">
        <v>177.12</v>
      </c>
      <c r="DF109" s="1">
        <v>10.5</v>
      </c>
      <c r="DG109" s="1">
        <v>163.5</v>
      </c>
      <c r="DH109" s="1">
        <v>12</v>
      </c>
      <c r="DI109" s="1">
        <v>46.5</v>
      </c>
      <c r="DJ109" s="1">
        <v>123.6</v>
      </c>
      <c r="DK109" s="1">
        <v>10.5</v>
      </c>
      <c r="DL109" s="1">
        <v>12</v>
      </c>
      <c r="DM109" s="1">
        <v>302.39999999999998</v>
      </c>
      <c r="DN109" s="1">
        <v>312</v>
      </c>
      <c r="DO109" s="1">
        <v>468</v>
      </c>
      <c r="DP109" s="1">
        <v>348</v>
      </c>
      <c r="DQ109" s="1">
        <v>312</v>
      </c>
      <c r="DR109" s="1">
        <v>393</v>
      </c>
      <c r="DS109" s="1">
        <v>366</v>
      </c>
      <c r="DT109" s="1">
        <v>600</v>
      </c>
      <c r="DU109" s="1">
        <v>0</v>
      </c>
      <c r="EA109" s="1">
        <v>35034.460000000006</v>
      </c>
      <c r="EB109" s="1" t="s">
        <v>445</v>
      </c>
    </row>
    <row r="110" spans="1:132" x14ac:dyDescent="0.2">
      <c r="A110" s="2" t="s">
        <v>446</v>
      </c>
      <c r="B110" s="1">
        <v>6</v>
      </c>
      <c r="C110" s="1">
        <v>6</v>
      </c>
      <c r="D110" s="1">
        <v>195</v>
      </c>
      <c r="E110" s="1">
        <v>3</v>
      </c>
      <c r="F110" s="1">
        <v>304.88</v>
      </c>
      <c r="G110" s="1">
        <v>0</v>
      </c>
      <c r="H110" s="1">
        <v>2.96</v>
      </c>
      <c r="I110" s="1">
        <v>9</v>
      </c>
      <c r="J110" s="1">
        <v>159.04</v>
      </c>
      <c r="K110" s="1">
        <v>0</v>
      </c>
      <c r="L110" s="1">
        <v>0</v>
      </c>
      <c r="M110" s="1">
        <v>0</v>
      </c>
      <c r="N110" s="1">
        <v>183.52</v>
      </c>
      <c r="O110" s="1">
        <v>0</v>
      </c>
      <c r="P110" s="1">
        <v>230.88</v>
      </c>
      <c r="Q110" s="1">
        <v>194.88</v>
      </c>
      <c r="R110" s="1">
        <v>0</v>
      </c>
      <c r="S110" s="1">
        <v>2.2400000000000002</v>
      </c>
      <c r="T110" s="1">
        <v>3068.8</v>
      </c>
      <c r="U110" s="1">
        <v>34.200000000000003</v>
      </c>
      <c r="V110" s="1">
        <v>18</v>
      </c>
      <c r="W110" s="1">
        <v>0</v>
      </c>
      <c r="X110" s="1">
        <v>3.6</v>
      </c>
      <c r="Y110" s="1">
        <v>0</v>
      </c>
      <c r="Z110" s="1">
        <v>648.24</v>
      </c>
      <c r="AA110" s="1">
        <v>0</v>
      </c>
      <c r="AB110" s="1">
        <v>51.52</v>
      </c>
      <c r="AC110" s="1">
        <v>0</v>
      </c>
      <c r="AD110" s="1">
        <v>12</v>
      </c>
      <c r="AE110" s="1">
        <v>6</v>
      </c>
      <c r="AF110" s="1">
        <v>0</v>
      </c>
      <c r="AG110" s="1">
        <v>8.4</v>
      </c>
      <c r="AH110" s="1">
        <v>4.4800000000000004</v>
      </c>
      <c r="AI110" s="1">
        <v>575.67999999999995</v>
      </c>
      <c r="AJ110" s="1">
        <v>185.92</v>
      </c>
      <c r="AK110" s="1">
        <v>816</v>
      </c>
      <c r="AL110" s="1">
        <v>7.2</v>
      </c>
      <c r="AM110" s="1">
        <v>28.8</v>
      </c>
      <c r="AN110" s="1">
        <v>51.52</v>
      </c>
      <c r="AO110" s="1">
        <v>0</v>
      </c>
      <c r="AP110" s="1">
        <v>95.68</v>
      </c>
      <c r="AQ110" s="1">
        <v>1225.8</v>
      </c>
      <c r="AR110" s="1">
        <v>12.6</v>
      </c>
      <c r="AS110" s="1">
        <v>0</v>
      </c>
      <c r="AT110" s="1">
        <v>0</v>
      </c>
      <c r="AU110" s="1">
        <v>64.400000000000006</v>
      </c>
      <c r="AV110" s="1">
        <v>740.2</v>
      </c>
      <c r="AW110" s="1">
        <v>0</v>
      </c>
      <c r="AX110" s="1">
        <v>1.7</v>
      </c>
      <c r="AY110" s="1">
        <v>0</v>
      </c>
      <c r="AZ110" s="1">
        <v>0</v>
      </c>
      <c r="BA110" s="1">
        <v>0</v>
      </c>
      <c r="BB110" s="1">
        <v>0</v>
      </c>
      <c r="BC110" s="1">
        <v>58</v>
      </c>
      <c r="BD110" s="1">
        <v>38</v>
      </c>
      <c r="BE110" s="1">
        <v>47</v>
      </c>
      <c r="BF110" s="1">
        <v>315.2</v>
      </c>
      <c r="BG110" s="1">
        <v>1.2</v>
      </c>
      <c r="BH110" s="1">
        <v>1.5</v>
      </c>
      <c r="BI110" s="1">
        <v>0</v>
      </c>
      <c r="BJ110" s="1">
        <v>1.6</v>
      </c>
      <c r="BK110" s="1">
        <v>0</v>
      </c>
      <c r="BL110" s="1">
        <v>22.8</v>
      </c>
      <c r="BM110" s="1">
        <v>5</v>
      </c>
      <c r="BN110" s="1">
        <v>0</v>
      </c>
      <c r="BO110" s="1">
        <v>0</v>
      </c>
      <c r="BP110" s="1">
        <v>9.6</v>
      </c>
      <c r="BQ110" s="1">
        <v>354</v>
      </c>
      <c r="BR110" s="1">
        <v>10</v>
      </c>
      <c r="BS110" s="1">
        <v>553.6</v>
      </c>
      <c r="BT110" s="1">
        <v>1.6</v>
      </c>
      <c r="BU110" s="1">
        <v>0</v>
      </c>
      <c r="BV110" s="1">
        <v>3.6</v>
      </c>
      <c r="BW110" s="1">
        <v>0</v>
      </c>
      <c r="BX110" s="1">
        <v>1</v>
      </c>
      <c r="BY110" s="1">
        <v>0</v>
      </c>
      <c r="BZ110" s="1">
        <v>0</v>
      </c>
      <c r="CA110" s="1">
        <v>0</v>
      </c>
      <c r="CB110" s="1">
        <v>781.5</v>
      </c>
      <c r="CC110" s="1">
        <v>414</v>
      </c>
      <c r="CD110" s="1">
        <v>330</v>
      </c>
      <c r="CE110" s="1">
        <v>21.6</v>
      </c>
      <c r="CF110" s="1">
        <v>12.6</v>
      </c>
      <c r="CG110" s="1">
        <v>0</v>
      </c>
      <c r="CH110" s="1">
        <v>14721</v>
      </c>
      <c r="CI110" s="1">
        <v>720</v>
      </c>
      <c r="CJ110" s="1">
        <v>177.6</v>
      </c>
      <c r="CK110" s="1">
        <v>219.24</v>
      </c>
      <c r="CL110" s="1">
        <v>3</v>
      </c>
      <c r="CM110" s="1">
        <v>63.6</v>
      </c>
      <c r="CN110" s="1">
        <v>44.4</v>
      </c>
      <c r="CO110" s="1">
        <v>93.6</v>
      </c>
      <c r="CP110" s="1">
        <v>493.2</v>
      </c>
      <c r="CQ110" s="1">
        <v>115.2</v>
      </c>
      <c r="CR110" s="1">
        <v>61.2</v>
      </c>
      <c r="CS110" s="1">
        <v>69</v>
      </c>
      <c r="CT110" s="1">
        <v>60</v>
      </c>
      <c r="CU110" s="1">
        <v>69</v>
      </c>
      <c r="CV110" s="1">
        <v>27</v>
      </c>
      <c r="CW110" s="1">
        <v>45</v>
      </c>
      <c r="CX110" s="1">
        <v>621</v>
      </c>
      <c r="CY110" s="1">
        <v>67.2</v>
      </c>
      <c r="CZ110" s="1">
        <v>109.2</v>
      </c>
      <c r="DA110" s="1">
        <v>1141.56</v>
      </c>
      <c r="DB110" s="1">
        <v>10.8</v>
      </c>
      <c r="DC110" s="1">
        <v>259.2</v>
      </c>
      <c r="DD110" s="1">
        <v>244.8</v>
      </c>
      <c r="DE110" s="1">
        <v>177.12</v>
      </c>
      <c r="DF110" s="1">
        <v>10.5</v>
      </c>
      <c r="DG110" s="1">
        <v>163.5</v>
      </c>
      <c r="DH110" s="1">
        <v>12</v>
      </c>
      <c r="DI110" s="1">
        <v>46.5</v>
      </c>
      <c r="DJ110" s="1">
        <v>123.6</v>
      </c>
      <c r="DK110" s="1">
        <v>10.5</v>
      </c>
      <c r="DL110" s="1">
        <v>12</v>
      </c>
      <c r="DM110" s="1">
        <v>302.39999999999998</v>
      </c>
      <c r="DN110" s="1">
        <v>312</v>
      </c>
      <c r="DO110" s="1">
        <v>468</v>
      </c>
      <c r="DP110" s="1">
        <v>348</v>
      </c>
      <c r="DQ110" s="1">
        <v>312</v>
      </c>
      <c r="DR110" s="1">
        <v>393</v>
      </c>
      <c r="DS110" s="1">
        <v>366</v>
      </c>
      <c r="DT110" s="1">
        <v>600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35034.460000000006</v>
      </c>
      <c r="EB110" s="1" t="s">
        <v>446</v>
      </c>
    </row>
    <row r="111" spans="1:132" x14ac:dyDescent="0.2">
      <c r="A111" s="2" t="s">
        <v>447</v>
      </c>
      <c r="EA111" s="1">
        <v>0</v>
      </c>
      <c r="EB111" s="1" t="s">
        <v>447</v>
      </c>
    </row>
    <row r="112" spans="1:132" x14ac:dyDescent="0.2">
      <c r="A112" s="2"/>
      <c r="EA112" s="1">
        <v>0</v>
      </c>
    </row>
    <row r="113" spans="1:132" x14ac:dyDescent="0.2">
      <c r="A113" s="2"/>
      <c r="EA113" s="1">
        <v>0</v>
      </c>
    </row>
    <row r="114" spans="1:132" x14ac:dyDescent="0.2">
      <c r="A114" s="2" t="s">
        <v>448</v>
      </c>
      <c r="EA114" s="1">
        <v>0</v>
      </c>
      <c r="EB114" s="1" t="s">
        <v>448</v>
      </c>
    </row>
    <row r="115" spans="1:132" x14ac:dyDescent="0.2">
      <c r="A115" s="2" t="s">
        <v>449</v>
      </c>
      <c r="DV115" s="1">
        <v>0</v>
      </c>
      <c r="DW115" s="1">
        <v>0</v>
      </c>
      <c r="DY115" s="1">
        <v>0</v>
      </c>
      <c r="EA115" s="1">
        <v>0</v>
      </c>
      <c r="EB115" s="1" t="s">
        <v>449</v>
      </c>
    </row>
    <row r="116" spans="1:132" x14ac:dyDescent="0.2">
      <c r="A116" s="2"/>
    </row>
    <row r="117" spans="1:132" x14ac:dyDescent="0.2">
      <c r="A117" s="2" t="s">
        <v>450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Z117" s="1">
        <v>0</v>
      </c>
      <c r="EA117" s="1">
        <v>0</v>
      </c>
      <c r="EB117" s="1" t="s">
        <v>450</v>
      </c>
    </row>
    <row r="118" spans="1:132" x14ac:dyDescent="0.2">
      <c r="A118" s="2" t="s">
        <v>446</v>
      </c>
      <c r="EA118" s="1">
        <v>0</v>
      </c>
      <c r="EB118" s="1" t="s">
        <v>451</v>
      </c>
    </row>
    <row r="119" spans="1:132" x14ac:dyDescent="0.2">
      <c r="A119" s="2" t="s">
        <v>447</v>
      </c>
      <c r="EA119" s="1">
        <v>0</v>
      </c>
      <c r="EB119" s="1" t="s">
        <v>452</v>
      </c>
    </row>
    <row r="120" spans="1:132" x14ac:dyDescent="0.2">
      <c r="A120" s="2"/>
      <c r="EA120" s="1">
        <v>0</v>
      </c>
    </row>
    <row r="121" spans="1:132" x14ac:dyDescent="0.2">
      <c r="A121" s="2"/>
      <c r="EA121" s="1">
        <v>0</v>
      </c>
    </row>
    <row r="122" spans="1:132" x14ac:dyDescent="0.2">
      <c r="A122" s="2" t="s">
        <v>448</v>
      </c>
      <c r="EA122" s="1">
        <v>0</v>
      </c>
      <c r="EB122" s="1" t="s">
        <v>453</v>
      </c>
    </row>
    <row r="123" spans="1:132" x14ac:dyDescent="0.2">
      <c r="A123" s="2" t="s">
        <v>449</v>
      </c>
      <c r="EA123" s="1">
        <v>0</v>
      </c>
      <c r="EB123" s="1" t="s">
        <v>454</v>
      </c>
    </row>
    <row r="124" spans="1:132" x14ac:dyDescent="0.2">
      <c r="A124" s="2"/>
    </row>
    <row r="125" spans="1:132" x14ac:dyDescent="0.2">
      <c r="A125" s="2" t="s">
        <v>455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Z125" s="1">
        <v>0</v>
      </c>
      <c r="EA125" s="1">
        <v>0</v>
      </c>
      <c r="EB125" s="1" t="s">
        <v>455</v>
      </c>
    </row>
    <row r="126" spans="1:132" x14ac:dyDescent="0.2">
      <c r="A126" s="2" t="s">
        <v>446</v>
      </c>
      <c r="EA126" s="1">
        <v>0</v>
      </c>
      <c r="EB126" s="1" t="s">
        <v>451</v>
      </c>
    </row>
    <row r="127" spans="1:132" x14ac:dyDescent="0.2">
      <c r="A127" s="2" t="s">
        <v>447</v>
      </c>
      <c r="EA127" s="1">
        <v>0</v>
      </c>
      <c r="EB127" s="1" t="s">
        <v>452</v>
      </c>
    </row>
    <row r="128" spans="1:132" x14ac:dyDescent="0.2">
      <c r="A128" s="2">
        <v>0</v>
      </c>
      <c r="EA128" s="1">
        <v>0</v>
      </c>
      <c r="EB128" s="1">
        <v>0</v>
      </c>
    </row>
    <row r="129" spans="1:132" x14ac:dyDescent="0.2">
      <c r="A129" s="2">
        <v>0</v>
      </c>
      <c r="EA129" s="1">
        <v>0</v>
      </c>
      <c r="EB129" s="1">
        <v>0</v>
      </c>
    </row>
    <row r="130" spans="1:132" x14ac:dyDescent="0.2">
      <c r="A130" s="2" t="s">
        <v>448</v>
      </c>
      <c r="EB130" s="1" t="s">
        <v>453</v>
      </c>
    </row>
    <row r="131" spans="1:132" x14ac:dyDescent="0.2">
      <c r="A131" s="2" t="s">
        <v>449</v>
      </c>
      <c r="EA131" s="1">
        <v>0</v>
      </c>
      <c r="EB131" s="1" t="s">
        <v>454</v>
      </c>
    </row>
    <row r="132" spans="1:132" x14ac:dyDescent="0.2">
      <c r="A132" s="2"/>
    </row>
    <row r="133" spans="1:132" x14ac:dyDescent="0.2">
      <c r="A133" s="2" t="s">
        <v>456</v>
      </c>
      <c r="B133" s="1">
        <v>6</v>
      </c>
      <c r="C133" s="1">
        <v>6</v>
      </c>
      <c r="D133" s="1">
        <v>195</v>
      </c>
      <c r="E133" s="1">
        <v>3</v>
      </c>
      <c r="F133" s="1">
        <v>304.88</v>
      </c>
      <c r="G133" s="1">
        <v>0</v>
      </c>
      <c r="H133" s="1">
        <v>2.96</v>
      </c>
      <c r="I133" s="1">
        <v>9</v>
      </c>
      <c r="J133" s="1">
        <v>159.04</v>
      </c>
      <c r="K133" s="1">
        <v>0</v>
      </c>
      <c r="L133" s="1">
        <v>0</v>
      </c>
      <c r="M133" s="1">
        <v>0</v>
      </c>
      <c r="N133" s="1">
        <v>183.52</v>
      </c>
      <c r="O133" s="1">
        <v>0</v>
      </c>
      <c r="P133" s="1">
        <v>230.88</v>
      </c>
      <c r="Q133" s="1">
        <v>194.88</v>
      </c>
      <c r="R133" s="1">
        <v>0</v>
      </c>
      <c r="S133" s="1">
        <v>2.2400000000000002</v>
      </c>
      <c r="T133" s="1">
        <v>3068.8</v>
      </c>
      <c r="U133" s="1">
        <v>34.200000000000003</v>
      </c>
      <c r="V133" s="1">
        <v>18</v>
      </c>
      <c r="W133" s="1">
        <v>0</v>
      </c>
      <c r="X133" s="1">
        <v>3.6</v>
      </c>
      <c r="Y133" s="1">
        <v>0</v>
      </c>
      <c r="Z133" s="1">
        <v>648.24</v>
      </c>
      <c r="AA133" s="1">
        <v>0</v>
      </c>
      <c r="AB133" s="1">
        <v>51.52</v>
      </c>
      <c r="AC133" s="1">
        <v>0</v>
      </c>
      <c r="AD133" s="1">
        <v>12</v>
      </c>
      <c r="AE133" s="1">
        <v>6</v>
      </c>
      <c r="AF133" s="1">
        <v>0</v>
      </c>
      <c r="AG133" s="1">
        <v>8.4</v>
      </c>
      <c r="AH133" s="1">
        <v>4.4800000000000004</v>
      </c>
      <c r="AI133" s="1">
        <v>575.67999999999995</v>
      </c>
      <c r="AJ133" s="1">
        <v>185.92</v>
      </c>
      <c r="AK133" s="1">
        <v>816</v>
      </c>
      <c r="AL133" s="1">
        <v>7.2</v>
      </c>
      <c r="AM133" s="1">
        <v>28.8</v>
      </c>
      <c r="AN133" s="1">
        <v>51.52</v>
      </c>
      <c r="AO133" s="1">
        <v>0</v>
      </c>
      <c r="AP133" s="1">
        <v>95.68</v>
      </c>
      <c r="AQ133" s="1">
        <v>1225.8</v>
      </c>
      <c r="AR133" s="1">
        <v>12.6</v>
      </c>
      <c r="AS133" s="1">
        <v>0</v>
      </c>
      <c r="AT133" s="1">
        <v>0</v>
      </c>
      <c r="AU133" s="1">
        <v>64.400000000000006</v>
      </c>
      <c r="AV133" s="1">
        <v>740.2</v>
      </c>
      <c r="AW133" s="1">
        <v>0</v>
      </c>
      <c r="AX133" s="1">
        <v>1.7</v>
      </c>
      <c r="AY133" s="1">
        <v>0</v>
      </c>
      <c r="AZ133" s="1">
        <v>0</v>
      </c>
      <c r="BA133" s="1">
        <v>0</v>
      </c>
      <c r="BB133" s="1">
        <v>0</v>
      </c>
      <c r="BC133" s="1">
        <v>58</v>
      </c>
      <c r="BD133" s="1">
        <v>38</v>
      </c>
      <c r="BE133" s="1">
        <v>47</v>
      </c>
      <c r="BF133" s="1">
        <v>315.2</v>
      </c>
      <c r="BG133" s="1">
        <v>1.2</v>
      </c>
      <c r="BH133" s="1">
        <v>1.5</v>
      </c>
      <c r="BI133" s="1">
        <v>0</v>
      </c>
      <c r="BJ133" s="1">
        <v>1.6</v>
      </c>
      <c r="BK133" s="1">
        <v>0</v>
      </c>
      <c r="BL133" s="1">
        <v>22.8</v>
      </c>
      <c r="BM133" s="1">
        <v>5</v>
      </c>
      <c r="BN133" s="1">
        <v>0</v>
      </c>
      <c r="BO133" s="1">
        <v>0</v>
      </c>
      <c r="BP133" s="1">
        <v>9.6</v>
      </c>
      <c r="BQ133" s="1">
        <v>354</v>
      </c>
      <c r="BR133" s="1">
        <v>10</v>
      </c>
      <c r="BS133" s="1">
        <v>553.6</v>
      </c>
      <c r="BT133" s="1">
        <v>1.6</v>
      </c>
      <c r="BU133" s="1">
        <v>0</v>
      </c>
      <c r="BV133" s="1">
        <v>3.6</v>
      </c>
      <c r="BW133" s="1">
        <v>0</v>
      </c>
      <c r="BX133" s="1">
        <v>1</v>
      </c>
      <c r="BY133" s="1">
        <v>0</v>
      </c>
      <c r="BZ133" s="1">
        <v>0</v>
      </c>
      <c r="CA133" s="1">
        <v>0</v>
      </c>
      <c r="CB133" s="1">
        <v>781.5</v>
      </c>
      <c r="CC133" s="1">
        <v>414</v>
      </c>
      <c r="CD133" s="1">
        <v>330</v>
      </c>
      <c r="CE133" s="1">
        <v>21.6</v>
      </c>
      <c r="CF133" s="1">
        <v>12.6</v>
      </c>
      <c r="CG133" s="1">
        <v>0</v>
      </c>
      <c r="CH133" s="1">
        <v>14721</v>
      </c>
      <c r="CI133" s="1">
        <v>720</v>
      </c>
      <c r="CJ133" s="1">
        <v>177.6</v>
      </c>
      <c r="CK133" s="1">
        <v>219.24</v>
      </c>
      <c r="CL133" s="1">
        <v>3</v>
      </c>
      <c r="CM133" s="1">
        <v>63.6</v>
      </c>
      <c r="CN133" s="1">
        <v>44.4</v>
      </c>
      <c r="CO133" s="1">
        <v>93.6</v>
      </c>
      <c r="CP133" s="1">
        <v>493.2</v>
      </c>
      <c r="CQ133" s="1">
        <v>115.2</v>
      </c>
      <c r="CR133" s="1">
        <v>61.2</v>
      </c>
      <c r="CS133" s="1">
        <v>69</v>
      </c>
      <c r="CT133" s="1">
        <v>60</v>
      </c>
      <c r="CU133" s="1">
        <v>69</v>
      </c>
      <c r="CV133" s="1">
        <v>27</v>
      </c>
      <c r="CW133" s="1">
        <v>45</v>
      </c>
      <c r="CX133" s="1">
        <v>621</v>
      </c>
      <c r="CY133" s="1">
        <v>67.2</v>
      </c>
      <c r="CZ133" s="1">
        <v>109.2</v>
      </c>
      <c r="DA133" s="1">
        <v>1141.56</v>
      </c>
      <c r="DB133" s="1">
        <v>10.8</v>
      </c>
      <c r="DC133" s="1">
        <v>259.2</v>
      </c>
      <c r="DD133" s="1">
        <v>244.8</v>
      </c>
      <c r="DE133" s="1">
        <v>177.12</v>
      </c>
      <c r="DF133" s="1">
        <v>10.5</v>
      </c>
      <c r="DG133" s="1">
        <v>163.5</v>
      </c>
      <c r="DH133" s="1">
        <v>12</v>
      </c>
      <c r="DI133" s="1">
        <v>46.5</v>
      </c>
      <c r="DJ133" s="1">
        <v>123.6</v>
      </c>
      <c r="DK133" s="1">
        <v>10.5</v>
      </c>
      <c r="DL133" s="1">
        <v>12</v>
      </c>
      <c r="DM133" s="1">
        <v>302.39999999999998</v>
      </c>
      <c r="DN133" s="1">
        <v>312</v>
      </c>
      <c r="DO133" s="1">
        <v>468</v>
      </c>
      <c r="DP133" s="1">
        <v>348</v>
      </c>
      <c r="DQ133" s="1">
        <v>312</v>
      </c>
      <c r="DR133" s="1">
        <v>393</v>
      </c>
      <c r="DS133" s="1">
        <v>366</v>
      </c>
      <c r="DT133" s="1">
        <v>600</v>
      </c>
      <c r="DU133" s="1">
        <v>0</v>
      </c>
      <c r="DV133" s="1">
        <v>0</v>
      </c>
      <c r="DZ133" s="1">
        <v>0</v>
      </c>
      <c r="EA133" s="1">
        <v>35034.460000000006</v>
      </c>
      <c r="EB133" s="1" t="s">
        <v>456</v>
      </c>
    </row>
    <row r="134" spans="1:132" x14ac:dyDescent="0.2">
      <c r="A134" s="2" t="s">
        <v>446</v>
      </c>
      <c r="B134" s="1">
        <v>6</v>
      </c>
      <c r="C134" s="1">
        <v>6</v>
      </c>
      <c r="D134" s="1">
        <v>195</v>
      </c>
      <c r="E134" s="1">
        <v>3</v>
      </c>
      <c r="F134" s="1">
        <v>304.88</v>
      </c>
      <c r="G134" s="1">
        <v>0</v>
      </c>
      <c r="H134" s="1">
        <v>2.96</v>
      </c>
      <c r="I134" s="1">
        <v>9</v>
      </c>
      <c r="J134" s="1">
        <v>159.04</v>
      </c>
      <c r="K134" s="1">
        <v>0</v>
      </c>
      <c r="L134" s="1">
        <v>0</v>
      </c>
      <c r="M134" s="1">
        <v>0</v>
      </c>
      <c r="N134" s="1">
        <v>183.52</v>
      </c>
      <c r="O134" s="1">
        <v>0</v>
      </c>
      <c r="P134" s="1">
        <v>230.88</v>
      </c>
      <c r="Q134" s="1">
        <v>194.88</v>
      </c>
      <c r="R134" s="1">
        <v>0</v>
      </c>
      <c r="S134" s="1">
        <v>2.2400000000000002</v>
      </c>
      <c r="T134" s="1">
        <v>3068.8</v>
      </c>
      <c r="U134" s="1">
        <v>34.200000000000003</v>
      </c>
      <c r="V134" s="1">
        <v>18</v>
      </c>
      <c r="W134" s="1">
        <v>0</v>
      </c>
      <c r="X134" s="1">
        <v>3.6</v>
      </c>
      <c r="Y134" s="1">
        <v>0</v>
      </c>
      <c r="Z134" s="1">
        <v>648.24</v>
      </c>
      <c r="AA134" s="1">
        <v>0</v>
      </c>
      <c r="AB134" s="1">
        <v>51.52</v>
      </c>
      <c r="AC134" s="1">
        <v>0</v>
      </c>
      <c r="AD134" s="1">
        <v>12</v>
      </c>
      <c r="AE134" s="1">
        <v>6</v>
      </c>
      <c r="AF134" s="1">
        <v>0</v>
      </c>
      <c r="AG134" s="1">
        <v>8.4</v>
      </c>
      <c r="AH134" s="1">
        <v>4.4800000000000004</v>
      </c>
      <c r="AI134" s="1">
        <v>575.67999999999995</v>
      </c>
      <c r="AJ134" s="1">
        <v>185.92</v>
      </c>
      <c r="AK134" s="1">
        <v>816</v>
      </c>
      <c r="AL134" s="1">
        <v>7.2</v>
      </c>
      <c r="AM134" s="1">
        <v>28.8</v>
      </c>
      <c r="AN134" s="1">
        <v>51.52</v>
      </c>
      <c r="AO134" s="1">
        <v>0</v>
      </c>
      <c r="AP134" s="1">
        <v>95.68</v>
      </c>
      <c r="AQ134" s="1">
        <v>1225.8</v>
      </c>
      <c r="AR134" s="1">
        <v>12.6</v>
      </c>
      <c r="AS134" s="1">
        <v>0</v>
      </c>
      <c r="AT134" s="1">
        <v>0</v>
      </c>
      <c r="AU134" s="1">
        <v>64.400000000000006</v>
      </c>
      <c r="AV134" s="1">
        <v>740.2</v>
      </c>
      <c r="AW134" s="1">
        <v>0</v>
      </c>
      <c r="AX134" s="1">
        <v>1.7</v>
      </c>
      <c r="AY134" s="1">
        <v>0</v>
      </c>
      <c r="AZ134" s="1">
        <v>0</v>
      </c>
      <c r="BA134" s="1">
        <v>0</v>
      </c>
      <c r="BB134" s="1">
        <v>0</v>
      </c>
      <c r="BC134" s="1">
        <v>58</v>
      </c>
      <c r="BD134" s="1">
        <v>38</v>
      </c>
      <c r="BE134" s="1">
        <v>47</v>
      </c>
      <c r="BF134" s="1">
        <v>315.2</v>
      </c>
      <c r="BG134" s="1">
        <v>1.2</v>
      </c>
      <c r="BH134" s="1">
        <v>1.5</v>
      </c>
      <c r="BI134" s="1">
        <v>0</v>
      </c>
      <c r="BJ134" s="1">
        <v>1.6</v>
      </c>
      <c r="BK134" s="1">
        <v>0</v>
      </c>
      <c r="BL134" s="1">
        <v>22.8</v>
      </c>
      <c r="BM134" s="1">
        <v>5</v>
      </c>
      <c r="BN134" s="1">
        <v>0</v>
      </c>
      <c r="BO134" s="1">
        <v>0</v>
      </c>
      <c r="BP134" s="1">
        <v>9.6</v>
      </c>
      <c r="BQ134" s="1">
        <v>354</v>
      </c>
      <c r="BR134" s="1">
        <v>10</v>
      </c>
      <c r="BS134" s="1">
        <v>553.6</v>
      </c>
      <c r="BT134" s="1">
        <v>1.6</v>
      </c>
      <c r="BU134" s="1">
        <v>0</v>
      </c>
      <c r="BV134" s="1">
        <v>3.6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781.5</v>
      </c>
      <c r="CC134" s="1">
        <v>414</v>
      </c>
      <c r="CD134" s="1">
        <v>330</v>
      </c>
      <c r="CE134" s="1">
        <v>21.6</v>
      </c>
      <c r="CF134" s="1">
        <v>12.6</v>
      </c>
      <c r="CG134" s="1">
        <v>0</v>
      </c>
      <c r="CH134" s="1">
        <v>14721</v>
      </c>
      <c r="CI134" s="1">
        <v>720</v>
      </c>
      <c r="CJ134" s="1">
        <v>177.6</v>
      </c>
      <c r="CK134" s="1">
        <v>219.24</v>
      </c>
      <c r="CL134" s="1">
        <v>3</v>
      </c>
      <c r="CM134" s="1">
        <v>63.6</v>
      </c>
      <c r="CN134" s="1">
        <v>44.4</v>
      </c>
      <c r="CO134" s="1">
        <v>93.6</v>
      </c>
      <c r="CP134" s="1">
        <v>493.2</v>
      </c>
      <c r="CQ134" s="1">
        <v>115.2</v>
      </c>
      <c r="CR134" s="1">
        <v>61.2</v>
      </c>
      <c r="CS134" s="1">
        <v>69</v>
      </c>
      <c r="CT134" s="1">
        <v>60</v>
      </c>
      <c r="CU134" s="1">
        <v>69</v>
      </c>
      <c r="CV134" s="1">
        <v>27</v>
      </c>
      <c r="CW134" s="1">
        <v>45</v>
      </c>
      <c r="CX134" s="1">
        <v>621</v>
      </c>
      <c r="CY134" s="1">
        <v>67.2</v>
      </c>
      <c r="CZ134" s="1">
        <v>109.2</v>
      </c>
      <c r="DA134" s="1">
        <v>1141.56</v>
      </c>
      <c r="DB134" s="1">
        <v>10.8</v>
      </c>
      <c r="DC134" s="1">
        <v>259.2</v>
      </c>
      <c r="DD134" s="1">
        <v>244.8</v>
      </c>
      <c r="DE134" s="1">
        <v>177.12</v>
      </c>
      <c r="DF134" s="1">
        <v>10.5</v>
      </c>
      <c r="DG134" s="1">
        <v>163.5</v>
      </c>
      <c r="DH134" s="1">
        <v>12</v>
      </c>
      <c r="DI134" s="1">
        <v>46.5</v>
      </c>
      <c r="DJ134" s="1">
        <v>123.6</v>
      </c>
      <c r="DK134" s="1">
        <v>10.5</v>
      </c>
      <c r="DL134" s="1">
        <v>12</v>
      </c>
      <c r="DM134" s="1">
        <v>302.39999999999998</v>
      </c>
      <c r="DN134" s="1">
        <v>312</v>
      </c>
      <c r="DO134" s="1">
        <v>468</v>
      </c>
      <c r="DP134" s="1">
        <v>348</v>
      </c>
      <c r="DQ134" s="1">
        <v>312</v>
      </c>
      <c r="DR134" s="1">
        <v>393</v>
      </c>
      <c r="DS134" s="1">
        <v>366</v>
      </c>
      <c r="DT134" s="1">
        <v>600</v>
      </c>
      <c r="DU134" s="1">
        <v>0</v>
      </c>
      <c r="DV134" s="1">
        <v>0</v>
      </c>
      <c r="DZ134" s="1">
        <v>0</v>
      </c>
      <c r="EA134" s="1">
        <v>35034.460000000006</v>
      </c>
      <c r="EB134" s="1" t="s">
        <v>451</v>
      </c>
    </row>
    <row r="135" spans="1:132" x14ac:dyDescent="0.2">
      <c r="A135" s="2" t="s">
        <v>447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Z135" s="1">
        <v>0</v>
      </c>
      <c r="EA135" s="1">
        <v>0</v>
      </c>
      <c r="EB135" s="1" t="s">
        <v>452</v>
      </c>
    </row>
    <row r="136" spans="1:132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Z136" s="1">
        <v>0</v>
      </c>
      <c r="EA136" s="1">
        <v>0</v>
      </c>
      <c r="EB136" s="1">
        <v>0</v>
      </c>
    </row>
    <row r="137" spans="1:132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Z137" s="1">
        <v>0</v>
      </c>
      <c r="EA137" s="1">
        <v>0</v>
      </c>
      <c r="EB137" s="1">
        <v>0</v>
      </c>
    </row>
    <row r="138" spans="1:132" x14ac:dyDescent="0.2">
      <c r="A138" s="2" t="s">
        <v>448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Z138" s="1">
        <v>0</v>
      </c>
      <c r="EA138" s="1">
        <v>0</v>
      </c>
      <c r="EB138" s="1" t="s">
        <v>453</v>
      </c>
    </row>
    <row r="139" spans="1:132" x14ac:dyDescent="0.2">
      <c r="A139" s="2" t="s">
        <v>449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Z139" s="1">
        <v>0</v>
      </c>
      <c r="EA139" s="1">
        <v>0</v>
      </c>
      <c r="EB139" s="1" t="s">
        <v>454</v>
      </c>
    </row>
    <row r="140" spans="1:132" x14ac:dyDescent="0.2">
      <c r="A140" s="2"/>
    </row>
    <row r="141" spans="1:132" x14ac:dyDescent="0.2">
      <c r="A141" s="2" t="s">
        <v>457</v>
      </c>
      <c r="B141" s="1">
        <v>1.875</v>
      </c>
      <c r="C141" s="1">
        <v>2</v>
      </c>
      <c r="D141" s="1">
        <v>65</v>
      </c>
      <c r="E141" s="1">
        <v>1</v>
      </c>
      <c r="F141" s="1">
        <v>103</v>
      </c>
      <c r="G141" s="1">
        <v>0</v>
      </c>
      <c r="H141" s="1">
        <v>0.95792880258899682</v>
      </c>
      <c r="I141" s="1">
        <v>3</v>
      </c>
      <c r="J141" s="1">
        <v>70.999999999999986</v>
      </c>
      <c r="K141" s="1">
        <v>0</v>
      </c>
      <c r="L141" s="1">
        <v>0</v>
      </c>
      <c r="M141" s="1">
        <v>0</v>
      </c>
      <c r="N141" s="1">
        <v>61.173333333333339</v>
      </c>
      <c r="O141" s="1">
        <v>0</v>
      </c>
      <c r="P141" s="1">
        <v>76.959999999999994</v>
      </c>
      <c r="Q141" s="1">
        <v>86.999999999999986</v>
      </c>
      <c r="R141" s="1">
        <v>0</v>
      </c>
      <c r="S141" s="1">
        <v>0.93723849372384938</v>
      </c>
      <c r="T141" s="1">
        <v>1370</v>
      </c>
      <c r="U141" s="1">
        <v>19</v>
      </c>
      <c r="V141" s="1">
        <v>15</v>
      </c>
      <c r="W141" s="1">
        <v>0</v>
      </c>
      <c r="X141" s="1">
        <v>2.666666666666667</v>
      </c>
      <c r="Y141" s="1">
        <v>0</v>
      </c>
      <c r="Z141" s="1">
        <v>292.00000000000011</v>
      </c>
      <c r="AA141" s="1">
        <v>0</v>
      </c>
      <c r="AB141" s="1">
        <v>14</v>
      </c>
      <c r="AC141" s="1">
        <v>0</v>
      </c>
      <c r="AD141" s="1">
        <v>10</v>
      </c>
      <c r="AE141" s="1">
        <v>4.4444444444444438</v>
      </c>
      <c r="AF141" s="1">
        <v>0</v>
      </c>
      <c r="AG141" s="1">
        <v>6.2222222222222223</v>
      </c>
      <c r="AH141" s="1">
        <v>1.828571428571429</v>
      </c>
      <c r="AI141" s="1">
        <v>256.99999999999989</v>
      </c>
      <c r="AJ141" s="1">
        <v>82.999999999999986</v>
      </c>
      <c r="AK141" s="1">
        <v>85</v>
      </c>
      <c r="AL141" s="1">
        <v>3.564356435643564</v>
      </c>
      <c r="AM141" s="1">
        <v>3</v>
      </c>
      <c r="AN141" s="1">
        <v>21.466666666666669</v>
      </c>
      <c r="AO141" s="1">
        <v>0</v>
      </c>
      <c r="AP141" s="1">
        <v>26</v>
      </c>
      <c r="AQ141" s="1">
        <v>681</v>
      </c>
      <c r="AR141" s="1">
        <v>7</v>
      </c>
      <c r="AS141" s="1">
        <v>0</v>
      </c>
      <c r="AT141" s="1">
        <v>0</v>
      </c>
      <c r="AU141" s="1">
        <v>7.0000000000000009</v>
      </c>
      <c r="AV141" s="1">
        <v>355.86538461538458</v>
      </c>
      <c r="AW141" s="1">
        <v>0</v>
      </c>
      <c r="AX141" s="1">
        <v>0.87628865979381443</v>
      </c>
      <c r="AY141" s="1">
        <v>0</v>
      </c>
      <c r="AZ141" s="1">
        <v>0</v>
      </c>
      <c r="BA141" s="1">
        <v>0</v>
      </c>
      <c r="BB141" s="1">
        <v>0</v>
      </c>
      <c r="BC141" s="1">
        <v>58</v>
      </c>
      <c r="BD141" s="1">
        <v>38</v>
      </c>
      <c r="BE141" s="1">
        <v>47</v>
      </c>
      <c r="BF141" s="1">
        <v>394.00000000000011</v>
      </c>
      <c r="BG141" s="1">
        <v>1</v>
      </c>
      <c r="BH141" s="1">
        <v>1</v>
      </c>
      <c r="BI141" s="1">
        <v>0</v>
      </c>
      <c r="BJ141" s="1">
        <v>1.0191082802547771</v>
      </c>
      <c r="BK141" s="1">
        <v>0</v>
      </c>
      <c r="BL141" s="1">
        <v>19</v>
      </c>
      <c r="BM141" s="1">
        <v>2.590673575129534</v>
      </c>
      <c r="BN141" s="1">
        <v>0</v>
      </c>
      <c r="BO141" s="1">
        <v>0</v>
      </c>
      <c r="BP141" s="1">
        <v>5.9999999999999991</v>
      </c>
      <c r="BQ141" s="1">
        <v>354</v>
      </c>
      <c r="BR141" s="1">
        <v>10</v>
      </c>
      <c r="BS141" s="1">
        <v>692</v>
      </c>
      <c r="BT141" s="1">
        <v>1.0191082802547771</v>
      </c>
      <c r="BU141" s="1">
        <v>0</v>
      </c>
      <c r="BV141" s="1">
        <v>3</v>
      </c>
      <c r="BW141" s="1">
        <v>0</v>
      </c>
      <c r="BX141" s="1">
        <v>0.5181347150259068</v>
      </c>
      <c r="BY141" s="1">
        <v>0</v>
      </c>
      <c r="BZ141" s="1">
        <v>0</v>
      </c>
      <c r="CA141" s="1">
        <v>0</v>
      </c>
      <c r="CB141" s="1">
        <v>521</v>
      </c>
      <c r="CC141" s="1">
        <v>138</v>
      </c>
      <c r="CD141" s="1">
        <v>232.3943661971831</v>
      </c>
      <c r="CE141" s="1">
        <v>15.2112676056338</v>
      </c>
      <c r="CF141" s="1">
        <v>7</v>
      </c>
      <c r="CG141" s="1">
        <v>0</v>
      </c>
      <c r="CH141" s="1">
        <v>4907</v>
      </c>
      <c r="CI141" s="1">
        <v>600</v>
      </c>
      <c r="CJ141" s="1">
        <v>148</v>
      </c>
      <c r="CK141" s="1">
        <v>203</v>
      </c>
      <c r="CL141" s="1">
        <v>2</v>
      </c>
      <c r="CM141" s="1">
        <v>44.7887323943662</v>
      </c>
      <c r="CN141" s="1">
        <v>31.26760563380282</v>
      </c>
      <c r="CO141" s="1">
        <v>78</v>
      </c>
      <c r="CP141" s="1">
        <v>347.32394366197178</v>
      </c>
      <c r="CQ141" s="1">
        <v>81.126760563380287</v>
      </c>
      <c r="CR141" s="1">
        <v>43.098591549295783</v>
      </c>
      <c r="CS141" s="1">
        <v>21.23076923076923</v>
      </c>
      <c r="CT141" s="1">
        <v>42.253521126760567</v>
      </c>
      <c r="CU141" s="1">
        <v>23</v>
      </c>
      <c r="CV141" s="1">
        <v>14.917127071823201</v>
      </c>
      <c r="CW141" s="1">
        <v>26.162790697674421</v>
      </c>
      <c r="CX141" s="1">
        <v>207</v>
      </c>
      <c r="CY141" s="1">
        <v>47.323943661971832</v>
      </c>
      <c r="CZ141" s="1">
        <v>91</v>
      </c>
      <c r="DA141" s="1">
        <v>1057</v>
      </c>
      <c r="DB141" s="1">
        <v>9.0000000000000018</v>
      </c>
      <c r="DC141" s="1">
        <v>240</v>
      </c>
      <c r="DD141" s="1">
        <v>172.3943661971831</v>
      </c>
      <c r="DE141" s="1">
        <v>164</v>
      </c>
      <c r="DF141" s="1">
        <v>7</v>
      </c>
      <c r="DG141" s="1">
        <v>109</v>
      </c>
      <c r="DH141" s="1">
        <v>4</v>
      </c>
      <c r="DI141" s="1">
        <v>31</v>
      </c>
      <c r="DJ141" s="1">
        <v>87.042253521126767</v>
      </c>
      <c r="DK141" s="1">
        <v>7</v>
      </c>
      <c r="DL141" s="1">
        <v>4</v>
      </c>
      <c r="DM141" s="1">
        <v>212.95774647887319</v>
      </c>
      <c r="DN141" s="1">
        <v>104</v>
      </c>
      <c r="DO141" s="1">
        <v>78</v>
      </c>
      <c r="DP141" s="1">
        <v>116</v>
      </c>
      <c r="DQ141" s="1">
        <v>104</v>
      </c>
      <c r="DR141" s="1">
        <v>131</v>
      </c>
      <c r="DS141" s="1">
        <v>61</v>
      </c>
      <c r="DT141" s="1">
        <v>100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16038.47891221152</v>
      </c>
      <c r="EB141" s="1" t="s">
        <v>457</v>
      </c>
    </row>
    <row r="142" spans="1:132" x14ac:dyDescent="0.2">
      <c r="A142" s="2"/>
    </row>
    <row r="143" spans="1:132" x14ac:dyDescent="0.2">
      <c r="A143" s="2" t="s">
        <v>458</v>
      </c>
      <c r="B143" s="1">
        <v>746.32180952380963</v>
      </c>
      <c r="C143" s="1">
        <v>44.224333333333327</v>
      </c>
      <c r="D143" s="1">
        <v>577.59709523809522</v>
      </c>
      <c r="E143" s="1">
        <v>76.24761904761904</v>
      </c>
      <c r="F143" s="1">
        <v>499.56523809523799</v>
      </c>
      <c r="G143" s="1">
        <v>21.142857142857139</v>
      </c>
      <c r="H143" s="1">
        <v>107.5466666666667</v>
      </c>
      <c r="I143" s="1">
        <v>131.86752380952379</v>
      </c>
      <c r="J143" s="1">
        <v>434.2</v>
      </c>
      <c r="K143" s="1">
        <v>33.473809523809528</v>
      </c>
      <c r="L143" s="1">
        <v>147.43619047619049</v>
      </c>
      <c r="M143" s="1">
        <v>0</v>
      </c>
      <c r="N143" s="1">
        <v>273.412380952381</v>
      </c>
      <c r="O143" s="1">
        <v>83.443809523809534</v>
      </c>
      <c r="P143" s="1">
        <v>151.69999999999999</v>
      </c>
      <c r="Q143" s="1">
        <v>965.97333333333324</v>
      </c>
      <c r="R143" s="1">
        <v>0</v>
      </c>
      <c r="S143" s="1">
        <v>97.135238095238094</v>
      </c>
      <c r="T143" s="1">
        <v>6283.9333333333334</v>
      </c>
      <c r="U143" s="1">
        <v>106.84761904761911</v>
      </c>
      <c r="V143" s="1">
        <v>528.37142857142851</v>
      </c>
      <c r="W143" s="1">
        <v>285.32</v>
      </c>
      <c r="X143" s="1">
        <v>23.88571428571429</v>
      </c>
      <c r="Y143" s="1">
        <v>0</v>
      </c>
      <c r="Z143" s="1">
        <v>780.01285714285711</v>
      </c>
      <c r="AA143" s="1">
        <v>13.954285714285721</v>
      </c>
      <c r="AB143" s="1">
        <v>1499.0304761904761</v>
      </c>
      <c r="AC143" s="1">
        <v>0</v>
      </c>
      <c r="AD143" s="1">
        <v>467.3485714285714</v>
      </c>
      <c r="AE143" s="1">
        <v>113.3257142857143</v>
      </c>
      <c r="AF143" s="1">
        <v>403.82857142857142</v>
      </c>
      <c r="AG143" s="1">
        <v>63.657142857142858</v>
      </c>
      <c r="AH143" s="1">
        <v>214.4</v>
      </c>
      <c r="AI143" s="1">
        <v>996.50666666666666</v>
      </c>
      <c r="AJ143" s="1">
        <v>113.1733333333333</v>
      </c>
      <c r="AK143" s="1">
        <v>2261.485714285714</v>
      </c>
      <c r="AL143" s="1">
        <v>166.45714285714291</v>
      </c>
      <c r="AM143" s="1">
        <v>618.05714285714282</v>
      </c>
      <c r="AN143" s="1">
        <v>0</v>
      </c>
      <c r="AO143" s="1">
        <v>0</v>
      </c>
      <c r="AP143" s="1">
        <v>318.01333333333332</v>
      </c>
      <c r="AQ143" s="1">
        <v>4743.8285714285712</v>
      </c>
      <c r="AR143" s="1">
        <v>92.571428571428569</v>
      </c>
      <c r="AS143" s="1">
        <v>723.28571428571433</v>
      </c>
      <c r="AT143" s="1">
        <v>13.02857142857143</v>
      </c>
      <c r="AU143" s="1">
        <v>605.4476190476189</v>
      </c>
      <c r="AV143" s="1">
        <v>284.03142857142859</v>
      </c>
      <c r="AW143" s="1">
        <v>59.090571428571437</v>
      </c>
      <c r="AX143" s="1">
        <v>64.469285714285704</v>
      </c>
      <c r="AY143" s="1">
        <v>19.736428571428569</v>
      </c>
      <c r="AZ143" s="1">
        <v>0</v>
      </c>
      <c r="BA143" s="1">
        <v>0</v>
      </c>
      <c r="BB143" s="1">
        <v>238.66666666666671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1839.571428571428</v>
      </c>
      <c r="CC143" s="1">
        <v>325.71428571428572</v>
      </c>
      <c r="CD143" s="1">
        <v>638.57142857142856</v>
      </c>
      <c r="CE143" s="1">
        <v>0</v>
      </c>
      <c r="CF143" s="1">
        <v>0</v>
      </c>
      <c r="CG143" s="1">
        <v>0</v>
      </c>
      <c r="CH143" s="1">
        <v>7586.5714285714284</v>
      </c>
      <c r="CI143" s="1">
        <v>8830.4571428571417</v>
      </c>
      <c r="CJ143" s="1">
        <v>200.91428571428571</v>
      </c>
      <c r="CK143" s="1">
        <v>2217.7028571428568</v>
      </c>
      <c r="CL143" s="1">
        <v>641.78571428571422</v>
      </c>
      <c r="CM143" s="1">
        <v>116.2285714285714</v>
      </c>
      <c r="CN143" s="1">
        <v>107.3142857142857</v>
      </c>
      <c r="CO143" s="1">
        <v>401.14285714285722</v>
      </c>
      <c r="CP143" s="1">
        <v>7287.7714285714283</v>
      </c>
      <c r="CQ143" s="1">
        <v>424.85714285714289</v>
      </c>
      <c r="CR143" s="1">
        <v>0</v>
      </c>
      <c r="CS143" s="1">
        <v>0</v>
      </c>
      <c r="CT143" s="1">
        <v>263.42857142857139</v>
      </c>
      <c r="CU143" s="1">
        <v>111.7380952380952</v>
      </c>
      <c r="CV143" s="1">
        <v>0</v>
      </c>
      <c r="CW143" s="1">
        <v>35.857142857142847</v>
      </c>
      <c r="CX143" s="1">
        <v>2134.7857142857142</v>
      </c>
      <c r="CY143" s="1">
        <v>126.8571428571429</v>
      </c>
      <c r="CZ143" s="1">
        <v>1012.971428571429</v>
      </c>
      <c r="DA143" s="1">
        <v>1159.714285714286</v>
      </c>
      <c r="DB143" s="1">
        <v>68.571428571428569</v>
      </c>
      <c r="DC143" s="1">
        <v>1221.017142857143</v>
      </c>
      <c r="DD143" s="1">
        <v>0</v>
      </c>
      <c r="DE143" s="1">
        <v>301.86</v>
      </c>
      <c r="DF143" s="1">
        <v>1797.1071428571429</v>
      </c>
      <c r="DG143" s="1">
        <v>5162</v>
      </c>
      <c r="DH143" s="1">
        <v>3528.428571428572</v>
      </c>
      <c r="DI143" s="1">
        <v>990.42857142857156</v>
      </c>
      <c r="DJ143" s="1">
        <v>136.28571428571431</v>
      </c>
      <c r="DK143" s="1">
        <v>1405.928571428572</v>
      </c>
      <c r="DL143" s="1">
        <v>2397.7142857142849</v>
      </c>
      <c r="DM143" s="1">
        <v>713.05714285714271</v>
      </c>
      <c r="DN143" s="1">
        <v>562.38095238095241</v>
      </c>
      <c r="DO143" s="1">
        <v>577.52380952380952</v>
      </c>
      <c r="DP143" s="1">
        <v>129.23809523809521</v>
      </c>
      <c r="DQ143" s="1">
        <v>84.238095238095241</v>
      </c>
      <c r="DR143" s="1">
        <v>59.428571428571431</v>
      </c>
      <c r="DS143" s="1">
        <v>144.38095238095241</v>
      </c>
      <c r="DT143" s="1">
        <v>355.42857142857139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81592.026095238063</v>
      </c>
      <c r="EB143" s="1" t="s">
        <v>458</v>
      </c>
    </row>
    <row r="144" spans="1:132" x14ac:dyDescent="0.2">
      <c r="A144" s="2"/>
    </row>
    <row r="145" spans="1:132" x14ac:dyDescent="0.2">
      <c r="A145" s="2" t="s">
        <v>459</v>
      </c>
      <c r="U145" s="1" t="s">
        <v>442</v>
      </c>
      <c r="EB145" s="1" t="s">
        <v>459</v>
      </c>
    </row>
    <row r="146" spans="1:132" x14ac:dyDescent="0.2">
      <c r="A146" s="2" t="s">
        <v>460</v>
      </c>
      <c r="B146" s="1">
        <v>1398.6</v>
      </c>
      <c r="C146" s="1">
        <v>27</v>
      </c>
      <c r="D146" s="1">
        <v>300</v>
      </c>
      <c r="E146" s="1">
        <v>0</v>
      </c>
      <c r="F146" s="1">
        <v>177.6</v>
      </c>
      <c r="G146" s="1">
        <v>0</v>
      </c>
      <c r="H146" s="1">
        <v>8.8800000000000008</v>
      </c>
      <c r="I146" s="1">
        <v>0</v>
      </c>
      <c r="J146" s="1">
        <v>138.88</v>
      </c>
      <c r="K146" s="1">
        <v>0</v>
      </c>
      <c r="L146" s="1">
        <v>0</v>
      </c>
      <c r="M146" s="1">
        <v>0</v>
      </c>
      <c r="N146" s="1">
        <v>159.84</v>
      </c>
      <c r="O146" s="1">
        <v>17.760000000000002</v>
      </c>
      <c r="P146" s="1">
        <v>14.8</v>
      </c>
      <c r="Q146" s="1">
        <v>31.36</v>
      </c>
      <c r="R146" s="1">
        <v>0</v>
      </c>
      <c r="S146" s="1">
        <v>0</v>
      </c>
      <c r="T146" s="1">
        <v>2307.1999999999998</v>
      </c>
      <c r="U146" s="1">
        <v>1.8</v>
      </c>
      <c r="V146" s="1">
        <v>124.8</v>
      </c>
      <c r="W146" s="1">
        <v>266.39999999999998</v>
      </c>
      <c r="X146" s="1">
        <v>6</v>
      </c>
      <c r="Y146" s="1">
        <v>66</v>
      </c>
      <c r="Z146" s="1">
        <v>104.34</v>
      </c>
      <c r="AA146" s="1">
        <v>0</v>
      </c>
      <c r="AB146" s="1">
        <v>106.72</v>
      </c>
      <c r="AC146" s="1">
        <v>173.88</v>
      </c>
      <c r="AD146" s="1">
        <v>67.319999999999993</v>
      </c>
      <c r="AE146" s="1">
        <v>32.520000000000003</v>
      </c>
      <c r="AF146" s="1">
        <v>84</v>
      </c>
      <c r="AG146" s="1">
        <v>3.6</v>
      </c>
      <c r="AH146" s="1">
        <v>11.2</v>
      </c>
      <c r="AI146" s="1">
        <v>116.48</v>
      </c>
      <c r="AJ146" s="1">
        <v>6.72</v>
      </c>
      <c r="AK146" s="1">
        <v>249.6</v>
      </c>
      <c r="AL146" s="1">
        <v>102.6</v>
      </c>
      <c r="AM146" s="1">
        <v>0</v>
      </c>
      <c r="AN146" s="1">
        <v>4.4400000000000004</v>
      </c>
      <c r="AO146" s="1">
        <v>0</v>
      </c>
      <c r="AP146" s="1">
        <v>3.68</v>
      </c>
      <c r="AQ146" s="1">
        <v>617.4</v>
      </c>
      <c r="AR146" s="1">
        <v>0</v>
      </c>
      <c r="AS146" s="1">
        <v>0</v>
      </c>
      <c r="AT146" s="1">
        <v>8.4</v>
      </c>
      <c r="AU146" s="1">
        <v>55.2</v>
      </c>
      <c r="AV146" s="1">
        <v>6.24</v>
      </c>
      <c r="AW146" s="1">
        <v>0</v>
      </c>
      <c r="AX146" s="1">
        <v>18.7</v>
      </c>
      <c r="AY146" s="1">
        <v>9.5</v>
      </c>
      <c r="AZ146" s="1">
        <v>0</v>
      </c>
      <c r="BA146" s="1">
        <v>0</v>
      </c>
      <c r="BB146" s="1">
        <v>0</v>
      </c>
      <c r="BC146" s="1">
        <v>390</v>
      </c>
      <c r="BD146" s="1">
        <v>137.125</v>
      </c>
      <c r="BE146" s="1">
        <v>0.125</v>
      </c>
      <c r="BF146" s="1">
        <v>64</v>
      </c>
      <c r="BG146" s="1">
        <v>0</v>
      </c>
      <c r="BH146" s="1">
        <v>21</v>
      </c>
      <c r="BI146" s="1">
        <v>3</v>
      </c>
      <c r="BJ146" s="1">
        <v>60</v>
      </c>
      <c r="BK146" s="1">
        <v>0</v>
      </c>
      <c r="BL146" s="1">
        <v>14.4</v>
      </c>
      <c r="BM146" s="1">
        <v>3</v>
      </c>
      <c r="BN146" s="1">
        <v>0</v>
      </c>
      <c r="BO146" s="1">
        <v>45</v>
      </c>
      <c r="BP146" s="1">
        <v>4.8</v>
      </c>
      <c r="BQ146" s="1">
        <v>1260</v>
      </c>
      <c r="BR146" s="1">
        <v>23.125</v>
      </c>
      <c r="BS146" s="1">
        <v>72.099999999999994</v>
      </c>
      <c r="BT146" s="1">
        <v>57.6</v>
      </c>
      <c r="BU146" s="1">
        <v>3</v>
      </c>
      <c r="BV146" s="1">
        <v>26.4</v>
      </c>
      <c r="BW146" s="1">
        <v>0</v>
      </c>
      <c r="BX146" s="1">
        <v>6</v>
      </c>
      <c r="BY146" s="1">
        <v>0</v>
      </c>
      <c r="BZ146" s="1">
        <v>0</v>
      </c>
      <c r="CA146" s="1">
        <v>16.5</v>
      </c>
      <c r="CB146" s="1">
        <v>103.5</v>
      </c>
      <c r="CC146" s="1">
        <v>36</v>
      </c>
      <c r="CD146" s="1">
        <v>0</v>
      </c>
      <c r="CE146" s="1">
        <v>0</v>
      </c>
      <c r="CF146" s="1">
        <v>18</v>
      </c>
      <c r="CG146" s="1">
        <v>0</v>
      </c>
      <c r="CH146" s="1">
        <v>12636</v>
      </c>
      <c r="CI146" s="1">
        <v>620.6</v>
      </c>
      <c r="CJ146" s="1">
        <v>0</v>
      </c>
      <c r="CK146" s="1">
        <v>108</v>
      </c>
      <c r="CL146" s="1">
        <v>12</v>
      </c>
      <c r="CM146" s="1">
        <v>2.4</v>
      </c>
      <c r="CN146" s="1">
        <v>1.2</v>
      </c>
      <c r="CO146" s="1">
        <v>0</v>
      </c>
      <c r="CP146" s="1">
        <v>26.6</v>
      </c>
      <c r="CQ146" s="1">
        <v>26.6</v>
      </c>
      <c r="CR146" s="1">
        <v>0.2</v>
      </c>
      <c r="CS146" s="1">
        <v>6</v>
      </c>
      <c r="CT146" s="1">
        <v>31.4</v>
      </c>
      <c r="CU146" s="1">
        <v>63</v>
      </c>
      <c r="CV146" s="1">
        <v>3</v>
      </c>
      <c r="CW146" s="1">
        <v>6</v>
      </c>
      <c r="CX146" s="1">
        <v>60</v>
      </c>
      <c r="CY146" s="1">
        <v>4.8</v>
      </c>
      <c r="CZ146" s="1">
        <v>22.8</v>
      </c>
      <c r="DA146" s="1">
        <v>70.2</v>
      </c>
      <c r="DB146" s="1">
        <v>0</v>
      </c>
      <c r="DC146" s="1">
        <v>88.74</v>
      </c>
      <c r="DD146" s="1">
        <v>4.8</v>
      </c>
      <c r="DE146" s="1">
        <v>50.76</v>
      </c>
      <c r="DF146" s="1">
        <v>127.5</v>
      </c>
      <c r="DG146" s="1">
        <v>640.5</v>
      </c>
      <c r="DH146" s="1">
        <v>228</v>
      </c>
      <c r="DI146" s="1">
        <v>16.5</v>
      </c>
      <c r="DJ146" s="1">
        <v>0</v>
      </c>
      <c r="DK146" s="1">
        <v>37.5</v>
      </c>
      <c r="DL146" s="1">
        <v>30</v>
      </c>
      <c r="DM146" s="1">
        <v>24.2</v>
      </c>
      <c r="DN146" s="1">
        <v>48</v>
      </c>
      <c r="DO146" s="1">
        <v>0</v>
      </c>
      <c r="DP146" s="1">
        <v>6</v>
      </c>
      <c r="DQ146" s="1">
        <v>0</v>
      </c>
      <c r="DR146" s="1">
        <v>0</v>
      </c>
      <c r="DS146" s="1">
        <v>24</v>
      </c>
      <c r="DT146" s="1">
        <v>48</v>
      </c>
      <c r="DZ146" s="1" t="s">
        <v>442</v>
      </c>
      <c r="EA146" s="1">
        <v>24269.435000000001</v>
      </c>
    </row>
    <row r="147" spans="1:132" x14ac:dyDescent="0.2">
      <c r="A147" s="2" t="s">
        <v>461</v>
      </c>
      <c r="B147" s="1">
        <v>42.9</v>
      </c>
      <c r="C147" s="1">
        <v>15</v>
      </c>
      <c r="D147" s="1">
        <v>18</v>
      </c>
      <c r="E147" s="1">
        <v>27</v>
      </c>
      <c r="F147" s="1">
        <v>856.55</v>
      </c>
      <c r="G147" s="1">
        <v>84</v>
      </c>
      <c r="H147" s="1">
        <v>91.76</v>
      </c>
      <c r="I147" s="1">
        <v>6</v>
      </c>
      <c r="J147" s="1">
        <v>359.24</v>
      </c>
      <c r="K147" s="1">
        <v>0</v>
      </c>
      <c r="L147" s="1">
        <v>0</v>
      </c>
      <c r="M147" s="1">
        <v>0</v>
      </c>
      <c r="N147" s="1">
        <v>645.28</v>
      </c>
      <c r="O147" s="1">
        <v>76.959999999999994</v>
      </c>
      <c r="P147" s="1">
        <v>150.96</v>
      </c>
      <c r="Q147" s="1">
        <v>183.68</v>
      </c>
      <c r="R147" s="1">
        <v>0</v>
      </c>
      <c r="S147" s="1">
        <v>204</v>
      </c>
      <c r="T147" s="1">
        <v>3272.64</v>
      </c>
      <c r="U147" s="1">
        <v>38.4</v>
      </c>
      <c r="V147" s="1">
        <v>191.16</v>
      </c>
      <c r="W147" s="1">
        <v>946.8</v>
      </c>
      <c r="X147" s="1">
        <v>31.2</v>
      </c>
      <c r="Y147" s="1">
        <v>522</v>
      </c>
      <c r="Z147" s="1">
        <v>550.55999999999995</v>
      </c>
      <c r="AA147" s="1">
        <v>0</v>
      </c>
      <c r="AB147" s="1">
        <v>305.44</v>
      </c>
      <c r="AC147" s="1">
        <v>2.76</v>
      </c>
      <c r="AD147" s="1">
        <v>81.599999999999994</v>
      </c>
      <c r="AE147" s="1">
        <v>37.200000000000003</v>
      </c>
      <c r="AF147" s="1">
        <v>798</v>
      </c>
      <c r="AG147" s="1">
        <v>31.2</v>
      </c>
      <c r="AH147" s="1">
        <v>76.16</v>
      </c>
      <c r="AI147" s="1">
        <v>226.24</v>
      </c>
      <c r="AJ147" s="1">
        <v>96.32</v>
      </c>
      <c r="AK147" s="1">
        <v>105.6</v>
      </c>
      <c r="AL147" s="1">
        <v>39.6</v>
      </c>
      <c r="AM147" s="1">
        <v>0</v>
      </c>
      <c r="AN147" s="1">
        <v>28.86</v>
      </c>
      <c r="AO147" s="1">
        <v>0</v>
      </c>
      <c r="AP147" s="1">
        <v>25.76</v>
      </c>
      <c r="AQ147" s="1">
        <v>1300.2</v>
      </c>
      <c r="AR147" s="1">
        <v>0</v>
      </c>
      <c r="AS147" s="1">
        <v>12</v>
      </c>
      <c r="AT147" s="1">
        <v>16.8</v>
      </c>
      <c r="AU147" s="1">
        <v>239.2</v>
      </c>
      <c r="AV147" s="1">
        <v>39.520000000000003</v>
      </c>
      <c r="AW147" s="1">
        <v>6</v>
      </c>
      <c r="AX147" s="1">
        <v>0</v>
      </c>
      <c r="AY147" s="1">
        <v>15.2</v>
      </c>
      <c r="AZ147" s="1">
        <v>0</v>
      </c>
      <c r="BA147" s="1">
        <v>0</v>
      </c>
      <c r="BB147" s="1">
        <v>0</v>
      </c>
      <c r="BC147" s="1">
        <v>1391</v>
      </c>
      <c r="BD147" s="1">
        <v>86</v>
      </c>
      <c r="BE147" s="1">
        <v>96.375</v>
      </c>
      <c r="BF147" s="1">
        <v>308</v>
      </c>
      <c r="BG147" s="1">
        <v>242.4</v>
      </c>
      <c r="BH147" s="1">
        <v>195</v>
      </c>
      <c r="BI147" s="1">
        <v>16.5</v>
      </c>
      <c r="BJ147" s="1">
        <v>51.2</v>
      </c>
      <c r="BK147" s="1">
        <v>0</v>
      </c>
      <c r="BL147" s="1">
        <v>127.2</v>
      </c>
      <c r="BM147" s="1">
        <v>33</v>
      </c>
      <c r="BN147" s="1">
        <v>0</v>
      </c>
      <c r="BO147" s="1">
        <v>330</v>
      </c>
      <c r="BP147" s="1">
        <v>41.6</v>
      </c>
      <c r="BQ147" s="1">
        <v>2501</v>
      </c>
      <c r="BR147" s="1">
        <v>59</v>
      </c>
      <c r="BS147" s="1">
        <v>1098.4000000000001</v>
      </c>
      <c r="BT147" s="1">
        <v>48</v>
      </c>
      <c r="BU147" s="1">
        <v>16.5</v>
      </c>
      <c r="BV147" s="1">
        <v>198</v>
      </c>
      <c r="BW147" s="1">
        <v>0</v>
      </c>
      <c r="BX147" s="1">
        <v>38</v>
      </c>
      <c r="BY147" s="1">
        <v>0</v>
      </c>
      <c r="BZ147" s="1">
        <v>423.6</v>
      </c>
      <c r="CA147" s="1">
        <v>217.5</v>
      </c>
      <c r="CB147" s="1">
        <v>280.5</v>
      </c>
      <c r="CC147" s="1">
        <v>153</v>
      </c>
      <c r="CD147" s="1">
        <v>24</v>
      </c>
      <c r="CE147" s="1">
        <v>0</v>
      </c>
      <c r="CF147" s="1">
        <v>21.6</v>
      </c>
      <c r="CG147" s="1">
        <v>0</v>
      </c>
      <c r="CH147" s="1">
        <v>16722</v>
      </c>
      <c r="CI147" s="1">
        <v>931.8</v>
      </c>
      <c r="CJ147" s="1">
        <v>0</v>
      </c>
      <c r="CK147" s="1">
        <v>891</v>
      </c>
      <c r="CL147" s="1">
        <v>150</v>
      </c>
      <c r="CM147" s="1">
        <v>12</v>
      </c>
      <c r="CN147" s="1">
        <v>22.8</v>
      </c>
      <c r="CO147" s="1">
        <v>0</v>
      </c>
      <c r="CP147" s="1">
        <v>916.2</v>
      </c>
      <c r="CQ147" s="1">
        <v>129</v>
      </c>
      <c r="CR147" s="1">
        <v>3</v>
      </c>
      <c r="CS147" s="1">
        <v>30</v>
      </c>
      <c r="CT147" s="1">
        <v>70.2</v>
      </c>
      <c r="CU147" s="1">
        <v>3</v>
      </c>
      <c r="CV147" s="1">
        <v>13.5</v>
      </c>
      <c r="CW147" s="1">
        <v>24</v>
      </c>
      <c r="CX147" s="1">
        <v>159</v>
      </c>
      <c r="CY147" s="1">
        <v>32.4</v>
      </c>
      <c r="CZ147" s="1">
        <v>34.799999999999997</v>
      </c>
      <c r="DA147" s="1">
        <v>642.6</v>
      </c>
      <c r="DB147" s="1">
        <v>0</v>
      </c>
      <c r="DC147" s="1">
        <v>249.48</v>
      </c>
      <c r="DD147" s="1">
        <v>40.200000000000003</v>
      </c>
      <c r="DE147" s="1">
        <v>64.8</v>
      </c>
      <c r="DF147" s="1">
        <v>405</v>
      </c>
      <c r="DG147" s="1">
        <v>1094.25</v>
      </c>
      <c r="DH147" s="1">
        <v>258</v>
      </c>
      <c r="DI147" s="1">
        <v>204</v>
      </c>
      <c r="DJ147" s="1">
        <v>37.200000000000003</v>
      </c>
      <c r="DK147" s="1">
        <v>375</v>
      </c>
      <c r="DL147" s="1">
        <v>84</v>
      </c>
      <c r="DM147" s="1">
        <v>93.6</v>
      </c>
      <c r="DN147" s="1">
        <v>498</v>
      </c>
      <c r="DO147" s="1">
        <v>12</v>
      </c>
      <c r="DP147" s="1">
        <v>15</v>
      </c>
      <c r="DQ147" s="1">
        <v>0</v>
      </c>
      <c r="DR147" s="1">
        <v>33</v>
      </c>
      <c r="DS147" s="1">
        <v>0</v>
      </c>
      <c r="DT147" s="1">
        <v>18</v>
      </c>
      <c r="DZ147" s="1" t="s">
        <v>442</v>
      </c>
      <c r="EA147" s="1">
        <v>44063.955000000002</v>
      </c>
    </row>
    <row r="148" spans="1:132" x14ac:dyDescent="0.2">
      <c r="A148" s="2" t="s">
        <v>442</v>
      </c>
      <c r="B148" s="1" t="s">
        <v>442</v>
      </c>
      <c r="C148" s="1" t="s">
        <v>442</v>
      </c>
      <c r="D148" s="1" t="s">
        <v>442</v>
      </c>
      <c r="E148" s="1" t="s">
        <v>442</v>
      </c>
      <c r="F148" s="1" t="s">
        <v>442</v>
      </c>
      <c r="G148" s="1" t="s">
        <v>442</v>
      </c>
      <c r="H148" s="1" t="s">
        <v>442</v>
      </c>
      <c r="I148" s="1" t="s">
        <v>442</v>
      </c>
      <c r="J148" s="1" t="s">
        <v>442</v>
      </c>
      <c r="K148" s="1" t="s">
        <v>442</v>
      </c>
      <c r="L148" s="1" t="s">
        <v>442</v>
      </c>
      <c r="M148" s="1" t="s">
        <v>442</v>
      </c>
      <c r="N148" s="1" t="s">
        <v>442</v>
      </c>
      <c r="O148" s="1" t="s">
        <v>442</v>
      </c>
      <c r="P148" s="1" t="s">
        <v>442</v>
      </c>
      <c r="Q148" s="1" t="s">
        <v>442</v>
      </c>
      <c r="R148" s="1" t="s">
        <v>442</v>
      </c>
      <c r="S148" s="1" t="s">
        <v>442</v>
      </c>
      <c r="T148" s="1" t="s">
        <v>442</v>
      </c>
      <c r="U148" s="1" t="s">
        <v>442</v>
      </c>
      <c r="V148" s="1" t="s">
        <v>442</v>
      </c>
      <c r="W148" s="1" t="s">
        <v>442</v>
      </c>
      <c r="X148" s="1" t="s">
        <v>442</v>
      </c>
      <c r="Y148" s="1" t="s">
        <v>442</v>
      </c>
      <c r="Z148" s="1" t="s">
        <v>442</v>
      </c>
      <c r="AA148" s="1" t="s">
        <v>442</v>
      </c>
      <c r="AB148" s="1" t="s">
        <v>442</v>
      </c>
      <c r="AD148" s="1" t="s">
        <v>442</v>
      </c>
      <c r="AE148" s="1" t="s">
        <v>442</v>
      </c>
      <c r="AF148" s="1" t="s">
        <v>442</v>
      </c>
      <c r="AG148" s="1" t="s">
        <v>442</v>
      </c>
      <c r="AH148" s="1" t="s">
        <v>442</v>
      </c>
      <c r="AI148" s="1" t="s">
        <v>442</v>
      </c>
      <c r="AJ148" s="1" t="s">
        <v>442</v>
      </c>
      <c r="AK148" s="1" t="s">
        <v>442</v>
      </c>
      <c r="AL148" s="1" t="s">
        <v>442</v>
      </c>
      <c r="AM148" s="1" t="s">
        <v>442</v>
      </c>
      <c r="AN148" s="1" t="s">
        <v>442</v>
      </c>
      <c r="AO148" s="1" t="s">
        <v>442</v>
      </c>
      <c r="AP148" s="1" t="s">
        <v>442</v>
      </c>
      <c r="AQ148" s="1" t="s">
        <v>442</v>
      </c>
      <c r="AR148" s="1" t="s">
        <v>442</v>
      </c>
      <c r="AS148" s="1" t="s">
        <v>442</v>
      </c>
      <c r="AT148" s="1" t="s">
        <v>442</v>
      </c>
      <c r="AU148" s="1" t="s">
        <v>442</v>
      </c>
      <c r="AV148" s="1" t="s">
        <v>442</v>
      </c>
      <c r="AW148" s="1" t="s">
        <v>442</v>
      </c>
      <c r="AX148" s="1" t="s">
        <v>442</v>
      </c>
      <c r="AY148" s="1" t="s">
        <v>442</v>
      </c>
      <c r="AZ148" s="1" t="s">
        <v>442</v>
      </c>
      <c r="BA148" s="1" t="s">
        <v>442</v>
      </c>
      <c r="BB148" s="1" t="s">
        <v>442</v>
      </c>
      <c r="BC148" s="1" t="s">
        <v>442</v>
      </c>
      <c r="BD148" s="1" t="s">
        <v>442</v>
      </c>
      <c r="BE148" s="1" t="s">
        <v>442</v>
      </c>
      <c r="BF148" s="1" t="s">
        <v>442</v>
      </c>
      <c r="BG148" s="1" t="s">
        <v>442</v>
      </c>
      <c r="BH148" s="1" t="s">
        <v>442</v>
      </c>
      <c r="BI148" s="1" t="s">
        <v>442</v>
      </c>
      <c r="BJ148" s="1" t="s">
        <v>442</v>
      </c>
      <c r="BK148" s="1" t="s">
        <v>442</v>
      </c>
      <c r="BL148" s="1" t="s">
        <v>442</v>
      </c>
      <c r="BM148" s="1" t="s">
        <v>442</v>
      </c>
      <c r="BN148" s="1" t="s">
        <v>442</v>
      </c>
      <c r="BO148" s="1" t="s">
        <v>442</v>
      </c>
      <c r="BP148" s="1" t="s">
        <v>442</v>
      </c>
      <c r="BQ148" s="1" t="s">
        <v>442</v>
      </c>
      <c r="BR148" s="1" t="s">
        <v>442</v>
      </c>
      <c r="BS148" s="1" t="s">
        <v>442</v>
      </c>
      <c r="BT148" s="1" t="s">
        <v>442</v>
      </c>
      <c r="BU148" s="1" t="s">
        <v>442</v>
      </c>
      <c r="BV148" s="1" t="s">
        <v>442</v>
      </c>
      <c r="BW148" s="1" t="s">
        <v>442</v>
      </c>
      <c r="BX148" s="1" t="s">
        <v>442</v>
      </c>
      <c r="BY148" s="1" t="s">
        <v>442</v>
      </c>
      <c r="BZ148" s="1" t="s">
        <v>442</v>
      </c>
      <c r="CA148" s="1" t="s">
        <v>442</v>
      </c>
      <c r="CB148" s="1" t="s">
        <v>442</v>
      </c>
      <c r="CC148" s="1" t="s">
        <v>442</v>
      </c>
      <c r="CD148" s="1" t="s">
        <v>442</v>
      </c>
      <c r="CE148" s="1" t="s">
        <v>442</v>
      </c>
      <c r="CF148" s="1" t="s">
        <v>442</v>
      </c>
      <c r="CG148" s="1" t="s">
        <v>442</v>
      </c>
      <c r="CH148" s="1" t="s">
        <v>442</v>
      </c>
      <c r="CI148" s="1" t="s">
        <v>442</v>
      </c>
      <c r="CJ148" s="1" t="s">
        <v>442</v>
      </c>
      <c r="CK148" s="1" t="s">
        <v>442</v>
      </c>
      <c r="CL148" s="1" t="s">
        <v>442</v>
      </c>
      <c r="CM148" s="1" t="s">
        <v>442</v>
      </c>
      <c r="CN148" s="1" t="s">
        <v>442</v>
      </c>
      <c r="CO148" s="1" t="s">
        <v>442</v>
      </c>
      <c r="CP148" s="1" t="s">
        <v>442</v>
      </c>
      <c r="CQ148" s="1" t="s">
        <v>442</v>
      </c>
      <c r="CR148" s="1" t="s">
        <v>442</v>
      </c>
      <c r="CS148" s="1" t="s">
        <v>442</v>
      </c>
      <c r="CT148" s="1" t="s">
        <v>442</v>
      </c>
      <c r="CU148" s="1" t="s">
        <v>442</v>
      </c>
      <c r="CV148" s="1" t="s">
        <v>442</v>
      </c>
      <c r="CW148" s="1" t="s">
        <v>442</v>
      </c>
      <c r="CX148" s="1" t="s">
        <v>442</v>
      </c>
      <c r="CY148" s="1" t="s">
        <v>442</v>
      </c>
      <c r="CZ148" s="1" t="s">
        <v>442</v>
      </c>
      <c r="DA148" s="1" t="s">
        <v>442</v>
      </c>
      <c r="DB148" s="1" t="s">
        <v>442</v>
      </c>
      <c r="DC148" s="1" t="s">
        <v>442</v>
      </c>
      <c r="DD148" s="1" t="s">
        <v>442</v>
      </c>
      <c r="DE148" s="1" t="s">
        <v>442</v>
      </c>
      <c r="DF148" s="1" t="s">
        <v>442</v>
      </c>
      <c r="DG148" s="1" t="s">
        <v>442</v>
      </c>
      <c r="DH148" s="1" t="s">
        <v>442</v>
      </c>
      <c r="DI148" s="1" t="s">
        <v>442</v>
      </c>
      <c r="DJ148" s="1" t="s">
        <v>442</v>
      </c>
      <c r="DK148" s="1" t="s">
        <v>442</v>
      </c>
      <c r="DL148" s="1" t="s">
        <v>442</v>
      </c>
      <c r="DM148" s="1" t="s">
        <v>442</v>
      </c>
      <c r="DN148" s="1" t="s">
        <v>442</v>
      </c>
      <c r="DO148" s="1" t="s">
        <v>442</v>
      </c>
      <c r="DP148" s="1" t="s">
        <v>442</v>
      </c>
      <c r="DQ148" s="1" t="s">
        <v>442</v>
      </c>
      <c r="DR148" s="1" t="s">
        <v>442</v>
      </c>
      <c r="DS148" s="1" t="s">
        <v>442</v>
      </c>
      <c r="DT148" s="1" t="s">
        <v>442</v>
      </c>
      <c r="DV148" s="1" t="s">
        <v>442</v>
      </c>
      <c r="EA148" s="1">
        <v>0</v>
      </c>
    </row>
    <row r="149" spans="1:132" x14ac:dyDescent="0.2">
      <c r="A149" s="2" t="s">
        <v>442</v>
      </c>
      <c r="B149" s="1" t="s">
        <v>442</v>
      </c>
      <c r="C149" s="1" t="s">
        <v>442</v>
      </c>
      <c r="D149" s="1" t="s">
        <v>442</v>
      </c>
      <c r="E149" s="1" t="s">
        <v>442</v>
      </c>
      <c r="F149" s="1" t="s">
        <v>442</v>
      </c>
      <c r="G149" s="1" t="s">
        <v>442</v>
      </c>
      <c r="H149" s="1" t="s">
        <v>442</v>
      </c>
      <c r="I149" s="1" t="s">
        <v>442</v>
      </c>
      <c r="J149" s="1" t="s">
        <v>442</v>
      </c>
      <c r="K149" s="1" t="s">
        <v>442</v>
      </c>
      <c r="L149" s="1" t="s">
        <v>442</v>
      </c>
      <c r="M149" s="1" t="s">
        <v>442</v>
      </c>
      <c r="N149" s="1" t="s">
        <v>442</v>
      </c>
      <c r="O149" s="1" t="s">
        <v>442</v>
      </c>
      <c r="P149" s="1" t="s">
        <v>442</v>
      </c>
      <c r="Q149" s="1" t="s">
        <v>442</v>
      </c>
      <c r="R149" s="1" t="s">
        <v>442</v>
      </c>
      <c r="S149" s="1" t="s">
        <v>442</v>
      </c>
      <c r="T149" s="1" t="s">
        <v>442</v>
      </c>
      <c r="U149" s="1" t="s">
        <v>442</v>
      </c>
      <c r="V149" s="1" t="s">
        <v>442</v>
      </c>
      <c r="W149" s="1" t="s">
        <v>442</v>
      </c>
      <c r="X149" s="1" t="s">
        <v>442</v>
      </c>
      <c r="Y149" s="1" t="s">
        <v>442</v>
      </c>
      <c r="Z149" s="1" t="s">
        <v>442</v>
      </c>
      <c r="AA149" s="1" t="s">
        <v>442</v>
      </c>
      <c r="AB149" s="1" t="s">
        <v>442</v>
      </c>
      <c r="AD149" s="1" t="s">
        <v>442</v>
      </c>
      <c r="AE149" s="1" t="s">
        <v>442</v>
      </c>
      <c r="AF149" s="1" t="s">
        <v>442</v>
      </c>
      <c r="AG149" s="1" t="s">
        <v>442</v>
      </c>
      <c r="AH149" s="1" t="s">
        <v>442</v>
      </c>
      <c r="AI149" s="1" t="s">
        <v>442</v>
      </c>
      <c r="AJ149" s="1" t="s">
        <v>442</v>
      </c>
      <c r="AK149" s="1" t="s">
        <v>442</v>
      </c>
      <c r="AL149" s="1" t="s">
        <v>442</v>
      </c>
      <c r="AM149" s="1" t="s">
        <v>442</v>
      </c>
      <c r="AN149" s="1" t="s">
        <v>442</v>
      </c>
      <c r="AO149" s="1" t="s">
        <v>442</v>
      </c>
      <c r="AP149" s="1" t="s">
        <v>442</v>
      </c>
      <c r="AQ149" s="1" t="s">
        <v>442</v>
      </c>
      <c r="AR149" s="1" t="s">
        <v>442</v>
      </c>
      <c r="AS149" s="1" t="s">
        <v>442</v>
      </c>
      <c r="AT149" s="1" t="s">
        <v>442</v>
      </c>
      <c r="AU149" s="1" t="s">
        <v>442</v>
      </c>
      <c r="AV149" s="1" t="s">
        <v>442</v>
      </c>
      <c r="AW149" s="1" t="s">
        <v>442</v>
      </c>
      <c r="AX149" s="1" t="s">
        <v>442</v>
      </c>
      <c r="AY149" s="1" t="s">
        <v>442</v>
      </c>
      <c r="AZ149" s="1" t="s">
        <v>442</v>
      </c>
      <c r="BA149" s="1" t="s">
        <v>442</v>
      </c>
      <c r="BB149" s="1" t="s">
        <v>442</v>
      </c>
      <c r="BC149" s="1" t="s">
        <v>442</v>
      </c>
      <c r="BD149" s="1" t="s">
        <v>442</v>
      </c>
      <c r="BE149" s="1" t="s">
        <v>442</v>
      </c>
      <c r="BF149" s="1" t="s">
        <v>442</v>
      </c>
      <c r="BG149" s="1" t="s">
        <v>442</v>
      </c>
      <c r="BH149" s="1" t="s">
        <v>442</v>
      </c>
      <c r="BI149" s="1" t="s">
        <v>442</v>
      </c>
      <c r="BJ149" s="1" t="s">
        <v>442</v>
      </c>
      <c r="BK149" s="1" t="s">
        <v>442</v>
      </c>
      <c r="BL149" s="1" t="s">
        <v>442</v>
      </c>
      <c r="BM149" s="1" t="s">
        <v>442</v>
      </c>
      <c r="BN149" s="1" t="s">
        <v>442</v>
      </c>
      <c r="BO149" s="1" t="s">
        <v>442</v>
      </c>
      <c r="BP149" s="1" t="s">
        <v>442</v>
      </c>
      <c r="BQ149" s="1" t="s">
        <v>442</v>
      </c>
      <c r="BR149" s="1" t="s">
        <v>442</v>
      </c>
      <c r="BS149" s="1" t="s">
        <v>442</v>
      </c>
      <c r="BT149" s="1" t="s">
        <v>442</v>
      </c>
      <c r="BU149" s="1" t="s">
        <v>442</v>
      </c>
      <c r="BV149" s="1" t="s">
        <v>442</v>
      </c>
      <c r="BW149" s="1" t="s">
        <v>442</v>
      </c>
      <c r="BX149" s="1" t="s">
        <v>442</v>
      </c>
      <c r="BY149" s="1" t="s">
        <v>442</v>
      </c>
      <c r="BZ149" s="1" t="s">
        <v>442</v>
      </c>
      <c r="CA149" s="1" t="s">
        <v>442</v>
      </c>
      <c r="CB149" s="1" t="s">
        <v>442</v>
      </c>
      <c r="CC149" s="1" t="s">
        <v>442</v>
      </c>
      <c r="CD149" s="1" t="s">
        <v>442</v>
      </c>
      <c r="CE149" s="1" t="s">
        <v>442</v>
      </c>
      <c r="CF149" s="1" t="s">
        <v>442</v>
      </c>
      <c r="CG149" s="1" t="s">
        <v>442</v>
      </c>
      <c r="CH149" s="1" t="s">
        <v>442</v>
      </c>
      <c r="CI149" s="1" t="s">
        <v>442</v>
      </c>
      <c r="CJ149" s="1" t="s">
        <v>442</v>
      </c>
      <c r="CK149" s="1" t="s">
        <v>442</v>
      </c>
      <c r="CL149" s="1" t="s">
        <v>442</v>
      </c>
      <c r="CM149" s="1" t="s">
        <v>442</v>
      </c>
      <c r="CN149" s="1" t="s">
        <v>442</v>
      </c>
      <c r="CO149" s="1" t="s">
        <v>442</v>
      </c>
      <c r="CP149" s="1" t="s">
        <v>442</v>
      </c>
      <c r="CQ149" s="1" t="s">
        <v>442</v>
      </c>
      <c r="CR149" s="1" t="s">
        <v>442</v>
      </c>
      <c r="CS149" s="1" t="s">
        <v>442</v>
      </c>
      <c r="CT149" s="1" t="s">
        <v>442</v>
      </c>
      <c r="CU149" s="1" t="s">
        <v>442</v>
      </c>
      <c r="CV149" s="1" t="s">
        <v>442</v>
      </c>
      <c r="CW149" s="1" t="s">
        <v>442</v>
      </c>
      <c r="CX149" s="1" t="s">
        <v>442</v>
      </c>
      <c r="CY149" s="1" t="s">
        <v>442</v>
      </c>
      <c r="CZ149" s="1" t="s">
        <v>442</v>
      </c>
      <c r="DA149" s="1" t="s">
        <v>442</v>
      </c>
      <c r="DB149" s="1" t="s">
        <v>442</v>
      </c>
      <c r="DC149" s="1" t="s">
        <v>442</v>
      </c>
      <c r="DD149" s="1" t="s">
        <v>442</v>
      </c>
      <c r="DE149" s="1" t="s">
        <v>442</v>
      </c>
      <c r="DF149" s="1" t="s">
        <v>442</v>
      </c>
      <c r="DG149" s="1" t="s">
        <v>442</v>
      </c>
      <c r="DH149" s="1" t="s">
        <v>442</v>
      </c>
      <c r="DI149" s="1" t="s">
        <v>442</v>
      </c>
      <c r="DJ149" s="1" t="s">
        <v>442</v>
      </c>
      <c r="DK149" s="1" t="s">
        <v>442</v>
      </c>
      <c r="DL149" s="1" t="s">
        <v>442</v>
      </c>
      <c r="DM149" s="1" t="s">
        <v>442</v>
      </c>
      <c r="DN149" s="1" t="s">
        <v>442</v>
      </c>
      <c r="DO149" s="1" t="s">
        <v>442</v>
      </c>
      <c r="DP149" s="1" t="s">
        <v>442</v>
      </c>
      <c r="DQ149" s="1" t="s">
        <v>442</v>
      </c>
      <c r="DR149" s="1" t="s">
        <v>442</v>
      </c>
      <c r="DS149" s="1" t="s">
        <v>442</v>
      </c>
      <c r="DT149" s="1" t="s">
        <v>442</v>
      </c>
      <c r="DU149" s="1" t="s">
        <v>442</v>
      </c>
      <c r="EA149" s="1">
        <v>0</v>
      </c>
      <c r="EB149" s="1" t="s">
        <v>442</v>
      </c>
    </row>
    <row r="150" spans="1:132" x14ac:dyDescent="0.2">
      <c r="A150" s="2" t="s">
        <v>442</v>
      </c>
      <c r="B150" s="1" t="s">
        <v>442</v>
      </c>
      <c r="C150" s="1" t="s">
        <v>442</v>
      </c>
      <c r="D150" s="1" t="s">
        <v>442</v>
      </c>
      <c r="E150" s="1" t="s">
        <v>442</v>
      </c>
      <c r="F150" s="1" t="s">
        <v>442</v>
      </c>
      <c r="G150" s="1" t="s">
        <v>442</v>
      </c>
      <c r="H150" s="1" t="s">
        <v>442</v>
      </c>
      <c r="I150" s="1" t="s">
        <v>442</v>
      </c>
      <c r="J150" s="1" t="s">
        <v>442</v>
      </c>
      <c r="K150" s="1" t="s">
        <v>442</v>
      </c>
      <c r="L150" s="1" t="s">
        <v>442</v>
      </c>
      <c r="M150" s="1" t="s">
        <v>442</v>
      </c>
      <c r="N150" s="1" t="s">
        <v>442</v>
      </c>
      <c r="O150" s="1" t="s">
        <v>442</v>
      </c>
      <c r="P150" s="1" t="s">
        <v>442</v>
      </c>
      <c r="Q150" s="1" t="s">
        <v>442</v>
      </c>
      <c r="R150" s="1" t="s">
        <v>442</v>
      </c>
      <c r="S150" s="1" t="s">
        <v>442</v>
      </c>
      <c r="T150" s="1" t="s">
        <v>442</v>
      </c>
      <c r="U150" s="1" t="s">
        <v>442</v>
      </c>
      <c r="V150" s="1" t="s">
        <v>442</v>
      </c>
      <c r="W150" s="1" t="s">
        <v>442</v>
      </c>
      <c r="X150" s="1" t="s">
        <v>442</v>
      </c>
      <c r="Y150" s="1" t="s">
        <v>442</v>
      </c>
      <c r="Z150" s="1" t="s">
        <v>442</v>
      </c>
      <c r="AA150" s="1" t="s">
        <v>442</v>
      </c>
      <c r="AB150" s="1" t="s">
        <v>442</v>
      </c>
      <c r="AD150" s="1" t="s">
        <v>442</v>
      </c>
      <c r="AE150" s="1" t="s">
        <v>442</v>
      </c>
      <c r="AF150" s="1" t="s">
        <v>442</v>
      </c>
      <c r="AG150" s="1" t="s">
        <v>442</v>
      </c>
      <c r="AH150" s="1" t="s">
        <v>442</v>
      </c>
      <c r="AI150" s="1" t="s">
        <v>442</v>
      </c>
      <c r="AJ150" s="1" t="s">
        <v>442</v>
      </c>
      <c r="AK150" s="1" t="s">
        <v>442</v>
      </c>
      <c r="AL150" s="1" t="s">
        <v>442</v>
      </c>
      <c r="AM150" s="1" t="s">
        <v>442</v>
      </c>
      <c r="AN150" s="1" t="s">
        <v>442</v>
      </c>
      <c r="AO150" s="1" t="s">
        <v>442</v>
      </c>
      <c r="AP150" s="1" t="s">
        <v>442</v>
      </c>
      <c r="AQ150" s="1" t="s">
        <v>442</v>
      </c>
      <c r="AR150" s="1" t="s">
        <v>442</v>
      </c>
      <c r="AS150" s="1" t="s">
        <v>442</v>
      </c>
      <c r="AT150" s="1" t="s">
        <v>442</v>
      </c>
      <c r="AU150" s="1" t="s">
        <v>442</v>
      </c>
      <c r="AV150" s="1" t="s">
        <v>442</v>
      </c>
      <c r="AW150" s="1" t="s">
        <v>442</v>
      </c>
      <c r="AX150" s="1" t="s">
        <v>442</v>
      </c>
      <c r="AY150" s="1" t="s">
        <v>442</v>
      </c>
      <c r="AZ150" s="1" t="s">
        <v>442</v>
      </c>
      <c r="BA150" s="1" t="s">
        <v>442</v>
      </c>
      <c r="BB150" s="1" t="s">
        <v>442</v>
      </c>
      <c r="BC150" s="1" t="s">
        <v>442</v>
      </c>
      <c r="BD150" s="1" t="s">
        <v>442</v>
      </c>
      <c r="BE150" s="1" t="s">
        <v>442</v>
      </c>
      <c r="BF150" s="1" t="s">
        <v>442</v>
      </c>
      <c r="BG150" s="1" t="s">
        <v>442</v>
      </c>
      <c r="BH150" s="1" t="s">
        <v>442</v>
      </c>
      <c r="BI150" s="1" t="s">
        <v>442</v>
      </c>
      <c r="BJ150" s="1" t="s">
        <v>442</v>
      </c>
      <c r="BK150" s="1" t="s">
        <v>442</v>
      </c>
      <c r="BL150" s="1" t="s">
        <v>442</v>
      </c>
      <c r="BM150" s="1" t="s">
        <v>442</v>
      </c>
      <c r="BN150" s="1" t="s">
        <v>442</v>
      </c>
      <c r="BO150" s="1" t="s">
        <v>442</v>
      </c>
      <c r="BP150" s="1" t="s">
        <v>442</v>
      </c>
      <c r="BQ150" s="1" t="s">
        <v>442</v>
      </c>
      <c r="BR150" s="1" t="s">
        <v>442</v>
      </c>
      <c r="BS150" s="1" t="s">
        <v>442</v>
      </c>
      <c r="BT150" s="1" t="s">
        <v>442</v>
      </c>
      <c r="BU150" s="1" t="s">
        <v>442</v>
      </c>
      <c r="BV150" s="1" t="s">
        <v>442</v>
      </c>
      <c r="BW150" s="1" t="s">
        <v>442</v>
      </c>
      <c r="BX150" s="1" t="s">
        <v>442</v>
      </c>
      <c r="BY150" s="1" t="s">
        <v>442</v>
      </c>
      <c r="BZ150" s="1" t="s">
        <v>442</v>
      </c>
      <c r="CA150" s="1" t="s">
        <v>442</v>
      </c>
      <c r="CB150" s="1" t="s">
        <v>442</v>
      </c>
      <c r="CC150" s="1" t="s">
        <v>442</v>
      </c>
      <c r="CD150" s="1" t="s">
        <v>442</v>
      </c>
      <c r="CE150" s="1" t="s">
        <v>442</v>
      </c>
      <c r="CF150" s="1" t="s">
        <v>442</v>
      </c>
      <c r="CG150" s="1" t="s">
        <v>442</v>
      </c>
      <c r="CH150" s="1" t="s">
        <v>442</v>
      </c>
      <c r="CI150" s="1" t="s">
        <v>442</v>
      </c>
      <c r="CJ150" s="1" t="s">
        <v>442</v>
      </c>
      <c r="CK150" s="1" t="s">
        <v>442</v>
      </c>
      <c r="CL150" s="1" t="s">
        <v>442</v>
      </c>
      <c r="CM150" s="1" t="s">
        <v>442</v>
      </c>
      <c r="CN150" s="1" t="s">
        <v>442</v>
      </c>
      <c r="CO150" s="1" t="s">
        <v>442</v>
      </c>
      <c r="CP150" s="1" t="s">
        <v>442</v>
      </c>
      <c r="CQ150" s="1" t="s">
        <v>442</v>
      </c>
      <c r="CR150" s="1" t="s">
        <v>442</v>
      </c>
      <c r="CS150" s="1" t="s">
        <v>442</v>
      </c>
      <c r="CT150" s="1" t="s">
        <v>442</v>
      </c>
      <c r="CU150" s="1" t="s">
        <v>442</v>
      </c>
      <c r="CV150" s="1" t="s">
        <v>442</v>
      </c>
      <c r="CW150" s="1" t="s">
        <v>442</v>
      </c>
      <c r="CX150" s="1" t="s">
        <v>442</v>
      </c>
      <c r="CY150" s="1" t="s">
        <v>442</v>
      </c>
      <c r="CZ150" s="1" t="s">
        <v>442</v>
      </c>
      <c r="DA150" s="1" t="s">
        <v>442</v>
      </c>
      <c r="DB150" s="1" t="s">
        <v>442</v>
      </c>
      <c r="DC150" s="1" t="s">
        <v>442</v>
      </c>
      <c r="DD150" s="1" t="s">
        <v>442</v>
      </c>
      <c r="DE150" s="1" t="s">
        <v>442</v>
      </c>
      <c r="DF150" s="1" t="s">
        <v>442</v>
      </c>
      <c r="DG150" s="1" t="s">
        <v>442</v>
      </c>
      <c r="DH150" s="1" t="s">
        <v>442</v>
      </c>
      <c r="DI150" s="1" t="s">
        <v>442</v>
      </c>
      <c r="DJ150" s="1" t="s">
        <v>442</v>
      </c>
      <c r="DK150" s="1" t="s">
        <v>442</v>
      </c>
      <c r="DL150" s="1" t="s">
        <v>442</v>
      </c>
      <c r="DM150" s="1" t="s">
        <v>442</v>
      </c>
      <c r="DN150" s="1" t="s">
        <v>442</v>
      </c>
      <c r="DO150" s="1" t="s">
        <v>442</v>
      </c>
      <c r="DP150" s="1" t="s">
        <v>442</v>
      </c>
      <c r="DQ150" s="1" t="s">
        <v>442</v>
      </c>
      <c r="DR150" s="1" t="s">
        <v>442</v>
      </c>
      <c r="DS150" s="1" t="s">
        <v>442</v>
      </c>
      <c r="DT150" s="1" t="s">
        <v>442</v>
      </c>
      <c r="EA150" s="1">
        <v>0</v>
      </c>
      <c r="EB150" s="1" t="s">
        <v>442</v>
      </c>
    </row>
    <row r="151" spans="1:132" x14ac:dyDescent="0.2">
      <c r="A151" s="2"/>
      <c r="AM151" s="1" t="s">
        <v>442</v>
      </c>
      <c r="DU151" s="1" t="s">
        <v>441</v>
      </c>
      <c r="DV151" s="1" t="s">
        <v>442</v>
      </c>
      <c r="EA151" s="1">
        <v>0</v>
      </c>
      <c r="EB151" s="1" t="s">
        <v>442</v>
      </c>
    </row>
    <row r="152" spans="1:132" x14ac:dyDescent="0.2">
      <c r="A152" s="2" t="s">
        <v>442</v>
      </c>
      <c r="B152" s="1" t="s">
        <v>442</v>
      </c>
      <c r="C152" s="1" t="s">
        <v>442</v>
      </c>
      <c r="D152" s="1" t="s">
        <v>442</v>
      </c>
      <c r="E152" s="1" t="s">
        <v>442</v>
      </c>
      <c r="F152" s="1" t="s">
        <v>442</v>
      </c>
      <c r="G152" s="1" t="s">
        <v>442</v>
      </c>
      <c r="H152" s="1" t="s">
        <v>442</v>
      </c>
      <c r="I152" s="1" t="s">
        <v>442</v>
      </c>
      <c r="J152" s="1" t="s">
        <v>442</v>
      </c>
      <c r="K152" s="1" t="s">
        <v>442</v>
      </c>
      <c r="L152" s="1" t="s">
        <v>442</v>
      </c>
      <c r="M152" s="1" t="s">
        <v>442</v>
      </c>
      <c r="N152" s="1" t="s">
        <v>442</v>
      </c>
      <c r="O152" s="1" t="s">
        <v>442</v>
      </c>
      <c r="P152" s="1" t="s">
        <v>442</v>
      </c>
      <c r="Q152" s="1" t="s">
        <v>442</v>
      </c>
      <c r="R152" s="1" t="s">
        <v>442</v>
      </c>
      <c r="S152" s="1" t="s">
        <v>442</v>
      </c>
      <c r="T152" s="1" t="s">
        <v>442</v>
      </c>
      <c r="U152" s="1" t="s">
        <v>442</v>
      </c>
      <c r="V152" s="1" t="s">
        <v>442</v>
      </c>
      <c r="W152" s="1" t="s">
        <v>442</v>
      </c>
      <c r="X152" s="1" t="s">
        <v>442</v>
      </c>
      <c r="Y152" s="1" t="s">
        <v>442</v>
      </c>
      <c r="Z152" s="1" t="s">
        <v>442</v>
      </c>
      <c r="AA152" s="1" t="s">
        <v>442</v>
      </c>
      <c r="AB152" s="1" t="s">
        <v>442</v>
      </c>
      <c r="AD152" s="1" t="s">
        <v>442</v>
      </c>
      <c r="AE152" s="1" t="s">
        <v>442</v>
      </c>
      <c r="AF152" s="1" t="s">
        <v>442</v>
      </c>
      <c r="AG152" s="1" t="s">
        <v>442</v>
      </c>
      <c r="AH152" s="1" t="s">
        <v>442</v>
      </c>
      <c r="AI152" s="1" t="s">
        <v>442</v>
      </c>
      <c r="AJ152" s="1" t="s">
        <v>442</v>
      </c>
      <c r="AK152" s="1" t="s">
        <v>442</v>
      </c>
      <c r="AL152" s="1" t="s">
        <v>442</v>
      </c>
      <c r="AM152" s="1" t="s">
        <v>442</v>
      </c>
      <c r="AN152" s="1" t="s">
        <v>442</v>
      </c>
      <c r="AO152" s="1" t="s">
        <v>442</v>
      </c>
      <c r="AP152" s="1" t="s">
        <v>442</v>
      </c>
      <c r="AQ152" s="1" t="s">
        <v>442</v>
      </c>
      <c r="AR152" s="1" t="s">
        <v>442</v>
      </c>
      <c r="AS152" s="1" t="s">
        <v>442</v>
      </c>
      <c r="AT152" s="1" t="s">
        <v>442</v>
      </c>
      <c r="AU152" s="1" t="s">
        <v>442</v>
      </c>
      <c r="AV152" s="1" t="s">
        <v>442</v>
      </c>
      <c r="AW152" s="1" t="s">
        <v>442</v>
      </c>
      <c r="AX152" s="1" t="s">
        <v>442</v>
      </c>
      <c r="AY152" s="1" t="s">
        <v>442</v>
      </c>
      <c r="AZ152" s="1" t="s">
        <v>442</v>
      </c>
      <c r="BA152" s="1" t="s">
        <v>442</v>
      </c>
      <c r="BB152" s="1" t="s">
        <v>442</v>
      </c>
      <c r="BC152" s="1" t="s">
        <v>442</v>
      </c>
      <c r="BD152" s="1" t="s">
        <v>442</v>
      </c>
      <c r="BE152" s="1" t="s">
        <v>442</v>
      </c>
      <c r="BF152" s="1" t="s">
        <v>442</v>
      </c>
      <c r="BG152" s="1" t="s">
        <v>442</v>
      </c>
      <c r="BH152" s="1" t="s">
        <v>442</v>
      </c>
      <c r="BI152" s="1" t="s">
        <v>442</v>
      </c>
      <c r="BJ152" s="1" t="s">
        <v>442</v>
      </c>
      <c r="BK152" s="1" t="s">
        <v>442</v>
      </c>
      <c r="BL152" s="1" t="s">
        <v>442</v>
      </c>
      <c r="BM152" s="1" t="s">
        <v>442</v>
      </c>
      <c r="BN152" s="1" t="s">
        <v>442</v>
      </c>
      <c r="BO152" s="1" t="s">
        <v>442</v>
      </c>
      <c r="BP152" s="1" t="s">
        <v>442</v>
      </c>
      <c r="BQ152" s="1" t="s">
        <v>442</v>
      </c>
      <c r="BR152" s="1" t="s">
        <v>442</v>
      </c>
      <c r="BS152" s="1" t="s">
        <v>442</v>
      </c>
      <c r="BT152" s="1" t="s">
        <v>442</v>
      </c>
      <c r="BU152" s="1" t="s">
        <v>442</v>
      </c>
      <c r="BV152" s="1" t="s">
        <v>442</v>
      </c>
      <c r="BW152" s="1" t="s">
        <v>442</v>
      </c>
      <c r="BX152" s="1" t="s">
        <v>442</v>
      </c>
      <c r="BY152" s="1" t="s">
        <v>442</v>
      </c>
      <c r="BZ152" s="1" t="s">
        <v>442</v>
      </c>
      <c r="CA152" s="1" t="s">
        <v>442</v>
      </c>
      <c r="CB152" s="1" t="s">
        <v>442</v>
      </c>
      <c r="CC152" s="1" t="s">
        <v>442</v>
      </c>
      <c r="CD152" s="1" t="s">
        <v>442</v>
      </c>
      <c r="CE152" s="1" t="s">
        <v>442</v>
      </c>
      <c r="CF152" s="1" t="s">
        <v>442</v>
      </c>
      <c r="CG152" s="1" t="s">
        <v>442</v>
      </c>
      <c r="CH152" s="1" t="s">
        <v>442</v>
      </c>
      <c r="CI152" s="1" t="s">
        <v>442</v>
      </c>
      <c r="CJ152" s="1" t="s">
        <v>442</v>
      </c>
      <c r="CK152" s="1" t="s">
        <v>442</v>
      </c>
      <c r="CL152" s="1" t="s">
        <v>442</v>
      </c>
      <c r="CM152" s="1" t="s">
        <v>442</v>
      </c>
      <c r="CN152" s="1" t="s">
        <v>442</v>
      </c>
      <c r="CO152" s="1" t="s">
        <v>442</v>
      </c>
      <c r="CP152" s="1" t="s">
        <v>442</v>
      </c>
      <c r="CQ152" s="1" t="s">
        <v>442</v>
      </c>
      <c r="CR152" s="1" t="s">
        <v>442</v>
      </c>
      <c r="CS152" s="1" t="s">
        <v>442</v>
      </c>
      <c r="CT152" s="1" t="s">
        <v>442</v>
      </c>
      <c r="CU152" s="1" t="s">
        <v>442</v>
      </c>
      <c r="CV152" s="1" t="s">
        <v>442</v>
      </c>
      <c r="CW152" s="1" t="s">
        <v>442</v>
      </c>
      <c r="CX152" s="1" t="s">
        <v>442</v>
      </c>
      <c r="CY152" s="1" t="s">
        <v>442</v>
      </c>
      <c r="CZ152" s="1" t="s">
        <v>442</v>
      </c>
      <c r="DA152" s="1" t="s">
        <v>442</v>
      </c>
      <c r="DB152" s="1" t="s">
        <v>442</v>
      </c>
      <c r="DC152" s="1" t="s">
        <v>442</v>
      </c>
      <c r="DD152" s="1" t="s">
        <v>442</v>
      </c>
      <c r="DE152" s="1" t="s">
        <v>442</v>
      </c>
      <c r="DF152" s="1" t="s">
        <v>442</v>
      </c>
      <c r="DG152" s="1" t="s">
        <v>442</v>
      </c>
      <c r="DH152" s="1" t="s">
        <v>442</v>
      </c>
      <c r="DI152" s="1" t="s">
        <v>442</v>
      </c>
      <c r="DJ152" s="1" t="s">
        <v>442</v>
      </c>
      <c r="DK152" s="1" t="s">
        <v>442</v>
      </c>
      <c r="DL152" s="1" t="s">
        <v>442</v>
      </c>
      <c r="DM152" s="1" t="s">
        <v>442</v>
      </c>
      <c r="DN152" s="1" t="s">
        <v>442</v>
      </c>
      <c r="DO152" s="1" t="s">
        <v>442</v>
      </c>
      <c r="DP152" s="1" t="s">
        <v>442</v>
      </c>
      <c r="DQ152" s="1" t="s">
        <v>442</v>
      </c>
      <c r="DR152" s="1" t="s">
        <v>442</v>
      </c>
      <c r="DS152" s="1" t="s">
        <v>442</v>
      </c>
      <c r="DT152" s="1" t="s">
        <v>442</v>
      </c>
      <c r="EA152" s="1">
        <v>0</v>
      </c>
      <c r="EB152" s="1" t="s">
        <v>442</v>
      </c>
    </row>
    <row r="153" spans="1:132" x14ac:dyDescent="0.2">
      <c r="A153" s="2" t="s">
        <v>462</v>
      </c>
      <c r="B153" s="1">
        <v>1441.5</v>
      </c>
      <c r="C153" s="1">
        <v>42</v>
      </c>
      <c r="D153" s="1">
        <v>318</v>
      </c>
      <c r="E153" s="1">
        <v>27</v>
      </c>
      <c r="F153" s="1">
        <v>1034.1500000000001</v>
      </c>
      <c r="G153" s="1">
        <v>84</v>
      </c>
      <c r="H153" s="1">
        <v>100.64</v>
      </c>
      <c r="I153" s="1">
        <v>6</v>
      </c>
      <c r="J153" s="1">
        <v>498.12</v>
      </c>
      <c r="K153" s="1">
        <v>0</v>
      </c>
      <c r="L153" s="1">
        <v>0</v>
      </c>
      <c r="M153" s="1">
        <v>0</v>
      </c>
      <c r="N153" s="1">
        <v>805.12</v>
      </c>
      <c r="O153" s="1">
        <v>94.72</v>
      </c>
      <c r="P153" s="1">
        <v>165.76</v>
      </c>
      <c r="Q153" s="1">
        <v>215.04</v>
      </c>
      <c r="R153" s="1">
        <v>0</v>
      </c>
      <c r="S153" s="1">
        <v>204</v>
      </c>
      <c r="T153" s="1">
        <v>5579.84</v>
      </c>
      <c r="U153" s="1">
        <v>40.200000000000003</v>
      </c>
      <c r="V153" s="1">
        <v>315.95999999999998</v>
      </c>
      <c r="W153" s="1">
        <v>1213.2</v>
      </c>
      <c r="X153" s="1">
        <v>37.200000000000003</v>
      </c>
      <c r="Y153" s="1">
        <v>588</v>
      </c>
      <c r="Z153" s="1">
        <v>654.9</v>
      </c>
      <c r="AA153" s="1">
        <v>0</v>
      </c>
      <c r="AB153" s="1">
        <v>412.16</v>
      </c>
      <c r="AC153" s="1">
        <v>176.64</v>
      </c>
      <c r="AD153" s="1">
        <v>148.91999999999999</v>
      </c>
      <c r="AE153" s="1">
        <v>69.72</v>
      </c>
      <c r="AF153" s="1">
        <v>882</v>
      </c>
      <c r="AG153" s="1">
        <v>34.799999999999997</v>
      </c>
      <c r="AH153" s="1">
        <v>87.36</v>
      </c>
      <c r="AI153" s="1">
        <v>342.72</v>
      </c>
      <c r="AJ153" s="1">
        <v>103.04</v>
      </c>
      <c r="AK153" s="1">
        <v>355.2</v>
      </c>
      <c r="AL153" s="1">
        <v>142.19999999999999</v>
      </c>
      <c r="AM153" s="1">
        <v>0</v>
      </c>
      <c r="AN153" s="1">
        <v>33.299999999999997</v>
      </c>
      <c r="AO153" s="1">
        <v>0</v>
      </c>
      <c r="AP153" s="1">
        <v>29.44</v>
      </c>
      <c r="AQ153" s="1">
        <v>1917.6</v>
      </c>
      <c r="AR153" s="1">
        <v>0</v>
      </c>
      <c r="AS153" s="1">
        <v>12</v>
      </c>
      <c r="AT153" s="1">
        <v>25.2</v>
      </c>
      <c r="AU153" s="1">
        <v>294.39999999999998</v>
      </c>
      <c r="AV153" s="1">
        <v>45.760000000000012</v>
      </c>
      <c r="AW153" s="1">
        <v>6</v>
      </c>
      <c r="AX153" s="1">
        <v>18.7</v>
      </c>
      <c r="AY153" s="1">
        <v>24.7</v>
      </c>
      <c r="AZ153" s="1">
        <v>0</v>
      </c>
      <c r="BA153" s="1">
        <v>0</v>
      </c>
      <c r="BB153" s="1">
        <v>0</v>
      </c>
      <c r="BC153" s="1">
        <v>1781</v>
      </c>
      <c r="BD153" s="1">
        <v>223.125</v>
      </c>
      <c r="BE153" s="1">
        <v>96.5</v>
      </c>
      <c r="BF153" s="1">
        <v>372</v>
      </c>
      <c r="BG153" s="1">
        <v>242.4</v>
      </c>
      <c r="BH153" s="1">
        <v>216</v>
      </c>
      <c r="BI153" s="1">
        <v>19.5</v>
      </c>
      <c r="BJ153" s="1">
        <v>111.2</v>
      </c>
      <c r="BK153" s="1">
        <v>0</v>
      </c>
      <c r="BL153" s="1">
        <v>141.6</v>
      </c>
      <c r="BM153" s="1">
        <v>36</v>
      </c>
      <c r="BN153" s="1">
        <v>0</v>
      </c>
      <c r="BO153" s="1">
        <v>375</v>
      </c>
      <c r="BP153" s="1">
        <v>46.4</v>
      </c>
      <c r="BQ153" s="1">
        <v>3761</v>
      </c>
      <c r="BR153" s="1">
        <v>82.125</v>
      </c>
      <c r="BS153" s="1">
        <v>1170.5</v>
      </c>
      <c r="BT153" s="1">
        <v>105.6</v>
      </c>
      <c r="BU153" s="1">
        <v>19.5</v>
      </c>
      <c r="BV153" s="1">
        <v>224.4</v>
      </c>
      <c r="BW153" s="1">
        <v>0</v>
      </c>
      <c r="BX153" s="1">
        <v>44</v>
      </c>
      <c r="BY153" s="1">
        <v>0</v>
      </c>
      <c r="BZ153" s="1">
        <v>423.6</v>
      </c>
      <c r="CA153" s="1">
        <v>234</v>
      </c>
      <c r="CB153" s="1">
        <v>384</v>
      </c>
      <c r="CC153" s="1">
        <v>189</v>
      </c>
      <c r="CD153" s="1">
        <v>24</v>
      </c>
      <c r="CE153" s="1">
        <v>0</v>
      </c>
      <c r="CF153" s="1">
        <v>39.6</v>
      </c>
      <c r="CG153" s="1">
        <v>0</v>
      </c>
      <c r="CH153" s="1">
        <v>29358</v>
      </c>
      <c r="CI153" s="1">
        <v>1552.4</v>
      </c>
      <c r="CJ153" s="1">
        <v>0</v>
      </c>
      <c r="CK153" s="1">
        <v>999</v>
      </c>
      <c r="CL153" s="1">
        <v>162</v>
      </c>
      <c r="CM153" s="1">
        <v>14.4</v>
      </c>
      <c r="CN153" s="1">
        <v>24</v>
      </c>
      <c r="CO153" s="1">
        <v>0</v>
      </c>
      <c r="CP153" s="1">
        <v>942.80000000000007</v>
      </c>
      <c r="CQ153" s="1">
        <v>155.6</v>
      </c>
      <c r="CR153" s="1">
        <v>3.2</v>
      </c>
      <c r="CS153" s="1">
        <v>36</v>
      </c>
      <c r="CT153" s="1">
        <v>101.6</v>
      </c>
      <c r="CU153" s="1">
        <v>66</v>
      </c>
      <c r="CV153" s="1">
        <v>16.5</v>
      </c>
      <c r="CW153" s="1">
        <v>30</v>
      </c>
      <c r="CX153" s="1">
        <v>219</v>
      </c>
      <c r="CY153" s="1">
        <v>37.200000000000003</v>
      </c>
      <c r="CZ153" s="1">
        <v>57.599999999999987</v>
      </c>
      <c r="DA153" s="1">
        <v>712.80000000000007</v>
      </c>
      <c r="DB153" s="1">
        <v>0</v>
      </c>
      <c r="DC153" s="1">
        <v>338.22</v>
      </c>
      <c r="DD153" s="1">
        <v>45</v>
      </c>
      <c r="DE153" s="1">
        <v>115.56</v>
      </c>
      <c r="DF153" s="1">
        <v>532.5</v>
      </c>
      <c r="DG153" s="1">
        <v>1734.75</v>
      </c>
      <c r="DH153" s="1">
        <v>486</v>
      </c>
      <c r="DI153" s="1">
        <v>220.5</v>
      </c>
      <c r="DJ153" s="1">
        <v>37.200000000000003</v>
      </c>
      <c r="DK153" s="1">
        <v>412.5</v>
      </c>
      <c r="DL153" s="1">
        <v>114</v>
      </c>
      <c r="DM153" s="1">
        <v>117.8</v>
      </c>
      <c r="DN153" s="1">
        <v>546</v>
      </c>
      <c r="DO153" s="1">
        <v>12</v>
      </c>
      <c r="DP153" s="1">
        <v>21</v>
      </c>
      <c r="DQ153" s="1">
        <v>0</v>
      </c>
      <c r="DR153" s="1">
        <v>33</v>
      </c>
      <c r="DS153" s="1">
        <v>24</v>
      </c>
      <c r="DT153" s="1">
        <v>66</v>
      </c>
      <c r="DU153" s="1">
        <v>0</v>
      </c>
      <c r="DV153" s="1">
        <v>0</v>
      </c>
      <c r="DZ153" s="1">
        <v>0</v>
      </c>
      <c r="EA153" s="1">
        <v>68333.39</v>
      </c>
      <c r="EB153" s="1" t="s">
        <v>462</v>
      </c>
    </row>
    <row r="154" spans="1:132" x14ac:dyDescent="0.2">
      <c r="A154" s="2" t="s">
        <v>463</v>
      </c>
      <c r="B154" s="1">
        <v>450.46875</v>
      </c>
      <c r="C154" s="1">
        <v>14</v>
      </c>
      <c r="D154" s="1">
        <v>106</v>
      </c>
      <c r="E154" s="1">
        <v>9</v>
      </c>
      <c r="F154" s="1">
        <v>349.37499999999989</v>
      </c>
      <c r="G154" s="1">
        <v>14</v>
      </c>
      <c r="H154" s="1">
        <v>32.569579288025892</v>
      </c>
      <c r="I154" s="1">
        <v>2</v>
      </c>
      <c r="J154" s="1">
        <v>222.375</v>
      </c>
      <c r="K154" s="1">
        <v>0</v>
      </c>
      <c r="L154" s="1">
        <v>0</v>
      </c>
      <c r="M154" s="1">
        <v>0</v>
      </c>
      <c r="N154" s="1">
        <v>268.37333333333328</v>
      </c>
      <c r="O154" s="1">
        <v>32</v>
      </c>
      <c r="P154" s="1">
        <v>55.253333333333337</v>
      </c>
      <c r="Q154" s="1">
        <v>96</v>
      </c>
      <c r="R154" s="1">
        <v>0</v>
      </c>
      <c r="S154" s="1">
        <v>85.355648535564853</v>
      </c>
      <c r="T154" s="1">
        <v>2491</v>
      </c>
      <c r="U154" s="1">
        <v>22.333333333333329</v>
      </c>
      <c r="V154" s="1">
        <v>263.3</v>
      </c>
      <c r="W154" s="1">
        <v>898.66666666666652</v>
      </c>
      <c r="X154" s="1">
        <v>27.555555555555561</v>
      </c>
      <c r="Y154" s="1">
        <v>426.08695652173918</v>
      </c>
      <c r="Z154" s="1">
        <v>295</v>
      </c>
      <c r="AA154" s="1">
        <v>0</v>
      </c>
      <c r="AB154" s="1">
        <v>112</v>
      </c>
      <c r="AC154" s="1">
        <v>60.910344827586201</v>
      </c>
      <c r="AD154" s="1">
        <v>124.1</v>
      </c>
      <c r="AE154" s="1">
        <v>51.644444444444439</v>
      </c>
      <c r="AF154" s="1">
        <v>735</v>
      </c>
      <c r="AG154" s="1">
        <v>25.777777777777779</v>
      </c>
      <c r="AH154" s="1">
        <v>35.657142857142851</v>
      </c>
      <c r="AI154" s="1">
        <v>153</v>
      </c>
      <c r="AJ154" s="1">
        <v>45.999999999999993</v>
      </c>
      <c r="AK154" s="1">
        <v>37</v>
      </c>
      <c r="AL154" s="1">
        <v>70.396039603960389</v>
      </c>
      <c r="AM154" s="1">
        <v>0</v>
      </c>
      <c r="AN154" s="1">
        <v>13.875</v>
      </c>
      <c r="AO154" s="1">
        <v>0</v>
      </c>
      <c r="AP154" s="1">
        <v>8</v>
      </c>
      <c r="AQ154" s="1">
        <v>1065.333333333333</v>
      </c>
      <c r="AR154" s="1">
        <v>0</v>
      </c>
      <c r="AS154" s="1">
        <v>2</v>
      </c>
      <c r="AT154" s="1">
        <v>18.666666666666671</v>
      </c>
      <c r="AU154" s="1">
        <v>32</v>
      </c>
      <c r="AV154" s="1">
        <v>22</v>
      </c>
      <c r="AW154" s="1">
        <v>3.0927835051546388</v>
      </c>
      <c r="AX154" s="1">
        <v>9.6391752577319583</v>
      </c>
      <c r="AY154" s="1">
        <v>12.731958762886601</v>
      </c>
      <c r="AZ154" s="1">
        <v>0</v>
      </c>
      <c r="BA154" s="1">
        <v>0</v>
      </c>
      <c r="BB154" s="1">
        <v>0</v>
      </c>
      <c r="BC154" s="1">
        <v>1781</v>
      </c>
      <c r="BD154" s="1">
        <v>223.125</v>
      </c>
      <c r="BE154" s="1">
        <v>96.5</v>
      </c>
      <c r="BF154" s="1">
        <v>465</v>
      </c>
      <c r="BG154" s="1">
        <v>202</v>
      </c>
      <c r="BH154" s="1">
        <v>144</v>
      </c>
      <c r="BI154" s="1">
        <v>13</v>
      </c>
      <c r="BJ154" s="1">
        <v>70.828025477707001</v>
      </c>
      <c r="BK154" s="1">
        <v>0</v>
      </c>
      <c r="BL154" s="1">
        <v>118</v>
      </c>
      <c r="BM154" s="1">
        <v>18.652849740932641</v>
      </c>
      <c r="BN154" s="1">
        <v>0</v>
      </c>
      <c r="BO154" s="1">
        <v>375</v>
      </c>
      <c r="BP154" s="1">
        <v>29</v>
      </c>
      <c r="BQ154" s="1">
        <v>3761</v>
      </c>
      <c r="BR154" s="1">
        <v>82.125</v>
      </c>
      <c r="BS154" s="1">
        <v>1463.125</v>
      </c>
      <c r="BT154" s="1">
        <v>67.261146496815286</v>
      </c>
      <c r="BU154" s="1">
        <v>13</v>
      </c>
      <c r="BV154" s="1">
        <v>187</v>
      </c>
      <c r="BW154" s="1">
        <v>0</v>
      </c>
      <c r="BX154" s="1">
        <v>22.797927461139899</v>
      </c>
      <c r="BY154" s="1">
        <v>0</v>
      </c>
      <c r="BZ154" s="1">
        <v>353.00000000000011</v>
      </c>
      <c r="CA154" s="1">
        <v>156</v>
      </c>
      <c r="CB154" s="1">
        <v>256</v>
      </c>
      <c r="CC154" s="1">
        <v>63</v>
      </c>
      <c r="CD154" s="1">
        <v>16.901408450704231</v>
      </c>
      <c r="CE154" s="1">
        <v>0</v>
      </c>
      <c r="CF154" s="1">
        <v>22</v>
      </c>
      <c r="CG154" s="1">
        <v>0</v>
      </c>
      <c r="CH154" s="1">
        <v>9786</v>
      </c>
      <c r="CI154" s="1">
        <v>1293.666666666667</v>
      </c>
      <c r="CJ154" s="1">
        <v>0</v>
      </c>
      <c r="CK154" s="1">
        <v>924.99999999999989</v>
      </c>
      <c r="CL154" s="1">
        <v>108</v>
      </c>
      <c r="CM154" s="1">
        <v>10.140845070422539</v>
      </c>
      <c r="CN154" s="1">
        <v>16.901408450704231</v>
      </c>
      <c r="CO154" s="1">
        <v>0</v>
      </c>
      <c r="CP154" s="1">
        <v>663.94366197183103</v>
      </c>
      <c r="CQ154" s="1">
        <v>109.5774647887324</v>
      </c>
      <c r="CR154" s="1">
        <v>2.253521126760563</v>
      </c>
      <c r="CS154" s="1">
        <v>11.07692307692308</v>
      </c>
      <c r="CT154" s="1">
        <v>71.549295774647888</v>
      </c>
      <c r="CU154" s="1">
        <v>22</v>
      </c>
      <c r="CV154" s="1">
        <v>9.1160220994475143</v>
      </c>
      <c r="CW154" s="1">
        <v>17.441860465116282</v>
      </c>
      <c r="CX154" s="1">
        <v>73</v>
      </c>
      <c r="CY154" s="1">
        <v>26.197183098591552</v>
      </c>
      <c r="CZ154" s="1">
        <v>48</v>
      </c>
      <c r="DA154" s="1">
        <v>660</v>
      </c>
      <c r="DB154" s="1">
        <v>0</v>
      </c>
      <c r="DC154" s="1">
        <v>313.16666666666657</v>
      </c>
      <c r="DD154" s="1">
        <v>31.69014084507042</v>
      </c>
      <c r="DE154" s="1">
        <v>107</v>
      </c>
      <c r="DF154" s="1">
        <v>355</v>
      </c>
      <c r="DG154" s="1">
        <v>1156.5</v>
      </c>
      <c r="DH154" s="1">
        <v>162</v>
      </c>
      <c r="DI154" s="1">
        <v>147</v>
      </c>
      <c r="DJ154" s="1">
        <v>26.197183098591552</v>
      </c>
      <c r="DK154" s="1">
        <v>275</v>
      </c>
      <c r="DL154" s="1">
        <v>38</v>
      </c>
      <c r="DM154" s="1">
        <v>82.957746478873247</v>
      </c>
      <c r="DN154" s="1">
        <v>182</v>
      </c>
      <c r="DO154" s="1">
        <v>2</v>
      </c>
      <c r="DP154" s="1">
        <v>7</v>
      </c>
      <c r="DQ154" s="1">
        <v>0</v>
      </c>
      <c r="DR154" s="1">
        <v>11</v>
      </c>
      <c r="DS154" s="1">
        <v>4</v>
      </c>
      <c r="DT154" s="1">
        <v>11</v>
      </c>
      <c r="DU154" s="1">
        <v>0</v>
      </c>
      <c r="DV154" s="1">
        <v>0</v>
      </c>
      <c r="DZ154" s="1">
        <v>0</v>
      </c>
      <c r="EA154" s="1">
        <v>35564.230770910581</v>
      </c>
      <c r="EB154" s="1" t="s">
        <v>463</v>
      </c>
    </row>
    <row r="155" spans="1:132" x14ac:dyDescent="0.2">
      <c r="A155" s="2"/>
      <c r="EA155" s="1">
        <v>0</v>
      </c>
    </row>
    <row r="156" spans="1:132" x14ac:dyDescent="0.2">
      <c r="A156" s="2" t="s">
        <v>464</v>
      </c>
      <c r="B156" s="1">
        <v>-1435.5</v>
      </c>
      <c r="C156" s="1">
        <v>-36</v>
      </c>
      <c r="D156" s="1">
        <v>-123</v>
      </c>
      <c r="E156" s="1">
        <v>-24</v>
      </c>
      <c r="F156" s="1">
        <v>-729.26999999999987</v>
      </c>
      <c r="G156" s="1">
        <v>-84</v>
      </c>
      <c r="H156" s="1">
        <v>-97.68</v>
      </c>
      <c r="I156" s="1">
        <v>3</v>
      </c>
      <c r="J156" s="1">
        <v>-339.08</v>
      </c>
      <c r="K156" s="1">
        <v>0</v>
      </c>
      <c r="L156" s="1">
        <v>0</v>
      </c>
      <c r="M156" s="1">
        <v>0</v>
      </c>
      <c r="N156" s="1">
        <v>-621.6</v>
      </c>
      <c r="O156" s="1">
        <v>-94.72</v>
      </c>
      <c r="P156" s="1">
        <v>65.119999999999976</v>
      </c>
      <c r="Q156" s="1">
        <v>-20.160000000000029</v>
      </c>
      <c r="R156" s="1">
        <v>0</v>
      </c>
      <c r="S156" s="1">
        <v>-201.76</v>
      </c>
      <c r="T156" s="1">
        <v>-2511.04</v>
      </c>
      <c r="U156" s="1">
        <v>-5.9999999999999929</v>
      </c>
      <c r="V156" s="1">
        <v>-297.95999999999998</v>
      </c>
      <c r="W156" s="1">
        <v>-1213.2</v>
      </c>
      <c r="X156" s="1">
        <v>-33.6</v>
      </c>
      <c r="Y156" s="1">
        <v>-588</v>
      </c>
      <c r="Z156" s="1">
        <v>-6.6599999999999682</v>
      </c>
      <c r="AA156" s="1">
        <v>0</v>
      </c>
      <c r="AB156" s="1">
        <v>-360.64</v>
      </c>
      <c r="AC156" s="1">
        <v>-176.64</v>
      </c>
      <c r="AD156" s="1">
        <v>-136.91999999999999</v>
      </c>
      <c r="AE156" s="1">
        <v>-63.72</v>
      </c>
      <c r="AF156" s="1">
        <v>-882</v>
      </c>
      <c r="AG156" s="1">
        <v>-26.4</v>
      </c>
      <c r="AH156" s="1">
        <v>-82.88</v>
      </c>
      <c r="AI156" s="1">
        <v>232.95999999999989</v>
      </c>
      <c r="AJ156" s="1">
        <v>82.88</v>
      </c>
      <c r="AK156" s="1">
        <v>460.8</v>
      </c>
      <c r="AL156" s="1">
        <v>-135</v>
      </c>
      <c r="AM156" s="1">
        <v>28.8</v>
      </c>
      <c r="AN156" s="1">
        <v>18.22000000000001</v>
      </c>
      <c r="AO156" s="1">
        <v>0</v>
      </c>
      <c r="AP156" s="1">
        <v>66.240000000000009</v>
      </c>
      <c r="AQ156" s="1">
        <v>-691.8</v>
      </c>
      <c r="AR156" s="1">
        <v>12.6</v>
      </c>
      <c r="AS156" s="1">
        <v>-12</v>
      </c>
      <c r="AT156" s="1">
        <v>-25.2</v>
      </c>
      <c r="AU156" s="1">
        <v>-230</v>
      </c>
      <c r="AV156" s="1">
        <v>694.44</v>
      </c>
      <c r="AW156" s="1">
        <v>-6</v>
      </c>
      <c r="AX156" s="1">
        <v>-17</v>
      </c>
      <c r="AY156" s="1">
        <v>-24.7</v>
      </c>
      <c r="AZ156" s="1">
        <v>0</v>
      </c>
      <c r="BA156" s="1">
        <v>0</v>
      </c>
      <c r="BB156" s="1">
        <v>0</v>
      </c>
      <c r="BC156" s="1">
        <v>-1723</v>
      </c>
      <c r="BD156" s="1">
        <v>-185.125</v>
      </c>
      <c r="BE156" s="1">
        <v>-49.5</v>
      </c>
      <c r="BF156" s="1">
        <v>-56.799999999999947</v>
      </c>
      <c r="BG156" s="1">
        <v>-241.2</v>
      </c>
      <c r="BH156" s="1">
        <v>-214.5</v>
      </c>
      <c r="BI156" s="1">
        <v>-19.5</v>
      </c>
      <c r="BJ156" s="1">
        <v>-109.6</v>
      </c>
      <c r="BK156" s="1">
        <v>0</v>
      </c>
      <c r="BL156" s="1">
        <v>-118.8</v>
      </c>
      <c r="BM156" s="1">
        <v>-31</v>
      </c>
      <c r="BN156" s="1">
        <v>0</v>
      </c>
      <c r="BO156" s="1">
        <v>-375</v>
      </c>
      <c r="BP156" s="1">
        <v>-36.799999999999997</v>
      </c>
      <c r="BQ156" s="1">
        <v>-3407</v>
      </c>
      <c r="BR156" s="1">
        <v>-72.125</v>
      </c>
      <c r="BS156" s="1">
        <v>-616.9</v>
      </c>
      <c r="BT156" s="1">
        <v>-104</v>
      </c>
      <c r="BU156" s="1">
        <v>-19.5</v>
      </c>
      <c r="BV156" s="1">
        <v>-220.8</v>
      </c>
      <c r="BW156" s="1">
        <v>0</v>
      </c>
      <c r="BX156" s="1">
        <v>-43</v>
      </c>
      <c r="BY156" s="1">
        <v>0</v>
      </c>
      <c r="BZ156" s="1">
        <v>-423.6</v>
      </c>
      <c r="CA156" s="1">
        <v>-234</v>
      </c>
      <c r="CB156" s="1">
        <v>397.5</v>
      </c>
      <c r="CC156" s="1">
        <v>225</v>
      </c>
      <c r="CD156" s="1">
        <v>306</v>
      </c>
      <c r="CE156" s="1">
        <v>21.6</v>
      </c>
      <c r="CF156" s="1">
        <v>-27</v>
      </c>
      <c r="CG156" s="1">
        <v>0</v>
      </c>
      <c r="CH156" s="1">
        <v>-14637</v>
      </c>
      <c r="CI156" s="1">
        <v>-832.40000000000009</v>
      </c>
      <c r="CJ156" s="1">
        <v>177.6</v>
      </c>
      <c r="CK156" s="1">
        <v>-779.76</v>
      </c>
      <c r="CL156" s="1">
        <v>-159</v>
      </c>
      <c r="CM156" s="1">
        <v>49.2</v>
      </c>
      <c r="CN156" s="1">
        <v>20.399999999999999</v>
      </c>
      <c r="CO156" s="1">
        <v>93.6</v>
      </c>
      <c r="CP156" s="1">
        <v>-449.60000000000008</v>
      </c>
      <c r="CQ156" s="1">
        <v>-40.399999999999991</v>
      </c>
      <c r="CR156" s="1">
        <v>58</v>
      </c>
      <c r="CS156" s="1">
        <v>33</v>
      </c>
      <c r="CT156" s="1">
        <v>-41.599999999999987</v>
      </c>
      <c r="CU156" s="1">
        <v>3</v>
      </c>
      <c r="CV156" s="1">
        <v>10.5</v>
      </c>
      <c r="CW156" s="1">
        <v>15</v>
      </c>
      <c r="CX156" s="1">
        <v>402</v>
      </c>
      <c r="CY156" s="1">
        <v>30.000000000000011</v>
      </c>
      <c r="CZ156" s="1">
        <v>51.600000000000009</v>
      </c>
      <c r="DA156" s="1">
        <v>428.75999999999988</v>
      </c>
      <c r="DB156" s="1">
        <v>10.8</v>
      </c>
      <c r="DC156" s="1">
        <v>-79.019999999999982</v>
      </c>
      <c r="DD156" s="1">
        <v>199.8</v>
      </c>
      <c r="DE156" s="1">
        <v>61.56</v>
      </c>
      <c r="DF156" s="1">
        <v>-522</v>
      </c>
      <c r="DG156" s="1">
        <v>-1571.25</v>
      </c>
      <c r="DH156" s="1">
        <v>-474</v>
      </c>
      <c r="DI156" s="1">
        <v>-174</v>
      </c>
      <c r="DJ156" s="1">
        <v>86.399999999999991</v>
      </c>
      <c r="DK156" s="1">
        <v>-402</v>
      </c>
      <c r="DL156" s="1">
        <v>-102</v>
      </c>
      <c r="DM156" s="1">
        <v>184.6</v>
      </c>
      <c r="DN156" s="1">
        <v>-234</v>
      </c>
      <c r="DO156" s="1">
        <v>456</v>
      </c>
      <c r="DP156" s="1">
        <v>327</v>
      </c>
      <c r="DQ156" s="1">
        <v>312</v>
      </c>
      <c r="DR156" s="1">
        <v>360</v>
      </c>
      <c r="DS156" s="1">
        <v>342</v>
      </c>
      <c r="DT156" s="1">
        <v>534</v>
      </c>
      <c r="DU156" s="1">
        <v>0</v>
      </c>
      <c r="DV156" s="1">
        <v>0</v>
      </c>
      <c r="DW156" s="1">
        <v>0</v>
      </c>
      <c r="DY156" s="1">
        <v>0</v>
      </c>
      <c r="DZ156" s="1">
        <v>0</v>
      </c>
      <c r="EA156" s="1">
        <v>-33298.930000000008</v>
      </c>
      <c r="EB156" s="1" t="s">
        <v>464</v>
      </c>
    </row>
    <row r="157" spans="1:132" x14ac:dyDescent="0.2">
      <c r="A157" s="2"/>
    </row>
    <row r="158" spans="1:132" x14ac:dyDescent="0.2">
      <c r="A158" s="2" t="s">
        <v>465</v>
      </c>
      <c r="B158" s="1" t="s">
        <v>466</v>
      </c>
      <c r="N158" s="1" t="s">
        <v>467</v>
      </c>
      <c r="Q158" s="1" t="s">
        <v>468</v>
      </c>
      <c r="BC158" s="1" t="s">
        <v>469</v>
      </c>
      <c r="CB158" s="1" t="s">
        <v>470</v>
      </c>
      <c r="CU158" s="1" t="s">
        <v>148</v>
      </c>
      <c r="CX158" s="1" t="s">
        <v>471</v>
      </c>
      <c r="DF158" s="1" t="s">
        <v>151</v>
      </c>
      <c r="DN158" s="1" t="s">
        <v>472</v>
      </c>
      <c r="EB158" s="1" t="s">
        <v>465</v>
      </c>
    </row>
    <row r="159" spans="1:132" x14ac:dyDescent="0.2">
      <c r="A159" s="2" t="s">
        <v>473</v>
      </c>
      <c r="B159" s="1">
        <v>685.88</v>
      </c>
      <c r="N159" s="1">
        <v>414.4</v>
      </c>
      <c r="Q159" s="1">
        <v>7857.8600000000006</v>
      </c>
      <c r="BC159" s="1">
        <v>1423.7</v>
      </c>
      <c r="CB159" s="1">
        <v>18400.740000000002</v>
      </c>
      <c r="CU159" s="1">
        <v>141</v>
      </c>
      <c r="CX159" s="1">
        <v>2630.88</v>
      </c>
      <c r="DF159" s="1">
        <v>681</v>
      </c>
      <c r="DN159" s="1">
        <v>2799</v>
      </c>
      <c r="EA159" s="1">
        <v>35034.460000000006</v>
      </c>
      <c r="EB159" s="1" t="s">
        <v>473</v>
      </c>
    </row>
    <row r="160" spans="1:132" x14ac:dyDescent="0.2">
      <c r="A160" s="2" t="s">
        <v>474</v>
      </c>
      <c r="B160" s="1">
        <v>3551.4099999999989</v>
      </c>
      <c r="N160" s="1">
        <v>1065.5999999999999</v>
      </c>
      <c r="Q160" s="1">
        <v>14010.2</v>
      </c>
      <c r="BC160" s="1">
        <v>9725.4500000000007</v>
      </c>
      <c r="CB160" s="1">
        <v>33985.599999999999</v>
      </c>
      <c r="CU160" s="1">
        <v>112.5</v>
      </c>
      <c r="CX160" s="1">
        <v>1525.38</v>
      </c>
      <c r="DF160" s="1">
        <v>3655.25</v>
      </c>
      <c r="DN160" s="1">
        <v>702</v>
      </c>
      <c r="EA160" s="1">
        <v>68333.389999999985</v>
      </c>
      <c r="EB160" s="1" t="s">
        <v>474</v>
      </c>
    </row>
    <row r="161" spans="1:132" x14ac:dyDescent="0.2">
      <c r="A161" s="2" t="s">
        <v>442</v>
      </c>
      <c r="EB161" s="1" t="s">
        <v>442</v>
      </c>
    </row>
    <row r="162" spans="1:132" x14ac:dyDescent="0.2">
      <c r="A162" s="2" t="s">
        <v>475</v>
      </c>
      <c r="W162" s="1">
        <v>0</v>
      </c>
      <c r="AV162" s="1">
        <v>740.2</v>
      </c>
      <c r="DF162" s="1">
        <v>378.6</v>
      </c>
      <c r="DN162" s="1">
        <v>780</v>
      </c>
      <c r="DU162" s="1">
        <v>0</v>
      </c>
      <c r="EA162" s="1">
        <v>1898.8</v>
      </c>
      <c r="EB162" s="1" t="s">
        <v>475</v>
      </c>
    </row>
    <row r="163" spans="1:132" x14ac:dyDescent="0.2">
      <c r="A163" s="2"/>
    </row>
    <row r="164" spans="1:132" x14ac:dyDescent="0.2">
      <c r="A164" s="2" t="s">
        <v>476</v>
      </c>
      <c r="W164" s="1">
        <v>285.32</v>
      </c>
      <c r="AV164" s="1">
        <v>284.03142857142859</v>
      </c>
      <c r="DF164" s="1">
        <v>15417.892857142861</v>
      </c>
      <c r="DN164" s="1">
        <v>1139.9047619047619</v>
      </c>
      <c r="DU164" s="1">
        <v>0</v>
      </c>
      <c r="EA164" s="1">
        <v>17127.149047619048</v>
      </c>
      <c r="EB164" s="1" t="s">
        <v>476</v>
      </c>
    </row>
    <row r="165" spans="1:132" x14ac:dyDescent="0.2">
      <c r="A165" s="2"/>
    </row>
    <row r="166" spans="1:132" x14ac:dyDescent="0.2">
      <c r="A166" s="2" t="s">
        <v>477</v>
      </c>
      <c r="W166" s="1">
        <v>-285.32</v>
      </c>
      <c r="AV166" s="1">
        <v>456.16857142857151</v>
      </c>
      <c r="DF166" s="1">
        <v>-15039.29285714286</v>
      </c>
      <c r="DN166" s="1">
        <v>-359.90476190476193</v>
      </c>
      <c r="DU166" s="1">
        <v>0</v>
      </c>
      <c r="EB166" s="1" t="s">
        <v>477</v>
      </c>
    </row>
    <row r="167" spans="1:132" x14ac:dyDescent="0.2">
      <c r="A167" s="2"/>
    </row>
    <row r="168" spans="1:132" x14ac:dyDescent="0.2">
      <c r="A168" s="2"/>
      <c r="I168" s="1">
        <v>12</v>
      </c>
      <c r="Z168" s="1">
        <v>1309.8</v>
      </c>
      <c r="AB168" s="1">
        <v>824.31999999999994</v>
      </c>
      <c r="AP168" s="1">
        <v>58.88</v>
      </c>
      <c r="AU168" s="1">
        <v>588.79999999999995</v>
      </c>
      <c r="AV168" s="1">
        <v>91.52000000000001</v>
      </c>
      <c r="BC168" s="1">
        <v>3562</v>
      </c>
      <c r="BE168" s="1">
        <v>193</v>
      </c>
      <c r="BF168" s="1">
        <v>744</v>
      </c>
      <c r="BP168" s="1">
        <v>92.8</v>
      </c>
      <c r="BQ168" s="1">
        <v>7522</v>
      </c>
      <c r="BS168" s="1">
        <v>2341</v>
      </c>
      <c r="DF168" s="1">
        <v>1065</v>
      </c>
      <c r="DN168" s="1">
        <v>1092</v>
      </c>
      <c r="DU168" s="1">
        <v>0</v>
      </c>
      <c r="EA168" s="1">
        <v>19497.12</v>
      </c>
    </row>
    <row r="169" spans="1:132" x14ac:dyDescent="0.2">
      <c r="A169" s="2" t="s">
        <v>478</v>
      </c>
      <c r="B169" s="1">
        <v>8036.92</v>
      </c>
      <c r="C169" s="1">
        <v>138.45750000000001</v>
      </c>
      <c r="D169" s="1">
        <v>3180</v>
      </c>
      <c r="E169" s="1">
        <v>183</v>
      </c>
      <c r="F169" s="1">
        <v>4043.7054166666671</v>
      </c>
      <c r="G169" s="1">
        <v>166.3125</v>
      </c>
      <c r="H169" s="1">
        <v>295.26</v>
      </c>
      <c r="I169" s="1">
        <v>748.16875000000005</v>
      </c>
      <c r="J169" s="1">
        <v>2524.0250000000001</v>
      </c>
      <c r="K169" s="1">
        <v>197.27500000000001</v>
      </c>
      <c r="L169" s="1">
        <v>100</v>
      </c>
      <c r="M169" s="1">
        <v>0</v>
      </c>
      <c r="N169" s="1">
        <v>1627.8613928571431</v>
      </c>
      <c r="O169" s="1">
        <v>362.07142857142861</v>
      </c>
      <c r="P169" s="1">
        <v>741.85000000000014</v>
      </c>
      <c r="Q169" s="1">
        <v>667.52</v>
      </c>
      <c r="R169" s="1">
        <v>0</v>
      </c>
      <c r="S169" s="1">
        <v>407.4</v>
      </c>
      <c r="T169" s="1">
        <v>24931.07166666667</v>
      </c>
      <c r="U169" s="1">
        <v>534.17500000000007</v>
      </c>
      <c r="V169" s="1">
        <v>1618.5725</v>
      </c>
      <c r="W169" s="1">
        <v>1860.76</v>
      </c>
      <c r="X169" s="1">
        <v>132</v>
      </c>
      <c r="Y169" s="1">
        <v>1039.95</v>
      </c>
      <c r="Z169" s="1">
        <v>9260.1939285714288</v>
      </c>
      <c r="AA169" s="1">
        <v>31.08</v>
      </c>
      <c r="AB169" s="1">
        <v>5548.3052380952377</v>
      </c>
      <c r="AC169" s="1">
        <v>0</v>
      </c>
      <c r="AD169" s="1">
        <v>1767.365</v>
      </c>
      <c r="AE169" s="1">
        <v>225.685</v>
      </c>
      <c r="AF169" s="1">
        <v>2324.85</v>
      </c>
      <c r="AG169" s="1">
        <v>81.900000000000006</v>
      </c>
      <c r="AH169" s="1">
        <v>278.60000000000002</v>
      </c>
      <c r="AI169" s="1">
        <v>1343.1093333333331</v>
      </c>
      <c r="AJ169" s="1">
        <v>475.27</v>
      </c>
      <c r="AK169" s="1">
        <v>5057.3000000000011</v>
      </c>
      <c r="AL169" s="1">
        <v>540.9</v>
      </c>
      <c r="AM169" s="1">
        <v>1094.4000000000001</v>
      </c>
      <c r="AN169" s="1">
        <v>200</v>
      </c>
      <c r="AO169" s="1">
        <v>100</v>
      </c>
      <c r="AP169" s="1">
        <v>804.87249999999995</v>
      </c>
      <c r="AQ169" s="1">
        <v>12608.12125</v>
      </c>
      <c r="AR169" s="1">
        <v>147.82499999999999</v>
      </c>
      <c r="AS169" s="1">
        <v>3768.75</v>
      </c>
      <c r="AT169" s="1">
        <v>53.28</v>
      </c>
      <c r="AU169" s="1">
        <v>1379.493333333334</v>
      </c>
      <c r="AV169" s="1">
        <v>385.90128571428568</v>
      </c>
      <c r="AW169" s="1">
        <v>63.64875</v>
      </c>
      <c r="AX169" s="1">
        <v>78.664999999999992</v>
      </c>
      <c r="AY169" s="1">
        <v>30.31625</v>
      </c>
      <c r="AZ169" s="1">
        <v>0</v>
      </c>
      <c r="BA169" s="1">
        <v>0</v>
      </c>
      <c r="BB169" s="1">
        <v>0</v>
      </c>
      <c r="BC169" s="1">
        <v>6482.4745833333336</v>
      </c>
      <c r="BD169" s="1">
        <v>660.54166666666663</v>
      </c>
      <c r="BE169" s="1">
        <v>1009.61</v>
      </c>
      <c r="BF169" s="1">
        <v>4777.596071428572</v>
      </c>
      <c r="BG169" s="1">
        <v>537.9</v>
      </c>
      <c r="BH169" s="1">
        <v>1176.75</v>
      </c>
      <c r="BI169" s="1">
        <v>148.5</v>
      </c>
      <c r="BJ169" s="1">
        <v>915.2</v>
      </c>
      <c r="BK169" s="1">
        <v>800</v>
      </c>
      <c r="BL169" s="1">
        <v>446.4</v>
      </c>
      <c r="BM169" s="1">
        <v>107.75</v>
      </c>
      <c r="BN169" s="1">
        <v>120</v>
      </c>
      <c r="BO169" s="1">
        <v>1250.875</v>
      </c>
      <c r="BP169" s="1">
        <v>93.619047619047635</v>
      </c>
      <c r="BQ169" s="1">
        <v>13035.13803571429</v>
      </c>
      <c r="BR169" s="1">
        <v>230.94166666666669</v>
      </c>
      <c r="BS169" s="1">
        <v>8269.7049999999999</v>
      </c>
      <c r="BT169" s="1">
        <v>1850</v>
      </c>
      <c r="BU169" s="1">
        <v>119</v>
      </c>
      <c r="BV169" s="1">
        <v>709.34999999999991</v>
      </c>
      <c r="BW169" s="1">
        <v>100</v>
      </c>
      <c r="BX169" s="1">
        <v>122.125</v>
      </c>
      <c r="BY169" s="1">
        <v>800</v>
      </c>
      <c r="BZ169" s="1">
        <v>815.85</v>
      </c>
      <c r="CA169" s="1">
        <v>819.375</v>
      </c>
      <c r="CB169" s="1">
        <v>2554.125</v>
      </c>
      <c r="CC169" s="1">
        <v>350.1875</v>
      </c>
      <c r="CD169" s="1">
        <v>1350</v>
      </c>
      <c r="CE169" s="1">
        <v>0</v>
      </c>
      <c r="CF169" s="1">
        <v>45.375000000000007</v>
      </c>
      <c r="CG169" s="1">
        <v>0</v>
      </c>
      <c r="CH169" s="1">
        <v>29212</v>
      </c>
      <c r="CI169" s="1">
        <v>19827.345000000001</v>
      </c>
      <c r="CJ169" s="1">
        <v>200</v>
      </c>
      <c r="CK169" s="1">
        <v>3579.525000000001</v>
      </c>
      <c r="CL169" s="1">
        <v>1031.25</v>
      </c>
      <c r="CM169" s="1">
        <v>60.599999999999987</v>
      </c>
      <c r="CN169" s="1">
        <v>69.3</v>
      </c>
      <c r="CO169" s="1">
        <v>271.5</v>
      </c>
      <c r="CP169" s="1">
        <v>532.21749999999997</v>
      </c>
      <c r="CQ169" s="1">
        <v>568.67499999999995</v>
      </c>
      <c r="CR169" s="1">
        <v>20</v>
      </c>
      <c r="CS169" s="1">
        <v>200</v>
      </c>
      <c r="CT169" s="1">
        <v>412.42500000000013</v>
      </c>
      <c r="CU169" s="1">
        <v>452.5</v>
      </c>
      <c r="CV169" s="1">
        <v>20</v>
      </c>
      <c r="CW169" s="1">
        <v>109.5</v>
      </c>
      <c r="CX169" s="1">
        <v>786.5</v>
      </c>
      <c r="CY169" s="1">
        <v>152.85</v>
      </c>
      <c r="CZ169" s="1">
        <v>1216.925</v>
      </c>
      <c r="DA169" s="1">
        <v>2586.6</v>
      </c>
      <c r="DB169" s="1">
        <v>200</v>
      </c>
      <c r="DC169" s="1">
        <v>1394.2869999999989</v>
      </c>
      <c r="DD169" s="1">
        <v>424.32749999999959</v>
      </c>
      <c r="DE169" s="1">
        <v>596.84375000000011</v>
      </c>
      <c r="DF169" s="1">
        <v>2211.8187499999999</v>
      </c>
      <c r="DG169" s="1">
        <v>2452.4017857142858</v>
      </c>
      <c r="DH169" s="1">
        <v>4295.5</v>
      </c>
      <c r="DI169" s="1">
        <v>1166.0625</v>
      </c>
      <c r="DJ169" s="1">
        <v>85.8</v>
      </c>
      <c r="DK169" s="1">
        <v>1629.375</v>
      </c>
      <c r="DL169" s="1">
        <v>515.625</v>
      </c>
      <c r="DM169" s="1">
        <v>338.42500000000013</v>
      </c>
      <c r="DN169" s="1">
        <v>1287.7196428571431</v>
      </c>
      <c r="DO169" s="1">
        <v>1397</v>
      </c>
      <c r="DP169" s="1">
        <v>179.5</v>
      </c>
      <c r="DQ169" s="1">
        <v>101.1875</v>
      </c>
      <c r="DR169" s="1">
        <v>85.5625</v>
      </c>
      <c r="DS169" s="1">
        <v>583.5</v>
      </c>
      <c r="DT169" s="1">
        <v>1059</v>
      </c>
      <c r="DU169" s="1">
        <v>0</v>
      </c>
      <c r="DV169" s="1">
        <v>0</v>
      </c>
      <c r="DW169" s="1">
        <v>0</v>
      </c>
      <c r="DY169" s="1">
        <v>0</v>
      </c>
      <c r="DZ169" s="1">
        <v>0</v>
      </c>
      <c r="EA169" s="1">
        <v>232198.2250238095</v>
      </c>
      <c r="EB169" s="1" t="s">
        <v>478</v>
      </c>
    </row>
    <row r="170" spans="1:132" x14ac:dyDescent="0.2">
      <c r="A170" s="2" t="s">
        <v>479</v>
      </c>
      <c r="EA170" s="1">
        <v>0</v>
      </c>
      <c r="EB170" s="1" t="s">
        <v>479</v>
      </c>
    </row>
    <row r="171" spans="1:132" x14ac:dyDescent="0.2">
      <c r="A171" s="2" t="s">
        <v>480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D171" s="1">
        <v>91.32</v>
      </c>
      <c r="AF171" s="1">
        <v>48</v>
      </c>
      <c r="AI171" s="1">
        <v>170.52</v>
      </c>
      <c r="AJ171" s="1">
        <v>6.72</v>
      </c>
      <c r="AK171" s="1">
        <v>0</v>
      </c>
      <c r="AP171" s="1">
        <v>184</v>
      </c>
      <c r="AQ171" s="1">
        <v>325.8</v>
      </c>
      <c r="AR171" s="1">
        <v>0</v>
      </c>
      <c r="AS171" s="1">
        <v>6</v>
      </c>
      <c r="AT171" s="1">
        <v>7.2</v>
      </c>
      <c r="AU171" s="1">
        <v>0</v>
      </c>
      <c r="AV171" s="1">
        <v>49.92</v>
      </c>
      <c r="AW171" s="1">
        <v>2.85</v>
      </c>
      <c r="AY171" s="1">
        <v>0</v>
      </c>
      <c r="AZ171" s="1">
        <v>0</v>
      </c>
      <c r="BA171" s="1">
        <v>0</v>
      </c>
      <c r="BB171" s="1">
        <v>0</v>
      </c>
      <c r="BC171" s="1">
        <v>161.25</v>
      </c>
      <c r="BD171" s="1">
        <v>62</v>
      </c>
      <c r="BE171" s="1">
        <v>0</v>
      </c>
      <c r="BF171" s="1">
        <v>12</v>
      </c>
      <c r="BG171" s="1">
        <v>0</v>
      </c>
      <c r="BH171" s="1">
        <v>43.5</v>
      </c>
      <c r="BI171" s="1">
        <v>0</v>
      </c>
      <c r="BO171" s="1">
        <v>18</v>
      </c>
      <c r="BP171" s="1">
        <v>1.6</v>
      </c>
      <c r="BQ171" s="1">
        <v>219</v>
      </c>
      <c r="BR171" s="1">
        <v>3</v>
      </c>
      <c r="BS171" s="1">
        <v>74.400000000000006</v>
      </c>
      <c r="BU171" s="1">
        <v>0</v>
      </c>
      <c r="BZ171" s="1">
        <v>0</v>
      </c>
      <c r="CA171" s="1">
        <v>24</v>
      </c>
      <c r="CB171" s="1">
        <v>49.75</v>
      </c>
      <c r="CC171" s="1">
        <v>9</v>
      </c>
      <c r="CF171" s="1">
        <v>1.8</v>
      </c>
      <c r="CG171" s="1">
        <v>0</v>
      </c>
      <c r="CH171" s="1">
        <v>1035</v>
      </c>
      <c r="CI171" s="1">
        <v>1299.5999999999999</v>
      </c>
      <c r="CJ171" s="1">
        <v>0</v>
      </c>
      <c r="CK171" s="1">
        <v>75.599999999999994</v>
      </c>
      <c r="CL171" s="1">
        <v>43.5</v>
      </c>
      <c r="CO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48</v>
      </c>
      <c r="DN171" s="1">
        <v>36</v>
      </c>
      <c r="DO171" s="1">
        <v>12</v>
      </c>
      <c r="DS171" s="1">
        <v>6</v>
      </c>
      <c r="DT171" s="1">
        <v>12</v>
      </c>
      <c r="EA171" s="1">
        <v>16705.12</v>
      </c>
      <c r="EB171" s="1" t="s">
        <v>480</v>
      </c>
    </row>
    <row r="172" spans="1:132" x14ac:dyDescent="0.2">
      <c r="A172" s="2" t="s">
        <v>481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D172" s="1">
        <v>147.6</v>
      </c>
      <c r="AF172" s="1">
        <v>483.6</v>
      </c>
      <c r="AI172" s="1">
        <v>226.24</v>
      </c>
      <c r="AJ172" s="1">
        <v>10.08</v>
      </c>
      <c r="AK172" s="1">
        <v>789.6</v>
      </c>
      <c r="AP172" s="1">
        <v>283.36</v>
      </c>
      <c r="AQ172" s="1">
        <v>617.4</v>
      </c>
      <c r="AR172" s="1">
        <v>0</v>
      </c>
      <c r="AS172" s="1">
        <v>936</v>
      </c>
      <c r="AT172" s="1">
        <v>6.48</v>
      </c>
      <c r="AU172" s="1">
        <v>211.6</v>
      </c>
      <c r="AV172" s="1">
        <v>62.4</v>
      </c>
      <c r="AW172" s="1">
        <v>0</v>
      </c>
      <c r="AY172" s="1">
        <v>3.8</v>
      </c>
      <c r="AZ172" s="1">
        <v>0</v>
      </c>
      <c r="BA172" s="1">
        <v>0</v>
      </c>
      <c r="BB172" s="1">
        <v>0</v>
      </c>
      <c r="BC172" s="1">
        <v>309.5</v>
      </c>
      <c r="BD172" s="1">
        <v>72.5</v>
      </c>
      <c r="BE172" s="1">
        <v>156</v>
      </c>
      <c r="BF172" s="1">
        <v>456</v>
      </c>
      <c r="BG172" s="1">
        <v>222</v>
      </c>
      <c r="BH172" s="1">
        <v>643.5</v>
      </c>
      <c r="BI172" s="1">
        <v>24</v>
      </c>
      <c r="BO172" s="1">
        <v>320</v>
      </c>
      <c r="BP172" s="1">
        <v>5.6</v>
      </c>
      <c r="BQ172" s="1">
        <v>844.5</v>
      </c>
      <c r="BR172" s="1">
        <v>8.5</v>
      </c>
      <c r="BS172" s="1">
        <v>1368</v>
      </c>
      <c r="BU172" s="1">
        <v>13.5</v>
      </c>
      <c r="BZ172" s="1">
        <v>240</v>
      </c>
      <c r="CA172" s="1">
        <v>168</v>
      </c>
      <c r="CB172" s="1">
        <v>361</v>
      </c>
      <c r="CC172" s="1">
        <v>90</v>
      </c>
      <c r="CF172" s="1">
        <v>4.8</v>
      </c>
      <c r="CG172" s="1">
        <v>0</v>
      </c>
      <c r="CH172" s="1">
        <v>3177</v>
      </c>
      <c r="CI172" s="1">
        <v>2138.4</v>
      </c>
      <c r="CJ172" s="1">
        <v>0</v>
      </c>
      <c r="CK172" s="1">
        <v>939.6</v>
      </c>
      <c r="CL172" s="1">
        <v>313.5</v>
      </c>
      <c r="CO172" s="1">
        <v>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27</v>
      </c>
      <c r="DN172" s="1">
        <v>327</v>
      </c>
      <c r="DO172" s="1">
        <v>226</v>
      </c>
      <c r="DS172" s="1">
        <v>204</v>
      </c>
      <c r="DT172" s="1">
        <v>84</v>
      </c>
      <c r="EA172" s="1">
        <v>31600.04</v>
      </c>
      <c r="EB172" s="1" t="s">
        <v>481</v>
      </c>
    </row>
    <row r="173" spans="1:132" x14ac:dyDescent="0.2">
      <c r="A173" s="2" t="s">
        <v>482</v>
      </c>
      <c r="EA173" s="1">
        <v>0</v>
      </c>
    </row>
    <row r="174" spans="1:132" x14ac:dyDescent="0.2">
      <c r="A174" s="2" t="s">
        <v>482</v>
      </c>
      <c r="EA174" s="1">
        <v>0</v>
      </c>
    </row>
    <row r="175" spans="1:132" x14ac:dyDescent="0.2">
      <c r="A175" s="2" t="s">
        <v>483</v>
      </c>
      <c r="B175" s="1">
        <v>2479.7199999999998</v>
      </c>
      <c r="C175" s="1">
        <v>108.4575</v>
      </c>
      <c r="D175" s="1">
        <v>1500</v>
      </c>
      <c r="E175" s="1">
        <v>150</v>
      </c>
      <c r="F175" s="1">
        <v>1669.7854166666671</v>
      </c>
      <c r="G175" s="1">
        <v>106.3125</v>
      </c>
      <c r="H175" s="1">
        <v>295.26</v>
      </c>
      <c r="I175" s="1">
        <v>495.16874999999999</v>
      </c>
      <c r="J175" s="1">
        <v>1793.7850000000001</v>
      </c>
      <c r="K175" s="1">
        <v>161.27500000000001</v>
      </c>
      <c r="L175" s="1">
        <v>100</v>
      </c>
      <c r="M175" s="1">
        <v>0</v>
      </c>
      <c r="N175" s="1">
        <v>1355.5413928571429</v>
      </c>
      <c r="O175" s="1">
        <v>282.1514285714286</v>
      </c>
      <c r="P175" s="1">
        <v>543.53000000000009</v>
      </c>
      <c r="Q175" s="1">
        <v>483.84</v>
      </c>
      <c r="R175" s="1">
        <v>0</v>
      </c>
      <c r="S175" s="1">
        <v>407.4</v>
      </c>
      <c r="T175" s="1">
        <v>16786.431666666671</v>
      </c>
      <c r="U175" s="1">
        <v>447.77499999999998</v>
      </c>
      <c r="V175" s="1">
        <v>1062.9725000000001</v>
      </c>
      <c r="W175" s="1">
        <v>1154.68</v>
      </c>
      <c r="X175" s="1">
        <v>132</v>
      </c>
      <c r="Y175" s="1">
        <v>1039.95</v>
      </c>
      <c r="Z175" s="1">
        <v>8665.2339285714279</v>
      </c>
      <c r="AA175" s="1">
        <v>0</v>
      </c>
      <c r="AB175" s="1">
        <v>3605.2652380952381</v>
      </c>
      <c r="AD175" s="1">
        <v>1528.4449999999999</v>
      </c>
      <c r="AE175" s="1">
        <v>225.685</v>
      </c>
      <c r="AF175" s="1">
        <v>1793.25</v>
      </c>
      <c r="AG175" s="1">
        <v>81.900000000000006</v>
      </c>
      <c r="AH175" s="1">
        <v>278.60000000000002</v>
      </c>
      <c r="AI175" s="1">
        <v>946.34933333333311</v>
      </c>
      <c r="AJ175" s="1">
        <v>458.47</v>
      </c>
      <c r="AK175" s="1">
        <v>4267.7000000000007</v>
      </c>
      <c r="AL175" s="1">
        <v>540.9</v>
      </c>
      <c r="AM175" s="1">
        <v>1094.4000000000001</v>
      </c>
      <c r="AN175" s="1">
        <v>200</v>
      </c>
      <c r="AO175" s="1">
        <v>100</v>
      </c>
      <c r="AP175" s="1">
        <v>337.51249999999999</v>
      </c>
      <c r="AQ175" s="1">
        <v>11664.921249999999</v>
      </c>
      <c r="AR175" s="1">
        <v>147.82499999999999</v>
      </c>
      <c r="AS175" s="1">
        <v>2826.75</v>
      </c>
      <c r="AT175" s="1">
        <v>39.6</v>
      </c>
      <c r="AU175" s="1">
        <v>1167.8933333333341</v>
      </c>
      <c r="AV175" s="1">
        <v>273.58128571428568</v>
      </c>
      <c r="AW175" s="1">
        <v>60.798749999999998</v>
      </c>
      <c r="AX175" s="1">
        <v>78.664999999999992</v>
      </c>
      <c r="AY175" s="1">
        <v>26.516249999999999</v>
      </c>
      <c r="AZ175" s="1">
        <v>0</v>
      </c>
      <c r="BA175" s="1">
        <v>0</v>
      </c>
      <c r="BB175" s="1">
        <v>0</v>
      </c>
      <c r="BC175" s="1">
        <v>6011.7245833333336</v>
      </c>
      <c r="BD175" s="1">
        <v>526.04166666666663</v>
      </c>
      <c r="BE175" s="1">
        <v>853.61</v>
      </c>
      <c r="BF175" s="1">
        <v>4309.596071428572</v>
      </c>
      <c r="BG175" s="1">
        <v>315.89999999999998</v>
      </c>
      <c r="BH175" s="1">
        <v>489.75</v>
      </c>
      <c r="BI175" s="1">
        <v>124.5</v>
      </c>
      <c r="BJ175" s="1">
        <v>915.2</v>
      </c>
      <c r="BK175" s="1">
        <v>800</v>
      </c>
      <c r="BL175" s="1">
        <v>446.4</v>
      </c>
      <c r="BM175" s="1">
        <v>107.75</v>
      </c>
      <c r="BN175" s="1">
        <v>120</v>
      </c>
      <c r="BO175" s="1">
        <v>912.875</v>
      </c>
      <c r="BP175" s="1">
        <v>86.419047619047632</v>
      </c>
      <c r="BQ175" s="1">
        <v>11971.63803571429</v>
      </c>
      <c r="BR175" s="1">
        <v>219.44166666666669</v>
      </c>
      <c r="BS175" s="1">
        <v>6827.3050000000003</v>
      </c>
      <c r="BT175" s="1">
        <v>1850</v>
      </c>
      <c r="BU175" s="1">
        <v>105.5</v>
      </c>
      <c r="BV175" s="1">
        <v>709.34999999999991</v>
      </c>
      <c r="BW175" s="1">
        <v>100</v>
      </c>
      <c r="BX175" s="1">
        <v>122.125</v>
      </c>
      <c r="BY175" s="1">
        <v>800</v>
      </c>
      <c r="BZ175" s="1">
        <v>575.85</v>
      </c>
      <c r="CA175" s="1">
        <v>627.375</v>
      </c>
      <c r="CB175" s="1">
        <v>2143.375</v>
      </c>
      <c r="CC175" s="1">
        <v>251.1875</v>
      </c>
      <c r="CD175" s="1">
        <v>1350</v>
      </c>
      <c r="CE175" s="1">
        <v>0</v>
      </c>
      <c r="CF175" s="1">
        <v>38.775000000000013</v>
      </c>
      <c r="CG175" s="1">
        <v>0</v>
      </c>
      <c r="CH175" s="1">
        <v>25000</v>
      </c>
      <c r="CI175" s="1">
        <v>16389.345000000001</v>
      </c>
      <c r="CJ175" s="1">
        <v>200</v>
      </c>
      <c r="CK175" s="1">
        <v>2564.3249999999998</v>
      </c>
      <c r="CL175" s="1">
        <v>674.25</v>
      </c>
      <c r="CM175" s="1">
        <v>60.599999999999987</v>
      </c>
      <c r="CN175" s="1">
        <v>69.3</v>
      </c>
      <c r="CO175" s="1">
        <v>271.5</v>
      </c>
      <c r="CP175" s="1">
        <v>532.21749999999997</v>
      </c>
      <c r="CQ175" s="1">
        <v>568.67499999999995</v>
      </c>
      <c r="CR175" s="1">
        <v>20</v>
      </c>
      <c r="CS175" s="1">
        <v>200</v>
      </c>
      <c r="CT175" s="1">
        <v>412.42500000000013</v>
      </c>
      <c r="CU175" s="1">
        <v>353.5</v>
      </c>
      <c r="CV175" s="1">
        <v>20</v>
      </c>
      <c r="CW175" s="1">
        <v>109.5</v>
      </c>
      <c r="CX175" s="1">
        <v>735.5</v>
      </c>
      <c r="CY175" s="1">
        <v>152.85</v>
      </c>
      <c r="CZ175" s="1">
        <v>1123.7249999999999</v>
      </c>
      <c r="DA175" s="1">
        <v>1830.6</v>
      </c>
      <c r="DB175" s="1">
        <v>200</v>
      </c>
      <c r="DC175" s="1">
        <v>956.88699999999949</v>
      </c>
      <c r="DD175" s="1">
        <v>424.32749999999959</v>
      </c>
      <c r="DE175" s="1">
        <v>490.82375000000008</v>
      </c>
      <c r="DF175" s="1">
        <v>1700.0687499999999</v>
      </c>
      <c r="DG175" s="1">
        <v>1898.901785714286</v>
      </c>
      <c r="DH175" s="1">
        <v>3569.5</v>
      </c>
      <c r="DI175" s="1">
        <v>795.5625</v>
      </c>
      <c r="DJ175" s="1">
        <v>85.8</v>
      </c>
      <c r="DK175" s="1">
        <v>1239.375</v>
      </c>
      <c r="DL175" s="1">
        <v>440.625</v>
      </c>
      <c r="DM175" s="1">
        <v>338.42500000000013</v>
      </c>
      <c r="DN175" s="1">
        <v>924.71964285714284</v>
      </c>
      <c r="DO175" s="1">
        <v>1159</v>
      </c>
      <c r="DP175" s="1">
        <v>179.5</v>
      </c>
      <c r="DQ175" s="1">
        <v>101.1875</v>
      </c>
      <c r="DR175" s="1">
        <v>85.5625</v>
      </c>
      <c r="DS175" s="1">
        <v>373.5</v>
      </c>
      <c r="DT175" s="1">
        <v>963</v>
      </c>
      <c r="EA175" s="1">
        <v>183893.0650238095</v>
      </c>
      <c r="EB175" s="1" t="s">
        <v>483</v>
      </c>
    </row>
    <row r="176" spans="1:132" x14ac:dyDescent="0.2">
      <c r="A176" s="2" t="s">
        <v>484</v>
      </c>
      <c r="B176" s="1">
        <v>1312.8225</v>
      </c>
      <c r="C176" s="1">
        <v>108.4575</v>
      </c>
      <c r="D176" s="1">
        <v>1500</v>
      </c>
      <c r="E176" s="1">
        <v>150</v>
      </c>
      <c r="F176" s="1">
        <v>2162.5587500000001</v>
      </c>
      <c r="G176" s="1">
        <v>106.3125</v>
      </c>
      <c r="H176" s="1">
        <v>295.26</v>
      </c>
      <c r="I176" s="1">
        <v>495.16874999999999</v>
      </c>
      <c r="J176" s="1">
        <v>2043.7850000000001</v>
      </c>
      <c r="K176" s="1">
        <v>161.27500000000001</v>
      </c>
      <c r="L176" s="1">
        <v>100</v>
      </c>
      <c r="M176" s="1">
        <v>0</v>
      </c>
      <c r="N176" s="1">
        <v>1455.5413928571429</v>
      </c>
      <c r="O176" s="1">
        <v>373.9</v>
      </c>
      <c r="P176" s="1">
        <v>543.53000000000009</v>
      </c>
      <c r="Q176" s="1">
        <v>483.84</v>
      </c>
      <c r="R176" s="1">
        <v>0</v>
      </c>
      <c r="S176" s="1">
        <v>407.4</v>
      </c>
      <c r="T176" s="1">
        <v>38595.151666666658</v>
      </c>
      <c r="U176" s="1">
        <v>447.77499999999998</v>
      </c>
      <c r="V176" s="1">
        <v>919.02249999999981</v>
      </c>
      <c r="W176" s="1">
        <v>1154.68</v>
      </c>
      <c r="X176" s="1">
        <v>132</v>
      </c>
      <c r="Y176" s="1">
        <v>1039.95</v>
      </c>
      <c r="Z176" s="1">
        <v>7766.2339285714297</v>
      </c>
      <c r="AA176" s="1">
        <v>0</v>
      </c>
      <c r="AB176" s="1">
        <v>3404.0332380952391</v>
      </c>
      <c r="AD176" s="1">
        <v>928.44500000000005</v>
      </c>
      <c r="AE176" s="1">
        <v>225.685</v>
      </c>
      <c r="AF176" s="1">
        <v>1793.25</v>
      </c>
      <c r="AG176" s="1">
        <v>81.900000000000006</v>
      </c>
      <c r="AH176" s="1">
        <v>278.60000000000002</v>
      </c>
      <c r="AI176" s="1">
        <v>1039.822666666666</v>
      </c>
      <c r="AJ176" s="1">
        <v>558.47</v>
      </c>
      <c r="AK176" s="1">
        <v>4267.7000000000007</v>
      </c>
      <c r="AL176" s="1">
        <v>540.9</v>
      </c>
      <c r="AM176" s="1">
        <v>1094.4000000000001</v>
      </c>
      <c r="AN176" s="1">
        <v>200</v>
      </c>
      <c r="AO176" s="1">
        <v>100</v>
      </c>
      <c r="AP176" s="1">
        <v>417.51249999999999</v>
      </c>
      <c r="AQ176" s="1">
        <v>8486.5212499999998</v>
      </c>
      <c r="AR176" s="1">
        <v>147.82499999999999</v>
      </c>
      <c r="AS176" s="1">
        <v>2826.75</v>
      </c>
      <c r="AT176" s="1">
        <v>39.6</v>
      </c>
      <c r="AU176" s="1">
        <v>1167.8933333333341</v>
      </c>
      <c r="AV176" s="1">
        <v>314.4292857142857</v>
      </c>
      <c r="AW176" s="1">
        <v>60.798749999999998</v>
      </c>
      <c r="AX176" s="1">
        <v>78.664999999999992</v>
      </c>
      <c r="AY176" s="1">
        <v>26.516249999999999</v>
      </c>
      <c r="AZ176" s="1">
        <v>0</v>
      </c>
      <c r="BA176" s="1">
        <v>0</v>
      </c>
      <c r="BB176" s="1">
        <v>0</v>
      </c>
      <c r="BC176" s="1">
        <v>3799.7245833333341</v>
      </c>
      <c r="BD176" s="1">
        <v>510.64166666666671</v>
      </c>
      <c r="BE176" s="1">
        <v>853.61</v>
      </c>
      <c r="BF176" s="1">
        <v>3454.9294047619051</v>
      </c>
      <c r="BG176" s="1">
        <v>315.89999999999998</v>
      </c>
      <c r="BH176" s="1">
        <v>489.75</v>
      </c>
      <c r="BI176" s="1">
        <v>124.5</v>
      </c>
      <c r="BJ176" s="1">
        <v>915.2</v>
      </c>
      <c r="BK176" s="1">
        <v>800</v>
      </c>
      <c r="BL176" s="1">
        <v>446.4</v>
      </c>
      <c r="BM176" s="1">
        <v>107.75</v>
      </c>
      <c r="BN176" s="1">
        <v>120</v>
      </c>
      <c r="BO176" s="1">
        <v>912.875</v>
      </c>
      <c r="BP176" s="1">
        <v>307.61904761904759</v>
      </c>
      <c r="BQ176" s="1">
        <v>10208.70946428571</v>
      </c>
      <c r="BR176" s="1">
        <v>472.04166666666669</v>
      </c>
      <c r="BS176" s="1">
        <v>6187.038333333333</v>
      </c>
      <c r="BT176" s="1">
        <v>687.80000000000007</v>
      </c>
      <c r="BU176" s="1">
        <v>105.5</v>
      </c>
      <c r="BV176" s="1">
        <v>709.34999999999991</v>
      </c>
      <c r="BW176" s="1">
        <v>100</v>
      </c>
      <c r="BX176" s="1">
        <v>122.125</v>
      </c>
      <c r="BY176" s="1">
        <v>800</v>
      </c>
      <c r="BZ176" s="1">
        <v>575.85</v>
      </c>
      <c r="CA176" s="1">
        <v>627.375</v>
      </c>
      <c r="CB176" s="1">
        <v>2147</v>
      </c>
      <c r="CC176" s="1">
        <v>261.1875</v>
      </c>
      <c r="CD176" s="1">
        <v>635.55000000000007</v>
      </c>
      <c r="CE176" s="1">
        <v>0</v>
      </c>
      <c r="CF176" s="1">
        <v>38.775000000000013</v>
      </c>
      <c r="CG176" s="1">
        <v>0</v>
      </c>
      <c r="CH176" s="1">
        <v>25200</v>
      </c>
      <c r="CI176" s="1">
        <v>11439.344999999999</v>
      </c>
      <c r="CJ176" s="1">
        <v>200</v>
      </c>
      <c r="CK176" s="1">
        <v>2564.3249999999998</v>
      </c>
      <c r="CL176" s="1">
        <v>674.25</v>
      </c>
      <c r="CM176" s="1">
        <v>60.599999999999987</v>
      </c>
      <c r="CN176" s="1">
        <v>69.3</v>
      </c>
      <c r="CO176" s="1">
        <v>271.5</v>
      </c>
      <c r="CP176" s="1">
        <v>903.18178571428575</v>
      </c>
      <c r="CQ176" s="1">
        <v>668.67499999999995</v>
      </c>
      <c r="CR176" s="1">
        <v>20</v>
      </c>
      <c r="CS176" s="1">
        <v>200</v>
      </c>
      <c r="CT176" s="1">
        <v>922.42500000000007</v>
      </c>
      <c r="CU176" s="1">
        <v>353.5</v>
      </c>
      <c r="CV176" s="1">
        <v>20</v>
      </c>
      <c r="CW176" s="1">
        <v>109.5</v>
      </c>
      <c r="CX176" s="1">
        <v>635.5</v>
      </c>
      <c r="CY176" s="1">
        <v>152.85</v>
      </c>
      <c r="CZ176" s="1">
        <v>682.3107142857142</v>
      </c>
      <c r="DA176" s="1">
        <v>1830.6</v>
      </c>
      <c r="DB176" s="1">
        <v>200</v>
      </c>
      <c r="DC176" s="1">
        <v>1214.7670000000001</v>
      </c>
      <c r="DD176" s="1">
        <v>424.32749999999959</v>
      </c>
      <c r="DE176" s="1">
        <v>524.1087500000001</v>
      </c>
      <c r="DF176" s="1">
        <v>1520.0687499999999</v>
      </c>
      <c r="DG176" s="1">
        <v>1903.0446428571429</v>
      </c>
      <c r="DH176" s="1">
        <v>3932.5</v>
      </c>
      <c r="DI176" s="1">
        <v>795.5625</v>
      </c>
      <c r="DJ176" s="1">
        <v>85.8</v>
      </c>
      <c r="DK176" s="1">
        <v>1239.375</v>
      </c>
      <c r="DL176" s="1">
        <v>490.625</v>
      </c>
      <c r="DM176" s="1">
        <v>583.37500000000011</v>
      </c>
      <c r="DN176" s="1">
        <v>894.71964285714284</v>
      </c>
      <c r="DO176" s="1">
        <v>1159</v>
      </c>
      <c r="DP176" s="1">
        <v>179.5</v>
      </c>
      <c r="DQ176" s="1">
        <v>101.1875</v>
      </c>
      <c r="DR176" s="1">
        <v>85.5625</v>
      </c>
      <c r="DS176" s="1">
        <v>373.5</v>
      </c>
      <c r="DT176" s="1">
        <v>963</v>
      </c>
      <c r="EA176" s="1">
        <v>190319.46971428569</v>
      </c>
      <c r="EB176" s="1" t="s">
        <v>484</v>
      </c>
    </row>
    <row r="177" spans="1:132" x14ac:dyDescent="0.2">
      <c r="A177" s="2" t="s">
        <v>485</v>
      </c>
      <c r="B177" s="1">
        <v>1312.8225</v>
      </c>
      <c r="C177" s="1">
        <v>108.4575</v>
      </c>
      <c r="D177" s="1">
        <v>1500</v>
      </c>
      <c r="E177" s="1">
        <v>150</v>
      </c>
      <c r="F177" s="1">
        <v>1593.5887499999999</v>
      </c>
      <c r="G177" s="1">
        <v>106.3125</v>
      </c>
      <c r="H177" s="1">
        <v>295.26</v>
      </c>
      <c r="I177" s="1">
        <v>495.16874999999999</v>
      </c>
      <c r="J177" s="1">
        <v>1543.7850000000001</v>
      </c>
      <c r="K177" s="1">
        <v>161.27500000000001</v>
      </c>
      <c r="L177" s="1">
        <v>100</v>
      </c>
      <c r="M177" s="1">
        <v>0</v>
      </c>
      <c r="N177" s="1">
        <v>2665.0133928571431</v>
      </c>
      <c r="O177" s="1">
        <v>373.9</v>
      </c>
      <c r="P177" s="1">
        <v>543.53000000000009</v>
      </c>
      <c r="Q177" s="1">
        <v>483.84</v>
      </c>
      <c r="R177" s="1">
        <v>0</v>
      </c>
      <c r="S177" s="1">
        <v>407.4</v>
      </c>
      <c r="T177" s="1">
        <v>11955.71166666667</v>
      </c>
      <c r="U177" s="1">
        <v>447.77499999999998</v>
      </c>
      <c r="V177" s="1">
        <v>877.42249999999979</v>
      </c>
      <c r="W177" s="1">
        <v>1154.68</v>
      </c>
      <c r="X177" s="1">
        <v>132</v>
      </c>
      <c r="Y177" s="1">
        <v>1039.95</v>
      </c>
      <c r="Z177" s="1">
        <v>7192.2339285714297</v>
      </c>
      <c r="AA177" s="1">
        <v>0</v>
      </c>
      <c r="AB177" s="1">
        <v>2754.0332380952391</v>
      </c>
      <c r="AD177" s="1">
        <v>687.44499999999994</v>
      </c>
      <c r="AE177" s="1">
        <v>225.685</v>
      </c>
      <c r="AF177" s="1">
        <v>1793.25</v>
      </c>
      <c r="AG177" s="1">
        <v>81.900000000000006</v>
      </c>
      <c r="AH177" s="1">
        <v>278.60000000000002</v>
      </c>
      <c r="AI177" s="1">
        <v>1998.606666666667</v>
      </c>
      <c r="AJ177" s="1">
        <v>708.47</v>
      </c>
      <c r="AK177" s="1">
        <v>4267.7000000000007</v>
      </c>
      <c r="AL177" s="1">
        <v>540.9</v>
      </c>
      <c r="AM177" s="1">
        <v>1094.4000000000001</v>
      </c>
      <c r="AN177" s="1">
        <v>200</v>
      </c>
      <c r="AO177" s="1">
        <v>100</v>
      </c>
      <c r="AP177" s="1">
        <v>497.51249999999999</v>
      </c>
      <c r="AQ177" s="1">
        <v>8377.2962499999994</v>
      </c>
      <c r="AR177" s="1">
        <v>147.82499999999999</v>
      </c>
      <c r="AS177" s="1">
        <v>2826.75</v>
      </c>
      <c r="AT177" s="1">
        <v>39.6</v>
      </c>
      <c r="AU177" s="1">
        <v>1167.8933333333341</v>
      </c>
      <c r="AV177" s="1">
        <v>347.01499999999999</v>
      </c>
      <c r="AW177" s="1">
        <v>60.798749999999998</v>
      </c>
      <c r="AX177" s="1">
        <v>78.664999999999992</v>
      </c>
      <c r="AY177" s="1">
        <v>26.516249999999999</v>
      </c>
      <c r="AZ177" s="1">
        <v>0</v>
      </c>
      <c r="BA177" s="1">
        <v>0</v>
      </c>
      <c r="BB177" s="1">
        <v>0</v>
      </c>
      <c r="BC177" s="1">
        <v>2799.7245833333341</v>
      </c>
      <c r="BD177" s="1">
        <v>510.64166666666671</v>
      </c>
      <c r="BE177" s="1">
        <v>853.61</v>
      </c>
      <c r="BF177" s="1">
        <v>1714.729404761905</v>
      </c>
      <c r="BG177" s="1">
        <v>315.89999999999998</v>
      </c>
      <c r="BH177" s="1">
        <v>489.75</v>
      </c>
      <c r="BI177" s="1">
        <v>124.5</v>
      </c>
      <c r="BJ177" s="1">
        <v>915.2</v>
      </c>
      <c r="BK177" s="1">
        <v>500</v>
      </c>
      <c r="BL177" s="1">
        <v>446.4</v>
      </c>
      <c r="BM177" s="1">
        <v>107.75</v>
      </c>
      <c r="BN177" s="1">
        <v>120</v>
      </c>
      <c r="BO177" s="1">
        <v>912.875</v>
      </c>
      <c r="BP177" s="1">
        <v>357.61904761904759</v>
      </c>
      <c r="BQ177" s="1">
        <v>12564.70946428571</v>
      </c>
      <c r="BR177" s="1">
        <v>462.04166666666669</v>
      </c>
      <c r="BS177" s="1">
        <v>4175.2383333333328</v>
      </c>
      <c r="BT177" s="1">
        <v>687.80000000000007</v>
      </c>
      <c r="BU177" s="1">
        <v>105.5</v>
      </c>
      <c r="BV177" s="1">
        <v>709.34999999999991</v>
      </c>
      <c r="BW177" s="1">
        <v>100</v>
      </c>
      <c r="BX177" s="1">
        <v>122.125</v>
      </c>
      <c r="BY177" s="1">
        <v>700</v>
      </c>
      <c r="BZ177" s="1">
        <v>575.85</v>
      </c>
      <c r="CA177" s="1">
        <v>1637.5625</v>
      </c>
      <c r="CB177" s="1">
        <v>2297</v>
      </c>
      <c r="CC177" s="1">
        <v>261.1875</v>
      </c>
      <c r="CD177" s="1">
        <v>635.55000000000007</v>
      </c>
      <c r="CE177" s="1">
        <v>0</v>
      </c>
      <c r="CF177" s="1">
        <v>38.775000000000013</v>
      </c>
      <c r="CG177" s="1">
        <v>0</v>
      </c>
      <c r="CH177" s="1">
        <v>25200</v>
      </c>
      <c r="CI177" s="1">
        <v>15322.307500000001</v>
      </c>
      <c r="CJ177" s="1">
        <v>170</v>
      </c>
      <c r="CK177" s="1">
        <v>2564.3249999999998</v>
      </c>
      <c r="CL177" s="1">
        <v>674.25</v>
      </c>
      <c r="CM177" s="1">
        <v>60.599999999999987</v>
      </c>
      <c r="CN177" s="1">
        <v>69.3</v>
      </c>
      <c r="CO177" s="1">
        <v>271.5</v>
      </c>
      <c r="CP177" s="1">
        <v>853.18178571428575</v>
      </c>
      <c r="CQ177" s="1">
        <v>773.67499999999995</v>
      </c>
      <c r="CR177" s="1">
        <v>20</v>
      </c>
      <c r="CS177" s="1">
        <v>200</v>
      </c>
      <c r="CT177" s="1">
        <v>1036.5250000000001</v>
      </c>
      <c r="CU177" s="1">
        <v>353.5</v>
      </c>
      <c r="CV177" s="1">
        <v>20</v>
      </c>
      <c r="CW177" s="1">
        <v>109.5</v>
      </c>
      <c r="CX177" s="1">
        <v>735.5</v>
      </c>
      <c r="CY177" s="1">
        <v>152.85</v>
      </c>
      <c r="CZ177" s="1">
        <v>682.3107142857142</v>
      </c>
      <c r="DA177" s="1">
        <v>1830.6</v>
      </c>
      <c r="DB177" s="1">
        <v>170</v>
      </c>
      <c r="DC177" s="1">
        <v>1214.7670000000001</v>
      </c>
      <c r="DD177" s="1">
        <v>1024.3275000000001</v>
      </c>
      <c r="DE177" s="1">
        <v>424.10874999999999</v>
      </c>
      <c r="DF177" s="1">
        <v>1274.8544642857139</v>
      </c>
      <c r="DG177" s="1">
        <v>2033.0446428571429</v>
      </c>
      <c r="DH177" s="1">
        <v>3440.5</v>
      </c>
      <c r="DI177" s="1">
        <v>795.5625</v>
      </c>
      <c r="DJ177" s="1">
        <v>85.8</v>
      </c>
      <c r="DK177" s="1">
        <v>1239.375</v>
      </c>
      <c r="DL177" s="1">
        <v>490.625</v>
      </c>
      <c r="DM177" s="1">
        <v>538.37500000000011</v>
      </c>
      <c r="DN177" s="1">
        <v>769.91964285714289</v>
      </c>
      <c r="DO177" s="1">
        <v>1159</v>
      </c>
      <c r="DP177" s="1">
        <v>179.5</v>
      </c>
      <c r="DQ177" s="1">
        <v>101.1875</v>
      </c>
      <c r="DR177" s="1">
        <v>85.5625</v>
      </c>
      <c r="DS177" s="1">
        <v>373.5</v>
      </c>
      <c r="DT177" s="1">
        <v>963</v>
      </c>
      <c r="EA177" s="1">
        <v>165645.31214285709</v>
      </c>
      <c r="EB177" s="1" t="s">
        <v>485</v>
      </c>
    </row>
    <row r="178" spans="1:132" x14ac:dyDescent="0.2">
      <c r="A178" s="2" t="s">
        <v>486</v>
      </c>
      <c r="B178" s="1">
        <v>1312.8225</v>
      </c>
      <c r="C178" s="1">
        <v>108.4575</v>
      </c>
      <c r="D178" s="1">
        <v>1500</v>
      </c>
      <c r="E178" s="1">
        <v>150</v>
      </c>
      <c r="F178" s="1">
        <v>1593.5887499999999</v>
      </c>
      <c r="G178" s="1">
        <v>106.3125</v>
      </c>
      <c r="H178" s="1">
        <v>295.26</v>
      </c>
      <c r="I178" s="1">
        <v>495.16874999999999</v>
      </c>
      <c r="J178" s="1">
        <v>1543.7850000000001</v>
      </c>
      <c r="K178" s="1">
        <v>161.27500000000001</v>
      </c>
      <c r="L178" s="1">
        <v>100</v>
      </c>
      <c r="M178" s="1">
        <v>0</v>
      </c>
      <c r="N178" s="1">
        <v>1727.123392857143</v>
      </c>
      <c r="O178" s="1">
        <v>463.9</v>
      </c>
      <c r="P178" s="1">
        <v>543.53000000000009</v>
      </c>
      <c r="Q178" s="1">
        <v>483.84</v>
      </c>
      <c r="R178" s="1">
        <v>0</v>
      </c>
      <c r="S178" s="1">
        <v>407.4</v>
      </c>
      <c r="T178" s="1">
        <v>9966.9116666666669</v>
      </c>
      <c r="U178" s="1">
        <v>447.77499999999998</v>
      </c>
      <c r="V178" s="1">
        <v>877.42249999999979</v>
      </c>
      <c r="W178" s="1">
        <v>1154.68</v>
      </c>
      <c r="X178" s="1">
        <v>132</v>
      </c>
      <c r="Y178" s="1">
        <v>1039.95</v>
      </c>
      <c r="Z178" s="1">
        <v>6293.2339285714297</v>
      </c>
      <c r="AA178" s="1">
        <v>0</v>
      </c>
      <c r="AB178" s="1">
        <v>2104.0332380952391</v>
      </c>
      <c r="AD178" s="1">
        <v>687.44499999999994</v>
      </c>
      <c r="AE178" s="1">
        <v>225.685</v>
      </c>
      <c r="AF178" s="1">
        <v>1793.25</v>
      </c>
      <c r="AG178" s="1">
        <v>81.900000000000006</v>
      </c>
      <c r="AH178" s="1">
        <v>278.60000000000002</v>
      </c>
      <c r="AI178" s="1">
        <v>1168.606666666667</v>
      </c>
      <c r="AJ178" s="1">
        <v>362.77</v>
      </c>
      <c r="AK178" s="1">
        <v>4267.7000000000007</v>
      </c>
      <c r="AL178" s="1">
        <v>540.9</v>
      </c>
      <c r="AM178" s="1">
        <v>1094.4000000000001</v>
      </c>
      <c r="AN178" s="1">
        <v>200</v>
      </c>
      <c r="AO178" s="1">
        <v>100</v>
      </c>
      <c r="AP178" s="1">
        <v>497.51249999999999</v>
      </c>
      <c r="AQ178" s="1">
        <v>4870.8024999999998</v>
      </c>
      <c r="AR178" s="1">
        <v>147.82499999999999</v>
      </c>
      <c r="AS178" s="1">
        <v>2826.75</v>
      </c>
      <c r="AT178" s="1">
        <v>39.6</v>
      </c>
      <c r="AU178" s="1">
        <v>1167.8933333333341</v>
      </c>
      <c r="AV178" s="1">
        <v>347.01499999999999</v>
      </c>
      <c r="AW178" s="1">
        <v>60.798749999999998</v>
      </c>
      <c r="AX178" s="1">
        <v>78.664999999999992</v>
      </c>
      <c r="AY178" s="1">
        <v>26.516249999999999</v>
      </c>
      <c r="AZ178" s="1">
        <v>0</v>
      </c>
      <c r="BA178" s="1">
        <v>0</v>
      </c>
      <c r="BB178" s="1">
        <v>0</v>
      </c>
      <c r="BC178" s="1">
        <v>2249.7245833333341</v>
      </c>
      <c r="BD178" s="1">
        <v>410.64166666666671</v>
      </c>
      <c r="BE178" s="1">
        <v>853.61</v>
      </c>
      <c r="BF178" s="1">
        <v>1354.9294047619051</v>
      </c>
      <c r="BG178" s="1">
        <v>315.89999999999998</v>
      </c>
      <c r="BH178" s="1">
        <v>489.75</v>
      </c>
      <c r="BI178" s="1">
        <v>124.5</v>
      </c>
      <c r="BJ178" s="1">
        <v>915.2</v>
      </c>
      <c r="BK178" s="1">
        <v>265.60000000000002</v>
      </c>
      <c r="BL178" s="1">
        <v>446.4</v>
      </c>
      <c r="BM178" s="1">
        <v>107.75</v>
      </c>
      <c r="BN178" s="1">
        <v>120</v>
      </c>
      <c r="BO178" s="1">
        <v>912.875</v>
      </c>
      <c r="BP178" s="1">
        <v>357.61904761904759</v>
      </c>
      <c r="BQ178" s="1">
        <v>5722.7094642857146</v>
      </c>
      <c r="BR178" s="1">
        <v>552.04166666666663</v>
      </c>
      <c r="BS178" s="1">
        <v>3674.8383333333318</v>
      </c>
      <c r="BT178" s="1">
        <v>687.80000000000007</v>
      </c>
      <c r="BU178" s="1">
        <v>105.5</v>
      </c>
      <c r="BV178" s="1">
        <v>709.34999999999991</v>
      </c>
      <c r="BW178" s="1">
        <v>100</v>
      </c>
      <c r="BX178" s="1">
        <v>122.125</v>
      </c>
      <c r="BY178" s="1">
        <v>428.8</v>
      </c>
      <c r="BZ178" s="1">
        <v>575.85</v>
      </c>
      <c r="CA178" s="1">
        <v>1637.5625</v>
      </c>
      <c r="CB178" s="1">
        <v>1808.5</v>
      </c>
      <c r="CC178" s="1">
        <v>261.1875</v>
      </c>
      <c r="CD178" s="1">
        <v>635.55000000000007</v>
      </c>
      <c r="CE178" s="1">
        <v>0</v>
      </c>
      <c r="CF178" s="1">
        <v>38.775000000000013</v>
      </c>
      <c r="CG178" s="1">
        <v>0</v>
      </c>
      <c r="CH178" s="1">
        <v>25200</v>
      </c>
      <c r="CI178" s="1">
        <v>9856.3075000000008</v>
      </c>
      <c r="CJ178" s="1">
        <v>236.25</v>
      </c>
      <c r="CK178" s="1">
        <v>2564.3249999999998</v>
      </c>
      <c r="CL178" s="1">
        <v>674.25</v>
      </c>
      <c r="CM178" s="1">
        <v>60.599999999999987</v>
      </c>
      <c r="CN178" s="1">
        <v>69.3</v>
      </c>
      <c r="CO178" s="1">
        <v>271.5</v>
      </c>
      <c r="CP178" s="1">
        <v>701.93178571428575</v>
      </c>
      <c r="CQ178" s="1">
        <v>566.02499999999986</v>
      </c>
      <c r="CR178" s="1">
        <v>20</v>
      </c>
      <c r="CS178" s="1">
        <v>200</v>
      </c>
      <c r="CT178" s="1">
        <v>745.82500000000005</v>
      </c>
      <c r="CU178" s="1">
        <v>353.5</v>
      </c>
      <c r="CV178" s="1">
        <v>20</v>
      </c>
      <c r="CW178" s="1">
        <v>109.5</v>
      </c>
      <c r="CX178" s="1">
        <v>485.5</v>
      </c>
      <c r="CY178" s="1">
        <v>152.85</v>
      </c>
      <c r="CZ178" s="1">
        <v>682.3107142857142</v>
      </c>
      <c r="DA178" s="1">
        <v>1830.6</v>
      </c>
      <c r="DB178" s="1">
        <v>129.44999999999999</v>
      </c>
      <c r="DC178" s="1">
        <v>1065.206999999999</v>
      </c>
      <c r="DD178" s="1">
        <v>624.32749999999965</v>
      </c>
      <c r="DE178" s="1">
        <v>310.62675000000002</v>
      </c>
      <c r="DF178" s="1">
        <v>1087.8544642857139</v>
      </c>
      <c r="DG178" s="1">
        <v>9492.7946428571431</v>
      </c>
      <c r="DH178" s="1">
        <v>3440.5</v>
      </c>
      <c r="DI178" s="1">
        <v>795.5625</v>
      </c>
      <c r="DJ178" s="1">
        <v>85.8</v>
      </c>
      <c r="DK178" s="1">
        <v>1239.375</v>
      </c>
      <c r="DL178" s="1">
        <v>490.625</v>
      </c>
      <c r="DM178" s="1">
        <v>576.32500000000016</v>
      </c>
      <c r="DN178" s="1">
        <v>819.91964285714289</v>
      </c>
      <c r="DO178" s="1">
        <v>1159</v>
      </c>
      <c r="DP178" s="1">
        <v>179.5</v>
      </c>
      <c r="DQ178" s="1">
        <v>101.1875</v>
      </c>
      <c r="DR178" s="1">
        <v>85.5625</v>
      </c>
      <c r="DS178" s="1">
        <v>373.5</v>
      </c>
      <c r="DT178" s="1">
        <v>963</v>
      </c>
      <c r="EA178" s="1">
        <v>147678.88639285721</v>
      </c>
      <c r="EB178" s="1" t="s">
        <v>486</v>
      </c>
    </row>
    <row r="179" spans="1:132" x14ac:dyDescent="0.2">
      <c r="A179" s="2" t="s">
        <v>487</v>
      </c>
      <c r="B179" s="1">
        <v>1312.8225</v>
      </c>
      <c r="C179" s="1">
        <v>108.4575</v>
      </c>
      <c r="D179" s="1">
        <v>1500</v>
      </c>
      <c r="E179" s="1">
        <v>150</v>
      </c>
      <c r="F179" s="1">
        <v>1293.5887499999999</v>
      </c>
      <c r="G179" s="1">
        <v>106.3125</v>
      </c>
      <c r="H179" s="1">
        <v>295.26</v>
      </c>
      <c r="I179" s="1">
        <v>495.16874999999999</v>
      </c>
      <c r="J179" s="1">
        <v>1493.7850000000001</v>
      </c>
      <c r="K179" s="1">
        <v>161.27500000000001</v>
      </c>
      <c r="L179" s="1">
        <v>100</v>
      </c>
      <c r="M179" s="1">
        <v>0</v>
      </c>
      <c r="N179" s="1">
        <v>1047.123392857143</v>
      </c>
      <c r="O179" s="1">
        <v>373.9</v>
      </c>
      <c r="P179" s="1">
        <v>543.53000000000009</v>
      </c>
      <c r="Q179" s="1">
        <v>483.84</v>
      </c>
      <c r="R179" s="1">
        <v>0</v>
      </c>
      <c r="S179" s="1">
        <v>407.4</v>
      </c>
      <c r="T179" s="1">
        <v>13813.71166666667</v>
      </c>
      <c r="U179" s="1">
        <v>447.77499999999998</v>
      </c>
      <c r="V179" s="1">
        <v>927.42249999999979</v>
      </c>
      <c r="W179" s="1">
        <v>1154.68</v>
      </c>
      <c r="X179" s="1">
        <v>132</v>
      </c>
      <c r="Y179" s="1">
        <v>1039.95</v>
      </c>
      <c r="Z179" s="1">
        <v>6469.2339285714297</v>
      </c>
      <c r="AA179" s="1">
        <v>0</v>
      </c>
      <c r="AB179" s="1">
        <v>2711.9732380952378</v>
      </c>
      <c r="AD179" s="1">
        <v>631.04499999999996</v>
      </c>
      <c r="AE179" s="1">
        <v>225.685</v>
      </c>
      <c r="AF179" s="1">
        <v>1793.25</v>
      </c>
      <c r="AG179" s="1">
        <v>81.900000000000006</v>
      </c>
      <c r="AH179" s="1">
        <v>278.60000000000002</v>
      </c>
      <c r="AI179" s="1">
        <v>1278.606666666667</v>
      </c>
      <c r="AJ179" s="1">
        <v>162.77000000000001</v>
      </c>
      <c r="AK179" s="1">
        <v>4317.7000000000007</v>
      </c>
      <c r="AL179" s="1">
        <v>540.9</v>
      </c>
      <c r="AM179" s="1">
        <v>1094.4000000000001</v>
      </c>
      <c r="AN179" s="1">
        <v>200</v>
      </c>
      <c r="AO179" s="1">
        <v>100</v>
      </c>
      <c r="AP179" s="1">
        <v>447.51249999999999</v>
      </c>
      <c r="AQ179" s="1">
        <v>3320.8024999999998</v>
      </c>
      <c r="AR179" s="1">
        <v>147.82499999999999</v>
      </c>
      <c r="AS179" s="1">
        <v>2826.75</v>
      </c>
      <c r="AT179" s="1">
        <v>39.6</v>
      </c>
      <c r="AU179" s="1">
        <v>1167.8933333333341</v>
      </c>
      <c r="AV179" s="1">
        <v>339.4292857142857</v>
      </c>
      <c r="AW179" s="1">
        <v>60.798749999999998</v>
      </c>
      <c r="AX179" s="1">
        <v>78.664999999999992</v>
      </c>
      <c r="AY179" s="1">
        <v>26.516249999999999</v>
      </c>
      <c r="AZ179" s="1">
        <v>0</v>
      </c>
      <c r="BA179" s="1">
        <v>0</v>
      </c>
      <c r="BB179" s="1">
        <v>0</v>
      </c>
      <c r="BC179" s="1">
        <v>1599.7245833333329</v>
      </c>
      <c r="BD179" s="1">
        <v>354.51666666666671</v>
      </c>
      <c r="BE179" s="1">
        <v>853.61</v>
      </c>
      <c r="BF179" s="1">
        <v>1594.729404761905</v>
      </c>
      <c r="BG179" s="1">
        <v>315.89999999999998</v>
      </c>
      <c r="BH179" s="1">
        <v>489.75</v>
      </c>
      <c r="BI179" s="1">
        <v>124.5</v>
      </c>
      <c r="BJ179" s="1">
        <v>915.2</v>
      </c>
      <c r="BK179" s="1">
        <v>265.60000000000002</v>
      </c>
      <c r="BL179" s="1">
        <v>446.4</v>
      </c>
      <c r="BM179" s="1">
        <v>107.75</v>
      </c>
      <c r="BN179" s="1">
        <v>120</v>
      </c>
      <c r="BO179" s="1">
        <v>912.875</v>
      </c>
      <c r="BP179" s="1">
        <v>307.61904761904759</v>
      </c>
      <c r="BQ179" s="1">
        <v>2291.7094642857141</v>
      </c>
      <c r="BR179" s="1">
        <v>372.04166666666669</v>
      </c>
      <c r="BS179" s="1">
        <v>4971.288333333333</v>
      </c>
      <c r="BT179" s="1">
        <v>687.80000000000007</v>
      </c>
      <c r="BU179" s="1">
        <v>105.5</v>
      </c>
      <c r="BV179" s="1">
        <v>709.34999999999991</v>
      </c>
      <c r="BW179" s="1">
        <v>100</v>
      </c>
      <c r="BX179" s="1">
        <v>122.125</v>
      </c>
      <c r="BY179" s="1">
        <v>428.8</v>
      </c>
      <c r="BZ179" s="1">
        <v>575.85</v>
      </c>
      <c r="CA179" s="1">
        <v>837.5625</v>
      </c>
      <c r="CB179" s="1">
        <v>1870.5</v>
      </c>
      <c r="CC179" s="1">
        <v>261.1875</v>
      </c>
      <c r="CD179" s="1">
        <v>635.55000000000007</v>
      </c>
      <c r="CE179" s="1">
        <v>0</v>
      </c>
      <c r="CF179" s="1">
        <v>38.775000000000013</v>
      </c>
      <c r="CG179" s="1">
        <v>0</v>
      </c>
      <c r="CH179" s="1">
        <v>25120</v>
      </c>
      <c r="CI179" s="1">
        <v>7947.607500000001</v>
      </c>
      <c r="CJ179" s="1">
        <v>236.25</v>
      </c>
      <c r="CK179" s="1">
        <v>2564.3249999999998</v>
      </c>
      <c r="CL179" s="1">
        <v>674.25</v>
      </c>
      <c r="CM179" s="1">
        <v>60.599999999999987</v>
      </c>
      <c r="CN179" s="1">
        <v>69.3</v>
      </c>
      <c r="CO179" s="1">
        <v>271.5</v>
      </c>
      <c r="CP179" s="1">
        <v>801.93178571428575</v>
      </c>
      <c r="CQ179" s="1">
        <v>591.02499999999986</v>
      </c>
      <c r="CR179" s="1">
        <v>20</v>
      </c>
      <c r="CS179" s="1">
        <v>200</v>
      </c>
      <c r="CT179" s="1">
        <v>705.82500000000005</v>
      </c>
      <c r="CU179" s="1">
        <v>353.5</v>
      </c>
      <c r="CV179" s="1">
        <v>20</v>
      </c>
      <c r="CW179" s="1">
        <v>109.5</v>
      </c>
      <c r="CX179" s="1">
        <v>485.5</v>
      </c>
      <c r="CY179" s="1">
        <v>152.85</v>
      </c>
      <c r="CZ179" s="1">
        <v>682.3107142857142</v>
      </c>
      <c r="DA179" s="1">
        <v>1830.6</v>
      </c>
      <c r="DB179" s="1">
        <v>129.44999999999999</v>
      </c>
      <c r="DC179" s="1">
        <v>1055.206999999999</v>
      </c>
      <c r="DD179" s="1">
        <v>784.32749999999965</v>
      </c>
      <c r="DE179" s="1">
        <v>310.62675000000002</v>
      </c>
      <c r="DF179" s="1">
        <v>1012.854464285714</v>
      </c>
      <c r="DG179" s="1">
        <v>3992.7946428571431</v>
      </c>
      <c r="DH179" s="1">
        <v>3290.5</v>
      </c>
      <c r="DI179" s="1">
        <v>795.5625</v>
      </c>
      <c r="DJ179" s="1">
        <v>85.8</v>
      </c>
      <c r="DK179" s="1">
        <v>1239.375</v>
      </c>
      <c r="DL179" s="1">
        <v>490.625</v>
      </c>
      <c r="DM179" s="1">
        <v>506.37500000000011</v>
      </c>
      <c r="DN179" s="1">
        <v>819.91964285714289</v>
      </c>
      <c r="DO179" s="1">
        <v>1159</v>
      </c>
      <c r="DP179" s="1">
        <v>179.5</v>
      </c>
      <c r="DQ179" s="1">
        <v>101.1875</v>
      </c>
      <c r="DR179" s="1">
        <v>85.5625</v>
      </c>
      <c r="DS179" s="1">
        <v>373.5</v>
      </c>
      <c r="DT179" s="1">
        <v>963</v>
      </c>
      <c r="EA179" s="1">
        <v>138418.1156785714</v>
      </c>
      <c r="EB179" s="1" t="s">
        <v>487</v>
      </c>
    </row>
    <row r="180" spans="1:132" x14ac:dyDescent="0.2">
      <c r="A180" s="2" t="s">
        <v>488</v>
      </c>
      <c r="B180" s="1">
        <v>1312.8225</v>
      </c>
      <c r="C180" s="1">
        <v>108.4575</v>
      </c>
      <c r="D180" s="1">
        <v>1500</v>
      </c>
      <c r="E180" s="1">
        <v>150</v>
      </c>
      <c r="F180" s="1">
        <v>1593.5887499999999</v>
      </c>
      <c r="G180" s="1">
        <v>106.3125</v>
      </c>
      <c r="H180" s="1">
        <v>295.26</v>
      </c>
      <c r="I180" s="1">
        <v>495.16874999999999</v>
      </c>
      <c r="J180" s="1">
        <v>1314.569</v>
      </c>
      <c r="K180" s="1">
        <v>161.27500000000001</v>
      </c>
      <c r="L180" s="1">
        <v>100</v>
      </c>
      <c r="M180" s="1">
        <v>0</v>
      </c>
      <c r="N180" s="1">
        <v>839.60339285714281</v>
      </c>
      <c r="O180" s="1">
        <v>323.89999999999998</v>
      </c>
      <c r="P180" s="1">
        <v>543.53000000000009</v>
      </c>
      <c r="Q180" s="1">
        <v>483.84</v>
      </c>
      <c r="R180" s="1">
        <v>0</v>
      </c>
      <c r="S180" s="1">
        <v>407.4</v>
      </c>
      <c r="T180" s="1">
        <v>8434.591666666669</v>
      </c>
      <c r="U180" s="1">
        <v>447.77499999999998</v>
      </c>
      <c r="V180" s="1">
        <v>927.42249999999979</v>
      </c>
      <c r="W180" s="1">
        <v>1154.68</v>
      </c>
      <c r="X180" s="1">
        <v>132</v>
      </c>
      <c r="Y180" s="1">
        <v>1039.95</v>
      </c>
      <c r="Z180" s="1">
        <v>6370.2339285714297</v>
      </c>
      <c r="AA180" s="1">
        <v>0</v>
      </c>
      <c r="AB180" s="1">
        <v>2711.9732380952378</v>
      </c>
      <c r="AD180" s="1">
        <v>631.04499999999996</v>
      </c>
      <c r="AE180" s="1">
        <v>225.685</v>
      </c>
      <c r="AF180" s="1">
        <v>1793.25</v>
      </c>
      <c r="AG180" s="1">
        <v>81.900000000000006</v>
      </c>
      <c r="AH180" s="1">
        <v>278.60000000000002</v>
      </c>
      <c r="AI180" s="1">
        <v>968.6066666666668</v>
      </c>
      <c r="AJ180" s="1">
        <v>137.858</v>
      </c>
      <c r="AK180" s="1">
        <v>4317.7000000000007</v>
      </c>
      <c r="AL180" s="1">
        <v>540.9</v>
      </c>
      <c r="AM180" s="1">
        <v>1094.4000000000001</v>
      </c>
      <c r="AN180" s="1">
        <v>200</v>
      </c>
      <c r="AO180" s="1">
        <v>100</v>
      </c>
      <c r="AP180" s="1">
        <v>527.51250000000005</v>
      </c>
      <c r="AQ180" s="1">
        <v>3147.8712500000001</v>
      </c>
      <c r="AR180" s="1">
        <v>147.82499999999999</v>
      </c>
      <c r="AS180" s="1">
        <v>2826.75</v>
      </c>
      <c r="AT180" s="1">
        <v>39.6</v>
      </c>
      <c r="AU180" s="1">
        <v>1167.8933333333341</v>
      </c>
      <c r="AV180" s="1">
        <v>414.4292857142857</v>
      </c>
      <c r="AW180" s="1">
        <v>60.798749999999998</v>
      </c>
      <c r="AX180" s="1">
        <v>78.664999999999992</v>
      </c>
      <c r="AY180" s="1">
        <v>26.516249999999999</v>
      </c>
      <c r="AZ180" s="1">
        <v>0</v>
      </c>
      <c r="BA180" s="1">
        <v>0</v>
      </c>
      <c r="BB180" s="1">
        <v>0</v>
      </c>
      <c r="BC180" s="1">
        <v>1549.7245833333329</v>
      </c>
      <c r="BD180" s="1">
        <v>354.51666666666671</v>
      </c>
      <c r="BE180" s="1">
        <v>853.61</v>
      </c>
      <c r="BF180" s="1">
        <v>1794.729404761905</v>
      </c>
      <c r="BG180" s="1">
        <v>315.89999999999998</v>
      </c>
      <c r="BH180" s="1">
        <v>489.75</v>
      </c>
      <c r="BI180" s="1">
        <v>124.5</v>
      </c>
      <c r="BJ180" s="1">
        <v>915.2</v>
      </c>
      <c r="BK180" s="1">
        <v>265.60000000000002</v>
      </c>
      <c r="BL180" s="1">
        <v>446.4</v>
      </c>
      <c r="BM180" s="1">
        <v>107.75</v>
      </c>
      <c r="BN180" s="1">
        <v>120</v>
      </c>
      <c r="BO180" s="1">
        <v>912.875</v>
      </c>
      <c r="BP180" s="1">
        <v>86.419047619047632</v>
      </c>
      <c r="BQ180" s="1">
        <v>1691.7094642857139</v>
      </c>
      <c r="BR180" s="1">
        <v>372.04166666666669</v>
      </c>
      <c r="BS180" s="1">
        <v>4671.288333333333</v>
      </c>
      <c r="BT180" s="1">
        <v>687.80000000000007</v>
      </c>
      <c r="BU180" s="1">
        <v>105.5</v>
      </c>
      <c r="BV180" s="1">
        <v>709.34999999999991</v>
      </c>
      <c r="BW180" s="1">
        <v>100</v>
      </c>
      <c r="BX180" s="1">
        <v>122.125</v>
      </c>
      <c r="BY180" s="1">
        <v>428.8</v>
      </c>
      <c r="BZ180" s="1">
        <v>575.85</v>
      </c>
      <c r="CA180" s="1">
        <v>627.375</v>
      </c>
      <c r="CB180" s="1">
        <v>1730.5</v>
      </c>
      <c r="CC180" s="1">
        <v>261.1875</v>
      </c>
      <c r="CD180" s="1">
        <v>635.55000000000007</v>
      </c>
      <c r="CE180" s="1">
        <v>0</v>
      </c>
      <c r="CF180" s="1">
        <v>38.775000000000013</v>
      </c>
      <c r="CG180" s="1">
        <v>0</v>
      </c>
      <c r="CH180" s="1">
        <v>25500</v>
      </c>
      <c r="CI180" s="1">
        <v>15213.6075</v>
      </c>
      <c r="CJ180" s="1">
        <v>236.25</v>
      </c>
      <c r="CK180" s="1">
        <v>2564.3249999999998</v>
      </c>
      <c r="CL180" s="1">
        <v>674.25</v>
      </c>
      <c r="CM180" s="1">
        <v>60.599999999999987</v>
      </c>
      <c r="CN180" s="1">
        <v>69.3</v>
      </c>
      <c r="CO180" s="1">
        <v>271.5</v>
      </c>
      <c r="CP180" s="1">
        <v>601.93178571428575</v>
      </c>
      <c r="CQ180" s="1">
        <v>503.52499999999981</v>
      </c>
      <c r="CR180" s="1">
        <v>20</v>
      </c>
      <c r="CS180" s="1">
        <v>200</v>
      </c>
      <c r="CT180" s="1">
        <v>945.82500000000005</v>
      </c>
      <c r="CU180" s="1">
        <v>353.5</v>
      </c>
      <c r="CV180" s="1">
        <v>20</v>
      </c>
      <c r="CW180" s="1">
        <v>109.5</v>
      </c>
      <c r="CX180" s="1">
        <v>485.5</v>
      </c>
      <c r="CY180" s="1">
        <v>152.85</v>
      </c>
      <c r="CZ180" s="1">
        <v>2302.3107142857139</v>
      </c>
      <c r="DA180" s="1">
        <v>1830.6</v>
      </c>
      <c r="DB180" s="1">
        <v>129.44999999999999</v>
      </c>
      <c r="DC180" s="1">
        <v>807.32699999999932</v>
      </c>
      <c r="DD180" s="1">
        <v>744.32749999999965</v>
      </c>
      <c r="DE180" s="1">
        <v>385.62675000000002</v>
      </c>
      <c r="DF180" s="1">
        <v>1097.4169642857139</v>
      </c>
      <c r="DG180" s="1">
        <v>2122.7946428571431</v>
      </c>
      <c r="DH180" s="1">
        <v>3640.5</v>
      </c>
      <c r="DI180" s="1">
        <v>795.5625</v>
      </c>
      <c r="DJ180" s="1">
        <v>85.8</v>
      </c>
      <c r="DK180" s="1">
        <v>1239.375</v>
      </c>
      <c r="DL180" s="1">
        <v>1140.625</v>
      </c>
      <c r="DM180" s="1">
        <v>340.57499999999999</v>
      </c>
      <c r="DN180" s="1">
        <v>819.91964285714289</v>
      </c>
      <c r="DO180" s="1">
        <v>1159</v>
      </c>
      <c r="DP180" s="1">
        <v>179.5</v>
      </c>
      <c r="DQ180" s="1">
        <v>101.1875</v>
      </c>
      <c r="DR180" s="1">
        <v>85.5625</v>
      </c>
      <c r="DS180" s="1">
        <v>373.5</v>
      </c>
      <c r="DT180" s="1">
        <v>963</v>
      </c>
      <c r="EA180" s="1">
        <v>139183.41142857139</v>
      </c>
      <c r="EB180" s="1" t="s">
        <v>488</v>
      </c>
    </row>
    <row r="181" spans="1:132" x14ac:dyDescent="0.2">
      <c r="A181" s="2" t="s">
        <v>489</v>
      </c>
      <c r="B181" s="1">
        <v>1312.8225</v>
      </c>
      <c r="C181" s="1">
        <v>108.4575</v>
      </c>
      <c r="D181" s="1">
        <v>1500</v>
      </c>
      <c r="E181" s="1">
        <v>150</v>
      </c>
      <c r="F181" s="1">
        <v>1593.5887499999999</v>
      </c>
      <c r="G181" s="1">
        <v>106.3125</v>
      </c>
      <c r="H181" s="1">
        <v>295.26</v>
      </c>
      <c r="I181" s="1">
        <v>495.16874999999999</v>
      </c>
      <c r="J181" s="1">
        <v>1693.7850000000001</v>
      </c>
      <c r="K181" s="1">
        <v>161.27500000000001</v>
      </c>
      <c r="L181" s="1">
        <v>256.14375000000001</v>
      </c>
      <c r="M181" s="1">
        <v>0</v>
      </c>
      <c r="N181" s="1">
        <v>1065.0113928571429</v>
      </c>
      <c r="O181" s="1">
        <v>323.89999999999998</v>
      </c>
      <c r="P181" s="1">
        <v>543.53000000000009</v>
      </c>
      <c r="Q181" s="1">
        <v>4500</v>
      </c>
      <c r="R181" s="1">
        <v>0</v>
      </c>
      <c r="S181" s="1">
        <v>407.4</v>
      </c>
      <c r="T181" s="1">
        <v>9106.9116666666669</v>
      </c>
      <c r="U181" s="1">
        <v>447.77499999999998</v>
      </c>
      <c r="V181" s="1">
        <v>897.42249999999979</v>
      </c>
      <c r="W181" s="1">
        <v>1154.68</v>
      </c>
      <c r="X181" s="1">
        <v>132</v>
      </c>
      <c r="Y181" s="1">
        <v>1039.95</v>
      </c>
      <c r="Z181" s="1">
        <v>7551.2339285714297</v>
      </c>
      <c r="AA181" s="1">
        <v>0</v>
      </c>
      <c r="AB181" s="1">
        <v>2711.9732380952378</v>
      </c>
      <c r="AD181" s="1">
        <v>1472.0450000000001</v>
      </c>
      <c r="AE181" s="1">
        <v>225.685</v>
      </c>
      <c r="AF181" s="1">
        <v>1793.25</v>
      </c>
      <c r="AG181" s="1">
        <v>81.900000000000006</v>
      </c>
      <c r="AH181" s="1">
        <v>278.60000000000002</v>
      </c>
      <c r="AI181" s="1">
        <v>889.82266666666646</v>
      </c>
      <c r="AJ181" s="1">
        <v>262.77</v>
      </c>
      <c r="AK181" s="1">
        <v>4367.7000000000007</v>
      </c>
      <c r="AL181" s="1">
        <v>540.9</v>
      </c>
      <c r="AM181" s="1">
        <v>1094.4000000000001</v>
      </c>
      <c r="AN181" s="1">
        <v>200</v>
      </c>
      <c r="AO181" s="1">
        <v>100</v>
      </c>
      <c r="AP181" s="1">
        <v>337.51249999999999</v>
      </c>
      <c r="AQ181" s="1">
        <v>8821.0712499999991</v>
      </c>
      <c r="AR181" s="1">
        <v>147.82499999999999</v>
      </c>
      <c r="AS181" s="1">
        <v>2826.75</v>
      </c>
      <c r="AT181" s="1">
        <v>39.6</v>
      </c>
      <c r="AU181" s="1">
        <v>1167.8933333333341</v>
      </c>
      <c r="AV181" s="1">
        <v>414.4292857142857</v>
      </c>
      <c r="AW181" s="1">
        <v>60.798749999999998</v>
      </c>
      <c r="AX181" s="1">
        <v>78.664999999999992</v>
      </c>
      <c r="AY181" s="1">
        <v>26.516249999999999</v>
      </c>
      <c r="AZ181" s="1">
        <v>0</v>
      </c>
      <c r="BA181" s="1">
        <v>0</v>
      </c>
      <c r="BB181" s="1">
        <v>0</v>
      </c>
      <c r="BC181" s="1">
        <v>4231.7245833333336</v>
      </c>
      <c r="BD181" s="1">
        <v>354.51666666666671</v>
      </c>
      <c r="BE181" s="1">
        <v>853.61</v>
      </c>
      <c r="BF181" s="1">
        <v>1444.729404761905</v>
      </c>
      <c r="BG181" s="1">
        <v>315.89999999999998</v>
      </c>
      <c r="BH181" s="1">
        <v>489.75</v>
      </c>
      <c r="BI181" s="1">
        <v>124.5</v>
      </c>
      <c r="BJ181" s="1">
        <v>915.2</v>
      </c>
      <c r="BK181" s="1">
        <v>265.60000000000002</v>
      </c>
      <c r="BL181" s="1">
        <v>446.4</v>
      </c>
      <c r="BM181" s="1">
        <v>107.75</v>
      </c>
      <c r="BN181" s="1">
        <v>120</v>
      </c>
      <c r="BO181" s="1">
        <v>912.875</v>
      </c>
      <c r="BP181" s="1">
        <v>207.61904761904759</v>
      </c>
      <c r="BQ181" s="1">
        <v>1771.7094642857139</v>
      </c>
      <c r="BR181" s="1">
        <v>342.04166666666669</v>
      </c>
      <c r="BS181" s="1">
        <v>5980.038333333332</v>
      </c>
      <c r="BT181" s="1">
        <v>687.80000000000007</v>
      </c>
      <c r="BU181" s="1">
        <v>105.5</v>
      </c>
      <c r="BV181" s="1">
        <v>709.34999999999991</v>
      </c>
      <c r="BW181" s="1">
        <v>100</v>
      </c>
      <c r="BX181" s="1">
        <v>122.125</v>
      </c>
      <c r="BY181" s="1">
        <v>428.8</v>
      </c>
      <c r="BZ181" s="1">
        <v>575.85</v>
      </c>
      <c r="CA181" s="1">
        <v>627.375</v>
      </c>
      <c r="CB181" s="1">
        <v>1758.5</v>
      </c>
      <c r="CC181" s="1">
        <v>261.1875</v>
      </c>
      <c r="CD181" s="1">
        <v>635.55000000000007</v>
      </c>
      <c r="CE181" s="1">
        <v>0</v>
      </c>
      <c r="CF181" s="1">
        <v>38.775000000000013</v>
      </c>
      <c r="CG181" s="1">
        <v>0</v>
      </c>
      <c r="CH181" s="1">
        <v>25600</v>
      </c>
      <c r="CI181" s="1">
        <v>7187.607500000001</v>
      </c>
      <c r="CJ181" s="1">
        <v>236.25</v>
      </c>
      <c r="CK181" s="1">
        <v>2564.3249999999998</v>
      </c>
      <c r="CL181" s="1">
        <v>674.25</v>
      </c>
      <c r="CM181" s="1">
        <v>60.599999999999987</v>
      </c>
      <c r="CN181" s="1">
        <v>69.3</v>
      </c>
      <c r="CO181" s="1">
        <v>271.5</v>
      </c>
      <c r="CP181" s="1">
        <v>601.93178571428575</v>
      </c>
      <c r="CQ181" s="1">
        <v>503.52499999999981</v>
      </c>
      <c r="CR181" s="1">
        <v>20</v>
      </c>
      <c r="CS181" s="1">
        <v>200</v>
      </c>
      <c r="CT181" s="1">
        <v>521.72500000000002</v>
      </c>
      <c r="CU181" s="1">
        <v>353.5</v>
      </c>
      <c r="CV181" s="1">
        <v>20</v>
      </c>
      <c r="CW181" s="1">
        <v>109.5</v>
      </c>
      <c r="CX181" s="1">
        <v>485.5</v>
      </c>
      <c r="CY181" s="1">
        <v>152.85</v>
      </c>
      <c r="CZ181" s="1">
        <v>1102.3107142857141</v>
      </c>
      <c r="DA181" s="1">
        <v>1830.6</v>
      </c>
      <c r="DB181" s="1">
        <v>129.44999999999999</v>
      </c>
      <c r="DC181" s="1">
        <v>815.20699999999943</v>
      </c>
      <c r="DD181" s="1">
        <v>624.32749999999999</v>
      </c>
      <c r="DE181" s="1">
        <v>385.62675000000002</v>
      </c>
      <c r="DF181" s="1">
        <v>997.41696428571424</v>
      </c>
      <c r="DG181" s="1">
        <v>1902.7946428571429</v>
      </c>
      <c r="DH181" s="1">
        <v>3840.5</v>
      </c>
      <c r="DI181" s="1">
        <v>795.5625</v>
      </c>
      <c r="DJ181" s="1">
        <v>85.8</v>
      </c>
      <c r="DK181" s="1">
        <v>1239.375</v>
      </c>
      <c r="DL181" s="1">
        <v>790.625</v>
      </c>
      <c r="DM181" s="1">
        <v>340.57499999999999</v>
      </c>
      <c r="DN181" s="1">
        <v>819.91964285714289</v>
      </c>
      <c r="DO181" s="1">
        <v>1159</v>
      </c>
      <c r="DP181" s="1">
        <v>179.5</v>
      </c>
      <c r="DQ181" s="1">
        <v>101.1875</v>
      </c>
      <c r="DR181" s="1">
        <v>85.5625</v>
      </c>
      <c r="DS181" s="1">
        <v>373.5</v>
      </c>
      <c r="DT181" s="1">
        <v>963</v>
      </c>
      <c r="EA181" s="1">
        <v>145911.71717857139</v>
      </c>
      <c r="EB181" s="1" t="s">
        <v>489</v>
      </c>
    </row>
    <row r="182" spans="1:132" x14ac:dyDescent="0.2">
      <c r="A182" s="2" t="s">
        <v>490</v>
      </c>
      <c r="B182" s="1">
        <v>1312.8225</v>
      </c>
      <c r="C182" s="1">
        <v>108.4575</v>
      </c>
      <c r="D182" s="1">
        <v>1500</v>
      </c>
      <c r="E182" s="1">
        <v>150</v>
      </c>
      <c r="F182" s="1">
        <v>1693.5887499999999</v>
      </c>
      <c r="G182" s="1">
        <v>106.3125</v>
      </c>
      <c r="H182" s="1">
        <v>295.26</v>
      </c>
      <c r="I182" s="1">
        <v>495.16874999999999</v>
      </c>
      <c r="J182" s="1">
        <v>1628.5050000000001</v>
      </c>
      <c r="K182" s="1">
        <v>161.27500000000001</v>
      </c>
      <c r="L182" s="1">
        <v>256.14375000000001</v>
      </c>
      <c r="M182" s="1">
        <v>0</v>
      </c>
      <c r="N182" s="1">
        <v>815.01139285714282</v>
      </c>
      <c r="O182" s="1">
        <v>323.89999999999998</v>
      </c>
      <c r="P182" s="1">
        <v>543.53000000000009</v>
      </c>
      <c r="Q182" s="1">
        <v>483.84</v>
      </c>
      <c r="R182" s="1">
        <v>0</v>
      </c>
      <c r="S182" s="1">
        <v>407.4</v>
      </c>
      <c r="T182" s="1">
        <v>12095.71166666667</v>
      </c>
      <c r="U182" s="1">
        <v>447.77499999999998</v>
      </c>
      <c r="V182" s="1">
        <v>903.42249999999979</v>
      </c>
      <c r="W182" s="1">
        <v>1154.68</v>
      </c>
      <c r="X182" s="1">
        <v>132</v>
      </c>
      <c r="Y182" s="1">
        <v>1039.95</v>
      </c>
      <c r="Z182" s="1">
        <v>5771.2339285714297</v>
      </c>
      <c r="AA182" s="1">
        <v>0</v>
      </c>
      <c r="AB182" s="1">
        <v>1961.973238095238</v>
      </c>
      <c r="AD182" s="1">
        <v>872.04500000000007</v>
      </c>
      <c r="AE182" s="1">
        <v>225.685</v>
      </c>
      <c r="AF182" s="1">
        <v>1793.25</v>
      </c>
      <c r="AG182" s="1">
        <v>189</v>
      </c>
      <c r="AH182" s="1">
        <v>278.60000000000002</v>
      </c>
      <c r="AI182" s="1">
        <v>809.82266666666646</v>
      </c>
      <c r="AJ182" s="1">
        <v>312.77</v>
      </c>
      <c r="AK182" s="1">
        <v>4244.1000000000004</v>
      </c>
      <c r="AL182" s="1">
        <v>540.9</v>
      </c>
      <c r="AM182" s="1">
        <v>1094.4000000000001</v>
      </c>
      <c r="AN182" s="1">
        <v>200</v>
      </c>
      <c r="AO182" s="1">
        <v>100</v>
      </c>
      <c r="AP182" s="1">
        <v>385.19250000000022</v>
      </c>
      <c r="AQ182" s="1">
        <v>3077.8712499999988</v>
      </c>
      <c r="AR182" s="1">
        <v>147.82499999999999</v>
      </c>
      <c r="AS182" s="1">
        <v>2826.75</v>
      </c>
      <c r="AT182" s="1">
        <v>39.6</v>
      </c>
      <c r="AU182" s="1">
        <v>1167.8933333333341</v>
      </c>
      <c r="AV182" s="1">
        <v>364.4292857142857</v>
      </c>
      <c r="AW182" s="1">
        <v>60.798749999999998</v>
      </c>
      <c r="AX182" s="1">
        <v>78.664999999999992</v>
      </c>
      <c r="AY182" s="1">
        <v>26.516249999999999</v>
      </c>
      <c r="AZ182" s="1">
        <v>0</v>
      </c>
      <c r="BA182" s="1">
        <v>0</v>
      </c>
      <c r="BB182" s="1">
        <v>0</v>
      </c>
      <c r="BC182" s="1">
        <v>1499.7245833333329</v>
      </c>
      <c r="BD182" s="1">
        <v>354.51666666666671</v>
      </c>
      <c r="BE182" s="1">
        <v>853.61</v>
      </c>
      <c r="BF182" s="1">
        <v>1291.7960714285721</v>
      </c>
      <c r="BG182" s="1">
        <v>315.89999999999998</v>
      </c>
      <c r="BH182" s="1">
        <v>489.75</v>
      </c>
      <c r="BI182" s="1">
        <v>124.5</v>
      </c>
      <c r="BJ182" s="1">
        <v>915.2</v>
      </c>
      <c r="BK182" s="1">
        <v>265.60000000000002</v>
      </c>
      <c r="BL182" s="1">
        <v>446.4</v>
      </c>
      <c r="BM182" s="1">
        <v>107.75</v>
      </c>
      <c r="BN182" s="1">
        <v>120</v>
      </c>
      <c r="BO182" s="1">
        <v>912.875</v>
      </c>
      <c r="BP182" s="1">
        <v>257.61904761904759</v>
      </c>
      <c r="BQ182" s="1">
        <v>7622.1380357142862</v>
      </c>
      <c r="BR182" s="1">
        <v>272.04166666666669</v>
      </c>
      <c r="BS182" s="1">
        <v>5045.7716666666656</v>
      </c>
      <c r="BT182" s="1">
        <v>687.80000000000007</v>
      </c>
      <c r="BU182" s="1">
        <v>105.5</v>
      </c>
      <c r="BV182" s="1">
        <v>709.34999999999991</v>
      </c>
      <c r="BW182" s="1">
        <v>100</v>
      </c>
      <c r="BX182" s="1">
        <v>122.125</v>
      </c>
      <c r="BY182" s="1">
        <v>428.8</v>
      </c>
      <c r="BZ182" s="1">
        <v>575.85</v>
      </c>
      <c r="CA182" s="1">
        <v>627.375</v>
      </c>
      <c r="CB182" s="1">
        <v>1778.5</v>
      </c>
      <c r="CC182" s="1">
        <v>161.1875</v>
      </c>
      <c r="CD182" s="1">
        <v>635.55000000000007</v>
      </c>
      <c r="CE182" s="1">
        <v>0</v>
      </c>
      <c r="CF182" s="1">
        <v>38.775000000000013</v>
      </c>
      <c r="CG182" s="1">
        <v>0</v>
      </c>
      <c r="CH182" s="1">
        <v>25700</v>
      </c>
      <c r="CI182" s="1">
        <v>6653.0075000000006</v>
      </c>
      <c r="CJ182" s="1">
        <v>236.25</v>
      </c>
      <c r="CK182" s="1">
        <v>2564.3249999999998</v>
      </c>
      <c r="CL182" s="1">
        <v>674.25</v>
      </c>
      <c r="CM182" s="1">
        <v>60.599999999999987</v>
      </c>
      <c r="CN182" s="1">
        <v>69.3</v>
      </c>
      <c r="CO182" s="1">
        <v>271.5</v>
      </c>
      <c r="CP182" s="1">
        <v>501.93178571428581</v>
      </c>
      <c r="CQ182" s="1">
        <v>503.52499999999981</v>
      </c>
      <c r="CR182" s="1">
        <v>20</v>
      </c>
      <c r="CS182" s="1">
        <v>200</v>
      </c>
      <c r="CT182" s="1">
        <v>371.72500000000002</v>
      </c>
      <c r="CU182" s="1">
        <v>353.5</v>
      </c>
      <c r="CV182" s="1">
        <v>20</v>
      </c>
      <c r="CW182" s="1">
        <v>109.5</v>
      </c>
      <c r="CX182" s="1">
        <v>485.5</v>
      </c>
      <c r="CY182" s="1">
        <v>152.85</v>
      </c>
      <c r="CZ182" s="1">
        <v>682.3107142857142</v>
      </c>
      <c r="DA182" s="1">
        <v>1830.6</v>
      </c>
      <c r="DB182" s="1">
        <v>129.44999999999999</v>
      </c>
      <c r="DC182" s="1">
        <v>915.20699999999943</v>
      </c>
      <c r="DD182" s="1">
        <v>544.32749999999999</v>
      </c>
      <c r="DE182" s="1">
        <v>385.62675000000002</v>
      </c>
      <c r="DF182" s="1">
        <v>957.73839285714291</v>
      </c>
      <c r="DG182" s="1">
        <v>1908.5446428571429</v>
      </c>
      <c r="DH182" s="1">
        <v>3640.5</v>
      </c>
      <c r="DI182" s="1">
        <v>2308.4375</v>
      </c>
      <c r="DJ182" s="1">
        <v>85.8</v>
      </c>
      <c r="DK182" s="1">
        <v>1239.375</v>
      </c>
      <c r="DL182" s="1">
        <v>407.75</v>
      </c>
      <c r="DM182" s="1">
        <v>340.57499999999999</v>
      </c>
      <c r="DN182" s="1">
        <v>902.91964285714289</v>
      </c>
      <c r="DO182" s="1">
        <v>1159</v>
      </c>
      <c r="DP182" s="1">
        <v>179.5</v>
      </c>
      <c r="DQ182" s="1">
        <v>101.1875</v>
      </c>
      <c r="DR182" s="1">
        <v>85.5625</v>
      </c>
      <c r="DS182" s="1">
        <v>373.5</v>
      </c>
      <c r="DT182" s="1">
        <v>963</v>
      </c>
      <c r="EA182" s="1">
        <v>137578.75717857151</v>
      </c>
      <c r="EB182" s="1" t="s">
        <v>490</v>
      </c>
    </row>
    <row r="183" spans="1:132" x14ac:dyDescent="0.2">
      <c r="A183" s="2"/>
    </row>
    <row r="184" spans="1:132" x14ac:dyDescent="0.2">
      <c r="A184" s="2" t="s">
        <v>491</v>
      </c>
      <c r="B184" s="1">
        <v>8777.2418095238099</v>
      </c>
      <c r="C184" s="1">
        <v>176.68183333333329</v>
      </c>
      <c r="D184" s="1">
        <v>3562.5970952380949</v>
      </c>
      <c r="E184" s="1">
        <v>256.24761904761903</v>
      </c>
      <c r="F184" s="1">
        <v>4238.3906547619044</v>
      </c>
      <c r="G184" s="1">
        <v>187.45535714285711</v>
      </c>
      <c r="H184" s="1">
        <v>399.84666666666669</v>
      </c>
      <c r="I184" s="1">
        <v>871.03627380952389</v>
      </c>
      <c r="J184" s="1">
        <v>2799.1849999999999</v>
      </c>
      <c r="K184" s="1">
        <v>230.7488095238096</v>
      </c>
      <c r="L184" s="1">
        <v>247.43619047619049</v>
      </c>
      <c r="M184" s="1">
        <v>0</v>
      </c>
      <c r="N184" s="1">
        <v>1717.7537738095241</v>
      </c>
      <c r="O184" s="1">
        <v>445.51523809523809</v>
      </c>
      <c r="P184" s="1">
        <v>662.67000000000007</v>
      </c>
      <c r="Q184" s="1">
        <v>1438.613333333333</v>
      </c>
      <c r="R184" s="1">
        <v>0</v>
      </c>
      <c r="S184" s="1">
        <v>502.29523809523812</v>
      </c>
      <c r="T184" s="1">
        <v>28146.205000000009</v>
      </c>
      <c r="U184" s="1">
        <v>606.82261904761913</v>
      </c>
      <c r="V184" s="1">
        <v>2128.9439285714279</v>
      </c>
      <c r="W184" s="1">
        <v>2146.08</v>
      </c>
      <c r="X184" s="1">
        <v>152.28571428571431</v>
      </c>
      <c r="Y184" s="1">
        <v>1039.95</v>
      </c>
      <c r="Z184" s="1">
        <v>9391.9667857142849</v>
      </c>
      <c r="AA184" s="1">
        <v>45.034285714285723</v>
      </c>
      <c r="AB184" s="1">
        <v>6995.8157142857144</v>
      </c>
      <c r="AC184" s="1">
        <v>0</v>
      </c>
      <c r="AD184" s="1">
        <v>2222.713571428571</v>
      </c>
      <c r="AE184" s="1">
        <v>333.01071428571441</v>
      </c>
      <c r="AF184" s="1">
        <v>2728.678571428572</v>
      </c>
      <c r="AG184" s="1">
        <v>137.1571428571429</v>
      </c>
      <c r="AH184" s="1">
        <v>488.52</v>
      </c>
      <c r="AI184" s="1">
        <v>1763.9359999999999</v>
      </c>
      <c r="AJ184" s="1">
        <v>402.52333333333343</v>
      </c>
      <c r="AK184" s="1">
        <v>6502.7857142857147</v>
      </c>
      <c r="AL184" s="1">
        <v>700.15714285714284</v>
      </c>
      <c r="AM184" s="1">
        <v>1683.6571428571419</v>
      </c>
      <c r="AN184" s="1">
        <v>148.47999999999999</v>
      </c>
      <c r="AO184" s="1">
        <v>100</v>
      </c>
      <c r="AP184" s="1">
        <v>1027.205833333333</v>
      </c>
      <c r="AQ184" s="1">
        <v>16126.149821428569</v>
      </c>
      <c r="AR184" s="1">
        <v>227.79642857142861</v>
      </c>
      <c r="AS184" s="1">
        <v>4492.0357142857147</v>
      </c>
      <c r="AT184" s="1">
        <v>66.308571428571426</v>
      </c>
      <c r="AU184" s="1">
        <v>1920.5409523809531</v>
      </c>
      <c r="AV184" s="1">
        <v>0</v>
      </c>
      <c r="AW184" s="1">
        <v>122.7393214285714</v>
      </c>
      <c r="AX184" s="1">
        <v>141.43428571428569</v>
      </c>
      <c r="AY184" s="1">
        <v>50.052678571428572</v>
      </c>
      <c r="AZ184" s="1">
        <v>0</v>
      </c>
      <c r="BA184" s="1">
        <v>0</v>
      </c>
      <c r="BB184" s="1">
        <v>238.66666666666671</v>
      </c>
      <c r="BC184" s="1">
        <v>6424.4745833333336</v>
      </c>
      <c r="BD184" s="1">
        <v>622.54166666666663</v>
      </c>
      <c r="BE184" s="1">
        <v>962.61</v>
      </c>
      <c r="BF184" s="1">
        <v>4462.3960714285722</v>
      </c>
      <c r="BG184" s="1">
        <v>536.69999999999993</v>
      </c>
      <c r="BH184" s="1">
        <v>1175.25</v>
      </c>
      <c r="BI184" s="1">
        <v>148.5</v>
      </c>
      <c r="BJ184" s="1">
        <v>913.6</v>
      </c>
      <c r="BK184" s="1">
        <v>800</v>
      </c>
      <c r="BL184" s="1">
        <v>423.6</v>
      </c>
      <c r="BM184" s="1">
        <v>102.75</v>
      </c>
      <c r="BN184" s="1">
        <v>120</v>
      </c>
      <c r="BO184" s="1">
        <v>1250.875</v>
      </c>
      <c r="BP184" s="1">
        <v>84.01904761904764</v>
      </c>
      <c r="BQ184" s="1">
        <v>12681.13803571429</v>
      </c>
      <c r="BR184" s="1">
        <v>220.94166666666669</v>
      </c>
      <c r="BS184" s="1">
        <v>7716.1049999999996</v>
      </c>
      <c r="BT184" s="1">
        <v>0</v>
      </c>
      <c r="BU184" s="1">
        <v>119</v>
      </c>
      <c r="BV184" s="1">
        <v>705.74999999999989</v>
      </c>
      <c r="BW184" s="1">
        <v>100</v>
      </c>
      <c r="BX184" s="1">
        <v>121.125</v>
      </c>
      <c r="BY184" s="1">
        <v>800</v>
      </c>
      <c r="BZ184" s="1">
        <v>815.85</v>
      </c>
      <c r="CA184" s="1">
        <v>819.375</v>
      </c>
      <c r="CB184" s="1">
        <v>3612.196428571428</v>
      </c>
      <c r="CC184" s="1">
        <v>261.90178571428578</v>
      </c>
      <c r="CD184" s="1">
        <v>0</v>
      </c>
      <c r="CE184" s="1">
        <v>0</v>
      </c>
      <c r="CF184" s="1">
        <v>32.775000000000013</v>
      </c>
      <c r="CG184" s="1">
        <v>0</v>
      </c>
      <c r="CH184" s="1">
        <v>22077.571428571431</v>
      </c>
      <c r="CI184" s="1">
        <v>27937.802142857141</v>
      </c>
      <c r="CJ184" s="1">
        <v>223.31428571428569</v>
      </c>
      <c r="CK184" s="1">
        <v>5577.987857142858</v>
      </c>
      <c r="CL184" s="1">
        <v>1670.035714285714</v>
      </c>
      <c r="CM184" s="1">
        <v>113.2285714285714</v>
      </c>
      <c r="CN184" s="1">
        <v>132.21428571428569</v>
      </c>
      <c r="CO184" s="1">
        <v>579.04285714285709</v>
      </c>
      <c r="CP184" s="1">
        <v>7326.7889285714282</v>
      </c>
      <c r="CQ184" s="1">
        <v>878.3321428571428</v>
      </c>
      <c r="CR184" s="1">
        <v>0</v>
      </c>
      <c r="CS184" s="1">
        <v>131</v>
      </c>
      <c r="CT184" s="1">
        <v>615.85357142857151</v>
      </c>
      <c r="CU184" s="1">
        <v>495.23809523809518</v>
      </c>
      <c r="CV184" s="1">
        <v>0</v>
      </c>
      <c r="CW184" s="1">
        <v>100.3571428571429</v>
      </c>
      <c r="CX184" s="1">
        <v>2300.2857142857142</v>
      </c>
      <c r="CY184" s="1">
        <v>212.5071428571429</v>
      </c>
      <c r="CZ184" s="1">
        <v>2120.696428571428</v>
      </c>
      <c r="DA184" s="1">
        <v>2604.7542857142848</v>
      </c>
      <c r="DB184" s="1">
        <v>257.77142857142849</v>
      </c>
      <c r="DC184" s="1">
        <v>2356.104142857143</v>
      </c>
      <c r="DD184" s="1">
        <v>179.52749999999961</v>
      </c>
      <c r="DE184" s="1">
        <v>721.58375000000001</v>
      </c>
      <c r="DF184" s="1">
        <v>3998.425892857143</v>
      </c>
      <c r="DG184" s="1">
        <v>7450.9017857142862</v>
      </c>
      <c r="DH184" s="1">
        <v>7811.9285714285716</v>
      </c>
      <c r="DI184" s="1">
        <v>2109.991071428572</v>
      </c>
      <c r="DJ184" s="1">
        <v>98.485714285714295</v>
      </c>
      <c r="DK184" s="1">
        <v>3024.803571428572</v>
      </c>
      <c r="DL184" s="1">
        <v>2901.3392857142849</v>
      </c>
      <c r="DM184" s="1">
        <v>749.08214285714268</v>
      </c>
      <c r="DN184" s="1">
        <v>1538.1005952380949</v>
      </c>
      <c r="DO184" s="1">
        <v>1506.5238095238101</v>
      </c>
      <c r="DP184" s="1">
        <v>0</v>
      </c>
      <c r="DQ184" s="1">
        <v>0</v>
      </c>
      <c r="DR184" s="1">
        <v>0</v>
      </c>
      <c r="DS184" s="1">
        <v>361.88095238095241</v>
      </c>
      <c r="DT184" s="1">
        <v>814.42857142857156</v>
      </c>
      <c r="DU184" s="1">
        <v>0</v>
      </c>
      <c r="DV184" s="1">
        <v>0</v>
      </c>
      <c r="DW184" s="1">
        <v>0</v>
      </c>
      <c r="DY184" s="1">
        <v>0</v>
      </c>
      <c r="DZ184" s="1">
        <v>0</v>
      </c>
      <c r="EA184" s="1">
        <v>275802.73221428558</v>
      </c>
      <c r="EB184" s="1" t="s">
        <v>491</v>
      </c>
    </row>
    <row r="185" spans="1:132" x14ac:dyDescent="0.2">
      <c r="A185" s="2" t="s">
        <v>479</v>
      </c>
      <c r="B185" s="1">
        <v>740.32180952380963</v>
      </c>
      <c r="C185" s="1">
        <v>38.224333333333327</v>
      </c>
      <c r="D185" s="1">
        <v>382.59709523809522</v>
      </c>
      <c r="E185" s="1">
        <v>73.24761904761904</v>
      </c>
      <c r="F185" s="1">
        <v>194.68523809523799</v>
      </c>
      <c r="G185" s="1">
        <v>21.142857142857139</v>
      </c>
      <c r="H185" s="1">
        <v>104.5866666666667</v>
      </c>
      <c r="I185" s="1">
        <v>122.8675238095238</v>
      </c>
      <c r="J185" s="1">
        <v>275.16000000000008</v>
      </c>
      <c r="K185" s="1">
        <v>33.473809523809528</v>
      </c>
      <c r="L185" s="1">
        <v>147.43619047619049</v>
      </c>
      <c r="M185" s="1">
        <v>0</v>
      </c>
      <c r="N185" s="1">
        <v>89.892380952380989</v>
      </c>
      <c r="O185" s="1">
        <v>83.443809523809534</v>
      </c>
      <c r="P185" s="1">
        <v>0</v>
      </c>
      <c r="Q185" s="1">
        <v>771.09333333333325</v>
      </c>
      <c r="R185" s="1">
        <v>0</v>
      </c>
      <c r="S185" s="1">
        <v>94.895238095238099</v>
      </c>
      <c r="T185" s="1">
        <v>3215.1333333333332</v>
      </c>
      <c r="U185" s="1">
        <v>72.64761904761906</v>
      </c>
      <c r="V185" s="1">
        <v>510.37142857142851</v>
      </c>
      <c r="W185" s="1">
        <v>285.32</v>
      </c>
      <c r="X185" s="1">
        <v>20.285714285714281</v>
      </c>
      <c r="Y185" s="1">
        <v>0</v>
      </c>
      <c r="Z185" s="1">
        <v>131.77285714285711</v>
      </c>
      <c r="AA185" s="1">
        <v>13.954285714285721</v>
      </c>
      <c r="AB185" s="1">
        <v>1447.5104761904761</v>
      </c>
      <c r="AC185" s="1">
        <v>0</v>
      </c>
      <c r="AD185" s="1">
        <v>455.3485714285714</v>
      </c>
      <c r="AE185" s="1">
        <v>107.3257142857143</v>
      </c>
      <c r="AF185" s="1">
        <v>403.82857142857142</v>
      </c>
      <c r="AG185" s="1">
        <v>55.25714285714286</v>
      </c>
      <c r="AH185" s="1">
        <v>209.92</v>
      </c>
      <c r="AI185" s="1">
        <v>420.82666666666671</v>
      </c>
      <c r="AJ185" s="1">
        <v>0</v>
      </c>
      <c r="AK185" s="1">
        <v>1445.485714285714</v>
      </c>
      <c r="AL185" s="1">
        <v>159.2571428571429</v>
      </c>
      <c r="AM185" s="1">
        <v>589.25714285714287</v>
      </c>
      <c r="AN185" s="1">
        <v>0</v>
      </c>
      <c r="AO185" s="1">
        <v>0</v>
      </c>
      <c r="AP185" s="1">
        <v>222.33333333333329</v>
      </c>
      <c r="AQ185" s="1">
        <v>3518.028571428571</v>
      </c>
      <c r="AR185" s="1">
        <v>79.971428571428575</v>
      </c>
      <c r="AS185" s="1">
        <v>723.28571428571433</v>
      </c>
      <c r="AT185" s="1">
        <v>13.02857142857143</v>
      </c>
      <c r="AU185" s="1">
        <v>541.04761904761892</v>
      </c>
      <c r="AV185" s="1">
        <v>0</v>
      </c>
      <c r="AW185" s="1">
        <v>59.090571428571437</v>
      </c>
      <c r="AX185" s="1">
        <v>62.769285714285701</v>
      </c>
      <c r="AY185" s="1">
        <v>19.736428571428569</v>
      </c>
      <c r="AZ185" s="1">
        <v>0</v>
      </c>
      <c r="BA185" s="1">
        <v>0</v>
      </c>
      <c r="BB185" s="1">
        <v>238.66666666666671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1058.071428571428</v>
      </c>
      <c r="CC185" s="1">
        <v>0</v>
      </c>
      <c r="CF185" s="1">
        <v>0</v>
      </c>
      <c r="CG185" s="1">
        <v>0</v>
      </c>
      <c r="CH185" s="1">
        <v>0</v>
      </c>
      <c r="CI185" s="1">
        <v>8110.4571428571417</v>
      </c>
      <c r="CJ185" s="1">
        <v>23.314285714285688</v>
      </c>
      <c r="CK185" s="1">
        <v>1998.462857142857</v>
      </c>
      <c r="CL185" s="1">
        <v>638.78571428571422</v>
      </c>
      <c r="CM185" s="1">
        <v>52.628571428571441</v>
      </c>
      <c r="CN185" s="1">
        <v>62.914285714285718</v>
      </c>
      <c r="CO185" s="1">
        <v>307.5428571428572</v>
      </c>
      <c r="CP185" s="1">
        <v>6794.5714285714284</v>
      </c>
      <c r="CQ185" s="1">
        <v>309.6571428571429</v>
      </c>
      <c r="CR185" s="1">
        <v>0</v>
      </c>
      <c r="CS185" s="1">
        <v>0</v>
      </c>
      <c r="CT185" s="1">
        <v>203.42857142857139</v>
      </c>
      <c r="CU185" s="1">
        <v>42.738095238095241</v>
      </c>
      <c r="CV185" s="1">
        <v>0</v>
      </c>
      <c r="CW185" s="1">
        <v>0</v>
      </c>
      <c r="CX185" s="1">
        <v>1513.785714285714</v>
      </c>
      <c r="CY185" s="1">
        <v>59.657142857142858</v>
      </c>
      <c r="CZ185" s="1">
        <v>903.77142857142849</v>
      </c>
      <c r="DA185" s="1">
        <v>18.15428571428583</v>
      </c>
      <c r="DB185" s="1">
        <v>57.771428571428572</v>
      </c>
      <c r="DC185" s="1">
        <v>961.8171428571427</v>
      </c>
      <c r="DD185" s="1">
        <v>0</v>
      </c>
      <c r="DE185" s="1">
        <v>124.74</v>
      </c>
      <c r="DF185" s="1">
        <v>1786.6071428571429</v>
      </c>
      <c r="DG185" s="1">
        <v>4998.5</v>
      </c>
      <c r="DH185" s="1">
        <v>3516.428571428572</v>
      </c>
      <c r="DI185" s="1">
        <v>943.92857142857156</v>
      </c>
      <c r="DJ185" s="1">
        <v>12.68571428571428</v>
      </c>
      <c r="DK185" s="1">
        <v>1395.428571428572</v>
      </c>
      <c r="DL185" s="1">
        <v>2385.7142857142849</v>
      </c>
      <c r="DM185" s="1">
        <v>410.65714285714267</v>
      </c>
      <c r="DN185" s="1">
        <v>250.38095238095241</v>
      </c>
      <c r="DO185" s="1">
        <v>109.5238095238095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Y185" s="1">
        <v>0</v>
      </c>
      <c r="DZ185" s="1">
        <v>0</v>
      </c>
      <c r="EA185" s="1">
        <v>57246.652761904763</v>
      </c>
      <c r="EB185" s="1" t="s">
        <v>479</v>
      </c>
    </row>
    <row r="186" spans="1:132" x14ac:dyDescent="0.2">
      <c r="A186" s="2" t="s">
        <v>480</v>
      </c>
      <c r="B186" s="1">
        <v>5474.7</v>
      </c>
      <c r="C186" s="1">
        <v>0</v>
      </c>
      <c r="D186" s="1">
        <v>1620</v>
      </c>
      <c r="E186" s="1">
        <v>0</v>
      </c>
      <c r="F186" s="1">
        <v>1240.24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26.63999999999999</v>
      </c>
      <c r="O186" s="1">
        <v>20.72</v>
      </c>
      <c r="P186" s="1">
        <v>0</v>
      </c>
      <c r="Q186" s="1">
        <v>0</v>
      </c>
      <c r="R186" s="1">
        <v>0</v>
      </c>
      <c r="S186" s="1">
        <v>0</v>
      </c>
      <c r="T186" s="1">
        <v>2873.9199999999992</v>
      </c>
      <c r="U186" s="1">
        <v>18</v>
      </c>
      <c r="V186" s="1">
        <v>121.2</v>
      </c>
      <c r="W186" s="1">
        <v>15.600000000000019</v>
      </c>
      <c r="X186" s="1">
        <v>0</v>
      </c>
      <c r="Y186" s="1">
        <v>0</v>
      </c>
      <c r="Z186" s="1">
        <v>77.700000000000045</v>
      </c>
      <c r="AA186" s="1">
        <v>0</v>
      </c>
      <c r="AB186" s="1">
        <v>415.83999999999992</v>
      </c>
      <c r="AC186" s="1">
        <v>0</v>
      </c>
      <c r="AD186" s="1">
        <v>91.319999999999936</v>
      </c>
      <c r="AE186" s="1">
        <v>0</v>
      </c>
      <c r="AF186" s="1">
        <v>48</v>
      </c>
      <c r="AG186" s="1">
        <v>0</v>
      </c>
      <c r="AH186" s="1">
        <v>0</v>
      </c>
      <c r="AI186" s="1">
        <v>170.52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184</v>
      </c>
      <c r="AQ186" s="1">
        <v>325.80000000000018</v>
      </c>
      <c r="AR186" s="1">
        <v>0</v>
      </c>
      <c r="AS186" s="1">
        <v>6</v>
      </c>
      <c r="AT186" s="1">
        <v>7.2000000000000011</v>
      </c>
      <c r="AU186" s="1">
        <v>0</v>
      </c>
      <c r="AV186" s="1">
        <v>0</v>
      </c>
      <c r="AW186" s="1">
        <v>2.850000000000001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103.25</v>
      </c>
      <c r="BD186" s="1">
        <v>24</v>
      </c>
      <c r="BE186" s="1">
        <v>0</v>
      </c>
      <c r="BF186" s="1">
        <v>0</v>
      </c>
      <c r="BG186" s="1">
        <v>0</v>
      </c>
      <c r="BH186" s="1">
        <v>42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18</v>
      </c>
      <c r="BP186" s="1">
        <v>0</v>
      </c>
      <c r="BQ186" s="1">
        <v>0</v>
      </c>
      <c r="BR186" s="1">
        <v>0</v>
      </c>
      <c r="BS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24</v>
      </c>
      <c r="CB186" s="1">
        <v>49.75</v>
      </c>
      <c r="CC186" s="1">
        <v>0</v>
      </c>
      <c r="CF186" s="1">
        <v>0</v>
      </c>
      <c r="CG186" s="1">
        <v>0</v>
      </c>
      <c r="CH186" s="1">
        <v>0</v>
      </c>
      <c r="CI186" s="1">
        <v>1299.5999999999999</v>
      </c>
      <c r="CJ186" s="1">
        <v>0</v>
      </c>
      <c r="CK186" s="1">
        <v>75.599999999999682</v>
      </c>
      <c r="CL186" s="1">
        <v>43.5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1.200000000000045</v>
      </c>
      <c r="DA186" s="1">
        <v>43.200000000000053</v>
      </c>
      <c r="DB186" s="1">
        <v>0</v>
      </c>
      <c r="DC186" s="1">
        <v>164.16000000000011</v>
      </c>
      <c r="DD186" s="1">
        <v>0</v>
      </c>
      <c r="DE186" s="1">
        <v>5.5799999999999841</v>
      </c>
      <c r="DF186" s="1">
        <v>18.25</v>
      </c>
      <c r="DG186" s="1">
        <v>30</v>
      </c>
      <c r="DH186" s="1">
        <v>114</v>
      </c>
      <c r="DI186" s="1">
        <v>22.5</v>
      </c>
      <c r="DJ186" s="1">
        <v>0</v>
      </c>
      <c r="DK186" s="1">
        <v>22.5</v>
      </c>
      <c r="DL186" s="1">
        <v>48</v>
      </c>
      <c r="DM186" s="1">
        <v>0</v>
      </c>
      <c r="DN186" s="1">
        <v>36</v>
      </c>
      <c r="DO186" s="1">
        <v>12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Y186" s="1">
        <v>0</v>
      </c>
      <c r="DZ186" s="1">
        <v>0</v>
      </c>
      <c r="EA186" s="1">
        <v>15162.38</v>
      </c>
      <c r="EB186" s="1" t="s">
        <v>480</v>
      </c>
    </row>
    <row r="187" spans="1:132" x14ac:dyDescent="0.2">
      <c r="A187" s="2" t="s">
        <v>481</v>
      </c>
      <c r="B187" s="1">
        <v>82.5</v>
      </c>
      <c r="C187" s="1">
        <v>30.000000000000011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253</v>
      </c>
      <c r="J187" s="1">
        <v>571.20000000000005</v>
      </c>
      <c r="K187" s="1">
        <v>36.000000000000007</v>
      </c>
      <c r="L187" s="1">
        <v>0</v>
      </c>
      <c r="M187" s="1">
        <v>0</v>
      </c>
      <c r="N187" s="1">
        <v>245.67999999999989</v>
      </c>
      <c r="O187" s="1">
        <v>59.200000000000017</v>
      </c>
      <c r="P187" s="1">
        <v>119.14</v>
      </c>
      <c r="Q187" s="1">
        <v>183.67999999999989</v>
      </c>
      <c r="R187" s="1">
        <v>0</v>
      </c>
      <c r="S187" s="1">
        <v>0</v>
      </c>
      <c r="T187" s="1">
        <v>5270.7200000000021</v>
      </c>
      <c r="U187" s="1">
        <v>68.400000000000034</v>
      </c>
      <c r="V187" s="1">
        <v>434.4</v>
      </c>
      <c r="W187" s="1">
        <v>690.48000000000013</v>
      </c>
      <c r="X187" s="1">
        <v>0</v>
      </c>
      <c r="Y187" s="1">
        <v>0</v>
      </c>
      <c r="Z187" s="1">
        <v>517.2600000000001</v>
      </c>
      <c r="AA187" s="1">
        <v>31.08</v>
      </c>
      <c r="AB187" s="1">
        <v>1527.2</v>
      </c>
      <c r="AC187" s="1">
        <v>0</v>
      </c>
      <c r="AD187" s="1">
        <v>147.6</v>
      </c>
      <c r="AE187" s="1">
        <v>0</v>
      </c>
      <c r="AF187" s="1">
        <v>483.6</v>
      </c>
      <c r="AG187" s="1">
        <v>0</v>
      </c>
      <c r="AH187" s="1">
        <v>0</v>
      </c>
      <c r="AI187" s="1">
        <v>226.24</v>
      </c>
      <c r="AJ187" s="1">
        <v>0</v>
      </c>
      <c r="AK187" s="1">
        <v>789.59999999999991</v>
      </c>
      <c r="AL187" s="1">
        <v>0</v>
      </c>
      <c r="AM187" s="1">
        <v>0</v>
      </c>
      <c r="AN187" s="1">
        <v>0</v>
      </c>
      <c r="AO187" s="1">
        <v>0</v>
      </c>
      <c r="AP187" s="1">
        <v>283.36000000000013</v>
      </c>
      <c r="AQ187" s="1">
        <v>617.39999999999964</v>
      </c>
      <c r="AR187" s="1">
        <v>0</v>
      </c>
      <c r="AS187" s="1">
        <v>935.99999999999989</v>
      </c>
      <c r="AT187" s="1">
        <v>6.4799999999999969</v>
      </c>
      <c r="AU187" s="1">
        <v>211.6</v>
      </c>
      <c r="AV187" s="1">
        <v>0</v>
      </c>
      <c r="AW187" s="1">
        <v>0</v>
      </c>
      <c r="AX187" s="1">
        <v>0</v>
      </c>
      <c r="AY187" s="1">
        <v>3.8000000000000012</v>
      </c>
      <c r="AZ187" s="1">
        <v>0</v>
      </c>
      <c r="BA187" s="1">
        <v>0</v>
      </c>
      <c r="BB187" s="1">
        <v>0</v>
      </c>
      <c r="BC187" s="1">
        <v>309.5</v>
      </c>
      <c r="BD187" s="1">
        <v>72.5</v>
      </c>
      <c r="BE187" s="1">
        <v>109</v>
      </c>
      <c r="BF187" s="1">
        <v>152.80000000000001</v>
      </c>
      <c r="BG187" s="1">
        <v>220.8</v>
      </c>
      <c r="BH187" s="1">
        <v>643.5</v>
      </c>
      <c r="BI187" s="1">
        <v>24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320</v>
      </c>
      <c r="BP187" s="1">
        <v>0</v>
      </c>
      <c r="BQ187" s="1">
        <v>709.5</v>
      </c>
      <c r="BR187" s="1">
        <v>1.5</v>
      </c>
      <c r="BS187" s="1">
        <v>888.80000000000007</v>
      </c>
      <c r="BU187" s="1">
        <v>13.5</v>
      </c>
      <c r="BV187" s="1">
        <v>0</v>
      </c>
      <c r="BW187" s="1">
        <v>0</v>
      </c>
      <c r="BX187" s="1">
        <v>0</v>
      </c>
      <c r="BY187" s="1">
        <v>0</v>
      </c>
      <c r="BZ187" s="1">
        <v>240</v>
      </c>
      <c r="CA187" s="1">
        <v>168</v>
      </c>
      <c r="CB187" s="1">
        <v>361</v>
      </c>
      <c r="CC187" s="1">
        <v>10.714285714285721</v>
      </c>
      <c r="CF187" s="1">
        <v>0</v>
      </c>
      <c r="CG187" s="1">
        <v>0</v>
      </c>
      <c r="CH187" s="1">
        <v>0</v>
      </c>
      <c r="CI187" s="1">
        <v>2138.4</v>
      </c>
      <c r="CJ187" s="1">
        <v>0</v>
      </c>
      <c r="CK187" s="1">
        <v>939.60000000000036</v>
      </c>
      <c r="CL187" s="1">
        <v>313.5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273.23999999999978</v>
      </c>
      <c r="DD187" s="1">
        <v>0</v>
      </c>
      <c r="DE187" s="1">
        <v>100.44</v>
      </c>
      <c r="DF187" s="1">
        <v>493.5</v>
      </c>
      <c r="DG187" s="1">
        <v>523.5</v>
      </c>
      <c r="DH187" s="1">
        <v>612</v>
      </c>
      <c r="DI187" s="1">
        <v>348</v>
      </c>
      <c r="DJ187" s="1">
        <v>0</v>
      </c>
      <c r="DK187" s="1">
        <v>367.5</v>
      </c>
      <c r="DL187" s="1">
        <v>27</v>
      </c>
      <c r="DM187" s="1">
        <v>0</v>
      </c>
      <c r="DN187" s="1">
        <v>327</v>
      </c>
      <c r="DO187" s="1">
        <v>226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Y187" s="1">
        <v>0</v>
      </c>
      <c r="DZ187" s="1">
        <v>0</v>
      </c>
      <c r="EA187" s="1">
        <v>26935.89428571429</v>
      </c>
      <c r="EB187" s="1" t="s">
        <v>481</v>
      </c>
    </row>
    <row r="188" spans="1:132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Y188" s="1">
        <v>0</v>
      </c>
      <c r="DZ188" s="1">
        <v>0</v>
      </c>
      <c r="EA188" s="1">
        <v>0</v>
      </c>
    </row>
    <row r="189" spans="1:132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Y189" s="1">
        <v>0</v>
      </c>
      <c r="DZ189" s="1">
        <v>0</v>
      </c>
      <c r="EA189" s="1">
        <v>0</v>
      </c>
    </row>
    <row r="190" spans="1:132" x14ac:dyDescent="0.2">
      <c r="A190" s="2" t="s">
        <v>492</v>
      </c>
      <c r="B190" s="1">
        <v>2479.7199999999998</v>
      </c>
      <c r="C190" s="1">
        <v>108.4575</v>
      </c>
      <c r="D190" s="1">
        <v>1500</v>
      </c>
      <c r="E190" s="1">
        <v>150</v>
      </c>
      <c r="F190" s="1">
        <v>1669.7854166666659</v>
      </c>
      <c r="G190" s="1">
        <v>106.3125</v>
      </c>
      <c r="H190" s="1">
        <v>295.26</v>
      </c>
      <c r="I190" s="1">
        <v>495.16874999999999</v>
      </c>
      <c r="J190" s="1">
        <v>1793.785000000001</v>
      </c>
      <c r="K190" s="1">
        <v>161.27500000000001</v>
      </c>
      <c r="L190" s="1">
        <v>100</v>
      </c>
      <c r="M190" s="1">
        <v>0</v>
      </c>
      <c r="N190" s="1">
        <v>1355.5413928571429</v>
      </c>
      <c r="O190" s="1">
        <v>282.1514285714286</v>
      </c>
      <c r="P190" s="1">
        <v>543.53000000000009</v>
      </c>
      <c r="Q190" s="1">
        <v>483.84</v>
      </c>
      <c r="R190" s="1">
        <v>0</v>
      </c>
      <c r="S190" s="1">
        <v>407.4</v>
      </c>
      <c r="T190" s="1">
        <v>16786.431666666671</v>
      </c>
      <c r="U190" s="1">
        <v>447.77499999999998</v>
      </c>
      <c r="V190" s="1">
        <v>1062.9725000000001</v>
      </c>
      <c r="W190" s="1">
        <v>1154.68</v>
      </c>
      <c r="X190" s="1">
        <v>132</v>
      </c>
      <c r="Y190" s="1">
        <v>1039.95</v>
      </c>
      <c r="Z190" s="1">
        <v>8665.2339285714279</v>
      </c>
      <c r="AA190" s="1">
        <v>0</v>
      </c>
      <c r="AB190" s="1">
        <v>3605.2652380952368</v>
      </c>
      <c r="AC190" s="1">
        <v>0</v>
      </c>
      <c r="AD190" s="1">
        <v>1528.4449999999999</v>
      </c>
      <c r="AE190" s="1">
        <v>225.68500000000009</v>
      </c>
      <c r="AF190" s="1">
        <v>1793.25</v>
      </c>
      <c r="AG190" s="1">
        <v>81.900000000000006</v>
      </c>
      <c r="AH190" s="1">
        <v>278.60000000000002</v>
      </c>
      <c r="AI190" s="1">
        <v>946.34933333333333</v>
      </c>
      <c r="AJ190" s="1">
        <v>402.52333333333343</v>
      </c>
      <c r="AK190" s="1">
        <v>4267.7000000000007</v>
      </c>
      <c r="AL190" s="1">
        <v>540.9</v>
      </c>
      <c r="AM190" s="1">
        <v>1094.4000000000001</v>
      </c>
      <c r="AN190" s="1">
        <v>148.47999999999999</v>
      </c>
      <c r="AO190" s="1">
        <v>100</v>
      </c>
      <c r="AP190" s="1">
        <v>337.51249999999987</v>
      </c>
      <c r="AQ190" s="1">
        <v>11664.921249999999</v>
      </c>
      <c r="AR190" s="1">
        <v>147.82499999999999</v>
      </c>
      <c r="AS190" s="1">
        <v>2826.75</v>
      </c>
      <c r="AT190" s="1">
        <v>39.6</v>
      </c>
      <c r="AU190" s="1">
        <v>1167.8933333333341</v>
      </c>
      <c r="AV190" s="1">
        <v>0</v>
      </c>
      <c r="AW190" s="1">
        <v>60.798749999999991</v>
      </c>
      <c r="AX190" s="1">
        <v>78.664999999999992</v>
      </c>
      <c r="AY190" s="1">
        <v>26.516249999999999</v>
      </c>
      <c r="AZ190" s="1">
        <v>0</v>
      </c>
      <c r="BA190" s="1">
        <v>0</v>
      </c>
      <c r="BB190" s="1">
        <v>0</v>
      </c>
      <c r="BC190" s="1">
        <v>6011.7245833333336</v>
      </c>
      <c r="BD190" s="1">
        <v>526.04166666666663</v>
      </c>
      <c r="BE190" s="1">
        <v>853.61</v>
      </c>
      <c r="BF190" s="1">
        <v>4309.596071428572</v>
      </c>
      <c r="BG190" s="1">
        <v>315.89999999999992</v>
      </c>
      <c r="BH190" s="1">
        <v>489.75</v>
      </c>
      <c r="BI190" s="1">
        <v>124.5</v>
      </c>
      <c r="BJ190" s="1">
        <v>913.6</v>
      </c>
      <c r="BK190" s="1">
        <v>800</v>
      </c>
      <c r="BL190" s="1">
        <v>423.6</v>
      </c>
      <c r="BM190" s="1">
        <v>102.75</v>
      </c>
      <c r="BN190" s="1">
        <v>120</v>
      </c>
      <c r="BO190" s="1">
        <v>912.875</v>
      </c>
      <c r="BP190" s="1">
        <v>84.01904761904764</v>
      </c>
      <c r="BQ190" s="1">
        <v>11971.63803571429</v>
      </c>
      <c r="BR190" s="1">
        <v>219.44166666666669</v>
      </c>
      <c r="BS190" s="1">
        <v>6827.3049999999994</v>
      </c>
      <c r="BU190" s="1">
        <v>105.5</v>
      </c>
      <c r="BV190" s="1">
        <v>705.74999999999989</v>
      </c>
      <c r="BW190" s="1">
        <v>100</v>
      </c>
      <c r="BX190" s="1">
        <v>121.125</v>
      </c>
      <c r="BY190" s="1">
        <v>800</v>
      </c>
      <c r="BZ190" s="1">
        <v>575.85</v>
      </c>
      <c r="CA190" s="1">
        <v>627.375</v>
      </c>
      <c r="CB190" s="1">
        <v>2143.375</v>
      </c>
      <c r="CC190" s="1">
        <v>251.18750000000011</v>
      </c>
      <c r="CF190" s="1">
        <v>32.775000000000013</v>
      </c>
      <c r="CG190" s="1">
        <v>0</v>
      </c>
      <c r="CH190" s="1">
        <v>22077.571428571431</v>
      </c>
      <c r="CI190" s="1">
        <v>16389.345000000001</v>
      </c>
      <c r="CJ190" s="1">
        <v>200</v>
      </c>
      <c r="CK190" s="1">
        <v>2564.3250000000012</v>
      </c>
      <c r="CL190" s="1">
        <v>674.25</v>
      </c>
      <c r="CM190" s="1">
        <v>60.599999999999987</v>
      </c>
      <c r="CN190" s="1">
        <v>69.299999999999983</v>
      </c>
      <c r="CO190" s="1">
        <v>271.49999999999989</v>
      </c>
      <c r="CP190" s="1">
        <v>532.21749999999975</v>
      </c>
      <c r="CQ190" s="1">
        <v>568.67499999999995</v>
      </c>
      <c r="CR190" s="1">
        <v>0</v>
      </c>
      <c r="CS190" s="1">
        <v>131</v>
      </c>
      <c r="CT190" s="1">
        <v>412.42500000000013</v>
      </c>
      <c r="CU190" s="1">
        <v>353.49999999999989</v>
      </c>
      <c r="CV190" s="1">
        <v>0</v>
      </c>
      <c r="CW190" s="1">
        <v>100.3571428571429</v>
      </c>
      <c r="CX190" s="1">
        <v>735.5</v>
      </c>
      <c r="CY190" s="1">
        <v>152.85000000000011</v>
      </c>
      <c r="CZ190" s="1">
        <v>1123.7249999999999</v>
      </c>
      <c r="DA190" s="1">
        <v>1830.6</v>
      </c>
      <c r="DB190" s="1">
        <v>200</v>
      </c>
      <c r="DC190" s="1">
        <v>956.88699999999994</v>
      </c>
      <c r="DD190" s="1">
        <v>179.52749999999961</v>
      </c>
      <c r="DE190" s="1">
        <v>490.82375000000008</v>
      </c>
      <c r="DF190" s="1">
        <v>1700.0687499999999</v>
      </c>
      <c r="DG190" s="1">
        <v>1898.901785714286</v>
      </c>
      <c r="DH190" s="1">
        <v>3569.5</v>
      </c>
      <c r="DI190" s="1">
        <v>795.5625</v>
      </c>
      <c r="DJ190" s="1">
        <v>85.800000000000011</v>
      </c>
      <c r="DK190" s="1">
        <v>1239.375</v>
      </c>
      <c r="DL190" s="1">
        <v>440.625</v>
      </c>
      <c r="DM190" s="1">
        <v>338.42500000000001</v>
      </c>
      <c r="DN190" s="1">
        <v>924.71964285714284</v>
      </c>
      <c r="DO190" s="1">
        <v>1159</v>
      </c>
      <c r="DS190" s="1">
        <v>361.88095238095241</v>
      </c>
      <c r="DT190" s="1">
        <v>814.42857142857156</v>
      </c>
      <c r="DU190" s="1">
        <v>0</v>
      </c>
      <c r="DV190" s="1">
        <v>0</v>
      </c>
      <c r="DW190" s="1">
        <v>0</v>
      </c>
      <c r="DY190" s="1">
        <v>0</v>
      </c>
      <c r="DZ190" s="1">
        <v>0</v>
      </c>
      <c r="EA190" s="1">
        <v>176457.80516666669</v>
      </c>
      <c r="EB190" s="1" t="s">
        <v>492</v>
      </c>
    </row>
    <row r="191" spans="1:132" x14ac:dyDescent="0.2">
      <c r="A191" s="2" t="s">
        <v>493</v>
      </c>
      <c r="B191" s="1">
        <v>1312.8225</v>
      </c>
      <c r="C191" s="1">
        <v>108.4575</v>
      </c>
      <c r="D191" s="1">
        <v>1500</v>
      </c>
      <c r="E191" s="1">
        <v>150</v>
      </c>
      <c r="F191" s="1">
        <v>2162.5587500000011</v>
      </c>
      <c r="G191" s="1">
        <v>106.3125</v>
      </c>
      <c r="H191" s="1">
        <v>295.25999999999988</v>
      </c>
      <c r="I191" s="1">
        <v>495.16874999999999</v>
      </c>
      <c r="J191" s="1">
        <v>2043.7850000000001</v>
      </c>
      <c r="K191" s="1">
        <v>161.27500000000001</v>
      </c>
      <c r="L191" s="1">
        <v>100</v>
      </c>
      <c r="M191" s="1">
        <v>0</v>
      </c>
      <c r="N191" s="1">
        <v>1455.5413928571429</v>
      </c>
      <c r="O191" s="1">
        <v>373.89999999999992</v>
      </c>
      <c r="P191" s="1">
        <v>543.53000000000031</v>
      </c>
      <c r="Q191" s="1">
        <v>483.84000000000009</v>
      </c>
      <c r="R191" s="1">
        <v>0</v>
      </c>
      <c r="S191" s="1">
        <v>407.39999999999992</v>
      </c>
      <c r="T191" s="1">
        <v>38595.151666666658</v>
      </c>
      <c r="U191" s="1">
        <v>447.77499999999992</v>
      </c>
      <c r="V191" s="1">
        <v>919.02249999999958</v>
      </c>
      <c r="W191" s="1">
        <v>1154.68</v>
      </c>
      <c r="X191" s="1">
        <v>132</v>
      </c>
      <c r="Y191" s="1">
        <v>1039.95</v>
      </c>
      <c r="Z191" s="1">
        <v>7766.2339285714324</v>
      </c>
      <c r="AA191" s="1">
        <v>0</v>
      </c>
      <c r="AB191" s="1">
        <v>3404.0332380952359</v>
      </c>
      <c r="AC191" s="1">
        <v>0</v>
      </c>
      <c r="AD191" s="1">
        <v>928.44500000000062</v>
      </c>
      <c r="AE191" s="1">
        <v>225.68499999999989</v>
      </c>
      <c r="AF191" s="1">
        <v>1793.25</v>
      </c>
      <c r="AG191" s="1">
        <v>81.899999999999977</v>
      </c>
      <c r="AH191" s="1">
        <v>278.60000000000002</v>
      </c>
      <c r="AI191" s="1">
        <v>1039.822666666666</v>
      </c>
      <c r="AJ191" s="1">
        <v>558.47</v>
      </c>
      <c r="AK191" s="1">
        <v>4267.7000000000007</v>
      </c>
      <c r="AL191" s="1">
        <v>540.89999999999975</v>
      </c>
      <c r="AM191" s="1">
        <v>1094.4000000000001</v>
      </c>
      <c r="AN191" s="1">
        <v>200</v>
      </c>
      <c r="AO191" s="1">
        <v>100</v>
      </c>
      <c r="AP191" s="1">
        <v>417.51249999999999</v>
      </c>
      <c r="AQ191" s="1">
        <v>8486.5212500000034</v>
      </c>
      <c r="AR191" s="1">
        <v>147.8249999999999</v>
      </c>
      <c r="AS191" s="1">
        <v>2826.75</v>
      </c>
      <c r="AT191" s="1">
        <v>39.599999999999987</v>
      </c>
      <c r="AU191" s="1">
        <v>1167.8933333333341</v>
      </c>
      <c r="AV191" s="1">
        <v>244.16199999999989</v>
      </c>
      <c r="AW191" s="1">
        <v>60.798749999999977</v>
      </c>
      <c r="AX191" s="1">
        <v>78.66500000000002</v>
      </c>
      <c r="AY191" s="1">
        <v>26.51625000000001</v>
      </c>
      <c r="AZ191" s="1">
        <v>0</v>
      </c>
      <c r="BA191" s="1">
        <v>0</v>
      </c>
      <c r="BB191" s="1">
        <v>0</v>
      </c>
      <c r="BC191" s="1">
        <v>3799.7245833333341</v>
      </c>
      <c r="BD191" s="1">
        <v>510.64166666666682</v>
      </c>
      <c r="BE191" s="1">
        <v>853.61</v>
      </c>
      <c r="BF191" s="1">
        <v>3454.9294047619042</v>
      </c>
      <c r="BG191" s="1">
        <v>315.89999999999998</v>
      </c>
      <c r="BH191" s="1">
        <v>489.75</v>
      </c>
      <c r="BI191" s="1">
        <v>124.5</v>
      </c>
      <c r="BJ191" s="1">
        <v>915.20000000000016</v>
      </c>
      <c r="BK191" s="1">
        <v>800</v>
      </c>
      <c r="BL191" s="1">
        <v>446.4</v>
      </c>
      <c r="BM191" s="1">
        <v>107.75</v>
      </c>
      <c r="BN191" s="1">
        <v>120</v>
      </c>
      <c r="BO191" s="1">
        <v>912.875</v>
      </c>
      <c r="BP191" s="1">
        <v>307.61904761904759</v>
      </c>
      <c r="BQ191" s="1">
        <v>10208.70946428571</v>
      </c>
      <c r="BR191" s="1">
        <v>472.04166666666669</v>
      </c>
      <c r="BS191" s="1">
        <v>6187.038333333333</v>
      </c>
      <c r="BU191" s="1">
        <v>105.5</v>
      </c>
      <c r="BV191" s="1">
        <v>709.35</v>
      </c>
      <c r="BW191" s="1">
        <v>100</v>
      </c>
      <c r="BX191" s="1">
        <v>122.125</v>
      </c>
      <c r="BY191" s="1">
        <v>800</v>
      </c>
      <c r="BZ191" s="1">
        <v>575.85</v>
      </c>
      <c r="CA191" s="1">
        <v>627.375</v>
      </c>
      <c r="CB191" s="1">
        <v>2147</v>
      </c>
      <c r="CC191" s="1">
        <v>261.18749999999989</v>
      </c>
      <c r="CF191" s="1">
        <v>38.775000000000013</v>
      </c>
      <c r="CG191" s="1">
        <v>0</v>
      </c>
      <c r="CH191" s="1">
        <v>25200</v>
      </c>
      <c r="CI191" s="1">
        <v>11439.344999999999</v>
      </c>
      <c r="CJ191" s="1">
        <v>200</v>
      </c>
      <c r="CK191" s="1">
        <v>2564.3250000000012</v>
      </c>
      <c r="CL191" s="1">
        <v>674.25</v>
      </c>
      <c r="CM191" s="1">
        <v>60.60000000000003</v>
      </c>
      <c r="CN191" s="1">
        <v>69.300000000000011</v>
      </c>
      <c r="CO191" s="1">
        <v>271.5</v>
      </c>
      <c r="CP191" s="1">
        <v>903.18178571428507</v>
      </c>
      <c r="CQ191" s="1">
        <v>668.67499999999995</v>
      </c>
      <c r="CR191" s="1">
        <v>0</v>
      </c>
      <c r="CS191" s="1">
        <v>200</v>
      </c>
      <c r="CT191" s="1">
        <v>922.42499999999984</v>
      </c>
      <c r="CU191" s="1">
        <v>353.50000000000011</v>
      </c>
      <c r="CV191" s="1">
        <v>13</v>
      </c>
      <c r="CW191" s="1">
        <v>109.5</v>
      </c>
      <c r="CX191" s="1">
        <v>635.5</v>
      </c>
      <c r="CY191" s="1">
        <v>152.85</v>
      </c>
      <c r="CZ191" s="1">
        <v>682.31071428571431</v>
      </c>
      <c r="DA191" s="1">
        <v>1830.6</v>
      </c>
      <c r="DB191" s="1">
        <v>200</v>
      </c>
      <c r="DC191" s="1">
        <v>1214.7670000000001</v>
      </c>
      <c r="DD191" s="1">
        <v>424.3274999999997</v>
      </c>
      <c r="DE191" s="1">
        <v>524.10875000000055</v>
      </c>
      <c r="DF191" s="1">
        <v>1520.0687499999999</v>
      </c>
      <c r="DG191" s="1">
        <v>1903.0446428571411</v>
      </c>
      <c r="DH191" s="1">
        <v>3932.5</v>
      </c>
      <c r="DI191" s="1">
        <v>795.5625</v>
      </c>
      <c r="DJ191" s="1">
        <v>85.799999999999955</v>
      </c>
      <c r="DK191" s="1">
        <v>1239.375</v>
      </c>
      <c r="DL191" s="1">
        <v>490.625</v>
      </c>
      <c r="DM191" s="1">
        <v>583.37500000000034</v>
      </c>
      <c r="DN191" s="1">
        <v>894.71964285714284</v>
      </c>
      <c r="DO191" s="1">
        <v>1159</v>
      </c>
      <c r="DS191" s="1">
        <v>373.49999999999989</v>
      </c>
      <c r="DT191" s="1">
        <v>963</v>
      </c>
      <c r="DU191" s="1">
        <v>0</v>
      </c>
      <c r="DV191" s="1">
        <v>0</v>
      </c>
      <c r="DW191" s="1">
        <v>0</v>
      </c>
      <c r="DY191" s="1">
        <v>0</v>
      </c>
      <c r="DZ191" s="1">
        <v>0</v>
      </c>
      <c r="EA191" s="1">
        <v>188532.60242857141</v>
      </c>
      <c r="EB191" s="1" t="s">
        <v>493</v>
      </c>
    </row>
    <row r="192" spans="1:132" x14ac:dyDescent="0.2">
      <c r="A192" s="2" t="s">
        <v>494</v>
      </c>
      <c r="B192" s="1">
        <v>1312.8225</v>
      </c>
      <c r="C192" s="1">
        <v>108.4575</v>
      </c>
      <c r="D192" s="1">
        <v>1500</v>
      </c>
      <c r="E192" s="1">
        <v>150.00000000000011</v>
      </c>
      <c r="F192" s="1">
        <v>1593.5887499999999</v>
      </c>
      <c r="G192" s="1">
        <v>106.3125</v>
      </c>
      <c r="H192" s="1">
        <v>295.26</v>
      </c>
      <c r="I192" s="1">
        <v>495.16874999999999</v>
      </c>
      <c r="J192" s="1">
        <v>1543.7850000000001</v>
      </c>
      <c r="K192" s="1">
        <v>161.27500000000001</v>
      </c>
      <c r="L192" s="1">
        <v>100</v>
      </c>
      <c r="M192" s="1">
        <v>0</v>
      </c>
      <c r="N192" s="1">
        <v>2665.0133928571399</v>
      </c>
      <c r="O192" s="1">
        <v>373.90000000000009</v>
      </c>
      <c r="P192" s="1">
        <v>543.53000000000009</v>
      </c>
      <c r="Q192" s="1">
        <v>483.84000000000032</v>
      </c>
      <c r="R192" s="1">
        <v>0</v>
      </c>
      <c r="S192" s="1">
        <v>407.4</v>
      </c>
      <c r="T192" s="1">
        <v>11955.71166666667</v>
      </c>
      <c r="U192" s="1">
        <v>447.77499999999981</v>
      </c>
      <c r="V192" s="1">
        <v>877.42249999999967</v>
      </c>
      <c r="W192" s="1">
        <v>1154.6799999999989</v>
      </c>
      <c r="X192" s="1">
        <v>132</v>
      </c>
      <c r="Y192" s="1">
        <v>1039.950000000001</v>
      </c>
      <c r="Z192" s="1">
        <v>7192.2339285714297</v>
      </c>
      <c r="AA192" s="1">
        <v>0</v>
      </c>
      <c r="AB192" s="1">
        <v>2754.0332380952391</v>
      </c>
      <c r="AC192" s="1">
        <v>0</v>
      </c>
      <c r="AD192" s="1">
        <v>687.44499999999971</v>
      </c>
      <c r="AE192" s="1">
        <v>225.68500000000009</v>
      </c>
      <c r="AF192" s="1">
        <v>1793.25</v>
      </c>
      <c r="AG192" s="1">
        <v>81.900000000000063</v>
      </c>
      <c r="AH192" s="1">
        <v>278.60000000000002</v>
      </c>
      <c r="AI192" s="1">
        <v>1998.606666666667</v>
      </c>
      <c r="AJ192" s="1">
        <v>708.47</v>
      </c>
      <c r="AK192" s="1">
        <v>4267.7000000000007</v>
      </c>
      <c r="AL192" s="1">
        <v>540.9</v>
      </c>
      <c r="AM192" s="1">
        <v>1094.4000000000001</v>
      </c>
      <c r="AN192" s="1">
        <v>200</v>
      </c>
      <c r="AO192" s="1">
        <v>100</v>
      </c>
      <c r="AP192" s="1">
        <v>497.5125000000001</v>
      </c>
      <c r="AQ192" s="1">
        <v>8377.2962500000012</v>
      </c>
      <c r="AR192" s="1">
        <v>147.82499999999999</v>
      </c>
      <c r="AS192" s="1">
        <v>2826.75</v>
      </c>
      <c r="AT192" s="1">
        <v>39.6</v>
      </c>
      <c r="AU192" s="1">
        <v>1167.8933333333341</v>
      </c>
      <c r="AV192" s="1">
        <v>347.01499999999999</v>
      </c>
      <c r="AW192" s="1">
        <v>60.79875000000002</v>
      </c>
      <c r="AX192" s="1">
        <v>78.664999999999964</v>
      </c>
      <c r="AY192" s="1">
        <v>26.516249999999989</v>
      </c>
      <c r="AZ192" s="1">
        <v>0</v>
      </c>
      <c r="BA192" s="1">
        <v>0</v>
      </c>
      <c r="BB192" s="1">
        <v>0</v>
      </c>
      <c r="BC192" s="1">
        <v>2799.724583333335</v>
      </c>
      <c r="BD192" s="1">
        <v>510.64166666666671</v>
      </c>
      <c r="BE192" s="1">
        <v>853.60999999999979</v>
      </c>
      <c r="BF192" s="1">
        <v>1714.7294047619071</v>
      </c>
      <c r="BG192" s="1">
        <v>315.89999999999992</v>
      </c>
      <c r="BH192" s="1">
        <v>489.75</v>
      </c>
      <c r="BI192" s="1">
        <v>124.5</v>
      </c>
      <c r="BJ192" s="1">
        <v>915.20000000000039</v>
      </c>
      <c r="BK192" s="1">
        <v>500</v>
      </c>
      <c r="BL192" s="1">
        <v>446.39999999999992</v>
      </c>
      <c r="BM192" s="1">
        <v>107.75</v>
      </c>
      <c r="BN192" s="1">
        <v>120</v>
      </c>
      <c r="BO192" s="1">
        <v>912.875</v>
      </c>
      <c r="BP192" s="1">
        <v>357.61904761904759</v>
      </c>
      <c r="BQ192" s="1">
        <v>12564.709464285719</v>
      </c>
      <c r="BR192" s="1">
        <v>462.0416666666668</v>
      </c>
      <c r="BS192" s="1">
        <v>4175.2383333333364</v>
      </c>
      <c r="BU192" s="1">
        <v>105.5</v>
      </c>
      <c r="BV192" s="1">
        <v>709.3499999999998</v>
      </c>
      <c r="BW192" s="1">
        <v>100</v>
      </c>
      <c r="BX192" s="1">
        <v>122.125</v>
      </c>
      <c r="BY192" s="1">
        <v>700</v>
      </c>
      <c r="BZ192" s="1">
        <v>575.85000000000025</v>
      </c>
      <c r="CA192" s="1">
        <v>1637.5625</v>
      </c>
      <c r="CB192" s="1">
        <v>2296.9999999999991</v>
      </c>
      <c r="CC192" s="1">
        <v>261.18750000000011</v>
      </c>
      <c r="CF192" s="1">
        <v>38.775000000000013</v>
      </c>
      <c r="CG192" s="1">
        <v>0</v>
      </c>
      <c r="CH192" s="1">
        <v>25199.999999999989</v>
      </c>
      <c r="CI192" s="1">
        <v>15322.307500000001</v>
      </c>
      <c r="CJ192" s="1">
        <v>170</v>
      </c>
      <c r="CK192" s="1">
        <v>2564.3250000000012</v>
      </c>
      <c r="CL192" s="1">
        <v>674.25</v>
      </c>
      <c r="CM192" s="1">
        <v>60.599999999999959</v>
      </c>
      <c r="CN192" s="1">
        <v>69.299999999999983</v>
      </c>
      <c r="CO192" s="1">
        <v>271.50000000000011</v>
      </c>
      <c r="CP192" s="1">
        <v>853.18178571428689</v>
      </c>
      <c r="CQ192" s="1">
        <v>773.67500000000018</v>
      </c>
      <c r="CR192" s="1">
        <v>0</v>
      </c>
      <c r="CS192" s="1">
        <v>200</v>
      </c>
      <c r="CT192" s="1">
        <v>1036.525000000001</v>
      </c>
      <c r="CU192" s="1">
        <v>353.49999999999989</v>
      </c>
      <c r="CV192" s="1">
        <v>20</v>
      </c>
      <c r="CW192" s="1">
        <v>109.5</v>
      </c>
      <c r="CX192" s="1">
        <v>735.49999999999955</v>
      </c>
      <c r="CY192" s="1">
        <v>152.85</v>
      </c>
      <c r="CZ192" s="1">
        <v>682.31071428571477</v>
      </c>
      <c r="DA192" s="1">
        <v>1830.600000000001</v>
      </c>
      <c r="DB192" s="1">
        <v>170</v>
      </c>
      <c r="DC192" s="1">
        <v>1214.7670000000001</v>
      </c>
      <c r="DD192" s="1">
        <v>1024.3275000000001</v>
      </c>
      <c r="DE192" s="1">
        <v>424.10874999999987</v>
      </c>
      <c r="DF192" s="1">
        <v>1274.8544642857139</v>
      </c>
      <c r="DG192" s="1">
        <v>2033.0446428571449</v>
      </c>
      <c r="DH192" s="1">
        <v>3440.5</v>
      </c>
      <c r="DI192" s="1">
        <v>795.5625</v>
      </c>
      <c r="DJ192" s="1">
        <v>85.800000000000011</v>
      </c>
      <c r="DK192" s="1">
        <v>1239.375</v>
      </c>
      <c r="DL192" s="1">
        <v>490.625</v>
      </c>
      <c r="DM192" s="1">
        <v>538.37499999999989</v>
      </c>
      <c r="DN192" s="1">
        <v>769.91964285714266</v>
      </c>
      <c r="DO192" s="1">
        <v>1159</v>
      </c>
      <c r="DS192" s="1">
        <v>373.5</v>
      </c>
      <c r="DT192" s="1">
        <v>963</v>
      </c>
      <c r="DU192" s="1">
        <v>0</v>
      </c>
      <c r="DV192" s="1">
        <v>0</v>
      </c>
      <c r="DW192" s="1">
        <v>0</v>
      </c>
      <c r="DY192" s="1">
        <v>0</v>
      </c>
      <c r="DZ192" s="1">
        <v>0</v>
      </c>
      <c r="EA192" s="1">
        <v>163935.71214285711</v>
      </c>
      <c r="EB192" s="1" t="s">
        <v>494</v>
      </c>
    </row>
    <row r="193" spans="1:132" x14ac:dyDescent="0.2">
      <c r="A193" s="2" t="s">
        <v>495</v>
      </c>
      <c r="B193" s="1">
        <v>1312.8225</v>
      </c>
      <c r="C193" s="1">
        <v>108.4575</v>
      </c>
      <c r="D193" s="1">
        <v>1500.0000000000009</v>
      </c>
      <c r="E193" s="1">
        <v>149.99999999999989</v>
      </c>
      <c r="F193" s="1">
        <v>1593.588750000001</v>
      </c>
      <c r="G193" s="1">
        <v>106.3125</v>
      </c>
      <c r="H193" s="1">
        <v>295.2600000000001</v>
      </c>
      <c r="I193" s="1">
        <v>495.16874999999999</v>
      </c>
      <c r="J193" s="1">
        <v>1543.7850000000001</v>
      </c>
      <c r="K193" s="1">
        <v>161.27500000000009</v>
      </c>
      <c r="L193" s="1">
        <v>99.999999999999943</v>
      </c>
      <c r="M193" s="1">
        <v>0</v>
      </c>
      <c r="N193" s="1">
        <v>1727.123392857143</v>
      </c>
      <c r="O193" s="1">
        <v>463.90000000000009</v>
      </c>
      <c r="P193" s="1">
        <v>543.52999999999986</v>
      </c>
      <c r="Q193" s="1">
        <v>483.84</v>
      </c>
      <c r="R193" s="1">
        <v>0</v>
      </c>
      <c r="S193" s="1">
        <v>407.4</v>
      </c>
      <c r="T193" s="1">
        <v>9966.9116666666669</v>
      </c>
      <c r="U193" s="1">
        <v>447.77500000000009</v>
      </c>
      <c r="V193" s="1">
        <v>877.42249999999967</v>
      </c>
      <c r="W193" s="1">
        <v>1154.68</v>
      </c>
      <c r="X193" s="1">
        <v>131.99999999999989</v>
      </c>
      <c r="Y193" s="1">
        <v>1039.95</v>
      </c>
      <c r="Z193" s="1">
        <v>6293.2339285714324</v>
      </c>
      <c r="AA193" s="1">
        <v>0</v>
      </c>
      <c r="AB193" s="1">
        <v>2104.0332380952382</v>
      </c>
      <c r="AC193" s="1">
        <v>0</v>
      </c>
      <c r="AD193" s="1">
        <v>687.44499999999971</v>
      </c>
      <c r="AE193" s="1">
        <v>225.68500000000009</v>
      </c>
      <c r="AF193" s="1">
        <v>1793.25</v>
      </c>
      <c r="AG193" s="1">
        <v>81.899999999999977</v>
      </c>
      <c r="AH193" s="1">
        <v>278.60000000000002</v>
      </c>
      <c r="AI193" s="1">
        <v>1168.606666666667</v>
      </c>
      <c r="AJ193" s="1">
        <v>362.76999999999953</v>
      </c>
      <c r="AK193" s="1">
        <v>4267.7000000000007</v>
      </c>
      <c r="AL193" s="1">
        <v>540.90000000000066</v>
      </c>
      <c r="AM193" s="1">
        <v>1094.4000000000001</v>
      </c>
      <c r="AN193" s="1">
        <v>200</v>
      </c>
      <c r="AO193" s="1">
        <v>100</v>
      </c>
      <c r="AP193" s="1">
        <v>497.51249999999982</v>
      </c>
      <c r="AQ193" s="1">
        <v>4870.8024999999907</v>
      </c>
      <c r="AR193" s="1">
        <v>147.82499999999999</v>
      </c>
      <c r="AS193" s="1">
        <v>2826.75</v>
      </c>
      <c r="AT193" s="1">
        <v>39.600000000000023</v>
      </c>
      <c r="AU193" s="1">
        <v>1167.893333333333</v>
      </c>
      <c r="AV193" s="1">
        <v>347.01499999999987</v>
      </c>
      <c r="AW193" s="1">
        <v>60.798749999999977</v>
      </c>
      <c r="AX193" s="1">
        <v>78.664999999999992</v>
      </c>
      <c r="AY193" s="1">
        <v>26.51625000000001</v>
      </c>
      <c r="AZ193" s="1">
        <v>0</v>
      </c>
      <c r="BA193" s="1">
        <v>0</v>
      </c>
      <c r="BB193" s="1">
        <v>0</v>
      </c>
      <c r="BC193" s="1">
        <v>2249.7245833333341</v>
      </c>
      <c r="BD193" s="1">
        <v>410.64166666666682</v>
      </c>
      <c r="BE193" s="1">
        <v>853.61</v>
      </c>
      <c r="BF193" s="1">
        <v>1354.9294047619039</v>
      </c>
      <c r="BG193" s="1">
        <v>315.89999999999998</v>
      </c>
      <c r="BH193" s="1">
        <v>489.75</v>
      </c>
      <c r="BI193" s="1">
        <v>124.5</v>
      </c>
      <c r="BJ193" s="1">
        <v>915.1999999999997</v>
      </c>
      <c r="BK193" s="1">
        <v>265.59999999999991</v>
      </c>
      <c r="BL193" s="1">
        <v>446.4</v>
      </c>
      <c r="BM193" s="1">
        <v>107.75</v>
      </c>
      <c r="BN193" s="1">
        <v>120</v>
      </c>
      <c r="BO193" s="1">
        <v>912.875</v>
      </c>
      <c r="BP193" s="1">
        <v>357.61904761904759</v>
      </c>
      <c r="BQ193" s="1">
        <v>5722.7094642857137</v>
      </c>
      <c r="BR193" s="1">
        <v>552.04166666666652</v>
      </c>
      <c r="BS193" s="1">
        <v>3674.8383333333331</v>
      </c>
      <c r="BU193" s="1">
        <v>105.5</v>
      </c>
      <c r="BV193" s="1">
        <v>709.35</v>
      </c>
      <c r="BW193" s="1">
        <v>100</v>
      </c>
      <c r="BX193" s="1">
        <v>122.125</v>
      </c>
      <c r="BY193" s="1">
        <v>428.80000000000018</v>
      </c>
      <c r="BZ193" s="1">
        <v>575.85</v>
      </c>
      <c r="CA193" s="1">
        <v>1637.5625</v>
      </c>
      <c r="CB193" s="1">
        <v>1808.5000000000009</v>
      </c>
      <c r="CC193" s="1">
        <v>261.18749999999989</v>
      </c>
      <c r="CF193" s="1">
        <v>38.775000000000013</v>
      </c>
      <c r="CG193" s="1">
        <v>0</v>
      </c>
      <c r="CH193" s="1">
        <v>25200.000000000011</v>
      </c>
      <c r="CI193" s="1">
        <v>9856.3075000000026</v>
      </c>
      <c r="CJ193" s="1">
        <v>236.25</v>
      </c>
      <c r="CK193" s="1">
        <v>2564.3250000000012</v>
      </c>
      <c r="CL193" s="1">
        <v>674.25</v>
      </c>
      <c r="CM193" s="1">
        <v>60.6</v>
      </c>
      <c r="CN193" s="1">
        <v>69.300000000000068</v>
      </c>
      <c r="CO193" s="1">
        <v>271.5</v>
      </c>
      <c r="CP193" s="1">
        <v>701.93178571428507</v>
      </c>
      <c r="CQ193" s="1">
        <v>566.02499999999964</v>
      </c>
      <c r="CR193" s="1">
        <v>18.8</v>
      </c>
      <c r="CS193" s="1">
        <v>200</v>
      </c>
      <c r="CT193" s="1">
        <v>745.82499999999936</v>
      </c>
      <c r="CU193" s="1">
        <v>353.50000000000011</v>
      </c>
      <c r="CV193" s="1">
        <v>20</v>
      </c>
      <c r="CW193" s="1">
        <v>109.5</v>
      </c>
      <c r="CX193" s="1">
        <v>485.5</v>
      </c>
      <c r="CY193" s="1">
        <v>152.85</v>
      </c>
      <c r="CZ193" s="1">
        <v>682.31071428571431</v>
      </c>
      <c r="DA193" s="1">
        <v>1830.6</v>
      </c>
      <c r="DB193" s="1">
        <v>129.4500000000001</v>
      </c>
      <c r="DC193" s="1">
        <v>1065.206999999999</v>
      </c>
      <c r="DD193" s="1">
        <v>624.32749999999942</v>
      </c>
      <c r="DE193" s="1">
        <v>310.62675000000041</v>
      </c>
      <c r="DF193" s="1">
        <v>1087.8544642857139</v>
      </c>
      <c r="DG193" s="1">
        <v>9492.7946428571413</v>
      </c>
      <c r="DH193" s="1">
        <v>3440.5</v>
      </c>
      <c r="DI193" s="1">
        <v>795.5625</v>
      </c>
      <c r="DJ193" s="1">
        <v>85.799999999999955</v>
      </c>
      <c r="DK193" s="1">
        <v>1239.375</v>
      </c>
      <c r="DL193" s="1">
        <v>490.625</v>
      </c>
      <c r="DM193" s="1">
        <v>576.32499999999993</v>
      </c>
      <c r="DN193" s="1">
        <v>819.91964285714357</v>
      </c>
      <c r="DO193" s="1">
        <v>1159</v>
      </c>
      <c r="DS193" s="1">
        <v>373.50000000000011</v>
      </c>
      <c r="DT193" s="1">
        <v>963</v>
      </c>
      <c r="DU193" s="1">
        <v>0</v>
      </c>
      <c r="DV193" s="1">
        <v>0</v>
      </c>
      <c r="DW193" s="1">
        <v>0</v>
      </c>
      <c r="DY193" s="1">
        <v>0</v>
      </c>
      <c r="DZ193" s="1">
        <v>0</v>
      </c>
      <c r="EA193" s="1">
        <v>145988.08639285719</v>
      </c>
      <c r="EB193" s="1" t="s">
        <v>495</v>
      </c>
    </row>
    <row r="194" spans="1:132" x14ac:dyDescent="0.2">
      <c r="A194" s="2" t="s">
        <v>496</v>
      </c>
      <c r="B194" s="1">
        <v>1312.8225</v>
      </c>
      <c r="C194" s="1">
        <v>108.4575</v>
      </c>
      <c r="D194" s="1">
        <v>1499.9999999999991</v>
      </c>
      <c r="E194" s="1">
        <v>150</v>
      </c>
      <c r="F194" s="1">
        <v>1293.5887499999999</v>
      </c>
      <c r="G194" s="1">
        <v>106.3125</v>
      </c>
      <c r="H194" s="1">
        <v>295.26</v>
      </c>
      <c r="I194" s="1">
        <v>495.16874999999982</v>
      </c>
      <c r="J194" s="1">
        <v>1493.7849999999989</v>
      </c>
      <c r="K194" s="1">
        <v>161.27500000000001</v>
      </c>
      <c r="L194" s="1">
        <v>100</v>
      </c>
      <c r="M194" s="1">
        <v>0</v>
      </c>
      <c r="N194" s="1">
        <v>1047.1233928571439</v>
      </c>
      <c r="O194" s="1">
        <v>373.90000000000009</v>
      </c>
      <c r="P194" s="1">
        <v>543.53000000000009</v>
      </c>
      <c r="Q194" s="1">
        <v>483.84000000000009</v>
      </c>
      <c r="R194" s="1">
        <v>0</v>
      </c>
      <c r="S194" s="1">
        <v>407.40000000000049</v>
      </c>
      <c r="T194" s="1">
        <v>13813.71166666667</v>
      </c>
      <c r="U194" s="1">
        <v>447.77499999999998</v>
      </c>
      <c r="V194" s="1">
        <v>927.42250000000013</v>
      </c>
      <c r="W194" s="1">
        <v>1154.680000000001</v>
      </c>
      <c r="X194" s="1">
        <v>132</v>
      </c>
      <c r="Y194" s="1">
        <v>1039.95</v>
      </c>
      <c r="Z194" s="1">
        <v>6469.2339285714324</v>
      </c>
      <c r="AA194" s="1">
        <v>0</v>
      </c>
      <c r="AB194" s="1">
        <v>2711.973238095241</v>
      </c>
      <c r="AC194" s="1">
        <v>0</v>
      </c>
      <c r="AD194" s="1">
        <v>631.04500000000053</v>
      </c>
      <c r="AE194" s="1">
        <v>225.68500000000009</v>
      </c>
      <c r="AF194" s="1">
        <v>1793.25</v>
      </c>
      <c r="AG194" s="1">
        <v>81.900000000000006</v>
      </c>
      <c r="AH194" s="1">
        <v>278.60000000000002</v>
      </c>
      <c r="AI194" s="1">
        <v>1278.6066666666659</v>
      </c>
      <c r="AJ194" s="1">
        <v>162.77000000000001</v>
      </c>
      <c r="AK194" s="1">
        <v>4317.7000000000007</v>
      </c>
      <c r="AL194" s="1">
        <v>540.9</v>
      </c>
      <c r="AM194" s="1">
        <v>1094.4000000000001</v>
      </c>
      <c r="AN194" s="1">
        <v>200</v>
      </c>
      <c r="AO194" s="1">
        <v>100</v>
      </c>
      <c r="AP194" s="1">
        <v>447.51249999999987</v>
      </c>
      <c r="AQ194" s="1">
        <v>3320.8024999999961</v>
      </c>
      <c r="AR194" s="1">
        <v>147.82499999999999</v>
      </c>
      <c r="AS194" s="1">
        <v>2826.75</v>
      </c>
      <c r="AT194" s="1">
        <v>39.6</v>
      </c>
      <c r="AU194" s="1">
        <v>1167.8933333333341</v>
      </c>
      <c r="AV194" s="1">
        <v>339.42928571428581</v>
      </c>
      <c r="AW194" s="1">
        <v>60.798749999999963</v>
      </c>
      <c r="AX194" s="1">
        <v>78.664999999999992</v>
      </c>
      <c r="AY194" s="1">
        <v>26.516249999999999</v>
      </c>
      <c r="AZ194" s="1">
        <v>0</v>
      </c>
      <c r="BA194" s="1">
        <v>0</v>
      </c>
      <c r="BB194" s="1">
        <v>0</v>
      </c>
      <c r="BC194" s="1">
        <v>1599.7245833333329</v>
      </c>
      <c r="BD194" s="1">
        <v>354.51666666666682</v>
      </c>
      <c r="BE194" s="1">
        <v>853.61000000000024</v>
      </c>
      <c r="BF194" s="1">
        <v>1594.729404761905</v>
      </c>
      <c r="BG194" s="1">
        <v>315.90000000000009</v>
      </c>
      <c r="BH194" s="1">
        <v>489.75</v>
      </c>
      <c r="BI194" s="1">
        <v>124.5</v>
      </c>
      <c r="BJ194" s="1">
        <v>915.19999999999948</v>
      </c>
      <c r="BK194" s="1">
        <v>265.59999999999991</v>
      </c>
      <c r="BL194" s="1">
        <v>446.39999999999992</v>
      </c>
      <c r="BM194" s="1">
        <v>107.75</v>
      </c>
      <c r="BN194" s="1">
        <v>120</v>
      </c>
      <c r="BO194" s="1">
        <v>912.875</v>
      </c>
      <c r="BP194" s="1">
        <v>307.61904761904782</v>
      </c>
      <c r="BQ194" s="1">
        <v>2291.7094642857119</v>
      </c>
      <c r="BR194" s="1">
        <v>372.04166666666652</v>
      </c>
      <c r="BS194" s="1">
        <v>4971.2883333333339</v>
      </c>
      <c r="BU194" s="1">
        <v>105.5</v>
      </c>
      <c r="BV194" s="1">
        <v>709.3499999999998</v>
      </c>
      <c r="BW194" s="1">
        <v>100</v>
      </c>
      <c r="BX194" s="1">
        <v>122.125</v>
      </c>
      <c r="BY194" s="1">
        <v>428.80000000000018</v>
      </c>
      <c r="BZ194" s="1">
        <v>575.8499999999998</v>
      </c>
      <c r="CA194" s="1">
        <v>837.5625</v>
      </c>
      <c r="CB194" s="1">
        <v>1870.5</v>
      </c>
      <c r="CC194" s="1">
        <v>261.18750000000011</v>
      </c>
      <c r="CF194" s="1">
        <v>38.775000000000013</v>
      </c>
      <c r="CG194" s="1">
        <v>0</v>
      </c>
      <c r="CH194" s="1">
        <v>25120</v>
      </c>
      <c r="CI194" s="1">
        <v>7947.607499999991</v>
      </c>
      <c r="CJ194" s="1">
        <v>236.25</v>
      </c>
      <c r="CK194" s="1">
        <v>2564.3250000000012</v>
      </c>
      <c r="CL194" s="1">
        <v>674.24999999999955</v>
      </c>
      <c r="CM194" s="1">
        <v>60.600000000000023</v>
      </c>
      <c r="CN194" s="1">
        <v>69.299999999999983</v>
      </c>
      <c r="CO194" s="1">
        <v>271.49999999999989</v>
      </c>
      <c r="CP194" s="1">
        <v>801.93178571428507</v>
      </c>
      <c r="CQ194" s="1">
        <v>591.02500000000077</v>
      </c>
      <c r="CR194" s="1">
        <v>20</v>
      </c>
      <c r="CS194" s="1">
        <v>200</v>
      </c>
      <c r="CT194" s="1">
        <v>705.82500000000073</v>
      </c>
      <c r="CU194" s="1">
        <v>353.49999999999989</v>
      </c>
      <c r="CV194" s="1">
        <v>20</v>
      </c>
      <c r="CW194" s="1">
        <v>109.5</v>
      </c>
      <c r="CX194" s="1">
        <v>485.5</v>
      </c>
      <c r="CY194" s="1">
        <v>152.85000000000011</v>
      </c>
      <c r="CZ194" s="1">
        <v>682.31071428571431</v>
      </c>
      <c r="DA194" s="1">
        <v>1830.6</v>
      </c>
      <c r="DB194" s="1">
        <v>129.44999999999999</v>
      </c>
      <c r="DC194" s="1">
        <v>1055.207000000001</v>
      </c>
      <c r="DD194" s="1">
        <v>784.32749999999919</v>
      </c>
      <c r="DE194" s="1">
        <v>310.62674999999967</v>
      </c>
      <c r="DF194" s="1">
        <v>1012.854464285715</v>
      </c>
      <c r="DG194" s="1">
        <v>3992.7946428571408</v>
      </c>
      <c r="DH194" s="1">
        <v>3290.5</v>
      </c>
      <c r="DI194" s="1">
        <v>795.5625</v>
      </c>
      <c r="DJ194" s="1">
        <v>85.799999999999955</v>
      </c>
      <c r="DK194" s="1">
        <v>1239.375</v>
      </c>
      <c r="DL194" s="1">
        <v>490.625</v>
      </c>
      <c r="DM194" s="1">
        <v>506.37499999999937</v>
      </c>
      <c r="DN194" s="1">
        <v>819.91964285714221</v>
      </c>
      <c r="DO194" s="1">
        <v>1159</v>
      </c>
      <c r="DS194" s="1">
        <v>373.49999999999989</v>
      </c>
      <c r="DT194" s="1">
        <v>963</v>
      </c>
      <c r="DU194" s="1">
        <v>0</v>
      </c>
      <c r="DV194" s="1">
        <v>0</v>
      </c>
      <c r="DW194" s="1">
        <v>0</v>
      </c>
      <c r="DY194" s="1">
        <v>0</v>
      </c>
      <c r="DZ194" s="1">
        <v>0</v>
      </c>
      <c r="EA194" s="1">
        <v>136728.51567857139</v>
      </c>
      <c r="EB194" s="1" t="s">
        <v>496</v>
      </c>
    </row>
    <row r="195" spans="1:132" x14ac:dyDescent="0.2">
      <c r="A195" s="2" t="s">
        <v>497</v>
      </c>
      <c r="B195" s="1">
        <v>1312.8225</v>
      </c>
      <c r="C195" s="1">
        <v>108.4575</v>
      </c>
      <c r="D195" s="1">
        <v>1500</v>
      </c>
      <c r="E195" s="1">
        <v>150</v>
      </c>
      <c r="F195" s="1">
        <v>1593.5887499999999</v>
      </c>
      <c r="G195" s="1">
        <v>106.3125</v>
      </c>
      <c r="H195" s="1">
        <v>295.26</v>
      </c>
      <c r="I195" s="1">
        <v>495.16874999999987</v>
      </c>
      <c r="J195" s="1">
        <v>1314.569</v>
      </c>
      <c r="K195" s="1">
        <v>161.27500000000001</v>
      </c>
      <c r="L195" s="1">
        <v>100</v>
      </c>
      <c r="M195" s="1">
        <v>0</v>
      </c>
      <c r="N195" s="1">
        <v>839.60339285714281</v>
      </c>
      <c r="O195" s="1">
        <v>323.89999999999998</v>
      </c>
      <c r="P195" s="1">
        <v>543.53000000000009</v>
      </c>
      <c r="Q195" s="1">
        <v>483.83999999999992</v>
      </c>
      <c r="R195" s="1">
        <v>0</v>
      </c>
      <c r="S195" s="1">
        <v>407.4</v>
      </c>
      <c r="T195" s="1">
        <v>8434.5916666666635</v>
      </c>
      <c r="U195" s="1">
        <v>447.77499999999998</v>
      </c>
      <c r="V195" s="1">
        <v>927.42249999999967</v>
      </c>
      <c r="W195" s="1">
        <v>1154.68</v>
      </c>
      <c r="X195" s="1">
        <v>132</v>
      </c>
      <c r="Y195" s="1">
        <v>1039.95</v>
      </c>
      <c r="Z195" s="1">
        <v>6370.2339285714306</v>
      </c>
      <c r="AA195" s="1">
        <v>-1.7763568394002501E-15</v>
      </c>
      <c r="AB195" s="1">
        <v>2711.9732380952378</v>
      </c>
      <c r="AC195" s="1">
        <v>0</v>
      </c>
      <c r="AD195" s="1">
        <v>631.04500000000019</v>
      </c>
      <c r="AE195" s="1">
        <v>225.685</v>
      </c>
      <c r="AF195" s="1">
        <v>1793.25</v>
      </c>
      <c r="AG195" s="1">
        <v>81.899999999999991</v>
      </c>
      <c r="AH195" s="1">
        <v>278.60000000000002</v>
      </c>
      <c r="AI195" s="1">
        <v>968.60666666666657</v>
      </c>
      <c r="AJ195" s="1">
        <v>137.858</v>
      </c>
      <c r="AK195" s="1">
        <v>4317.7000000000007</v>
      </c>
      <c r="AL195" s="1">
        <v>540.89999999999986</v>
      </c>
      <c r="AM195" s="1">
        <v>1094.4000000000001</v>
      </c>
      <c r="AN195" s="1">
        <v>200</v>
      </c>
      <c r="AO195" s="1">
        <v>100</v>
      </c>
      <c r="AP195" s="1">
        <v>527.51250000000005</v>
      </c>
      <c r="AQ195" s="1">
        <v>3147.8712500000011</v>
      </c>
      <c r="AR195" s="1">
        <v>147.82499999999999</v>
      </c>
      <c r="AS195" s="1">
        <v>2826.75</v>
      </c>
      <c r="AT195" s="1">
        <v>39.6</v>
      </c>
      <c r="AU195" s="1">
        <v>1167.8933333333341</v>
      </c>
      <c r="AV195" s="1">
        <v>344.16199999999992</v>
      </c>
      <c r="AW195" s="1">
        <v>60.798750000000013</v>
      </c>
      <c r="AX195" s="1">
        <v>78.665000000000006</v>
      </c>
      <c r="AY195" s="1">
        <v>26.516249999999999</v>
      </c>
      <c r="AZ195" s="1">
        <v>0</v>
      </c>
      <c r="BA195" s="1">
        <v>0</v>
      </c>
      <c r="BB195" s="1">
        <v>0</v>
      </c>
      <c r="BC195" s="1">
        <v>1549.7245833333329</v>
      </c>
      <c r="BD195" s="1">
        <v>354.51666666666671</v>
      </c>
      <c r="BE195" s="1">
        <v>853.61</v>
      </c>
      <c r="BF195" s="1">
        <v>1794.729404761905</v>
      </c>
      <c r="BG195" s="1">
        <v>315.89999999999998</v>
      </c>
      <c r="BH195" s="1">
        <v>489.75</v>
      </c>
      <c r="BI195" s="1">
        <v>124.5</v>
      </c>
      <c r="BJ195" s="1">
        <v>915.2</v>
      </c>
      <c r="BK195" s="1">
        <v>265.60000000000002</v>
      </c>
      <c r="BL195" s="1">
        <v>446.4</v>
      </c>
      <c r="BM195" s="1">
        <v>107.75</v>
      </c>
      <c r="BN195" s="1">
        <v>120</v>
      </c>
      <c r="BO195" s="1">
        <v>912.875</v>
      </c>
      <c r="BP195" s="1">
        <v>86.419047619047632</v>
      </c>
      <c r="BQ195" s="1">
        <v>1691.7094642857139</v>
      </c>
      <c r="BR195" s="1">
        <v>372.04166666666669</v>
      </c>
      <c r="BS195" s="1">
        <v>4671.288333333333</v>
      </c>
      <c r="BU195" s="1">
        <v>105.5</v>
      </c>
      <c r="BV195" s="1">
        <v>709.34999999999991</v>
      </c>
      <c r="BW195" s="1">
        <v>100</v>
      </c>
      <c r="BX195" s="1">
        <v>122.125</v>
      </c>
      <c r="BY195" s="1">
        <v>428.8</v>
      </c>
      <c r="BZ195" s="1">
        <v>575.85</v>
      </c>
      <c r="CA195" s="1">
        <v>627.375</v>
      </c>
      <c r="CB195" s="1">
        <v>1730.5</v>
      </c>
      <c r="CC195" s="1">
        <v>261.18749999999989</v>
      </c>
      <c r="CF195" s="1">
        <v>38.775000000000013</v>
      </c>
      <c r="CG195" s="1">
        <v>0</v>
      </c>
      <c r="CH195" s="1">
        <v>25500</v>
      </c>
      <c r="CI195" s="1">
        <v>15213.6075</v>
      </c>
      <c r="CJ195" s="1">
        <v>236.25</v>
      </c>
      <c r="CK195" s="1">
        <v>2564.3249999999998</v>
      </c>
      <c r="CL195" s="1">
        <v>674.25</v>
      </c>
      <c r="CM195" s="1">
        <v>60.600000000000009</v>
      </c>
      <c r="CN195" s="1">
        <v>69.300000000000011</v>
      </c>
      <c r="CO195" s="1">
        <v>271.50000000000011</v>
      </c>
      <c r="CP195" s="1">
        <v>601.93178571428598</v>
      </c>
      <c r="CQ195" s="1">
        <v>503.52499999999981</v>
      </c>
      <c r="CR195" s="1">
        <v>0</v>
      </c>
      <c r="CS195" s="1">
        <v>200</v>
      </c>
      <c r="CT195" s="1">
        <v>945.82500000000005</v>
      </c>
      <c r="CU195" s="1">
        <v>353.50000000000011</v>
      </c>
      <c r="CV195" s="1">
        <v>13</v>
      </c>
      <c r="CW195" s="1">
        <v>109.5</v>
      </c>
      <c r="CX195" s="1">
        <v>485.5</v>
      </c>
      <c r="CY195" s="1">
        <v>152.85</v>
      </c>
      <c r="CZ195" s="1">
        <v>2302.3107142857139</v>
      </c>
      <c r="DA195" s="1">
        <v>1830.6</v>
      </c>
      <c r="DB195" s="1">
        <v>129.44999999999999</v>
      </c>
      <c r="DC195" s="1">
        <v>807.32699999999909</v>
      </c>
      <c r="DD195" s="1">
        <v>744.32749999999965</v>
      </c>
      <c r="DE195" s="1">
        <v>385.62675000000007</v>
      </c>
      <c r="DF195" s="1">
        <v>1097.4169642857139</v>
      </c>
      <c r="DG195" s="1">
        <v>2122.7946428571431</v>
      </c>
      <c r="DH195" s="1">
        <v>3640.5</v>
      </c>
      <c r="DI195" s="1">
        <v>795.5625</v>
      </c>
      <c r="DJ195" s="1">
        <v>85.8</v>
      </c>
      <c r="DK195" s="1">
        <v>1239.375</v>
      </c>
      <c r="DL195" s="1">
        <v>1140.625</v>
      </c>
      <c r="DM195" s="1">
        <v>340.57500000000022</v>
      </c>
      <c r="DN195" s="1">
        <v>819.919642857143</v>
      </c>
      <c r="DO195" s="1">
        <v>1159</v>
      </c>
      <c r="DS195" s="1">
        <v>373.5</v>
      </c>
      <c r="DT195" s="1">
        <v>962.99999999999989</v>
      </c>
      <c r="DU195" s="1">
        <v>0</v>
      </c>
      <c r="DV195" s="1">
        <v>0</v>
      </c>
      <c r="DW195" s="1">
        <v>0</v>
      </c>
      <c r="DY195" s="1">
        <v>0</v>
      </c>
      <c r="DZ195" s="1">
        <v>0</v>
      </c>
      <c r="EA195" s="1">
        <v>137396.54414285719</v>
      </c>
      <c r="EB195" s="1" t="s">
        <v>497</v>
      </c>
    </row>
    <row r="196" spans="1:132" x14ac:dyDescent="0.2">
      <c r="A196" s="2" t="s">
        <v>498</v>
      </c>
      <c r="B196" s="1">
        <v>1312.8225</v>
      </c>
      <c r="C196" s="1">
        <v>108.4575</v>
      </c>
      <c r="D196" s="1">
        <v>1500</v>
      </c>
      <c r="E196" s="1">
        <v>150</v>
      </c>
      <c r="F196" s="1">
        <v>1593.588750000001</v>
      </c>
      <c r="G196" s="1">
        <v>106.3125</v>
      </c>
      <c r="H196" s="1">
        <v>295.26</v>
      </c>
      <c r="I196" s="1">
        <v>495.16874999999987</v>
      </c>
      <c r="J196" s="1">
        <v>1693.7850000000001</v>
      </c>
      <c r="K196" s="1">
        <v>161.27500000000001</v>
      </c>
      <c r="L196" s="1">
        <v>256.14375000000001</v>
      </c>
      <c r="M196" s="1">
        <v>0</v>
      </c>
      <c r="N196" s="1">
        <v>1065.0113928571429</v>
      </c>
      <c r="O196" s="1">
        <v>323.89999999999998</v>
      </c>
      <c r="P196" s="1">
        <v>543.53000000000009</v>
      </c>
      <c r="Q196" s="1">
        <v>4500</v>
      </c>
      <c r="R196" s="1">
        <v>0</v>
      </c>
      <c r="S196" s="1">
        <v>407.4</v>
      </c>
      <c r="T196" s="1">
        <v>9106.9116666666705</v>
      </c>
      <c r="U196" s="1">
        <v>447.77499999999992</v>
      </c>
      <c r="V196" s="1">
        <v>897.42249999999979</v>
      </c>
      <c r="W196" s="1">
        <v>1154.68</v>
      </c>
      <c r="X196" s="1">
        <v>132</v>
      </c>
      <c r="Y196" s="1">
        <v>1039.95</v>
      </c>
      <c r="Z196" s="1">
        <v>7551.2339285714288</v>
      </c>
      <c r="AA196" s="1">
        <v>-1.7763568394002501E-15</v>
      </c>
      <c r="AB196" s="1">
        <v>2711.9732380952378</v>
      </c>
      <c r="AC196" s="1">
        <v>0</v>
      </c>
      <c r="AD196" s="1">
        <v>1472.0450000000001</v>
      </c>
      <c r="AE196" s="1">
        <v>225.68500000000009</v>
      </c>
      <c r="AF196" s="1">
        <v>1793.25</v>
      </c>
      <c r="AG196" s="1">
        <v>81.90000000000002</v>
      </c>
      <c r="AH196" s="1">
        <v>278.60000000000002</v>
      </c>
      <c r="AI196" s="1">
        <v>889.82266666666646</v>
      </c>
      <c r="AJ196" s="1">
        <v>262.7700000000001</v>
      </c>
      <c r="AK196" s="1">
        <v>4367.7000000000025</v>
      </c>
      <c r="AL196" s="1">
        <v>540.90000000000009</v>
      </c>
      <c r="AM196" s="1">
        <v>1094.4000000000001</v>
      </c>
      <c r="AN196" s="1">
        <v>200</v>
      </c>
      <c r="AO196" s="1">
        <v>100</v>
      </c>
      <c r="AP196" s="1">
        <v>337.51249999999999</v>
      </c>
      <c r="AQ196" s="1">
        <v>8821.0712500000009</v>
      </c>
      <c r="AR196" s="1">
        <v>147.82499999999999</v>
      </c>
      <c r="AS196" s="1">
        <v>2826.75</v>
      </c>
      <c r="AT196" s="1">
        <v>39.599999999999987</v>
      </c>
      <c r="AU196" s="1">
        <v>1167.8933333333341</v>
      </c>
      <c r="AV196" s="1">
        <v>414.42928571428558</v>
      </c>
      <c r="AW196" s="1">
        <v>60.798749999999998</v>
      </c>
      <c r="AX196" s="1">
        <v>78.664999999999978</v>
      </c>
      <c r="AY196" s="1">
        <v>26.51625000000001</v>
      </c>
      <c r="AZ196" s="1">
        <v>0</v>
      </c>
      <c r="BA196" s="1">
        <v>0</v>
      </c>
      <c r="BB196" s="1">
        <v>0</v>
      </c>
      <c r="BC196" s="1">
        <v>4231.7245833333336</v>
      </c>
      <c r="BD196" s="1">
        <v>354.51666666666671</v>
      </c>
      <c r="BE196" s="1">
        <v>853.61</v>
      </c>
      <c r="BF196" s="1">
        <v>1444.729404761905</v>
      </c>
      <c r="BG196" s="1">
        <v>315.89999999999998</v>
      </c>
      <c r="BH196" s="1">
        <v>489.75</v>
      </c>
      <c r="BI196" s="1">
        <v>124.5</v>
      </c>
      <c r="BJ196" s="1">
        <v>915.2</v>
      </c>
      <c r="BK196" s="1">
        <v>265.60000000000002</v>
      </c>
      <c r="BL196" s="1">
        <v>446.4</v>
      </c>
      <c r="BM196" s="1">
        <v>107.75</v>
      </c>
      <c r="BN196" s="1">
        <v>120</v>
      </c>
      <c r="BO196" s="1">
        <v>912.875</v>
      </c>
      <c r="BP196" s="1">
        <v>207.61904761904759</v>
      </c>
      <c r="BQ196" s="1">
        <v>1771.7094642857151</v>
      </c>
      <c r="BR196" s="1">
        <v>342.04166666666669</v>
      </c>
      <c r="BS196" s="1">
        <v>5980.038333333333</v>
      </c>
      <c r="BU196" s="1">
        <v>105.5</v>
      </c>
      <c r="BV196" s="1">
        <v>709.34999999999991</v>
      </c>
      <c r="BW196" s="1">
        <v>100</v>
      </c>
      <c r="BX196" s="1">
        <v>122.125</v>
      </c>
      <c r="BY196" s="1">
        <v>428.80000000000013</v>
      </c>
      <c r="BZ196" s="1">
        <v>575.85</v>
      </c>
      <c r="CA196" s="1">
        <v>627.375</v>
      </c>
      <c r="CB196" s="1">
        <v>1758.5</v>
      </c>
      <c r="CC196" s="1">
        <v>261.18749999999989</v>
      </c>
      <c r="CF196" s="1">
        <v>38.775000000000013</v>
      </c>
      <c r="CG196" s="1">
        <v>0</v>
      </c>
      <c r="CH196" s="1">
        <v>25600</v>
      </c>
      <c r="CI196" s="1">
        <v>7187.6075000000028</v>
      </c>
      <c r="CJ196" s="1">
        <v>236.25</v>
      </c>
      <c r="CK196" s="1">
        <v>2564.3249999999998</v>
      </c>
      <c r="CL196" s="1">
        <v>674.25</v>
      </c>
      <c r="CM196" s="1">
        <v>60.59999999999998</v>
      </c>
      <c r="CN196" s="1">
        <v>69.300000000000011</v>
      </c>
      <c r="CO196" s="1">
        <v>271.50000000000011</v>
      </c>
      <c r="CP196" s="1">
        <v>601.93178571428598</v>
      </c>
      <c r="CQ196" s="1">
        <v>503.52499999999969</v>
      </c>
      <c r="CR196" s="1">
        <v>0</v>
      </c>
      <c r="CS196" s="1">
        <v>200</v>
      </c>
      <c r="CT196" s="1">
        <v>521.72500000000014</v>
      </c>
      <c r="CU196" s="1">
        <v>353.50000000000011</v>
      </c>
      <c r="CV196" s="1">
        <v>20</v>
      </c>
      <c r="CW196" s="1">
        <v>109.5</v>
      </c>
      <c r="CX196" s="1">
        <v>485.5</v>
      </c>
      <c r="CY196" s="1">
        <v>152.85</v>
      </c>
      <c r="CZ196" s="1">
        <v>1102.310714285715</v>
      </c>
      <c r="DA196" s="1">
        <v>1830.6</v>
      </c>
      <c r="DB196" s="1">
        <v>129.44999999999999</v>
      </c>
      <c r="DC196" s="1">
        <v>815.2069999999992</v>
      </c>
      <c r="DD196" s="1">
        <v>624.32749999999999</v>
      </c>
      <c r="DE196" s="1">
        <v>385.62675000000007</v>
      </c>
      <c r="DF196" s="1">
        <v>997.41696428571379</v>
      </c>
      <c r="DG196" s="1">
        <v>1902.7946428571429</v>
      </c>
      <c r="DH196" s="1">
        <v>3840.4999999999991</v>
      </c>
      <c r="DI196" s="1">
        <v>795.5625</v>
      </c>
      <c r="DJ196" s="1">
        <v>85.8</v>
      </c>
      <c r="DK196" s="1">
        <v>1239.375</v>
      </c>
      <c r="DL196" s="1">
        <v>790.625</v>
      </c>
      <c r="DM196" s="1">
        <v>340.57499999999999</v>
      </c>
      <c r="DN196" s="1">
        <v>819.91964285714278</v>
      </c>
      <c r="DO196" s="1">
        <v>1159</v>
      </c>
      <c r="DS196" s="1">
        <v>373.50000000000011</v>
      </c>
      <c r="DT196" s="1">
        <v>962.99999999999989</v>
      </c>
      <c r="DU196" s="1">
        <v>0</v>
      </c>
      <c r="DV196" s="1">
        <v>0</v>
      </c>
      <c r="DW196" s="1">
        <v>0</v>
      </c>
      <c r="DY196" s="1">
        <v>0</v>
      </c>
      <c r="DZ196" s="1">
        <v>0</v>
      </c>
      <c r="EA196" s="1">
        <v>144202.11717857141</v>
      </c>
      <c r="EB196" s="1" t="s">
        <v>498</v>
      </c>
    </row>
    <row r="197" spans="1:132" x14ac:dyDescent="0.2">
      <c r="A197" s="2" t="s">
        <v>499</v>
      </c>
      <c r="B197" s="1">
        <v>1312.8225</v>
      </c>
      <c r="C197" s="1">
        <v>108.4575</v>
      </c>
      <c r="D197" s="1">
        <v>1500</v>
      </c>
      <c r="E197" s="1">
        <v>149.99999999999989</v>
      </c>
      <c r="F197" s="1">
        <v>1693.5887499999999</v>
      </c>
      <c r="G197" s="1">
        <v>106.3125</v>
      </c>
      <c r="H197" s="1">
        <v>295.25999999999988</v>
      </c>
      <c r="I197" s="1">
        <v>495.1687500000001</v>
      </c>
      <c r="J197" s="1">
        <v>1628.505000000001</v>
      </c>
      <c r="K197" s="1">
        <v>161.27500000000009</v>
      </c>
      <c r="L197" s="1">
        <v>256.14375000000001</v>
      </c>
      <c r="M197" s="1">
        <v>0</v>
      </c>
      <c r="N197" s="1">
        <v>815.0113928571426</v>
      </c>
      <c r="O197" s="1">
        <v>323.89999999999998</v>
      </c>
      <c r="P197" s="1">
        <v>543.5300000000002</v>
      </c>
      <c r="Q197" s="1">
        <v>483.83999999999992</v>
      </c>
      <c r="R197" s="1">
        <v>0</v>
      </c>
      <c r="S197" s="1">
        <v>407.39999999999992</v>
      </c>
      <c r="T197" s="1">
        <v>12095.71166666667</v>
      </c>
      <c r="U197" s="1">
        <v>447.77500000000032</v>
      </c>
      <c r="V197" s="1">
        <v>903.42249999999979</v>
      </c>
      <c r="W197" s="1">
        <v>1154.68</v>
      </c>
      <c r="X197" s="1">
        <v>132</v>
      </c>
      <c r="Y197" s="1">
        <v>1039.95</v>
      </c>
      <c r="Z197" s="1">
        <v>5771.2339285714324</v>
      </c>
      <c r="AA197" s="1">
        <v>-1.7763568394002501E-15</v>
      </c>
      <c r="AB197" s="1">
        <v>1961.9732380952371</v>
      </c>
      <c r="AC197" s="1">
        <v>0</v>
      </c>
      <c r="AD197" s="1">
        <v>872.0450000000003</v>
      </c>
      <c r="AE197" s="1">
        <v>225.685</v>
      </c>
      <c r="AF197" s="1">
        <v>1793.2500000000009</v>
      </c>
      <c r="AG197" s="1">
        <v>189</v>
      </c>
      <c r="AH197" s="1">
        <v>278.60000000000002</v>
      </c>
      <c r="AI197" s="1">
        <v>809.82266666666578</v>
      </c>
      <c r="AJ197" s="1">
        <v>312.76999999999992</v>
      </c>
      <c r="AK197" s="1">
        <v>4244.0999999999995</v>
      </c>
      <c r="AL197" s="1">
        <v>540.90000000000009</v>
      </c>
      <c r="AM197" s="1">
        <v>1094.4000000000001</v>
      </c>
      <c r="AN197" s="1">
        <v>200</v>
      </c>
      <c r="AO197" s="1">
        <v>100</v>
      </c>
      <c r="AP197" s="1">
        <v>385.19250000000022</v>
      </c>
      <c r="AQ197" s="1">
        <v>3077.8712499999979</v>
      </c>
      <c r="AR197" s="1">
        <v>147.8249999999999</v>
      </c>
      <c r="AS197" s="1">
        <v>2826.7499999999991</v>
      </c>
      <c r="AT197" s="1">
        <v>39.6</v>
      </c>
      <c r="AU197" s="1">
        <v>1167.8933333333341</v>
      </c>
      <c r="AV197" s="1">
        <v>364.42928571428581</v>
      </c>
      <c r="AW197" s="1">
        <v>60.798750000000013</v>
      </c>
      <c r="AX197" s="1">
        <v>78.665000000000006</v>
      </c>
      <c r="AY197" s="1">
        <v>26.516249999999999</v>
      </c>
      <c r="AZ197" s="1">
        <v>0</v>
      </c>
      <c r="BA197" s="1">
        <v>0</v>
      </c>
      <c r="BB197" s="1">
        <v>0</v>
      </c>
      <c r="BC197" s="1">
        <v>1499.7245833333341</v>
      </c>
      <c r="BD197" s="1">
        <v>354.51666666666682</v>
      </c>
      <c r="BE197" s="1">
        <v>853.61000000000024</v>
      </c>
      <c r="BF197" s="1">
        <v>1291.7960714285721</v>
      </c>
      <c r="BG197" s="1">
        <v>315.90000000000009</v>
      </c>
      <c r="BH197" s="1">
        <v>489.75</v>
      </c>
      <c r="BI197" s="1">
        <v>124.5</v>
      </c>
      <c r="BJ197" s="1">
        <v>915.19999999999982</v>
      </c>
      <c r="BK197" s="1">
        <v>265.60000000000008</v>
      </c>
      <c r="BL197" s="1">
        <v>446.40000000000009</v>
      </c>
      <c r="BM197" s="1">
        <v>107.75</v>
      </c>
      <c r="BN197" s="1">
        <v>120</v>
      </c>
      <c r="BO197" s="1">
        <v>912.875</v>
      </c>
      <c r="BP197" s="1">
        <v>257.61904761904748</v>
      </c>
      <c r="BQ197" s="1">
        <v>7622.1380357142853</v>
      </c>
      <c r="BR197" s="1">
        <v>272.04166666666657</v>
      </c>
      <c r="BS197" s="1">
        <v>5045.7716666666647</v>
      </c>
      <c r="BU197" s="1">
        <v>105.5</v>
      </c>
      <c r="BV197" s="1">
        <v>709.34999999999991</v>
      </c>
      <c r="BW197" s="1">
        <v>100</v>
      </c>
      <c r="BX197" s="1">
        <v>122.125</v>
      </c>
      <c r="BY197" s="1">
        <v>428.7999999999999</v>
      </c>
      <c r="BZ197" s="1">
        <v>575.8499999999998</v>
      </c>
      <c r="CA197" s="1">
        <v>627.375</v>
      </c>
      <c r="CB197" s="1">
        <v>1778.5</v>
      </c>
      <c r="CC197" s="1">
        <v>161.18749999999989</v>
      </c>
      <c r="CF197" s="1">
        <v>38.775000000000013</v>
      </c>
      <c r="CG197" s="1">
        <v>0</v>
      </c>
      <c r="CH197" s="1">
        <v>25700.000000000011</v>
      </c>
      <c r="CI197" s="1">
        <v>6653.0074999999988</v>
      </c>
      <c r="CJ197" s="1">
        <v>236.25</v>
      </c>
      <c r="CK197" s="1">
        <v>2564.3249999999989</v>
      </c>
      <c r="CL197" s="1">
        <v>674.25</v>
      </c>
      <c r="CM197" s="1">
        <v>60.600000000000009</v>
      </c>
      <c r="CN197" s="1">
        <v>69.300000000000011</v>
      </c>
      <c r="CO197" s="1">
        <v>271.50000000000011</v>
      </c>
      <c r="CP197" s="1">
        <v>501.93178571428598</v>
      </c>
      <c r="CQ197" s="1">
        <v>503.52499999999998</v>
      </c>
      <c r="CR197" s="1">
        <v>18.8</v>
      </c>
      <c r="CS197" s="1">
        <v>200</v>
      </c>
      <c r="CT197" s="1">
        <v>371.7249999999998</v>
      </c>
      <c r="CU197" s="1">
        <v>353.50000000000011</v>
      </c>
      <c r="CV197" s="1">
        <v>20</v>
      </c>
      <c r="CW197" s="1">
        <v>109.5</v>
      </c>
      <c r="CX197" s="1">
        <v>485.5</v>
      </c>
      <c r="CY197" s="1">
        <v>152.85</v>
      </c>
      <c r="CZ197" s="1">
        <v>682.31071428571465</v>
      </c>
      <c r="DA197" s="1">
        <v>1830.6</v>
      </c>
      <c r="DB197" s="1">
        <v>129.44999999999999</v>
      </c>
      <c r="DC197" s="1">
        <v>915.2069999999992</v>
      </c>
      <c r="DD197" s="1">
        <v>544.32749999999987</v>
      </c>
      <c r="DE197" s="1">
        <v>385.62675000000007</v>
      </c>
      <c r="DF197" s="1">
        <v>957.73839285714337</v>
      </c>
      <c r="DG197" s="1">
        <v>1908.5446428571429</v>
      </c>
      <c r="DH197" s="1">
        <v>3640.5000000000009</v>
      </c>
      <c r="DI197" s="1">
        <v>2308.4375</v>
      </c>
      <c r="DJ197" s="1">
        <v>85.8</v>
      </c>
      <c r="DK197" s="1">
        <v>1239.375</v>
      </c>
      <c r="DL197" s="1">
        <v>407.75</v>
      </c>
      <c r="DM197" s="1">
        <v>340.57500000000027</v>
      </c>
      <c r="DN197" s="1">
        <v>902.919642857143</v>
      </c>
      <c r="DO197" s="1">
        <v>1159</v>
      </c>
      <c r="DS197" s="1">
        <v>373.49999999999989</v>
      </c>
      <c r="DT197" s="1">
        <v>962.99999999999989</v>
      </c>
      <c r="DU197" s="1">
        <v>0</v>
      </c>
      <c r="DV197" s="1">
        <v>0</v>
      </c>
      <c r="DW197" s="1">
        <v>0</v>
      </c>
      <c r="DY197" s="1">
        <v>0</v>
      </c>
      <c r="DZ197" s="1">
        <v>0</v>
      </c>
      <c r="EA197" s="1">
        <v>135887.95717857149</v>
      </c>
      <c r="EB197" s="1" t="s">
        <v>499</v>
      </c>
    </row>
    <row r="198" spans="1:132" x14ac:dyDescent="0.2">
      <c r="A198" s="2"/>
    </row>
    <row r="199" spans="1:132" x14ac:dyDescent="0.2">
      <c r="A199" s="2" t="s">
        <v>500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 t="s">
        <v>500</v>
      </c>
    </row>
    <row r="200" spans="1:132" x14ac:dyDescent="0.2">
      <c r="A200" s="23">
        <v>43938</v>
      </c>
      <c r="EA200" s="1">
        <v>0</v>
      </c>
      <c r="EB200" s="24">
        <v>43938</v>
      </c>
    </row>
    <row r="201" spans="1:132" x14ac:dyDescent="0.2">
      <c r="A201" s="23">
        <v>43939</v>
      </c>
      <c r="EA201" s="1">
        <v>0</v>
      </c>
      <c r="EB201" s="24">
        <v>43939</v>
      </c>
    </row>
    <row r="202" spans="1:132" x14ac:dyDescent="0.2">
      <c r="A202" s="23">
        <v>43940</v>
      </c>
      <c r="EA202" s="1">
        <v>0</v>
      </c>
      <c r="EB202" s="24">
        <v>43940</v>
      </c>
    </row>
    <row r="203" spans="1:132" x14ac:dyDescent="0.2">
      <c r="A203" s="2"/>
      <c r="EA203" s="1">
        <v>0</v>
      </c>
      <c r="EB203" s="1" t="s">
        <v>501</v>
      </c>
    </row>
    <row r="204" spans="1:132" x14ac:dyDescent="0.2">
      <c r="A204" s="2"/>
      <c r="EA204" s="1">
        <v>0</v>
      </c>
      <c r="EB204" s="1" t="s">
        <v>501</v>
      </c>
    </row>
    <row r="205" spans="1:132" x14ac:dyDescent="0.2">
      <c r="A205" s="2" t="s">
        <v>492</v>
      </c>
      <c r="EA205" s="1">
        <v>0</v>
      </c>
      <c r="EB205" s="1" t="s">
        <v>492</v>
      </c>
    </row>
    <row r="206" spans="1:132" x14ac:dyDescent="0.2">
      <c r="A206" s="2" t="s">
        <v>493</v>
      </c>
      <c r="EA206" s="1">
        <v>0</v>
      </c>
      <c r="EB206" s="1" t="s">
        <v>493</v>
      </c>
    </row>
    <row r="207" spans="1:132" x14ac:dyDescent="0.2">
      <c r="A207" s="2" t="s">
        <v>494</v>
      </c>
      <c r="EA207" s="1">
        <v>0</v>
      </c>
      <c r="EB207" s="1" t="s">
        <v>494</v>
      </c>
    </row>
    <row r="208" spans="1:132" x14ac:dyDescent="0.2">
      <c r="A208" s="2" t="s">
        <v>495</v>
      </c>
      <c r="EA208" s="1">
        <v>0</v>
      </c>
      <c r="EB208" s="1" t="s">
        <v>495</v>
      </c>
    </row>
    <row r="209" spans="1:132" x14ac:dyDescent="0.2">
      <c r="A209" s="2" t="s">
        <v>496</v>
      </c>
      <c r="EA209" s="1">
        <v>0</v>
      </c>
      <c r="EB209" s="1" t="s">
        <v>496</v>
      </c>
    </row>
    <row r="210" spans="1:132" x14ac:dyDescent="0.2">
      <c r="A210" s="2" t="s">
        <v>497</v>
      </c>
      <c r="EA210" s="1">
        <v>0</v>
      </c>
      <c r="EB210" s="1" t="s">
        <v>497</v>
      </c>
    </row>
    <row r="211" spans="1:132" x14ac:dyDescent="0.2">
      <c r="A211" s="2" t="s">
        <v>498</v>
      </c>
      <c r="EA211" s="1">
        <v>0</v>
      </c>
      <c r="EB211" s="1" t="s">
        <v>498</v>
      </c>
    </row>
    <row r="212" spans="1:132" x14ac:dyDescent="0.2">
      <c r="A212" s="2" t="s">
        <v>499</v>
      </c>
      <c r="EA212" s="1">
        <v>0</v>
      </c>
      <c r="EB212" s="1" t="s">
        <v>499</v>
      </c>
    </row>
    <row r="213" spans="1:132" x14ac:dyDescent="0.2">
      <c r="A213" s="2"/>
    </row>
    <row r="214" spans="1:132" x14ac:dyDescent="0.2">
      <c r="A214" s="2" t="s">
        <v>502</v>
      </c>
      <c r="B214" s="1">
        <v>-8777.2418095238099</v>
      </c>
      <c r="C214" s="1">
        <v>-176.68183333333329</v>
      </c>
      <c r="D214" s="1">
        <v>-3562.5970952380949</v>
      </c>
      <c r="E214" s="1">
        <v>-256.24761904761903</v>
      </c>
      <c r="F214" s="1">
        <v>-4238.3906547619044</v>
      </c>
      <c r="G214" s="1">
        <v>-187.45535714285711</v>
      </c>
      <c r="H214" s="1">
        <v>-399.84666666666669</v>
      </c>
      <c r="I214" s="1">
        <v>-871.03627380952389</v>
      </c>
      <c r="J214" s="1">
        <v>-2799.1849999999999</v>
      </c>
      <c r="K214" s="1">
        <v>-230.7488095238096</v>
      </c>
      <c r="L214" s="1">
        <v>-247.43619047619049</v>
      </c>
      <c r="M214" s="1">
        <v>0</v>
      </c>
      <c r="N214" s="1">
        <v>-1717.7537738095241</v>
      </c>
      <c r="O214" s="1">
        <v>-445.51523809523809</v>
      </c>
      <c r="P214" s="1">
        <v>-662.67000000000007</v>
      </c>
      <c r="Q214" s="1">
        <v>-1438.613333333333</v>
      </c>
      <c r="R214" s="1">
        <v>0</v>
      </c>
      <c r="S214" s="1">
        <v>-502.29523809523812</v>
      </c>
      <c r="T214" s="1">
        <v>-28146.205000000009</v>
      </c>
      <c r="U214" s="1">
        <v>-606.82261904761913</v>
      </c>
      <c r="V214" s="1">
        <v>-2128.9439285714279</v>
      </c>
      <c r="W214" s="1">
        <v>-2146.08</v>
      </c>
      <c r="X214" s="1">
        <v>-152.28571428571431</v>
      </c>
      <c r="Y214" s="1">
        <v>-1039.95</v>
      </c>
      <c r="Z214" s="1">
        <v>-9391.9667857142849</v>
      </c>
      <c r="AA214" s="1">
        <v>-45.034285714285723</v>
      </c>
      <c r="AB214" s="1">
        <v>-6995.8157142857144</v>
      </c>
      <c r="AC214" s="1">
        <v>0</v>
      </c>
      <c r="AD214" s="1">
        <v>-2222.713571428571</v>
      </c>
      <c r="AE214" s="1">
        <v>-333.01071428571441</v>
      </c>
      <c r="AF214" s="1">
        <v>-2728.678571428572</v>
      </c>
      <c r="AG214" s="1">
        <v>-137.1571428571429</v>
      </c>
      <c r="AH214" s="1">
        <v>-488.52</v>
      </c>
      <c r="AI214" s="1">
        <v>-1763.9359999999999</v>
      </c>
      <c r="AJ214" s="1">
        <v>-402.52333333333343</v>
      </c>
      <c r="AK214" s="1">
        <v>-6502.7857142857147</v>
      </c>
      <c r="AL214" s="1">
        <v>-700.15714285714284</v>
      </c>
      <c r="AM214" s="1">
        <v>-1683.6571428571419</v>
      </c>
      <c r="AN214" s="1">
        <v>-148.47999999999999</v>
      </c>
      <c r="AO214" s="1">
        <v>-100</v>
      </c>
      <c r="AP214" s="1">
        <v>-1027.205833333333</v>
      </c>
      <c r="AQ214" s="1">
        <v>-16126.149821428569</v>
      </c>
      <c r="AR214" s="1">
        <v>-227.79642857142861</v>
      </c>
      <c r="AS214" s="1">
        <v>-4492.0357142857147</v>
      </c>
      <c r="AT214" s="1">
        <v>-66.308571428571426</v>
      </c>
      <c r="AU214" s="1">
        <v>-1920.5409523809531</v>
      </c>
      <c r="AV214" s="1">
        <v>0</v>
      </c>
      <c r="AW214" s="1">
        <v>-122.7393214285714</v>
      </c>
      <c r="AX214" s="1">
        <v>-141.43428571428569</v>
      </c>
      <c r="AY214" s="1">
        <v>-50.052678571428572</v>
      </c>
      <c r="AZ214" s="1">
        <v>0</v>
      </c>
      <c r="BA214" s="1">
        <v>0</v>
      </c>
      <c r="BB214" s="1">
        <v>-238.66666666666671</v>
      </c>
      <c r="BC214" s="1">
        <v>-6424.4745833333336</v>
      </c>
      <c r="BD214" s="1">
        <v>-622.54166666666663</v>
      </c>
      <c r="BE214" s="1">
        <v>-962.61</v>
      </c>
      <c r="BF214" s="1">
        <v>-4462.3960714285722</v>
      </c>
      <c r="BG214" s="1">
        <v>-536.69999999999993</v>
      </c>
      <c r="BH214" s="1">
        <v>-1175.25</v>
      </c>
      <c r="BI214" s="1">
        <v>-148.5</v>
      </c>
      <c r="BJ214" s="1">
        <v>-913.6</v>
      </c>
      <c r="BK214" s="1">
        <v>-800</v>
      </c>
      <c r="BL214" s="1">
        <v>-423.6</v>
      </c>
      <c r="BM214" s="1">
        <v>-102.75</v>
      </c>
      <c r="BN214" s="1">
        <v>-120</v>
      </c>
      <c r="BO214" s="1">
        <v>-1250.875</v>
      </c>
      <c r="BP214" s="1">
        <v>-84.01904761904764</v>
      </c>
      <c r="BQ214" s="1">
        <v>-12681.13803571429</v>
      </c>
      <c r="BR214" s="1">
        <v>-220.94166666666669</v>
      </c>
      <c r="BS214" s="1">
        <v>-7716.1049999999996</v>
      </c>
      <c r="BT214" s="1">
        <v>0</v>
      </c>
      <c r="BU214" s="1">
        <v>-119</v>
      </c>
      <c r="BV214" s="1">
        <v>-705.74999999999989</v>
      </c>
      <c r="BW214" s="1">
        <v>-100</v>
      </c>
      <c r="BX214" s="1">
        <v>-121.125</v>
      </c>
      <c r="BY214" s="1">
        <v>-800</v>
      </c>
      <c r="BZ214" s="1">
        <v>-815.85</v>
      </c>
      <c r="CA214" s="1">
        <v>-819.375</v>
      </c>
      <c r="CB214" s="1">
        <v>-3612.196428571428</v>
      </c>
      <c r="CC214" s="1">
        <v>-261.90178571428578</v>
      </c>
      <c r="CD214" s="1">
        <v>0</v>
      </c>
      <c r="CE214" s="1">
        <v>0</v>
      </c>
      <c r="CF214" s="1">
        <v>-32.775000000000013</v>
      </c>
      <c r="CG214" s="1">
        <v>0</v>
      </c>
      <c r="CH214" s="1">
        <v>-22077.571428571431</v>
      </c>
      <c r="CI214" s="1">
        <v>-27937.802142857141</v>
      </c>
      <c r="CJ214" s="1">
        <v>-223.31428571428569</v>
      </c>
      <c r="CK214" s="1">
        <v>-5577.987857142858</v>
      </c>
      <c r="CL214" s="1">
        <v>-1670.035714285714</v>
      </c>
      <c r="CM214" s="1">
        <v>-113.2285714285714</v>
      </c>
      <c r="CN214" s="1">
        <v>-132.21428571428569</v>
      </c>
      <c r="CO214" s="1">
        <v>-579.04285714285709</v>
      </c>
      <c r="CP214" s="1">
        <v>-7326.7889285714282</v>
      </c>
      <c r="CQ214" s="1">
        <v>-878.3321428571428</v>
      </c>
      <c r="CR214" s="1">
        <v>0</v>
      </c>
      <c r="CS214" s="1">
        <v>-131</v>
      </c>
      <c r="CT214" s="1">
        <v>-615.85357142857151</v>
      </c>
      <c r="CU214" s="1">
        <v>-495.23809523809518</v>
      </c>
      <c r="CV214" s="1">
        <v>0</v>
      </c>
      <c r="CW214" s="1">
        <v>-100.3571428571429</v>
      </c>
      <c r="CX214" s="1">
        <v>-2300.2857142857142</v>
      </c>
      <c r="CY214" s="1">
        <v>-212.5071428571429</v>
      </c>
      <c r="CZ214" s="1">
        <v>-2120.696428571428</v>
      </c>
      <c r="DA214" s="1">
        <v>-2604.7542857142848</v>
      </c>
      <c r="DB214" s="1">
        <v>-257.77142857142849</v>
      </c>
      <c r="DC214" s="1">
        <v>-2356.104142857143</v>
      </c>
      <c r="DD214" s="1">
        <v>-179.52749999999961</v>
      </c>
      <c r="DE214" s="1">
        <v>-721.58375000000001</v>
      </c>
      <c r="DF214" s="1">
        <v>-3998.425892857143</v>
      </c>
      <c r="DG214" s="1">
        <v>-7450.9017857142862</v>
      </c>
      <c r="DH214" s="1">
        <v>-7811.9285714285716</v>
      </c>
      <c r="DI214" s="1">
        <v>-2109.991071428572</v>
      </c>
      <c r="DJ214" s="1">
        <v>-98.485714285714295</v>
      </c>
      <c r="DK214" s="1">
        <v>-3024.803571428572</v>
      </c>
      <c r="DL214" s="1">
        <v>-2901.3392857142849</v>
      </c>
      <c r="DM214" s="1">
        <v>-749.08214285714268</v>
      </c>
      <c r="DN214" s="1">
        <v>-1538.1005952380949</v>
      </c>
      <c r="DO214" s="1">
        <v>-1506.5238095238101</v>
      </c>
      <c r="DP214" s="1">
        <v>0</v>
      </c>
      <c r="DQ214" s="1">
        <v>0</v>
      </c>
      <c r="DR214" s="1">
        <v>0</v>
      </c>
      <c r="DS214" s="1">
        <v>-361.88095238095241</v>
      </c>
      <c r="DT214" s="1">
        <v>-814.42857142857156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-275802.73221428558</v>
      </c>
      <c r="EB214" s="1" t="s">
        <v>502</v>
      </c>
    </row>
    <row r="215" spans="1:132" x14ac:dyDescent="0.2">
      <c r="A215" s="2" t="s">
        <v>479</v>
      </c>
      <c r="B215" s="1">
        <v>-740.32180952380963</v>
      </c>
      <c r="C215" s="1">
        <v>-38.224333333333327</v>
      </c>
      <c r="D215" s="1">
        <v>-382.59709523809522</v>
      </c>
      <c r="E215" s="1">
        <v>-73.24761904761904</v>
      </c>
      <c r="F215" s="1">
        <v>-194.68523809523799</v>
      </c>
      <c r="G215" s="1">
        <v>-21.142857142857139</v>
      </c>
      <c r="H215" s="1">
        <v>-104.5866666666667</v>
      </c>
      <c r="I215" s="1">
        <v>-122.8675238095238</v>
      </c>
      <c r="J215" s="1">
        <v>-275.16000000000008</v>
      </c>
      <c r="K215" s="1">
        <v>-33.473809523809528</v>
      </c>
      <c r="L215" s="1">
        <v>-147.43619047619049</v>
      </c>
      <c r="M215" s="1">
        <v>0</v>
      </c>
      <c r="N215" s="1">
        <v>-89.892380952380989</v>
      </c>
      <c r="O215" s="1">
        <v>-83.443809523809534</v>
      </c>
      <c r="P215" s="1">
        <v>0</v>
      </c>
      <c r="Q215" s="1">
        <v>-771.09333333333325</v>
      </c>
      <c r="R215" s="1">
        <v>0</v>
      </c>
      <c r="S215" s="1">
        <v>-94.895238095238099</v>
      </c>
      <c r="T215" s="1">
        <v>-3215.1333333333332</v>
      </c>
      <c r="U215" s="1">
        <v>-72.64761904761906</v>
      </c>
      <c r="V215" s="1">
        <v>-510.37142857142851</v>
      </c>
      <c r="W215" s="1">
        <v>-285.32</v>
      </c>
      <c r="X215" s="1">
        <v>-20.285714285714281</v>
      </c>
      <c r="Y215" s="1">
        <v>0</v>
      </c>
      <c r="Z215" s="1">
        <v>-131.77285714285711</v>
      </c>
      <c r="AA215" s="1">
        <v>-13.954285714285721</v>
      </c>
      <c r="AB215" s="1">
        <v>-1447.5104761904761</v>
      </c>
      <c r="AC215" s="1">
        <v>0</v>
      </c>
      <c r="AD215" s="1">
        <v>-455.3485714285714</v>
      </c>
      <c r="AE215" s="1">
        <v>-107.3257142857143</v>
      </c>
      <c r="AF215" s="1">
        <v>-403.82857142857142</v>
      </c>
      <c r="AG215" s="1">
        <v>-55.25714285714286</v>
      </c>
      <c r="AH215" s="1">
        <v>-209.92</v>
      </c>
      <c r="AI215" s="1">
        <v>-420.82666666666671</v>
      </c>
      <c r="AJ215" s="1">
        <v>0</v>
      </c>
      <c r="AK215" s="1">
        <v>-1445.485714285714</v>
      </c>
      <c r="AL215" s="1">
        <v>-159.2571428571429</v>
      </c>
      <c r="AM215" s="1">
        <v>-589.25714285714287</v>
      </c>
      <c r="AN215" s="1">
        <v>0</v>
      </c>
      <c r="AO215" s="1">
        <v>0</v>
      </c>
      <c r="AP215" s="1">
        <v>-222.33333333333329</v>
      </c>
      <c r="AQ215" s="1">
        <v>-3518.028571428571</v>
      </c>
      <c r="AR215" s="1">
        <v>-79.971428571428575</v>
      </c>
      <c r="AS215" s="1">
        <v>-723.28571428571433</v>
      </c>
      <c r="AT215" s="1">
        <v>-13.02857142857143</v>
      </c>
      <c r="AU215" s="1">
        <v>-541.04761904761892</v>
      </c>
      <c r="AV215" s="1">
        <v>0</v>
      </c>
      <c r="AW215" s="1">
        <v>-59.090571428571437</v>
      </c>
      <c r="AX215" s="1">
        <v>-62.769285714285701</v>
      </c>
      <c r="AY215" s="1">
        <v>-19.736428571428569</v>
      </c>
      <c r="AZ215" s="1">
        <v>0</v>
      </c>
      <c r="BA215" s="1">
        <v>0</v>
      </c>
      <c r="BB215" s="1">
        <v>-238.66666666666671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-1058.071428571428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-8110.4571428571417</v>
      </c>
      <c r="CJ215" s="1">
        <v>-23.314285714285688</v>
      </c>
      <c r="CK215" s="1">
        <v>-1998.462857142857</v>
      </c>
      <c r="CL215" s="1">
        <v>-638.78571428571422</v>
      </c>
      <c r="CM215" s="1">
        <v>-52.628571428571441</v>
      </c>
      <c r="CN215" s="1">
        <v>-62.914285714285718</v>
      </c>
      <c r="CO215" s="1">
        <v>-307.5428571428572</v>
      </c>
      <c r="CP215" s="1">
        <v>-6794.5714285714284</v>
      </c>
      <c r="CQ215" s="1">
        <v>-309.6571428571429</v>
      </c>
      <c r="CR215" s="1">
        <v>0</v>
      </c>
      <c r="CS215" s="1">
        <v>0</v>
      </c>
      <c r="CT215" s="1">
        <v>-203.42857142857139</v>
      </c>
      <c r="CU215" s="1">
        <v>-42.738095238095241</v>
      </c>
      <c r="CV215" s="1">
        <v>0</v>
      </c>
      <c r="CW215" s="1">
        <v>0</v>
      </c>
      <c r="CX215" s="1">
        <v>-1513.785714285714</v>
      </c>
      <c r="CY215" s="1">
        <v>-59.657142857142858</v>
      </c>
      <c r="CZ215" s="1">
        <v>-903.77142857142849</v>
      </c>
      <c r="DA215" s="1">
        <v>-18.15428571428583</v>
      </c>
      <c r="DB215" s="1">
        <v>-57.771428571428572</v>
      </c>
      <c r="DC215" s="1">
        <v>-961.8171428571427</v>
      </c>
      <c r="DD215" s="1">
        <v>0</v>
      </c>
      <c r="DE215" s="1">
        <v>-124.74</v>
      </c>
      <c r="DF215" s="1">
        <v>-1786.6071428571429</v>
      </c>
      <c r="DG215" s="1">
        <v>-4998.5</v>
      </c>
      <c r="DH215" s="1">
        <v>-3516.428571428572</v>
      </c>
      <c r="DI215" s="1">
        <v>-943.92857142857156</v>
      </c>
      <c r="DJ215" s="1">
        <v>-12.68571428571428</v>
      </c>
      <c r="DK215" s="1">
        <v>-1395.428571428572</v>
      </c>
      <c r="DL215" s="1">
        <v>-2385.7142857142849</v>
      </c>
      <c r="DM215" s="1">
        <v>-410.65714285714267</v>
      </c>
      <c r="DN215" s="1">
        <v>-250.38095238095241</v>
      </c>
      <c r="DO215" s="1">
        <v>-109.5238095238095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Y215" s="1">
        <v>0</v>
      </c>
      <c r="DZ215" s="1">
        <v>0</v>
      </c>
      <c r="EA215" s="1">
        <v>-57246.652761904763</v>
      </c>
      <c r="EB215" s="1" t="s">
        <v>479</v>
      </c>
    </row>
    <row r="216" spans="1:132" x14ac:dyDescent="0.2">
      <c r="A216" s="2" t="s">
        <v>480</v>
      </c>
      <c r="B216" s="1">
        <v>-5474.7</v>
      </c>
      <c r="C216" s="1">
        <v>0</v>
      </c>
      <c r="D216" s="1">
        <v>-1620</v>
      </c>
      <c r="E216" s="1">
        <v>0</v>
      </c>
      <c r="F216" s="1">
        <v>-1240.24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-26.63999999999999</v>
      </c>
      <c r="O216" s="1">
        <v>-20.72</v>
      </c>
      <c r="P216" s="1">
        <v>0</v>
      </c>
      <c r="Q216" s="1">
        <v>0</v>
      </c>
      <c r="R216" s="1">
        <v>0</v>
      </c>
      <c r="S216" s="1">
        <v>0</v>
      </c>
      <c r="T216" s="1">
        <v>-2873.9199999999992</v>
      </c>
      <c r="U216" s="1">
        <v>-18</v>
      </c>
      <c r="V216" s="1">
        <v>-121.2</v>
      </c>
      <c r="W216" s="1">
        <v>-15.600000000000019</v>
      </c>
      <c r="X216" s="1">
        <v>0</v>
      </c>
      <c r="Y216" s="1">
        <v>0</v>
      </c>
      <c r="Z216" s="1">
        <v>-77.700000000000045</v>
      </c>
      <c r="AA216" s="1">
        <v>0</v>
      </c>
      <c r="AB216" s="1">
        <v>-415.83999999999992</v>
      </c>
      <c r="AC216" s="1">
        <v>0</v>
      </c>
      <c r="AD216" s="1">
        <v>-91.319999999999936</v>
      </c>
      <c r="AE216" s="1">
        <v>0</v>
      </c>
      <c r="AF216" s="1">
        <v>-48</v>
      </c>
      <c r="AG216" s="1">
        <v>0</v>
      </c>
      <c r="AH216" s="1">
        <v>0</v>
      </c>
      <c r="AI216" s="1">
        <v>-170.52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-184</v>
      </c>
      <c r="AQ216" s="1">
        <v>-325.80000000000018</v>
      </c>
      <c r="AR216" s="1">
        <v>0</v>
      </c>
      <c r="AS216" s="1">
        <v>-6</v>
      </c>
      <c r="AT216" s="1">
        <v>-7.2000000000000011</v>
      </c>
      <c r="AU216" s="1">
        <v>0</v>
      </c>
      <c r="AV216" s="1">
        <v>0</v>
      </c>
      <c r="AW216" s="1">
        <v>-2.850000000000001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-103.25</v>
      </c>
      <c r="BD216" s="1">
        <v>-24</v>
      </c>
      <c r="BE216" s="1">
        <v>0</v>
      </c>
      <c r="BF216" s="1">
        <v>0</v>
      </c>
      <c r="BG216" s="1">
        <v>0</v>
      </c>
      <c r="BH216" s="1">
        <v>-42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-18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-24</v>
      </c>
      <c r="CB216" s="1">
        <v>-49.75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-1299.5999999999999</v>
      </c>
      <c r="CJ216" s="1">
        <v>0</v>
      </c>
      <c r="CK216" s="1">
        <v>-75.599999999999682</v>
      </c>
      <c r="CL216" s="1">
        <v>-43.5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-1.200000000000045</v>
      </c>
      <c r="DA216" s="1">
        <v>-43.200000000000053</v>
      </c>
      <c r="DB216" s="1">
        <v>0</v>
      </c>
      <c r="DC216" s="1">
        <v>-164.16000000000011</v>
      </c>
      <c r="DD216" s="1">
        <v>0</v>
      </c>
      <c r="DE216" s="1">
        <v>-5.5799999999999841</v>
      </c>
      <c r="DF216" s="1">
        <v>-18.25</v>
      </c>
      <c r="DG216" s="1">
        <v>-30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-48</v>
      </c>
      <c r="DM216" s="1">
        <v>0</v>
      </c>
      <c r="DN216" s="1">
        <v>-36</v>
      </c>
      <c r="DO216" s="1">
        <v>-12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Y216" s="1">
        <v>0</v>
      </c>
      <c r="DZ216" s="1">
        <v>0</v>
      </c>
      <c r="EA216" s="1">
        <v>-15162.38</v>
      </c>
      <c r="EB216" s="1" t="s">
        <v>480</v>
      </c>
    </row>
    <row r="217" spans="1:132" x14ac:dyDescent="0.2">
      <c r="A217" s="2" t="s">
        <v>481</v>
      </c>
      <c r="B217" s="1">
        <v>-82.5</v>
      </c>
      <c r="C217" s="1">
        <v>-30.000000000000011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-253</v>
      </c>
      <c r="J217" s="1">
        <v>-571.20000000000005</v>
      </c>
      <c r="K217" s="1">
        <v>-36.000000000000007</v>
      </c>
      <c r="L217" s="1">
        <v>0</v>
      </c>
      <c r="M217" s="1">
        <v>0</v>
      </c>
      <c r="N217" s="1">
        <v>-245.67999999999989</v>
      </c>
      <c r="O217" s="1">
        <v>-59.200000000000017</v>
      </c>
      <c r="P217" s="1">
        <v>-119.14</v>
      </c>
      <c r="Q217" s="1">
        <v>-183.67999999999989</v>
      </c>
      <c r="R217" s="1">
        <v>0</v>
      </c>
      <c r="S217" s="1">
        <v>0</v>
      </c>
      <c r="T217" s="1">
        <v>-5270.7200000000021</v>
      </c>
      <c r="U217" s="1">
        <v>-68.400000000000034</v>
      </c>
      <c r="V217" s="1">
        <v>-434.4</v>
      </c>
      <c r="W217" s="1">
        <v>-690.48000000000013</v>
      </c>
      <c r="X217" s="1">
        <v>0</v>
      </c>
      <c r="Y217" s="1">
        <v>0</v>
      </c>
      <c r="Z217" s="1">
        <v>-517.2600000000001</v>
      </c>
      <c r="AA217" s="1">
        <v>-31.08</v>
      </c>
      <c r="AB217" s="1">
        <v>-1527.2</v>
      </c>
      <c r="AC217" s="1">
        <v>0</v>
      </c>
      <c r="AD217" s="1">
        <v>-147.6</v>
      </c>
      <c r="AE217" s="1">
        <v>0</v>
      </c>
      <c r="AF217" s="1">
        <v>-483.6</v>
      </c>
      <c r="AG217" s="1">
        <v>0</v>
      </c>
      <c r="AH217" s="1">
        <v>0</v>
      </c>
      <c r="AI217" s="1">
        <v>-226.24</v>
      </c>
      <c r="AJ217" s="1">
        <v>0</v>
      </c>
      <c r="AK217" s="1">
        <v>-789.59999999999991</v>
      </c>
      <c r="AL217" s="1">
        <v>0</v>
      </c>
      <c r="AM217" s="1">
        <v>0</v>
      </c>
      <c r="AN217" s="1">
        <v>0</v>
      </c>
      <c r="AO217" s="1">
        <v>0</v>
      </c>
      <c r="AP217" s="1">
        <v>-283.36000000000013</v>
      </c>
      <c r="AQ217" s="1">
        <v>-617.39999999999964</v>
      </c>
      <c r="AR217" s="1">
        <v>0</v>
      </c>
      <c r="AS217" s="1">
        <v>-935.99999999999989</v>
      </c>
      <c r="AT217" s="1">
        <v>-6.4799999999999969</v>
      </c>
      <c r="AU217" s="1">
        <v>-211.6</v>
      </c>
      <c r="AV217" s="1">
        <v>0</v>
      </c>
      <c r="AW217" s="1">
        <v>0</v>
      </c>
      <c r="AX217" s="1">
        <v>0</v>
      </c>
      <c r="AY217" s="1">
        <v>-3.8000000000000012</v>
      </c>
      <c r="AZ217" s="1">
        <v>0</v>
      </c>
      <c r="BA217" s="1">
        <v>0</v>
      </c>
      <c r="BB217" s="1">
        <v>0</v>
      </c>
      <c r="BC217" s="1">
        <v>-309.5</v>
      </c>
      <c r="BD217" s="1">
        <v>-72.5</v>
      </c>
      <c r="BE217" s="1">
        <v>-109</v>
      </c>
      <c r="BF217" s="1">
        <v>-152.80000000000001</v>
      </c>
      <c r="BG217" s="1">
        <v>-220.8</v>
      </c>
      <c r="BH217" s="1">
        <v>-643.5</v>
      </c>
      <c r="BI217" s="1">
        <v>-24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-320</v>
      </c>
      <c r="BP217" s="1">
        <v>0</v>
      </c>
      <c r="BQ217" s="1">
        <v>-709.5</v>
      </c>
      <c r="BR217" s="1">
        <v>-1.5</v>
      </c>
      <c r="BS217" s="1">
        <v>-888.80000000000007</v>
      </c>
      <c r="BT217" s="1">
        <v>0</v>
      </c>
      <c r="BU217" s="1">
        <v>-13.5</v>
      </c>
      <c r="BV217" s="1">
        <v>0</v>
      </c>
      <c r="BW217" s="1">
        <v>0</v>
      </c>
      <c r="BX217" s="1">
        <v>0</v>
      </c>
      <c r="BY217" s="1">
        <v>0</v>
      </c>
      <c r="BZ217" s="1">
        <v>-240</v>
      </c>
      <c r="CA217" s="1">
        <v>-168</v>
      </c>
      <c r="CB217" s="1">
        <v>-361</v>
      </c>
      <c r="CC217" s="1">
        <v>-10.714285714285721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-2138.4</v>
      </c>
      <c r="CJ217" s="1">
        <v>0</v>
      </c>
      <c r="CK217" s="1">
        <v>-939.60000000000036</v>
      </c>
      <c r="CL217" s="1">
        <v>-313.5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-273.23999999999978</v>
      </c>
      <c r="DD217" s="1">
        <v>0</v>
      </c>
      <c r="DE217" s="1">
        <v>-100.44</v>
      </c>
      <c r="DF217" s="1">
        <v>-493.5</v>
      </c>
      <c r="DG217" s="1">
        <v>-523.5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-27</v>
      </c>
      <c r="DM217" s="1">
        <v>0</v>
      </c>
      <c r="DN217" s="1">
        <v>-327</v>
      </c>
      <c r="DO217" s="1">
        <v>-226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Y217" s="1">
        <v>0</v>
      </c>
      <c r="DZ217" s="1">
        <v>0</v>
      </c>
      <c r="EA217" s="1">
        <v>-26935.89428571429</v>
      </c>
      <c r="EB217" s="1" t="s">
        <v>481</v>
      </c>
    </row>
    <row r="218" spans="1:132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Y218" s="1">
        <v>0</v>
      </c>
      <c r="DZ218" s="1">
        <v>0</v>
      </c>
      <c r="EA218" s="1">
        <v>0</v>
      </c>
    </row>
    <row r="219" spans="1:132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Y219" s="1">
        <v>0</v>
      </c>
      <c r="DZ219" s="1">
        <v>0</v>
      </c>
      <c r="EA219" s="1">
        <v>0</v>
      </c>
    </row>
    <row r="220" spans="1:132" x14ac:dyDescent="0.2">
      <c r="A220" s="2" t="s">
        <v>503</v>
      </c>
      <c r="B220" s="1">
        <v>-2479.7199999999998</v>
      </c>
      <c r="C220" s="1">
        <v>-108.4575</v>
      </c>
      <c r="D220" s="1">
        <v>-1500</v>
      </c>
      <c r="E220" s="1">
        <v>-150</v>
      </c>
      <c r="F220" s="1">
        <v>-1669.7854166666659</v>
      </c>
      <c r="G220" s="1">
        <v>-106.3125</v>
      </c>
      <c r="H220" s="1">
        <v>-295.26</v>
      </c>
      <c r="I220" s="1">
        <v>-495.16874999999999</v>
      </c>
      <c r="J220" s="1">
        <v>-1793.785000000001</v>
      </c>
      <c r="K220" s="1">
        <v>-161.27500000000001</v>
      </c>
      <c r="L220" s="1">
        <v>-100</v>
      </c>
      <c r="M220" s="1">
        <v>0</v>
      </c>
      <c r="N220" s="1">
        <v>-1355.5413928571429</v>
      </c>
      <c r="O220" s="1">
        <v>-282.1514285714286</v>
      </c>
      <c r="P220" s="1">
        <v>-543.53000000000009</v>
      </c>
      <c r="Q220" s="1">
        <v>-483.84</v>
      </c>
      <c r="R220" s="1">
        <v>0</v>
      </c>
      <c r="S220" s="1">
        <v>-407.4</v>
      </c>
      <c r="T220" s="1">
        <v>-16786.431666666671</v>
      </c>
      <c r="U220" s="1">
        <v>-447.77499999999998</v>
      </c>
      <c r="V220" s="1">
        <v>-1062.9725000000001</v>
      </c>
      <c r="W220" s="1">
        <v>-1154.68</v>
      </c>
      <c r="X220" s="1">
        <v>-132</v>
      </c>
      <c r="Y220" s="1">
        <v>-1039.95</v>
      </c>
      <c r="Z220" s="1">
        <v>-8665.2339285714279</v>
      </c>
      <c r="AA220" s="1">
        <v>0</v>
      </c>
      <c r="AB220" s="1">
        <v>-3605.2652380952368</v>
      </c>
      <c r="AC220" s="1">
        <v>0</v>
      </c>
      <c r="AD220" s="1">
        <v>-1528.4449999999999</v>
      </c>
      <c r="AE220" s="1">
        <v>-225.68500000000009</v>
      </c>
      <c r="AF220" s="1">
        <v>-1793.25</v>
      </c>
      <c r="AG220" s="1">
        <v>-81.900000000000006</v>
      </c>
      <c r="AH220" s="1">
        <v>-278.60000000000002</v>
      </c>
      <c r="AI220" s="1">
        <v>-946.34933333333333</v>
      </c>
      <c r="AJ220" s="1">
        <v>-402.52333333333343</v>
      </c>
      <c r="AK220" s="1">
        <v>-4267.7000000000007</v>
      </c>
      <c r="AL220" s="1">
        <v>-540.9</v>
      </c>
      <c r="AM220" s="1">
        <v>-1094.4000000000001</v>
      </c>
      <c r="AN220" s="1">
        <v>-148.47999999999999</v>
      </c>
      <c r="AO220" s="1">
        <v>-100</v>
      </c>
      <c r="AP220" s="1">
        <v>-337.51249999999987</v>
      </c>
      <c r="AQ220" s="1">
        <v>-11664.921249999999</v>
      </c>
      <c r="AR220" s="1">
        <v>-147.82499999999999</v>
      </c>
      <c r="AS220" s="1">
        <v>-2826.75</v>
      </c>
      <c r="AT220" s="1">
        <v>-39.6</v>
      </c>
      <c r="AU220" s="1">
        <v>-1167.8933333333341</v>
      </c>
      <c r="AV220" s="1">
        <v>0</v>
      </c>
      <c r="AW220" s="1">
        <v>-60.798749999999991</v>
      </c>
      <c r="AX220" s="1">
        <v>-78.664999999999992</v>
      </c>
      <c r="AY220" s="1">
        <v>-26.516249999999999</v>
      </c>
      <c r="AZ220" s="1">
        <v>0</v>
      </c>
      <c r="BA220" s="1">
        <v>0</v>
      </c>
      <c r="BB220" s="1">
        <v>0</v>
      </c>
      <c r="BC220" s="1">
        <v>-6011.7245833333336</v>
      </c>
      <c r="BD220" s="1">
        <v>-526.04166666666663</v>
      </c>
      <c r="BE220" s="1">
        <v>-853.61</v>
      </c>
      <c r="BF220" s="1">
        <v>-4309.596071428572</v>
      </c>
      <c r="BG220" s="1">
        <v>-315.89999999999992</v>
      </c>
      <c r="BH220" s="1">
        <v>-489.75</v>
      </c>
      <c r="BI220" s="1">
        <v>-124.5</v>
      </c>
      <c r="BJ220" s="1">
        <v>-913.6</v>
      </c>
      <c r="BK220" s="1">
        <v>-800</v>
      </c>
      <c r="BL220" s="1">
        <v>-423.6</v>
      </c>
      <c r="BM220" s="1">
        <v>-102.75</v>
      </c>
      <c r="BN220" s="1">
        <v>-120</v>
      </c>
      <c r="BO220" s="1">
        <v>-912.875</v>
      </c>
      <c r="BP220" s="1">
        <v>-84.01904761904764</v>
      </c>
      <c r="BQ220" s="1">
        <v>-11971.63803571429</v>
      </c>
      <c r="BR220" s="1">
        <v>-219.44166666666669</v>
      </c>
      <c r="BS220" s="1">
        <v>-6827.3049999999994</v>
      </c>
      <c r="BT220" s="1">
        <v>0</v>
      </c>
      <c r="BU220" s="1">
        <v>-105.5</v>
      </c>
      <c r="BV220" s="1">
        <v>-705.74999999999989</v>
      </c>
      <c r="BW220" s="1">
        <v>-100</v>
      </c>
      <c r="BX220" s="1">
        <v>-121.125</v>
      </c>
      <c r="BY220" s="1">
        <v>-800</v>
      </c>
      <c r="BZ220" s="1">
        <v>-575.85</v>
      </c>
      <c r="CA220" s="1">
        <v>-627.375</v>
      </c>
      <c r="CB220" s="1">
        <v>-2143.375</v>
      </c>
      <c r="CC220" s="1">
        <v>-251.18750000000011</v>
      </c>
      <c r="CD220" s="1">
        <v>0</v>
      </c>
      <c r="CE220" s="1">
        <v>0</v>
      </c>
      <c r="CF220" s="1">
        <v>-32.775000000000013</v>
      </c>
      <c r="CG220" s="1">
        <v>0</v>
      </c>
      <c r="CH220" s="1">
        <v>-22077.571428571431</v>
      </c>
      <c r="CI220" s="1">
        <v>-16389.345000000001</v>
      </c>
      <c r="CJ220" s="1">
        <v>-200</v>
      </c>
      <c r="CK220" s="1">
        <v>-2564.3250000000012</v>
      </c>
      <c r="CL220" s="1">
        <v>-674.25</v>
      </c>
      <c r="CM220" s="1">
        <v>-60.599999999999987</v>
      </c>
      <c r="CN220" s="1">
        <v>-69.299999999999983</v>
      </c>
      <c r="CO220" s="1">
        <v>-271.49999999999989</v>
      </c>
      <c r="CP220" s="1">
        <v>-532.21749999999975</v>
      </c>
      <c r="CQ220" s="1">
        <v>-568.67499999999995</v>
      </c>
      <c r="CR220" s="1">
        <v>0</v>
      </c>
      <c r="CS220" s="1">
        <v>-131</v>
      </c>
      <c r="CT220" s="1">
        <v>-412.42500000000013</v>
      </c>
      <c r="CU220" s="1">
        <v>-353.49999999999989</v>
      </c>
      <c r="CV220" s="1">
        <v>0</v>
      </c>
      <c r="CW220" s="1">
        <v>-100.3571428571429</v>
      </c>
      <c r="CX220" s="1">
        <v>-735.5</v>
      </c>
      <c r="CY220" s="1">
        <v>-152.85000000000011</v>
      </c>
      <c r="CZ220" s="1">
        <v>-1123.7249999999999</v>
      </c>
      <c r="DA220" s="1">
        <v>-1830.6</v>
      </c>
      <c r="DB220" s="1">
        <v>-200</v>
      </c>
      <c r="DC220" s="1">
        <v>-956.88699999999994</v>
      </c>
      <c r="DD220" s="1">
        <v>-179.52749999999961</v>
      </c>
      <c r="DE220" s="1">
        <v>-490.82375000000008</v>
      </c>
      <c r="DF220" s="1">
        <v>-1700.0687499999999</v>
      </c>
      <c r="DG220" s="1">
        <v>-1898.901785714286</v>
      </c>
      <c r="DH220" s="1">
        <v>-3569.5</v>
      </c>
      <c r="DI220" s="1">
        <v>-795.5625</v>
      </c>
      <c r="DJ220" s="1">
        <v>-85.800000000000011</v>
      </c>
      <c r="DK220" s="1">
        <v>-1239.375</v>
      </c>
      <c r="DL220" s="1">
        <v>-440.625</v>
      </c>
      <c r="DM220" s="1">
        <v>-338.42500000000001</v>
      </c>
      <c r="DN220" s="1">
        <v>-924.71964285714284</v>
      </c>
      <c r="DO220" s="1">
        <v>-1159</v>
      </c>
      <c r="DS220" s="1">
        <v>-361.88095238095241</v>
      </c>
      <c r="DT220" s="1">
        <v>-814.42857142857156</v>
      </c>
      <c r="DU220" s="1">
        <v>0</v>
      </c>
      <c r="DV220" s="1">
        <v>0</v>
      </c>
      <c r="DW220" s="1">
        <v>0</v>
      </c>
      <c r="DY220" s="1">
        <v>0</v>
      </c>
      <c r="DZ220" s="1">
        <v>0</v>
      </c>
      <c r="EA220" s="1">
        <v>-176457.80516666669</v>
      </c>
      <c r="EB220" s="1" t="s">
        <v>503</v>
      </c>
    </row>
    <row r="221" spans="1:132" x14ac:dyDescent="0.2">
      <c r="A221" s="2" t="s">
        <v>504</v>
      </c>
      <c r="B221" s="1">
        <v>-1312.8225</v>
      </c>
      <c r="C221" s="1">
        <v>-108.4575</v>
      </c>
      <c r="D221" s="1">
        <v>-1500</v>
      </c>
      <c r="E221" s="1">
        <v>-150</v>
      </c>
      <c r="F221" s="1">
        <v>-2162.5587500000011</v>
      </c>
      <c r="G221" s="1">
        <v>-106.3125</v>
      </c>
      <c r="H221" s="1">
        <v>-295.25999999999988</v>
      </c>
      <c r="I221" s="1">
        <v>-495.16874999999999</v>
      </c>
      <c r="J221" s="1">
        <v>-2043.7850000000001</v>
      </c>
      <c r="K221" s="1">
        <v>-161.27500000000001</v>
      </c>
      <c r="L221" s="1">
        <v>-100</v>
      </c>
      <c r="M221" s="1">
        <v>0</v>
      </c>
      <c r="N221" s="1">
        <v>-1455.5413928571429</v>
      </c>
      <c r="O221" s="1">
        <v>-373.89999999999992</v>
      </c>
      <c r="P221" s="1">
        <v>-543.53000000000031</v>
      </c>
      <c r="Q221" s="1">
        <v>-483.84000000000009</v>
      </c>
      <c r="R221" s="1">
        <v>0</v>
      </c>
      <c r="S221" s="1">
        <v>-407.39999999999992</v>
      </c>
      <c r="T221" s="1">
        <v>-38595.151666666658</v>
      </c>
      <c r="U221" s="1">
        <v>-447.77499999999992</v>
      </c>
      <c r="V221" s="1">
        <v>-919.02249999999958</v>
      </c>
      <c r="W221" s="1">
        <v>-1154.68</v>
      </c>
      <c r="X221" s="1">
        <v>-132</v>
      </c>
      <c r="Y221" s="1">
        <v>-1039.95</v>
      </c>
      <c r="Z221" s="1">
        <v>-7766.2339285714324</v>
      </c>
      <c r="AA221" s="1">
        <v>0</v>
      </c>
      <c r="AB221" s="1">
        <v>-3404.0332380952359</v>
      </c>
      <c r="AC221" s="1">
        <v>0</v>
      </c>
      <c r="AD221" s="1">
        <v>-928.44500000000062</v>
      </c>
      <c r="AE221" s="1">
        <v>-225.68499999999989</v>
      </c>
      <c r="AF221" s="1">
        <v>-1793.25</v>
      </c>
      <c r="AG221" s="1">
        <v>-81.899999999999977</v>
      </c>
      <c r="AH221" s="1">
        <v>-278.60000000000002</v>
      </c>
      <c r="AI221" s="1">
        <v>-1039.822666666666</v>
      </c>
      <c r="AJ221" s="1">
        <v>-558.47</v>
      </c>
      <c r="AK221" s="1">
        <v>-4267.7000000000007</v>
      </c>
      <c r="AL221" s="1">
        <v>-540.89999999999975</v>
      </c>
      <c r="AM221" s="1">
        <v>-1094.4000000000001</v>
      </c>
      <c r="AN221" s="1">
        <v>-200</v>
      </c>
      <c r="AO221" s="1">
        <v>-100</v>
      </c>
      <c r="AP221" s="1">
        <v>-417.51249999999999</v>
      </c>
      <c r="AQ221" s="1">
        <v>-8486.5212500000034</v>
      </c>
      <c r="AR221" s="1">
        <v>-147.8249999999999</v>
      </c>
      <c r="AS221" s="1">
        <v>-2826.75</v>
      </c>
      <c r="AT221" s="1">
        <v>-39.599999999999987</v>
      </c>
      <c r="AU221" s="1">
        <v>-1167.8933333333341</v>
      </c>
      <c r="AV221" s="1">
        <v>-244.16199999999989</v>
      </c>
      <c r="AW221" s="1">
        <v>-60.798749999999977</v>
      </c>
      <c r="AX221" s="1">
        <v>-78.66500000000002</v>
      </c>
      <c r="AY221" s="1">
        <v>-26.51625000000001</v>
      </c>
      <c r="AZ221" s="1">
        <v>0</v>
      </c>
      <c r="BA221" s="1">
        <v>0</v>
      </c>
      <c r="BB221" s="1">
        <v>0</v>
      </c>
      <c r="BC221" s="1">
        <v>-3799.7245833333341</v>
      </c>
      <c r="BD221" s="1">
        <v>-510.64166666666682</v>
      </c>
      <c r="BE221" s="1">
        <v>-853.61</v>
      </c>
      <c r="BF221" s="1">
        <v>-3454.9294047619042</v>
      </c>
      <c r="BG221" s="1">
        <v>-315.89999999999998</v>
      </c>
      <c r="BH221" s="1">
        <v>-489.75</v>
      </c>
      <c r="BI221" s="1">
        <v>-124.5</v>
      </c>
      <c r="BJ221" s="1">
        <v>-915.20000000000016</v>
      </c>
      <c r="BK221" s="1">
        <v>-800</v>
      </c>
      <c r="BL221" s="1">
        <v>-446.4</v>
      </c>
      <c r="BM221" s="1">
        <v>-107.75</v>
      </c>
      <c r="BN221" s="1">
        <v>-120</v>
      </c>
      <c r="BO221" s="1">
        <v>-912.875</v>
      </c>
      <c r="BP221" s="1">
        <v>-307.61904761904759</v>
      </c>
      <c r="BQ221" s="1">
        <v>-10208.70946428571</v>
      </c>
      <c r="BR221" s="1">
        <v>-472.04166666666669</v>
      </c>
      <c r="BS221" s="1">
        <v>-6187.038333333333</v>
      </c>
      <c r="BT221" s="1">
        <v>0</v>
      </c>
      <c r="BU221" s="1">
        <v>-105.5</v>
      </c>
      <c r="BV221" s="1">
        <v>-709.35</v>
      </c>
      <c r="BW221" s="1">
        <v>-100</v>
      </c>
      <c r="BX221" s="1">
        <v>-122.125</v>
      </c>
      <c r="BY221" s="1">
        <v>-800</v>
      </c>
      <c r="BZ221" s="1">
        <v>-575.85</v>
      </c>
      <c r="CA221" s="1">
        <v>-627.375</v>
      </c>
      <c r="CB221" s="1">
        <v>-2147</v>
      </c>
      <c r="CC221" s="1">
        <v>-261.18749999999989</v>
      </c>
      <c r="CD221" s="1">
        <v>0</v>
      </c>
      <c r="CE221" s="1">
        <v>0</v>
      </c>
      <c r="CF221" s="1">
        <v>-38.775000000000013</v>
      </c>
      <c r="CG221" s="1">
        <v>0</v>
      </c>
      <c r="CH221" s="1">
        <v>-25200</v>
      </c>
      <c r="CI221" s="1">
        <v>-11439.344999999999</v>
      </c>
      <c r="CJ221" s="1">
        <v>-200</v>
      </c>
      <c r="CK221" s="1">
        <v>-2564.3250000000012</v>
      </c>
      <c r="CL221" s="1">
        <v>-674.25</v>
      </c>
      <c r="CM221" s="1">
        <v>-60.60000000000003</v>
      </c>
      <c r="CN221" s="1">
        <v>-69.300000000000011</v>
      </c>
      <c r="CO221" s="1">
        <v>-271.5</v>
      </c>
      <c r="CP221" s="1">
        <v>-903.18178571428507</v>
      </c>
      <c r="CQ221" s="1">
        <v>-668.67499999999995</v>
      </c>
      <c r="CR221" s="1">
        <v>0</v>
      </c>
      <c r="CS221" s="1">
        <v>-200</v>
      </c>
      <c r="CT221" s="1">
        <v>-922.42499999999984</v>
      </c>
      <c r="CU221" s="1">
        <v>-353.50000000000011</v>
      </c>
      <c r="CV221" s="1">
        <v>-13</v>
      </c>
      <c r="CW221" s="1">
        <v>-109.5</v>
      </c>
      <c r="CX221" s="1">
        <v>-635.5</v>
      </c>
      <c r="CY221" s="1">
        <v>-152.85</v>
      </c>
      <c r="CZ221" s="1">
        <v>-682.31071428571431</v>
      </c>
      <c r="DA221" s="1">
        <v>-1830.6</v>
      </c>
      <c r="DB221" s="1">
        <v>-200</v>
      </c>
      <c r="DC221" s="1">
        <v>-1214.7670000000001</v>
      </c>
      <c r="DD221" s="1">
        <v>-424.3274999999997</v>
      </c>
      <c r="DE221" s="1">
        <v>-524.10875000000055</v>
      </c>
      <c r="DF221" s="1">
        <v>-1520.0687499999999</v>
      </c>
      <c r="DG221" s="1">
        <v>-1903.0446428571411</v>
      </c>
      <c r="DH221" s="1">
        <v>-3932.5</v>
      </c>
      <c r="DI221" s="1">
        <v>-795.5625</v>
      </c>
      <c r="DJ221" s="1">
        <v>-85.799999999999955</v>
      </c>
      <c r="DK221" s="1">
        <v>-1239.375</v>
      </c>
      <c r="DL221" s="1">
        <v>-490.625</v>
      </c>
      <c r="DM221" s="1">
        <v>-583.37500000000034</v>
      </c>
      <c r="DN221" s="1">
        <v>-894.71964285714284</v>
      </c>
      <c r="DO221" s="1">
        <v>-1159</v>
      </c>
      <c r="DS221" s="1">
        <v>-373.49999999999989</v>
      </c>
      <c r="DT221" s="1">
        <v>-963</v>
      </c>
      <c r="DU221" s="1">
        <v>0</v>
      </c>
      <c r="DV221" s="1">
        <v>0</v>
      </c>
      <c r="DW221" s="1">
        <v>0</v>
      </c>
      <c r="DY221" s="1">
        <v>0</v>
      </c>
      <c r="DZ221" s="1">
        <v>0</v>
      </c>
      <c r="EA221" s="1">
        <v>-188532.60242857141</v>
      </c>
      <c r="EB221" s="1" t="s">
        <v>504</v>
      </c>
    </row>
    <row r="222" spans="1:132" x14ac:dyDescent="0.2">
      <c r="A222" s="2" t="s">
        <v>505</v>
      </c>
      <c r="B222" s="1">
        <v>-1312.8225</v>
      </c>
      <c r="C222" s="1">
        <v>-108.4575</v>
      </c>
      <c r="D222" s="1">
        <v>-1500</v>
      </c>
      <c r="E222" s="1">
        <v>-150.00000000000011</v>
      </c>
      <c r="F222" s="1">
        <v>-1593.5887499999999</v>
      </c>
      <c r="G222" s="1">
        <v>-106.3125</v>
      </c>
      <c r="H222" s="1">
        <v>-295.26</v>
      </c>
      <c r="I222" s="1">
        <v>-495.16874999999999</v>
      </c>
      <c r="J222" s="1">
        <v>-1543.7850000000001</v>
      </c>
      <c r="K222" s="1">
        <v>-161.27500000000001</v>
      </c>
      <c r="L222" s="1">
        <v>-100</v>
      </c>
      <c r="M222" s="1">
        <v>0</v>
      </c>
      <c r="N222" s="1">
        <v>-2665.0133928571399</v>
      </c>
      <c r="O222" s="1">
        <v>-373.90000000000009</v>
      </c>
      <c r="P222" s="1">
        <v>-543.53000000000009</v>
      </c>
      <c r="Q222" s="1">
        <v>-483.84000000000032</v>
      </c>
      <c r="R222" s="1">
        <v>0</v>
      </c>
      <c r="S222" s="1">
        <v>-407.4</v>
      </c>
      <c r="T222" s="1">
        <v>-11955.71166666667</v>
      </c>
      <c r="U222" s="1">
        <v>-447.77499999999981</v>
      </c>
      <c r="V222" s="1">
        <v>-877.42249999999967</v>
      </c>
      <c r="W222" s="1">
        <v>-1154.6799999999989</v>
      </c>
      <c r="X222" s="1">
        <v>-132</v>
      </c>
      <c r="Y222" s="1">
        <v>-1039.950000000001</v>
      </c>
      <c r="Z222" s="1">
        <v>-7192.2339285714297</v>
      </c>
      <c r="AA222" s="1">
        <v>0</v>
      </c>
      <c r="AB222" s="1">
        <v>-2754.0332380952391</v>
      </c>
      <c r="AC222" s="1">
        <v>0</v>
      </c>
      <c r="AD222" s="1">
        <v>-687.44499999999971</v>
      </c>
      <c r="AE222" s="1">
        <v>-225.68500000000009</v>
      </c>
      <c r="AF222" s="1">
        <v>-1793.25</v>
      </c>
      <c r="AG222" s="1">
        <v>-81.900000000000063</v>
      </c>
      <c r="AH222" s="1">
        <v>-278.60000000000002</v>
      </c>
      <c r="AI222" s="1">
        <v>-1998.606666666667</v>
      </c>
      <c r="AJ222" s="1">
        <v>-708.47</v>
      </c>
      <c r="AK222" s="1">
        <v>-4267.7000000000007</v>
      </c>
      <c r="AL222" s="1">
        <v>-540.9</v>
      </c>
      <c r="AM222" s="1">
        <v>-1094.4000000000001</v>
      </c>
      <c r="AN222" s="1">
        <v>-200</v>
      </c>
      <c r="AO222" s="1">
        <v>-100</v>
      </c>
      <c r="AP222" s="1">
        <v>-497.5125000000001</v>
      </c>
      <c r="AQ222" s="1">
        <v>-8377.2962500000012</v>
      </c>
      <c r="AR222" s="1">
        <v>-147.82499999999999</v>
      </c>
      <c r="AS222" s="1">
        <v>-2826.75</v>
      </c>
      <c r="AT222" s="1">
        <v>-39.6</v>
      </c>
      <c r="AU222" s="1">
        <v>-1167.8933333333341</v>
      </c>
      <c r="AV222" s="1">
        <v>-347.01499999999999</v>
      </c>
      <c r="AW222" s="1">
        <v>-60.79875000000002</v>
      </c>
      <c r="AX222" s="1">
        <v>-78.664999999999964</v>
      </c>
      <c r="AY222" s="1">
        <v>-26.516249999999989</v>
      </c>
      <c r="AZ222" s="1">
        <v>0</v>
      </c>
      <c r="BA222" s="1">
        <v>0</v>
      </c>
      <c r="BB222" s="1">
        <v>0</v>
      </c>
      <c r="BC222" s="1">
        <v>-2799.724583333335</v>
      </c>
      <c r="BD222" s="1">
        <v>-510.64166666666671</v>
      </c>
      <c r="BE222" s="1">
        <v>-853.60999999999979</v>
      </c>
      <c r="BF222" s="1">
        <v>-1714.7294047619071</v>
      </c>
      <c r="BG222" s="1">
        <v>-315.89999999999992</v>
      </c>
      <c r="BH222" s="1">
        <v>-489.75</v>
      </c>
      <c r="BI222" s="1">
        <v>-124.5</v>
      </c>
      <c r="BJ222" s="1">
        <v>-915.20000000000039</v>
      </c>
      <c r="BK222" s="1">
        <v>-500</v>
      </c>
      <c r="BL222" s="1">
        <v>-446.39999999999992</v>
      </c>
      <c r="BM222" s="1">
        <v>-107.75</v>
      </c>
      <c r="BN222" s="1">
        <v>-120</v>
      </c>
      <c r="BO222" s="1">
        <v>-912.875</v>
      </c>
      <c r="BP222" s="1">
        <v>-357.61904761904759</v>
      </c>
      <c r="BQ222" s="1">
        <v>-12564.709464285719</v>
      </c>
      <c r="BR222" s="1">
        <v>-462.0416666666668</v>
      </c>
      <c r="BS222" s="1">
        <v>-4175.2383333333364</v>
      </c>
      <c r="BT222" s="1">
        <v>0</v>
      </c>
      <c r="BU222" s="1">
        <v>-105.5</v>
      </c>
      <c r="BV222" s="1">
        <v>-709.3499999999998</v>
      </c>
      <c r="BW222" s="1">
        <v>-100</v>
      </c>
      <c r="BX222" s="1">
        <v>-122.125</v>
      </c>
      <c r="BY222" s="1">
        <v>-700</v>
      </c>
      <c r="BZ222" s="1">
        <v>-575.85000000000025</v>
      </c>
      <c r="CA222" s="1">
        <v>-1637.5625</v>
      </c>
      <c r="CB222" s="1">
        <v>-2296.9999999999991</v>
      </c>
      <c r="CC222" s="1">
        <v>-261.18750000000011</v>
      </c>
      <c r="CD222" s="1">
        <v>0</v>
      </c>
      <c r="CE222" s="1">
        <v>0</v>
      </c>
      <c r="CF222" s="1">
        <v>-38.775000000000013</v>
      </c>
      <c r="CG222" s="1">
        <v>0</v>
      </c>
      <c r="CH222" s="1">
        <v>-25199.999999999989</v>
      </c>
      <c r="CI222" s="1">
        <v>-15322.307500000001</v>
      </c>
      <c r="CJ222" s="1">
        <v>-170</v>
      </c>
      <c r="CK222" s="1">
        <v>-2564.3250000000012</v>
      </c>
      <c r="CL222" s="1">
        <v>-674.25</v>
      </c>
      <c r="CM222" s="1">
        <v>-60.599999999999959</v>
      </c>
      <c r="CN222" s="1">
        <v>-69.299999999999983</v>
      </c>
      <c r="CO222" s="1">
        <v>-271.50000000000011</v>
      </c>
      <c r="CP222" s="1">
        <v>-853.18178571428689</v>
      </c>
      <c r="CQ222" s="1">
        <v>-773.67500000000018</v>
      </c>
      <c r="CR222" s="1">
        <v>0</v>
      </c>
      <c r="CS222" s="1">
        <v>-200</v>
      </c>
      <c r="CT222" s="1">
        <v>-1036.525000000001</v>
      </c>
      <c r="CU222" s="1">
        <v>-353.49999999999989</v>
      </c>
      <c r="CV222" s="1">
        <v>-20</v>
      </c>
      <c r="CW222" s="1">
        <v>-109.5</v>
      </c>
      <c r="CX222" s="1">
        <v>-735.49999999999955</v>
      </c>
      <c r="CY222" s="1">
        <v>-152.85</v>
      </c>
      <c r="CZ222" s="1">
        <v>-682.31071428571477</v>
      </c>
      <c r="DA222" s="1">
        <v>-1830.600000000001</v>
      </c>
      <c r="DB222" s="1">
        <v>-170</v>
      </c>
      <c r="DC222" s="1">
        <v>-1214.7670000000001</v>
      </c>
      <c r="DD222" s="1">
        <v>-1024.3275000000001</v>
      </c>
      <c r="DE222" s="1">
        <v>-424.10874999999987</v>
      </c>
      <c r="DF222" s="1">
        <v>-1274.8544642857139</v>
      </c>
      <c r="DG222" s="1">
        <v>-2033.0446428571449</v>
      </c>
      <c r="DH222" s="1">
        <v>-3440.5</v>
      </c>
      <c r="DI222" s="1">
        <v>-795.5625</v>
      </c>
      <c r="DJ222" s="1">
        <v>-85.800000000000011</v>
      </c>
      <c r="DK222" s="1">
        <v>-1239.375</v>
      </c>
      <c r="DL222" s="1">
        <v>-490.625</v>
      </c>
      <c r="DM222" s="1">
        <v>-538.37499999999989</v>
      </c>
      <c r="DN222" s="1">
        <v>-769.91964285714266</v>
      </c>
      <c r="DO222" s="1">
        <v>-1159</v>
      </c>
      <c r="DS222" s="1">
        <v>-373.5</v>
      </c>
      <c r="DT222" s="1">
        <v>-963</v>
      </c>
      <c r="DU222" s="1">
        <v>0</v>
      </c>
      <c r="DV222" s="1">
        <v>0</v>
      </c>
      <c r="DW222" s="1">
        <v>0</v>
      </c>
      <c r="DY222" s="1">
        <v>0</v>
      </c>
      <c r="DZ222" s="1">
        <v>0</v>
      </c>
      <c r="EA222" s="1">
        <v>-163935.71214285711</v>
      </c>
      <c r="EB222" s="1" t="s">
        <v>505</v>
      </c>
    </row>
    <row r="223" spans="1:132" x14ac:dyDescent="0.2">
      <c r="A223" s="2" t="s">
        <v>506</v>
      </c>
      <c r="B223" s="1">
        <v>-1312.8225</v>
      </c>
      <c r="C223" s="1">
        <v>-108.4575</v>
      </c>
      <c r="D223" s="1">
        <v>-1500.0000000000009</v>
      </c>
      <c r="E223" s="1">
        <v>-149.99999999999989</v>
      </c>
      <c r="F223" s="1">
        <v>-1593.588750000001</v>
      </c>
      <c r="G223" s="1">
        <v>-106.3125</v>
      </c>
      <c r="H223" s="1">
        <v>-295.2600000000001</v>
      </c>
      <c r="I223" s="1">
        <v>-495.16874999999999</v>
      </c>
      <c r="J223" s="1">
        <v>-1543.7850000000001</v>
      </c>
      <c r="K223" s="1">
        <v>-161.27500000000009</v>
      </c>
      <c r="L223" s="1">
        <v>-99.999999999999943</v>
      </c>
      <c r="M223" s="1">
        <v>0</v>
      </c>
      <c r="N223" s="1">
        <v>-1727.123392857143</v>
      </c>
      <c r="O223" s="1">
        <v>-463.90000000000009</v>
      </c>
      <c r="P223" s="1">
        <v>-543.52999999999986</v>
      </c>
      <c r="Q223" s="1">
        <v>-483.84</v>
      </c>
      <c r="R223" s="1">
        <v>0</v>
      </c>
      <c r="S223" s="1">
        <v>-407.4</v>
      </c>
      <c r="T223" s="1">
        <v>-9966.9116666666669</v>
      </c>
      <c r="U223" s="1">
        <v>-447.77500000000009</v>
      </c>
      <c r="V223" s="1">
        <v>-877.42249999999967</v>
      </c>
      <c r="W223" s="1">
        <v>-1154.68</v>
      </c>
      <c r="X223" s="1">
        <v>-131.99999999999989</v>
      </c>
      <c r="Y223" s="1">
        <v>-1039.95</v>
      </c>
      <c r="Z223" s="1">
        <v>-6293.2339285714324</v>
      </c>
      <c r="AA223" s="1">
        <v>0</v>
      </c>
      <c r="AB223" s="1">
        <v>-2104.0332380952382</v>
      </c>
      <c r="AC223" s="1">
        <v>0</v>
      </c>
      <c r="AD223" s="1">
        <v>-687.44499999999971</v>
      </c>
      <c r="AE223" s="1">
        <v>-225.68500000000009</v>
      </c>
      <c r="AF223" s="1">
        <v>-1793.25</v>
      </c>
      <c r="AG223" s="1">
        <v>-81.899999999999977</v>
      </c>
      <c r="AH223" s="1">
        <v>-278.60000000000002</v>
      </c>
      <c r="AI223" s="1">
        <v>-1168.606666666667</v>
      </c>
      <c r="AJ223" s="1">
        <v>-362.76999999999953</v>
      </c>
      <c r="AK223" s="1">
        <v>-4267.7000000000007</v>
      </c>
      <c r="AL223" s="1">
        <v>-540.90000000000066</v>
      </c>
      <c r="AM223" s="1">
        <v>-1094.4000000000001</v>
      </c>
      <c r="AN223" s="1">
        <v>-200</v>
      </c>
      <c r="AO223" s="1">
        <v>-100</v>
      </c>
      <c r="AP223" s="1">
        <v>-497.51249999999982</v>
      </c>
      <c r="AQ223" s="1">
        <v>-4870.8024999999907</v>
      </c>
      <c r="AR223" s="1">
        <v>-147.82499999999999</v>
      </c>
      <c r="AS223" s="1">
        <v>-2826.75</v>
      </c>
      <c r="AT223" s="1">
        <v>-39.600000000000023</v>
      </c>
      <c r="AU223" s="1">
        <v>-1167.893333333333</v>
      </c>
      <c r="AV223" s="1">
        <v>-347.01499999999987</v>
      </c>
      <c r="AW223" s="1">
        <v>-60.798749999999977</v>
      </c>
      <c r="AX223" s="1">
        <v>-78.664999999999992</v>
      </c>
      <c r="AY223" s="1">
        <v>-26.51625000000001</v>
      </c>
      <c r="AZ223" s="1">
        <v>0</v>
      </c>
      <c r="BA223" s="1">
        <v>0</v>
      </c>
      <c r="BB223" s="1">
        <v>0</v>
      </c>
      <c r="BC223" s="1">
        <v>-2249.7245833333341</v>
      </c>
      <c r="BD223" s="1">
        <v>-410.64166666666682</v>
      </c>
      <c r="BE223" s="1">
        <v>-853.61</v>
      </c>
      <c r="BF223" s="1">
        <v>-1354.9294047619039</v>
      </c>
      <c r="BG223" s="1">
        <v>-315.89999999999998</v>
      </c>
      <c r="BH223" s="1">
        <v>-489.75</v>
      </c>
      <c r="BI223" s="1">
        <v>-124.5</v>
      </c>
      <c r="BJ223" s="1">
        <v>-915.1999999999997</v>
      </c>
      <c r="BK223" s="1">
        <v>-265.59999999999991</v>
      </c>
      <c r="BL223" s="1">
        <v>-446.4</v>
      </c>
      <c r="BM223" s="1">
        <v>-107.75</v>
      </c>
      <c r="BN223" s="1">
        <v>-120</v>
      </c>
      <c r="BO223" s="1">
        <v>-912.875</v>
      </c>
      <c r="BP223" s="1">
        <v>-357.61904761904759</v>
      </c>
      <c r="BQ223" s="1">
        <v>-5722.7094642857137</v>
      </c>
      <c r="BR223" s="1">
        <v>-552.04166666666652</v>
      </c>
      <c r="BS223" s="1">
        <v>-3674.8383333333331</v>
      </c>
      <c r="BT223" s="1">
        <v>0</v>
      </c>
      <c r="BU223" s="1">
        <v>-105.5</v>
      </c>
      <c r="BV223" s="1">
        <v>-709.35</v>
      </c>
      <c r="BW223" s="1">
        <v>-100</v>
      </c>
      <c r="BX223" s="1">
        <v>-122.125</v>
      </c>
      <c r="BY223" s="1">
        <v>-428.80000000000018</v>
      </c>
      <c r="BZ223" s="1">
        <v>-575.85</v>
      </c>
      <c r="CA223" s="1">
        <v>-1637.5625</v>
      </c>
      <c r="CB223" s="1">
        <v>-1808.5000000000009</v>
      </c>
      <c r="CC223" s="1">
        <v>-261.18749999999989</v>
      </c>
      <c r="CD223" s="1">
        <v>0</v>
      </c>
      <c r="CE223" s="1">
        <v>0</v>
      </c>
      <c r="CF223" s="1">
        <v>-38.775000000000013</v>
      </c>
      <c r="CG223" s="1">
        <v>0</v>
      </c>
      <c r="CH223" s="1">
        <v>-25200.000000000011</v>
      </c>
      <c r="CI223" s="1">
        <v>-9856.3075000000026</v>
      </c>
      <c r="CJ223" s="1">
        <v>-236.25</v>
      </c>
      <c r="CK223" s="1">
        <v>-2564.3250000000012</v>
      </c>
      <c r="CL223" s="1">
        <v>-674.25</v>
      </c>
      <c r="CM223" s="1">
        <v>-60.6</v>
      </c>
      <c r="CN223" s="1">
        <v>-69.300000000000068</v>
      </c>
      <c r="CO223" s="1">
        <v>-271.5</v>
      </c>
      <c r="CP223" s="1">
        <v>-701.93178571428507</v>
      </c>
      <c r="CQ223" s="1">
        <v>-566.02499999999964</v>
      </c>
      <c r="CR223" s="1">
        <v>-18.8</v>
      </c>
      <c r="CS223" s="1">
        <v>-200</v>
      </c>
      <c r="CT223" s="1">
        <v>-745.82499999999936</v>
      </c>
      <c r="CU223" s="1">
        <v>-353.50000000000011</v>
      </c>
      <c r="CV223" s="1">
        <v>-20</v>
      </c>
      <c r="CW223" s="1">
        <v>-109.5</v>
      </c>
      <c r="CX223" s="1">
        <v>-485.5</v>
      </c>
      <c r="CY223" s="1">
        <v>-152.85</v>
      </c>
      <c r="CZ223" s="1">
        <v>-682.31071428571431</v>
      </c>
      <c r="DA223" s="1">
        <v>-1830.6</v>
      </c>
      <c r="DB223" s="1">
        <v>-129.4500000000001</v>
      </c>
      <c r="DC223" s="1">
        <v>-1065.206999999999</v>
      </c>
      <c r="DD223" s="1">
        <v>-624.32749999999942</v>
      </c>
      <c r="DE223" s="1">
        <v>-310.62675000000041</v>
      </c>
      <c r="DF223" s="1">
        <v>-1087.8544642857139</v>
      </c>
      <c r="DG223" s="1">
        <v>-9492.7946428571413</v>
      </c>
      <c r="DH223" s="1">
        <v>-3440.5</v>
      </c>
      <c r="DI223" s="1">
        <v>-795.5625</v>
      </c>
      <c r="DJ223" s="1">
        <v>-85.799999999999955</v>
      </c>
      <c r="DK223" s="1">
        <v>-1239.375</v>
      </c>
      <c r="DL223" s="1">
        <v>-490.625</v>
      </c>
      <c r="DM223" s="1">
        <v>-576.32499999999993</v>
      </c>
      <c r="DN223" s="1">
        <v>-819.91964285714357</v>
      </c>
      <c r="DO223" s="1">
        <v>-1159</v>
      </c>
      <c r="DS223" s="1">
        <v>-373.50000000000011</v>
      </c>
      <c r="DT223" s="1">
        <v>-963</v>
      </c>
      <c r="DU223" s="1">
        <v>0</v>
      </c>
      <c r="DV223" s="1">
        <v>0</v>
      </c>
      <c r="DW223" s="1">
        <v>0</v>
      </c>
      <c r="DY223" s="1">
        <v>0</v>
      </c>
      <c r="DZ223" s="1">
        <v>0</v>
      </c>
      <c r="EA223" s="1">
        <v>-145988.08639285719</v>
      </c>
      <c r="EB223" s="1" t="s">
        <v>506</v>
      </c>
    </row>
    <row r="224" spans="1:132" x14ac:dyDescent="0.2">
      <c r="A224" s="2" t="s">
        <v>507</v>
      </c>
      <c r="B224" s="1">
        <v>-1312.8225</v>
      </c>
      <c r="C224" s="1">
        <v>-108.4575</v>
      </c>
      <c r="D224" s="1">
        <v>-1499.9999999999991</v>
      </c>
      <c r="E224" s="1">
        <v>-150</v>
      </c>
      <c r="F224" s="1">
        <v>-1293.5887499999999</v>
      </c>
      <c r="G224" s="1">
        <v>-106.3125</v>
      </c>
      <c r="H224" s="1">
        <v>-295.26</v>
      </c>
      <c r="I224" s="1">
        <v>-495.16874999999982</v>
      </c>
      <c r="J224" s="1">
        <v>-1493.7849999999989</v>
      </c>
      <c r="K224" s="1">
        <v>-161.27500000000001</v>
      </c>
      <c r="L224" s="1">
        <v>-100</v>
      </c>
      <c r="M224" s="1">
        <v>0</v>
      </c>
      <c r="N224" s="1">
        <v>-1047.1233928571439</v>
      </c>
      <c r="O224" s="1">
        <v>-373.90000000000009</v>
      </c>
      <c r="P224" s="1">
        <v>-543.53000000000009</v>
      </c>
      <c r="Q224" s="1">
        <v>-483.84000000000009</v>
      </c>
      <c r="R224" s="1">
        <v>0</v>
      </c>
      <c r="S224" s="1">
        <v>-407.40000000000049</v>
      </c>
      <c r="T224" s="1">
        <v>-13813.71166666667</v>
      </c>
      <c r="U224" s="1">
        <v>-447.77499999999998</v>
      </c>
      <c r="V224" s="1">
        <v>-927.42250000000013</v>
      </c>
      <c r="W224" s="1">
        <v>-1154.680000000001</v>
      </c>
      <c r="X224" s="1">
        <v>-132</v>
      </c>
      <c r="Y224" s="1">
        <v>-1039.95</v>
      </c>
      <c r="Z224" s="1">
        <v>-6469.2339285714324</v>
      </c>
      <c r="AA224" s="1">
        <v>0</v>
      </c>
      <c r="AB224" s="1">
        <v>-2711.973238095241</v>
      </c>
      <c r="AC224" s="1">
        <v>0</v>
      </c>
      <c r="AD224" s="1">
        <v>-631.04500000000053</v>
      </c>
      <c r="AE224" s="1">
        <v>-225.68500000000009</v>
      </c>
      <c r="AF224" s="1">
        <v>-1793.25</v>
      </c>
      <c r="AG224" s="1">
        <v>-81.900000000000006</v>
      </c>
      <c r="AH224" s="1">
        <v>-278.60000000000002</v>
      </c>
      <c r="AI224" s="1">
        <v>-1278.6066666666659</v>
      </c>
      <c r="AJ224" s="1">
        <v>-162.77000000000001</v>
      </c>
      <c r="AK224" s="1">
        <v>-4317.7000000000007</v>
      </c>
      <c r="AL224" s="1">
        <v>-540.9</v>
      </c>
      <c r="AM224" s="1">
        <v>-1094.4000000000001</v>
      </c>
      <c r="AN224" s="1">
        <v>-200</v>
      </c>
      <c r="AO224" s="1">
        <v>-100</v>
      </c>
      <c r="AP224" s="1">
        <v>-447.51249999999987</v>
      </c>
      <c r="AQ224" s="1">
        <v>-3320.8024999999961</v>
      </c>
      <c r="AR224" s="1">
        <v>-147.82499999999999</v>
      </c>
      <c r="AS224" s="1">
        <v>-2826.75</v>
      </c>
      <c r="AT224" s="1">
        <v>-39.6</v>
      </c>
      <c r="AU224" s="1">
        <v>-1167.8933333333341</v>
      </c>
      <c r="AV224" s="1">
        <v>-339.42928571428581</v>
      </c>
      <c r="AW224" s="1">
        <v>-60.798749999999963</v>
      </c>
      <c r="AX224" s="1">
        <v>-78.664999999999992</v>
      </c>
      <c r="AY224" s="1">
        <v>-26.516249999999999</v>
      </c>
      <c r="AZ224" s="1">
        <v>0</v>
      </c>
      <c r="BA224" s="1">
        <v>0</v>
      </c>
      <c r="BB224" s="1">
        <v>0</v>
      </c>
      <c r="BC224" s="1">
        <v>-1599.7245833333329</v>
      </c>
      <c r="BD224" s="1">
        <v>-354.51666666666682</v>
      </c>
      <c r="BE224" s="1">
        <v>-853.61000000000024</v>
      </c>
      <c r="BF224" s="1">
        <v>-1594.729404761905</v>
      </c>
      <c r="BG224" s="1">
        <v>-315.90000000000009</v>
      </c>
      <c r="BH224" s="1">
        <v>-489.75</v>
      </c>
      <c r="BI224" s="1">
        <v>-124.5</v>
      </c>
      <c r="BJ224" s="1">
        <v>-915.19999999999948</v>
      </c>
      <c r="BK224" s="1">
        <v>-265.59999999999991</v>
      </c>
      <c r="BL224" s="1">
        <v>-446.39999999999992</v>
      </c>
      <c r="BM224" s="1">
        <v>-107.75</v>
      </c>
      <c r="BN224" s="1">
        <v>-120</v>
      </c>
      <c r="BO224" s="1">
        <v>-912.875</v>
      </c>
      <c r="BP224" s="1">
        <v>-307.61904761904782</v>
      </c>
      <c r="BQ224" s="1">
        <v>-2291.7094642857119</v>
      </c>
      <c r="BR224" s="1">
        <v>-372.04166666666652</v>
      </c>
      <c r="BS224" s="1">
        <v>-4971.2883333333339</v>
      </c>
      <c r="BT224" s="1">
        <v>0</v>
      </c>
      <c r="BU224" s="1">
        <v>-105.5</v>
      </c>
      <c r="BV224" s="1">
        <v>-709.3499999999998</v>
      </c>
      <c r="BW224" s="1">
        <v>-100</v>
      </c>
      <c r="BX224" s="1">
        <v>-122.125</v>
      </c>
      <c r="BY224" s="1">
        <v>-428.80000000000018</v>
      </c>
      <c r="BZ224" s="1">
        <v>-575.8499999999998</v>
      </c>
      <c r="CA224" s="1">
        <v>-837.5625</v>
      </c>
      <c r="CB224" s="1">
        <v>-1870.5</v>
      </c>
      <c r="CC224" s="1">
        <v>-261.18750000000011</v>
      </c>
      <c r="CD224" s="1">
        <v>0</v>
      </c>
      <c r="CE224" s="1">
        <v>0</v>
      </c>
      <c r="CF224" s="1">
        <v>-38.775000000000013</v>
      </c>
      <c r="CG224" s="1">
        <v>0</v>
      </c>
      <c r="CH224" s="1">
        <v>-25120</v>
      </c>
      <c r="CI224" s="1">
        <v>-7947.607499999991</v>
      </c>
      <c r="CJ224" s="1">
        <v>-236.25</v>
      </c>
      <c r="CK224" s="1">
        <v>-2564.3250000000012</v>
      </c>
      <c r="CL224" s="1">
        <v>-674.24999999999955</v>
      </c>
      <c r="CM224" s="1">
        <v>-60.600000000000023</v>
      </c>
      <c r="CN224" s="1">
        <v>-69.299999999999983</v>
      </c>
      <c r="CO224" s="1">
        <v>-271.49999999999989</v>
      </c>
      <c r="CP224" s="1">
        <v>-801.93178571428507</v>
      </c>
      <c r="CQ224" s="1">
        <v>-591.02500000000077</v>
      </c>
      <c r="CR224" s="1">
        <v>-20</v>
      </c>
      <c r="CS224" s="1">
        <v>-200</v>
      </c>
      <c r="CT224" s="1">
        <v>-705.82500000000073</v>
      </c>
      <c r="CU224" s="1">
        <v>-353.49999999999989</v>
      </c>
      <c r="CV224" s="1">
        <v>-20</v>
      </c>
      <c r="CW224" s="1">
        <v>-109.5</v>
      </c>
      <c r="CX224" s="1">
        <v>-485.5</v>
      </c>
      <c r="CY224" s="1">
        <v>-152.85000000000011</v>
      </c>
      <c r="CZ224" s="1">
        <v>-682.31071428571431</v>
      </c>
      <c r="DA224" s="1">
        <v>-1830.6</v>
      </c>
      <c r="DB224" s="1">
        <v>-129.44999999999999</v>
      </c>
      <c r="DC224" s="1">
        <v>-1055.207000000001</v>
      </c>
      <c r="DD224" s="1">
        <v>-784.32749999999919</v>
      </c>
      <c r="DE224" s="1">
        <v>-310.62674999999967</v>
      </c>
      <c r="DF224" s="1">
        <v>-1012.854464285715</v>
      </c>
      <c r="DG224" s="1">
        <v>-3992.7946428571408</v>
      </c>
      <c r="DH224" s="1">
        <v>-3290.5</v>
      </c>
      <c r="DI224" s="1">
        <v>-795.5625</v>
      </c>
      <c r="DJ224" s="1">
        <v>-85.799999999999955</v>
      </c>
      <c r="DK224" s="1">
        <v>-1239.375</v>
      </c>
      <c r="DL224" s="1">
        <v>-490.625</v>
      </c>
      <c r="DM224" s="1">
        <v>-506.37499999999937</v>
      </c>
      <c r="DN224" s="1">
        <v>-819.91964285714221</v>
      </c>
      <c r="DO224" s="1">
        <v>-1159</v>
      </c>
      <c r="DS224" s="1">
        <v>-373.49999999999989</v>
      </c>
      <c r="DT224" s="1">
        <v>-963</v>
      </c>
      <c r="DU224" s="1">
        <v>0</v>
      </c>
      <c r="DV224" s="1">
        <v>0</v>
      </c>
      <c r="DW224" s="1">
        <v>0</v>
      </c>
      <c r="DY224" s="1">
        <v>0</v>
      </c>
      <c r="DZ224" s="1">
        <v>0</v>
      </c>
      <c r="EA224" s="1">
        <v>-136728.51567857139</v>
      </c>
      <c r="EB224" s="1" t="s">
        <v>507</v>
      </c>
    </row>
    <row r="225" spans="1:132" x14ac:dyDescent="0.2">
      <c r="A225" s="2" t="s">
        <v>508</v>
      </c>
      <c r="B225" s="1">
        <v>-1312.8225</v>
      </c>
      <c r="C225" s="1">
        <v>-108.4575</v>
      </c>
      <c r="D225" s="1">
        <v>-1500</v>
      </c>
      <c r="E225" s="1">
        <v>-150</v>
      </c>
      <c r="F225" s="1">
        <v>-1593.5887499999999</v>
      </c>
      <c r="G225" s="1">
        <v>-106.3125</v>
      </c>
      <c r="H225" s="1">
        <v>-295.26</v>
      </c>
      <c r="I225" s="1">
        <v>-495.16874999999987</v>
      </c>
      <c r="J225" s="1">
        <v>-1314.569</v>
      </c>
      <c r="K225" s="1">
        <v>-161.27500000000001</v>
      </c>
      <c r="L225" s="1">
        <v>-100</v>
      </c>
      <c r="M225" s="1">
        <v>0</v>
      </c>
      <c r="N225" s="1">
        <v>-839.60339285714281</v>
      </c>
      <c r="O225" s="1">
        <v>-323.89999999999998</v>
      </c>
      <c r="P225" s="1">
        <v>-543.53000000000009</v>
      </c>
      <c r="Q225" s="1">
        <v>-483.83999999999992</v>
      </c>
      <c r="R225" s="1">
        <v>0</v>
      </c>
      <c r="S225" s="1">
        <v>-407.4</v>
      </c>
      <c r="T225" s="1">
        <v>-8434.5916666666635</v>
      </c>
      <c r="U225" s="1">
        <v>-447.77499999999998</v>
      </c>
      <c r="V225" s="1">
        <v>-927.42249999999967</v>
      </c>
      <c r="W225" s="1">
        <v>-1154.68</v>
      </c>
      <c r="X225" s="1">
        <v>-132</v>
      </c>
      <c r="Y225" s="1">
        <v>-1039.95</v>
      </c>
      <c r="Z225" s="1">
        <v>-6370.2339285714306</v>
      </c>
      <c r="AA225" s="1">
        <v>1.7763568394002501E-15</v>
      </c>
      <c r="AB225" s="1">
        <v>-2711.9732380952378</v>
      </c>
      <c r="AC225" s="1">
        <v>0</v>
      </c>
      <c r="AD225" s="1">
        <v>-631.04500000000019</v>
      </c>
      <c r="AE225" s="1">
        <v>-225.685</v>
      </c>
      <c r="AF225" s="1">
        <v>-1793.25</v>
      </c>
      <c r="AG225" s="1">
        <v>-81.899999999999991</v>
      </c>
      <c r="AH225" s="1">
        <v>-278.60000000000002</v>
      </c>
      <c r="AI225" s="1">
        <v>-968.60666666666657</v>
      </c>
      <c r="AJ225" s="1">
        <v>-137.858</v>
      </c>
      <c r="AK225" s="1">
        <v>-4317.7000000000007</v>
      </c>
      <c r="AL225" s="1">
        <v>-540.89999999999986</v>
      </c>
      <c r="AM225" s="1">
        <v>-1094.4000000000001</v>
      </c>
      <c r="AN225" s="1">
        <v>-200</v>
      </c>
      <c r="AO225" s="1">
        <v>-100</v>
      </c>
      <c r="AP225" s="1">
        <v>-527.51250000000005</v>
      </c>
      <c r="AQ225" s="1">
        <v>-3147.8712500000011</v>
      </c>
      <c r="AR225" s="1">
        <v>-147.82499999999999</v>
      </c>
      <c r="AS225" s="1">
        <v>-2826.75</v>
      </c>
      <c r="AT225" s="1">
        <v>-39.6</v>
      </c>
      <c r="AU225" s="1">
        <v>-1167.8933333333341</v>
      </c>
      <c r="AV225" s="1">
        <v>-344.16199999999992</v>
      </c>
      <c r="AW225" s="1">
        <v>-60.798750000000013</v>
      </c>
      <c r="AX225" s="1">
        <v>-78.665000000000006</v>
      </c>
      <c r="AY225" s="1">
        <v>-26.516249999999999</v>
      </c>
      <c r="AZ225" s="1">
        <v>0</v>
      </c>
      <c r="BA225" s="1">
        <v>0</v>
      </c>
      <c r="BB225" s="1">
        <v>0</v>
      </c>
      <c r="BC225" s="1">
        <v>-1549.7245833333329</v>
      </c>
      <c r="BD225" s="1">
        <v>-354.51666666666671</v>
      </c>
      <c r="BE225" s="1">
        <v>-853.61</v>
      </c>
      <c r="BF225" s="1">
        <v>-1794.729404761905</v>
      </c>
      <c r="BG225" s="1">
        <v>-315.89999999999998</v>
      </c>
      <c r="BH225" s="1">
        <v>-489.75</v>
      </c>
      <c r="BI225" s="1">
        <v>-124.5</v>
      </c>
      <c r="BJ225" s="1">
        <v>-915.2</v>
      </c>
      <c r="BK225" s="1">
        <v>-265.60000000000002</v>
      </c>
      <c r="BL225" s="1">
        <v>-446.4</v>
      </c>
      <c r="BM225" s="1">
        <v>-107.75</v>
      </c>
      <c r="BN225" s="1">
        <v>-120</v>
      </c>
      <c r="BO225" s="1">
        <v>-912.875</v>
      </c>
      <c r="BP225" s="1">
        <v>-86.419047619047632</v>
      </c>
      <c r="BQ225" s="1">
        <v>-1691.7094642857139</v>
      </c>
      <c r="BR225" s="1">
        <v>-372.04166666666669</v>
      </c>
      <c r="BS225" s="1">
        <v>-4671.288333333333</v>
      </c>
      <c r="BT225" s="1">
        <v>0</v>
      </c>
      <c r="BU225" s="1">
        <v>-105.5</v>
      </c>
      <c r="BV225" s="1">
        <v>-709.34999999999991</v>
      </c>
      <c r="BW225" s="1">
        <v>-100</v>
      </c>
      <c r="BX225" s="1">
        <v>-122.125</v>
      </c>
      <c r="BY225" s="1">
        <v>-428.8</v>
      </c>
      <c r="BZ225" s="1">
        <v>-575.85</v>
      </c>
      <c r="CA225" s="1">
        <v>-627.375</v>
      </c>
      <c r="CB225" s="1">
        <v>-1730.5</v>
      </c>
      <c r="CC225" s="1">
        <v>-261.18749999999989</v>
      </c>
      <c r="CD225" s="1">
        <v>0</v>
      </c>
      <c r="CE225" s="1">
        <v>0</v>
      </c>
      <c r="CF225" s="1">
        <v>-38.775000000000013</v>
      </c>
      <c r="CG225" s="1">
        <v>0</v>
      </c>
      <c r="CH225" s="1">
        <v>-25500</v>
      </c>
      <c r="CI225" s="1">
        <v>-15213.6075</v>
      </c>
      <c r="CJ225" s="1">
        <v>-236.25</v>
      </c>
      <c r="CK225" s="1">
        <v>-2564.3249999999998</v>
      </c>
      <c r="CL225" s="1">
        <v>-674.25</v>
      </c>
      <c r="CM225" s="1">
        <v>-60.600000000000009</v>
      </c>
      <c r="CN225" s="1">
        <v>-69.300000000000011</v>
      </c>
      <c r="CO225" s="1">
        <v>-271.50000000000011</v>
      </c>
      <c r="CP225" s="1">
        <v>-601.93178571428598</v>
      </c>
      <c r="CQ225" s="1">
        <v>-503.52499999999981</v>
      </c>
      <c r="CR225" s="1">
        <v>0</v>
      </c>
      <c r="CS225" s="1">
        <v>-200</v>
      </c>
      <c r="CT225" s="1">
        <v>-945.82500000000005</v>
      </c>
      <c r="CU225" s="1">
        <v>-353.50000000000011</v>
      </c>
      <c r="CV225" s="1">
        <v>-13</v>
      </c>
      <c r="CW225" s="1">
        <v>-109.5</v>
      </c>
      <c r="CX225" s="1">
        <v>-485.5</v>
      </c>
      <c r="CY225" s="1">
        <v>-152.85</v>
      </c>
      <c r="CZ225" s="1">
        <v>-2302.3107142857139</v>
      </c>
      <c r="DA225" s="1">
        <v>-1830.6</v>
      </c>
      <c r="DB225" s="1">
        <v>-129.44999999999999</v>
      </c>
      <c r="DC225" s="1">
        <v>-807.32699999999909</v>
      </c>
      <c r="DD225" s="1">
        <v>-744.32749999999965</v>
      </c>
      <c r="DE225" s="1">
        <v>-385.62675000000007</v>
      </c>
      <c r="DF225" s="1">
        <v>-1097.4169642857139</v>
      </c>
      <c r="DG225" s="1">
        <v>-2122.7946428571431</v>
      </c>
      <c r="DH225" s="1">
        <v>-3640.5</v>
      </c>
      <c r="DI225" s="1">
        <v>-795.5625</v>
      </c>
      <c r="DJ225" s="1">
        <v>-85.8</v>
      </c>
      <c r="DK225" s="1">
        <v>-1239.375</v>
      </c>
      <c r="DL225" s="1">
        <v>-1140.625</v>
      </c>
      <c r="DM225" s="1">
        <v>-340.57500000000022</v>
      </c>
      <c r="DN225" s="1">
        <v>-819.919642857143</v>
      </c>
      <c r="DO225" s="1">
        <v>-1159</v>
      </c>
      <c r="DS225" s="1">
        <v>-373.5</v>
      </c>
      <c r="DT225" s="1">
        <v>-962.99999999999989</v>
      </c>
      <c r="DU225" s="1">
        <v>0</v>
      </c>
      <c r="DV225" s="1">
        <v>0</v>
      </c>
      <c r="DW225" s="1">
        <v>0</v>
      </c>
      <c r="DY225" s="1">
        <v>0</v>
      </c>
      <c r="DZ225" s="1">
        <v>0</v>
      </c>
      <c r="EA225" s="1">
        <v>-137396.54414285719</v>
      </c>
      <c r="EB225" s="1" t="s">
        <v>508</v>
      </c>
    </row>
    <row r="226" spans="1:132" x14ac:dyDescent="0.2">
      <c r="A226" s="2" t="s">
        <v>509</v>
      </c>
      <c r="B226" s="1">
        <v>-1312.8225</v>
      </c>
      <c r="C226" s="1">
        <v>-108.4575</v>
      </c>
      <c r="D226" s="1">
        <v>-1500</v>
      </c>
      <c r="E226" s="1">
        <v>-150</v>
      </c>
      <c r="F226" s="1">
        <v>-1593.588750000001</v>
      </c>
      <c r="G226" s="1">
        <v>-106.3125</v>
      </c>
      <c r="H226" s="1">
        <v>-295.26</v>
      </c>
      <c r="I226" s="1">
        <v>-495.16874999999987</v>
      </c>
      <c r="J226" s="1">
        <v>-1693.7850000000001</v>
      </c>
      <c r="K226" s="1">
        <v>-161.27500000000001</v>
      </c>
      <c r="L226" s="1">
        <v>-256.14375000000001</v>
      </c>
      <c r="M226" s="1">
        <v>0</v>
      </c>
      <c r="N226" s="1">
        <v>-1065.0113928571429</v>
      </c>
      <c r="O226" s="1">
        <v>-323.89999999999998</v>
      </c>
      <c r="P226" s="1">
        <v>-543.53000000000009</v>
      </c>
      <c r="Q226" s="1">
        <v>-4500</v>
      </c>
      <c r="R226" s="1">
        <v>0</v>
      </c>
      <c r="S226" s="1">
        <v>-407.4</v>
      </c>
      <c r="T226" s="1">
        <v>-9106.9116666666705</v>
      </c>
      <c r="U226" s="1">
        <v>-447.77499999999992</v>
      </c>
      <c r="V226" s="1">
        <v>-897.42249999999979</v>
      </c>
      <c r="W226" s="1">
        <v>-1154.68</v>
      </c>
      <c r="X226" s="1">
        <v>-132</v>
      </c>
      <c r="Y226" s="1">
        <v>-1039.95</v>
      </c>
      <c r="Z226" s="1">
        <v>-7551.2339285714288</v>
      </c>
      <c r="AA226" s="1">
        <v>1.7763568394002501E-15</v>
      </c>
      <c r="AB226" s="1">
        <v>-2711.9732380952378</v>
      </c>
      <c r="AC226" s="1">
        <v>0</v>
      </c>
      <c r="AD226" s="1">
        <v>-1472.0450000000001</v>
      </c>
      <c r="AE226" s="1">
        <v>-225.68500000000009</v>
      </c>
      <c r="AF226" s="1">
        <v>-1793.25</v>
      </c>
      <c r="AG226" s="1">
        <v>-81.90000000000002</v>
      </c>
      <c r="AH226" s="1">
        <v>-278.60000000000002</v>
      </c>
      <c r="AI226" s="1">
        <v>-889.82266666666646</v>
      </c>
      <c r="AJ226" s="1">
        <v>-262.7700000000001</v>
      </c>
      <c r="AK226" s="1">
        <v>-4367.7000000000025</v>
      </c>
      <c r="AL226" s="1">
        <v>-540.90000000000009</v>
      </c>
      <c r="AM226" s="1">
        <v>-1094.4000000000001</v>
      </c>
      <c r="AN226" s="1">
        <v>-200</v>
      </c>
      <c r="AO226" s="1">
        <v>-100</v>
      </c>
      <c r="AP226" s="1">
        <v>-337.51249999999999</v>
      </c>
      <c r="AQ226" s="1">
        <v>-8821.0712500000009</v>
      </c>
      <c r="AR226" s="1">
        <v>-147.82499999999999</v>
      </c>
      <c r="AS226" s="1">
        <v>-2826.75</v>
      </c>
      <c r="AT226" s="1">
        <v>-39.599999999999987</v>
      </c>
      <c r="AU226" s="1">
        <v>-1167.8933333333341</v>
      </c>
      <c r="AV226" s="1">
        <v>-414.42928571428558</v>
      </c>
      <c r="AW226" s="1">
        <v>-60.798749999999998</v>
      </c>
      <c r="AX226" s="1">
        <v>-78.664999999999978</v>
      </c>
      <c r="AY226" s="1">
        <v>-26.51625000000001</v>
      </c>
      <c r="AZ226" s="1">
        <v>0</v>
      </c>
      <c r="BA226" s="1">
        <v>0</v>
      </c>
      <c r="BB226" s="1">
        <v>0</v>
      </c>
      <c r="BC226" s="1">
        <v>-4231.7245833333336</v>
      </c>
      <c r="BD226" s="1">
        <v>-354.51666666666671</v>
      </c>
      <c r="BE226" s="1">
        <v>-853.61</v>
      </c>
      <c r="BF226" s="1">
        <v>-1444.729404761905</v>
      </c>
      <c r="BG226" s="1">
        <v>-315.89999999999998</v>
      </c>
      <c r="BH226" s="1">
        <v>-489.75</v>
      </c>
      <c r="BI226" s="1">
        <v>-124.5</v>
      </c>
      <c r="BJ226" s="1">
        <v>-915.2</v>
      </c>
      <c r="BK226" s="1">
        <v>-265.60000000000002</v>
      </c>
      <c r="BL226" s="1">
        <v>-446.4</v>
      </c>
      <c r="BM226" s="1">
        <v>-107.75</v>
      </c>
      <c r="BN226" s="1">
        <v>-120</v>
      </c>
      <c r="BO226" s="1">
        <v>-912.875</v>
      </c>
      <c r="BP226" s="1">
        <v>-207.61904761904759</v>
      </c>
      <c r="BQ226" s="1">
        <v>-1771.7094642857151</v>
      </c>
      <c r="BR226" s="1">
        <v>-342.04166666666669</v>
      </c>
      <c r="BS226" s="1">
        <v>-5980.038333333333</v>
      </c>
      <c r="BT226" s="1">
        <v>0</v>
      </c>
      <c r="BU226" s="1">
        <v>-105.5</v>
      </c>
      <c r="BV226" s="1">
        <v>-709.34999999999991</v>
      </c>
      <c r="BW226" s="1">
        <v>-100</v>
      </c>
      <c r="BX226" s="1">
        <v>-122.125</v>
      </c>
      <c r="BY226" s="1">
        <v>-428.80000000000013</v>
      </c>
      <c r="BZ226" s="1">
        <v>-575.85</v>
      </c>
      <c r="CA226" s="1">
        <v>-627.375</v>
      </c>
      <c r="CB226" s="1">
        <v>-1758.5</v>
      </c>
      <c r="CC226" s="1">
        <v>-261.18749999999989</v>
      </c>
      <c r="CD226" s="1">
        <v>0</v>
      </c>
      <c r="CE226" s="1">
        <v>0</v>
      </c>
      <c r="CF226" s="1">
        <v>-38.775000000000013</v>
      </c>
      <c r="CG226" s="1">
        <v>0</v>
      </c>
      <c r="CH226" s="1">
        <v>-25600</v>
      </c>
      <c r="CI226" s="1">
        <v>-7187.6075000000028</v>
      </c>
      <c r="CJ226" s="1">
        <v>-236.25</v>
      </c>
      <c r="CK226" s="1">
        <v>-2564.3249999999998</v>
      </c>
      <c r="CL226" s="1">
        <v>-674.25</v>
      </c>
      <c r="CM226" s="1">
        <v>-60.59999999999998</v>
      </c>
      <c r="CN226" s="1">
        <v>-69.300000000000011</v>
      </c>
      <c r="CO226" s="1">
        <v>-271.50000000000011</v>
      </c>
      <c r="CP226" s="1">
        <v>-601.93178571428598</v>
      </c>
      <c r="CQ226" s="1">
        <v>-503.52499999999969</v>
      </c>
      <c r="CR226" s="1">
        <v>0</v>
      </c>
      <c r="CS226" s="1">
        <v>-200</v>
      </c>
      <c r="CT226" s="1">
        <v>-521.72500000000014</v>
      </c>
      <c r="CU226" s="1">
        <v>-353.50000000000011</v>
      </c>
      <c r="CV226" s="1">
        <v>-20</v>
      </c>
      <c r="CW226" s="1">
        <v>-109.5</v>
      </c>
      <c r="CX226" s="1">
        <v>-485.5</v>
      </c>
      <c r="CY226" s="1">
        <v>-152.85</v>
      </c>
      <c r="CZ226" s="1">
        <v>-1102.310714285715</v>
      </c>
      <c r="DA226" s="1">
        <v>-1830.6</v>
      </c>
      <c r="DB226" s="1">
        <v>-129.44999999999999</v>
      </c>
      <c r="DC226" s="1">
        <v>-815.2069999999992</v>
      </c>
      <c r="DD226" s="1">
        <v>-624.32749999999999</v>
      </c>
      <c r="DE226" s="1">
        <v>-385.62675000000007</v>
      </c>
      <c r="DF226" s="1">
        <v>-997.41696428571379</v>
      </c>
      <c r="DG226" s="1">
        <v>-1902.7946428571429</v>
      </c>
      <c r="DH226" s="1">
        <v>-3840.4999999999991</v>
      </c>
      <c r="DI226" s="1">
        <v>-795.5625</v>
      </c>
      <c r="DJ226" s="1">
        <v>-85.8</v>
      </c>
      <c r="DK226" s="1">
        <v>-1239.375</v>
      </c>
      <c r="DL226" s="1">
        <v>-790.625</v>
      </c>
      <c r="DM226" s="1">
        <v>-340.57499999999999</v>
      </c>
      <c r="DN226" s="1">
        <v>-819.91964285714278</v>
      </c>
      <c r="DO226" s="1">
        <v>-1159</v>
      </c>
      <c r="DS226" s="1">
        <v>-373.50000000000011</v>
      </c>
      <c r="DT226" s="1">
        <v>-962.99999999999989</v>
      </c>
      <c r="DU226" s="1">
        <v>0</v>
      </c>
      <c r="DV226" s="1">
        <v>0</v>
      </c>
      <c r="DW226" s="1">
        <v>0</v>
      </c>
      <c r="DY226" s="1">
        <v>0</v>
      </c>
      <c r="DZ226" s="1">
        <v>0</v>
      </c>
      <c r="EA226" s="1">
        <v>-144202.11717857141</v>
      </c>
      <c r="EB226" s="1" t="s">
        <v>509</v>
      </c>
    </row>
    <row r="227" spans="1:132" x14ac:dyDescent="0.2">
      <c r="A227" s="2" t="s">
        <v>510</v>
      </c>
      <c r="B227" s="1">
        <v>-1312.8225</v>
      </c>
      <c r="C227" s="1">
        <v>-108.4575</v>
      </c>
      <c r="D227" s="1">
        <v>-1500</v>
      </c>
      <c r="E227" s="1">
        <v>-149.99999999999989</v>
      </c>
      <c r="F227" s="1">
        <v>-1693.5887499999999</v>
      </c>
      <c r="G227" s="1">
        <v>-106.3125</v>
      </c>
      <c r="H227" s="1">
        <v>-295.25999999999988</v>
      </c>
      <c r="I227" s="1">
        <v>-495.1687500000001</v>
      </c>
      <c r="J227" s="1">
        <v>-1628.505000000001</v>
      </c>
      <c r="K227" s="1">
        <v>-161.27500000000009</v>
      </c>
      <c r="L227" s="1">
        <v>-256.14375000000001</v>
      </c>
      <c r="M227" s="1">
        <v>0</v>
      </c>
      <c r="N227" s="1">
        <v>-815.0113928571426</v>
      </c>
      <c r="O227" s="1">
        <v>-323.89999999999998</v>
      </c>
      <c r="P227" s="1">
        <v>-543.5300000000002</v>
      </c>
      <c r="Q227" s="1">
        <v>-483.83999999999992</v>
      </c>
      <c r="R227" s="1">
        <v>0</v>
      </c>
      <c r="S227" s="1">
        <v>-407.39999999999992</v>
      </c>
      <c r="T227" s="1">
        <v>-12095.71166666667</v>
      </c>
      <c r="U227" s="1">
        <v>-447.77500000000032</v>
      </c>
      <c r="V227" s="1">
        <v>-903.42249999999979</v>
      </c>
      <c r="W227" s="1">
        <v>-1154.68</v>
      </c>
      <c r="X227" s="1">
        <v>-132</v>
      </c>
      <c r="Y227" s="1">
        <v>-1039.95</v>
      </c>
      <c r="Z227" s="1">
        <v>-5771.2339285714324</v>
      </c>
      <c r="AA227" s="1">
        <v>1.7763568394002501E-15</v>
      </c>
      <c r="AB227" s="1">
        <v>-1961.9732380952371</v>
      </c>
      <c r="AC227" s="1">
        <v>0</v>
      </c>
      <c r="AD227" s="1">
        <v>-872.0450000000003</v>
      </c>
      <c r="AE227" s="1">
        <v>-225.685</v>
      </c>
      <c r="AF227" s="1">
        <v>-1793.2500000000009</v>
      </c>
      <c r="AG227" s="1">
        <v>-189</v>
      </c>
      <c r="AH227" s="1">
        <v>-278.60000000000002</v>
      </c>
      <c r="AI227" s="1">
        <v>-809.82266666666578</v>
      </c>
      <c r="AJ227" s="1">
        <v>-312.76999999999992</v>
      </c>
      <c r="AK227" s="1">
        <v>-4244.0999999999995</v>
      </c>
      <c r="AL227" s="1">
        <v>-540.90000000000009</v>
      </c>
      <c r="AM227" s="1">
        <v>-1094.4000000000001</v>
      </c>
      <c r="AN227" s="1">
        <v>-200</v>
      </c>
      <c r="AO227" s="1">
        <v>-100</v>
      </c>
      <c r="AP227" s="1">
        <v>-385.19250000000022</v>
      </c>
      <c r="AQ227" s="1">
        <v>-3077.8712499999979</v>
      </c>
      <c r="AR227" s="1">
        <v>-147.8249999999999</v>
      </c>
      <c r="AS227" s="1">
        <v>-2826.7499999999991</v>
      </c>
      <c r="AT227" s="1">
        <v>-39.6</v>
      </c>
      <c r="AU227" s="1">
        <v>-1167.8933333333341</v>
      </c>
      <c r="AV227" s="1">
        <v>-364.42928571428581</v>
      </c>
      <c r="AW227" s="1">
        <v>-60.798750000000013</v>
      </c>
      <c r="AX227" s="1">
        <v>-78.665000000000006</v>
      </c>
      <c r="AY227" s="1">
        <v>-26.516249999999999</v>
      </c>
      <c r="AZ227" s="1">
        <v>0</v>
      </c>
      <c r="BA227" s="1">
        <v>0</v>
      </c>
      <c r="BB227" s="1">
        <v>0</v>
      </c>
      <c r="BC227" s="1">
        <v>-1499.7245833333341</v>
      </c>
      <c r="BD227" s="1">
        <v>-354.51666666666682</v>
      </c>
      <c r="BE227" s="1">
        <v>-853.61000000000024</v>
      </c>
      <c r="BF227" s="1">
        <v>-1291.7960714285721</v>
      </c>
      <c r="BG227" s="1">
        <v>-315.90000000000009</v>
      </c>
      <c r="BH227" s="1">
        <v>-489.75</v>
      </c>
      <c r="BI227" s="1">
        <v>-124.5</v>
      </c>
      <c r="BJ227" s="1">
        <v>-915.19999999999982</v>
      </c>
      <c r="BK227" s="1">
        <v>-265.60000000000008</v>
      </c>
      <c r="BL227" s="1">
        <v>-446.40000000000009</v>
      </c>
      <c r="BM227" s="1">
        <v>-107.75</v>
      </c>
      <c r="BN227" s="1">
        <v>-120</v>
      </c>
      <c r="BO227" s="1">
        <v>-912.875</v>
      </c>
      <c r="BP227" s="1">
        <v>-257.61904761904748</v>
      </c>
      <c r="BQ227" s="1">
        <v>-7622.1380357142853</v>
      </c>
      <c r="BR227" s="1">
        <v>-272.04166666666657</v>
      </c>
      <c r="BS227" s="1">
        <v>-5045.7716666666647</v>
      </c>
      <c r="BT227" s="1">
        <v>0</v>
      </c>
      <c r="BU227" s="1">
        <v>-105.5</v>
      </c>
      <c r="BV227" s="1">
        <v>-709.34999999999991</v>
      </c>
      <c r="BW227" s="1">
        <v>-100</v>
      </c>
      <c r="BX227" s="1">
        <v>-122.125</v>
      </c>
      <c r="BY227" s="1">
        <v>-428.7999999999999</v>
      </c>
      <c r="BZ227" s="1">
        <v>-575.8499999999998</v>
      </c>
      <c r="CA227" s="1">
        <v>-627.375</v>
      </c>
      <c r="CB227" s="1">
        <v>-1778.5</v>
      </c>
      <c r="CC227" s="1">
        <v>-161.18749999999989</v>
      </c>
      <c r="CD227" s="1">
        <v>0</v>
      </c>
      <c r="CE227" s="1">
        <v>0</v>
      </c>
      <c r="CF227" s="1">
        <v>-38.775000000000013</v>
      </c>
      <c r="CG227" s="1">
        <v>0</v>
      </c>
      <c r="CH227" s="1">
        <v>-25700.000000000011</v>
      </c>
      <c r="CI227" s="1">
        <v>-6653.0074999999988</v>
      </c>
      <c r="CJ227" s="1">
        <v>-236.25</v>
      </c>
      <c r="CK227" s="1">
        <v>-2564.3249999999989</v>
      </c>
      <c r="CL227" s="1">
        <v>-674.25</v>
      </c>
      <c r="CM227" s="1">
        <v>-60.600000000000009</v>
      </c>
      <c r="CN227" s="1">
        <v>-69.300000000000011</v>
      </c>
      <c r="CO227" s="1">
        <v>-271.50000000000011</v>
      </c>
      <c r="CP227" s="1">
        <v>-501.93178571428598</v>
      </c>
      <c r="CQ227" s="1">
        <v>-503.52499999999998</v>
      </c>
      <c r="CR227" s="1">
        <v>-18.8</v>
      </c>
      <c r="CS227" s="1">
        <v>-200</v>
      </c>
      <c r="CT227" s="1">
        <v>-371.7249999999998</v>
      </c>
      <c r="CU227" s="1">
        <v>-353.50000000000011</v>
      </c>
      <c r="CV227" s="1">
        <v>-20</v>
      </c>
      <c r="CW227" s="1">
        <v>-109.5</v>
      </c>
      <c r="CX227" s="1">
        <v>-485.5</v>
      </c>
      <c r="CY227" s="1">
        <v>-152.85</v>
      </c>
      <c r="CZ227" s="1">
        <v>-682.31071428571465</v>
      </c>
      <c r="DA227" s="1">
        <v>-1830.6</v>
      </c>
      <c r="DB227" s="1">
        <v>-129.44999999999999</v>
      </c>
      <c r="DC227" s="1">
        <v>-915.2069999999992</v>
      </c>
      <c r="DD227" s="1">
        <v>-544.32749999999987</v>
      </c>
      <c r="DE227" s="1">
        <v>-385.62675000000007</v>
      </c>
      <c r="DF227" s="1">
        <v>-957.73839285714337</v>
      </c>
      <c r="DG227" s="1">
        <v>-1908.5446428571429</v>
      </c>
      <c r="DH227" s="1">
        <v>-3640.5000000000009</v>
      </c>
      <c r="DI227" s="1">
        <v>-2308.4375</v>
      </c>
      <c r="DJ227" s="1">
        <v>-85.8</v>
      </c>
      <c r="DK227" s="1">
        <v>-1239.375</v>
      </c>
      <c r="DL227" s="1">
        <v>-407.75</v>
      </c>
      <c r="DM227" s="1">
        <v>-340.57500000000027</v>
      </c>
      <c r="DN227" s="1">
        <v>-902.919642857143</v>
      </c>
      <c r="DO227" s="1">
        <v>-1159</v>
      </c>
      <c r="DS227" s="1">
        <v>-373.49999999999989</v>
      </c>
      <c r="DT227" s="1">
        <v>-962.99999999999989</v>
      </c>
      <c r="DU227" s="1">
        <v>0</v>
      </c>
      <c r="DV227" s="1">
        <v>0</v>
      </c>
      <c r="DW227" s="1">
        <v>0</v>
      </c>
      <c r="DY227" s="1">
        <v>0</v>
      </c>
      <c r="DZ227" s="1">
        <v>0</v>
      </c>
      <c r="EA227" s="1">
        <v>-135887.95717857149</v>
      </c>
      <c r="EB227" s="1" t="s">
        <v>510</v>
      </c>
    </row>
    <row r="228" spans="1:132" x14ac:dyDescent="0.2">
      <c r="A228" s="2"/>
    </row>
    <row r="229" spans="1:132" x14ac:dyDescent="0.2">
      <c r="A229" s="2" t="s">
        <v>511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D229" s="1">
        <v>0.51400000000000001</v>
      </c>
      <c r="AE229" s="1">
        <v>0.51400000000000001</v>
      </c>
      <c r="AF229" s="1">
        <v>0.51400000000000001</v>
      </c>
      <c r="AI229" s="1">
        <v>0.51400000000000001</v>
      </c>
      <c r="AJ229" s="1">
        <v>0.51400000000000001</v>
      </c>
      <c r="AK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0.51400000000000001</v>
      </c>
      <c r="AV229" s="1">
        <v>0.63300000000000001</v>
      </c>
      <c r="AW229" s="1">
        <v>0.64600000000000002</v>
      </c>
      <c r="AX229" s="1">
        <v>0.64600000000000002</v>
      </c>
      <c r="AY229" s="1">
        <v>0.64600000000000002</v>
      </c>
      <c r="AZ229" s="1">
        <v>0.64600000000000002</v>
      </c>
      <c r="BA229" s="1">
        <v>0.51400000000000001</v>
      </c>
      <c r="BB229" s="1">
        <v>0.51400000000000001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M229" s="1">
        <v>0.46300000000000002</v>
      </c>
      <c r="BO229" s="1">
        <v>0.46300000000000002</v>
      </c>
      <c r="BP229" s="1">
        <v>0.45900000000000002</v>
      </c>
      <c r="BQ229" s="1">
        <v>0.45900000000000002</v>
      </c>
      <c r="BR229" s="1">
        <v>0.45900000000000002</v>
      </c>
      <c r="BS229" s="1">
        <v>0.46300000000000002</v>
      </c>
      <c r="BT229" s="1">
        <v>0.46300000000000002</v>
      </c>
      <c r="BU229" s="1">
        <v>0.45900000000000002</v>
      </c>
      <c r="BV229" s="1">
        <v>0.46300000000000002</v>
      </c>
      <c r="BX229" s="1">
        <v>0.46300000000000002</v>
      </c>
      <c r="BY229" s="1">
        <v>0.45900000000000002</v>
      </c>
      <c r="BZ229" s="1">
        <v>0.45900000000000002</v>
      </c>
      <c r="CA229" s="1">
        <v>0.45900000000000002</v>
      </c>
      <c r="CB229" s="1">
        <v>0.3</v>
      </c>
      <c r="CC229" s="1">
        <v>0.3</v>
      </c>
      <c r="CD229" s="1">
        <v>0.3</v>
      </c>
      <c r="CF229" s="1">
        <v>0.24199999999999999</v>
      </c>
      <c r="CG229" s="1">
        <v>0.24199999999999999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L229" s="1">
        <v>0.26500000000000001</v>
      </c>
      <c r="CO229" s="1">
        <v>0.26500000000000001</v>
      </c>
      <c r="CP229" s="1">
        <v>0.24199999999999999</v>
      </c>
      <c r="CQ229" s="1">
        <v>0.24199999999999999</v>
      </c>
      <c r="CT229" s="1">
        <v>0.24199999999999999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0.76400000000000001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0.85570000000000002</v>
      </c>
      <c r="DT229" s="1">
        <v>0.85199999999999998</v>
      </c>
      <c r="EB229" s="1" t="s">
        <v>511</v>
      </c>
    </row>
    <row r="230" spans="1:132" x14ac:dyDescent="0.2">
      <c r="A230" s="2" t="s">
        <v>512</v>
      </c>
      <c r="B230" s="1">
        <v>68.5</v>
      </c>
      <c r="EB230" s="1" t="s">
        <v>512</v>
      </c>
    </row>
    <row r="231" spans="1:132" x14ac:dyDescent="0.2">
      <c r="A231" s="2" t="s">
        <v>513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Y231" s="1">
        <v>0</v>
      </c>
      <c r="DZ231" s="1">
        <v>0</v>
      </c>
      <c r="EA231" s="1">
        <v>0</v>
      </c>
      <c r="EB231" s="1" t="s">
        <v>513</v>
      </c>
    </row>
    <row r="232" spans="1:132" x14ac:dyDescent="0.2">
      <c r="A232" s="2" t="s">
        <v>514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Y232" s="1">
        <v>0</v>
      </c>
      <c r="DZ232" s="1">
        <v>0</v>
      </c>
      <c r="EA232" s="1">
        <v>0</v>
      </c>
      <c r="EB232" s="1" t="s">
        <v>514</v>
      </c>
    </row>
    <row r="233" spans="1:132" x14ac:dyDescent="0.2">
      <c r="A233" s="2" t="s">
        <v>515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Y233" s="1">
        <v>0</v>
      </c>
      <c r="DZ233" s="1">
        <v>0</v>
      </c>
      <c r="EA233" s="1">
        <v>0</v>
      </c>
      <c r="EB233" s="1" t="s">
        <v>515</v>
      </c>
    </row>
    <row r="234" spans="1:132" x14ac:dyDescent="0.2">
      <c r="A234" s="2" t="s">
        <v>516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Y234" s="1">
        <v>0</v>
      </c>
      <c r="DZ234" s="1">
        <v>0</v>
      </c>
      <c r="EA234" s="1">
        <v>0</v>
      </c>
      <c r="EB234" s="1" t="s">
        <v>516</v>
      </c>
    </row>
    <row r="235" spans="1:132" x14ac:dyDescent="0.2">
      <c r="A235" s="2" t="s">
        <v>517</v>
      </c>
      <c r="EB235" s="1" t="s">
        <v>517</v>
      </c>
    </row>
    <row r="236" spans="1:132" x14ac:dyDescent="0.2">
      <c r="A236" s="2" t="s">
        <v>518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65</v>
      </c>
      <c r="AF236" s="1">
        <v>35</v>
      </c>
      <c r="AG236" s="1">
        <v>65</v>
      </c>
      <c r="AH236" s="1">
        <v>65</v>
      </c>
      <c r="AI236" s="1">
        <v>65</v>
      </c>
      <c r="AJ236" s="1">
        <v>65</v>
      </c>
      <c r="AK236" s="1">
        <v>75</v>
      </c>
      <c r="AL236" s="1">
        <v>65</v>
      </c>
      <c r="AM236" s="1">
        <v>75</v>
      </c>
      <c r="AN236" s="1">
        <v>65</v>
      </c>
      <c r="AO236" s="1">
        <v>75</v>
      </c>
      <c r="AP236" s="1">
        <v>65</v>
      </c>
      <c r="AQ236" s="1">
        <v>65</v>
      </c>
      <c r="AR236" s="1">
        <v>65</v>
      </c>
      <c r="AS236" s="1">
        <v>45</v>
      </c>
      <c r="AT236" s="1">
        <v>45</v>
      </c>
      <c r="AU236" s="1">
        <v>65</v>
      </c>
      <c r="AV236" s="1">
        <v>120</v>
      </c>
      <c r="AW236" s="1">
        <v>120</v>
      </c>
      <c r="AX236" s="1">
        <v>120</v>
      </c>
      <c r="AY236" s="1">
        <v>120</v>
      </c>
      <c r="AZ236" s="1">
        <v>120</v>
      </c>
      <c r="BA236" s="1">
        <v>20</v>
      </c>
      <c r="BB236" s="1">
        <v>35</v>
      </c>
      <c r="BC236" s="1">
        <v>31</v>
      </c>
      <c r="BD236" s="1">
        <v>31</v>
      </c>
      <c r="BE236" s="1">
        <v>31</v>
      </c>
      <c r="BF236" s="1">
        <v>31</v>
      </c>
      <c r="BG236" s="1">
        <v>25</v>
      </c>
      <c r="BH236" s="1">
        <v>25</v>
      </c>
      <c r="BI236" s="1">
        <v>25</v>
      </c>
      <c r="BJ236" s="1">
        <v>31</v>
      </c>
      <c r="BK236" s="1">
        <v>31</v>
      </c>
      <c r="BL236" s="1">
        <v>31</v>
      </c>
      <c r="BM236" s="1">
        <v>31</v>
      </c>
      <c r="BN236" s="1">
        <v>31</v>
      </c>
      <c r="BO236" s="1">
        <v>25</v>
      </c>
      <c r="BP236" s="1">
        <v>31</v>
      </c>
      <c r="BQ236" s="1">
        <v>31</v>
      </c>
      <c r="BR236" s="1">
        <v>31</v>
      </c>
      <c r="BS236" s="1">
        <v>31</v>
      </c>
      <c r="BT236" s="1">
        <v>31</v>
      </c>
      <c r="BU236" s="1">
        <v>25</v>
      </c>
      <c r="BV236" s="1">
        <v>31</v>
      </c>
      <c r="BW236" s="1">
        <v>31</v>
      </c>
      <c r="BX236" s="1">
        <v>31</v>
      </c>
      <c r="BY236" s="1">
        <v>31</v>
      </c>
      <c r="BZ236" s="1">
        <v>25</v>
      </c>
      <c r="CA236" s="1">
        <v>25</v>
      </c>
      <c r="CB236" s="1">
        <v>90</v>
      </c>
      <c r="CC236" s="1">
        <v>90</v>
      </c>
      <c r="CD236" s="1">
        <v>90</v>
      </c>
      <c r="CE236" s="1">
        <v>90</v>
      </c>
      <c r="CF236" s="1">
        <v>25</v>
      </c>
      <c r="CG236" s="1">
        <v>25</v>
      </c>
      <c r="CH236" s="1">
        <v>120</v>
      </c>
      <c r="CI236" s="1">
        <v>120</v>
      </c>
      <c r="CJ236" s="1">
        <v>120</v>
      </c>
      <c r="CK236" s="1">
        <v>90</v>
      </c>
      <c r="CL236" s="1">
        <v>90</v>
      </c>
      <c r="CM236" s="1">
        <v>90</v>
      </c>
      <c r="CN236" s="1">
        <v>90</v>
      </c>
      <c r="CO236" s="1">
        <v>120</v>
      </c>
      <c r="CP236" s="1">
        <v>90</v>
      </c>
      <c r="CQ236" s="1">
        <v>90</v>
      </c>
      <c r="CR236" s="1">
        <v>90</v>
      </c>
      <c r="CS236" s="1">
        <v>120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120</v>
      </c>
      <c r="DM236" s="1">
        <v>90</v>
      </c>
      <c r="DN236" s="1">
        <v>60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EB236" s="1" t="s">
        <v>518</v>
      </c>
    </row>
    <row r="237" spans="1:132" x14ac:dyDescent="0.2">
      <c r="A237" s="2" t="s">
        <v>519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13</v>
      </c>
      <c r="AF237" s="1">
        <v>7</v>
      </c>
      <c r="AG237" s="1">
        <v>13</v>
      </c>
      <c r="AH237" s="1">
        <v>13</v>
      </c>
      <c r="AI237" s="1">
        <v>13</v>
      </c>
      <c r="AJ237" s="1">
        <v>13</v>
      </c>
      <c r="AK237" s="1">
        <v>15</v>
      </c>
      <c r="AL237" s="1">
        <v>13</v>
      </c>
      <c r="AM237" s="1">
        <v>15</v>
      </c>
      <c r="AN237" s="1">
        <v>13</v>
      </c>
      <c r="AO237" s="1">
        <v>15</v>
      </c>
      <c r="AP237" s="1">
        <v>13</v>
      </c>
      <c r="AQ237" s="1">
        <v>13</v>
      </c>
      <c r="AR237" s="1">
        <v>13</v>
      </c>
      <c r="AS237" s="1">
        <v>10</v>
      </c>
      <c r="AT237" s="1">
        <v>10</v>
      </c>
      <c r="AU237" s="1">
        <v>13</v>
      </c>
      <c r="AV237" s="1">
        <v>24</v>
      </c>
      <c r="AW237" s="1">
        <v>24</v>
      </c>
      <c r="AX237" s="1">
        <v>24</v>
      </c>
      <c r="AY237" s="1">
        <v>24</v>
      </c>
      <c r="AZ237" s="1">
        <v>24</v>
      </c>
      <c r="BA237" s="1">
        <v>4</v>
      </c>
      <c r="BB237" s="1">
        <v>7</v>
      </c>
      <c r="BC237" s="1">
        <v>6</v>
      </c>
      <c r="BD237" s="1">
        <v>6</v>
      </c>
      <c r="BE237" s="1">
        <v>6</v>
      </c>
      <c r="BF237" s="1">
        <v>6</v>
      </c>
      <c r="BG237" s="1">
        <v>5</v>
      </c>
      <c r="BH237" s="1">
        <v>5</v>
      </c>
      <c r="BI237" s="1">
        <v>5</v>
      </c>
      <c r="BJ237" s="1">
        <v>6</v>
      </c>
      <c r="BK237" s="1">
        <v>6</v>
      </c>
      <c r="BL237" s="1">
        <v>6</v>
      </c>
      <c r="BM237" s="1">
        <v>6</v>
      </c>
      <c r="BN237" s="1">
        <v>6</v>
      </c>
      <c r="BO237" s="1">
        <v>3</v>
      </c>
      <c r="BP237" s="1">
        <v>6</v>
      </c>
      <c r="BQ237" s="1">
        <v>6</v>
      </c>
      <c r="BR237" s="1">
        <v>6</v>
      </c>
      <c r="BS237" s="1">
        <v>6</v>
      </c>
      <c r="BT237" s="1">
        <v>6</v>
      </c>
      <c r="BU237" s="1">
        <v>5</v>
      </c>
      <c r="BV237" s="1">
        <v>6</v>
      </c>
      <c r="BW237" s="1">
        <v>6</v>
      </c>
      <c r="BX237" s="1">
        <v>6</v>
      </c>
      <c r="BY237" s="1">
        <v>6</v>
      </c>
      <c r="BZ237" s="1">
        <v>5</v>
      </c>
      <c r="CA237" s="1">
        <v>5</v>
      </c>
      <c r="CB237" s="1">
        <v>18</v>
      </c>
      <c r="CC237" s="1">
        <v>18</v>
      </c>
      <c r="CD237" s="1">
        <v>18</v>
      </c>
      <c r="CE237" s="1">
        <v>18</v>
      </c>
      <c r="CF237" s="1">
        <v>3</v>
      </c>
      <c r="CG237" s="1">
        <v>3</v>
      </c>
      <c r="CH237" s="1">
        <v>24</v>
      </c>
      <c r="CI237" s="1">
        <v>24</v>
      </c>
      <c r="CJ237" s="1">
        <v>24</v>
      </c>
      <c r="CK237" s="1">
        <v>18</v>
      </c>
      <c r="CL237" s="1">
        <v>18</v>
      </c>
      <c r="CM237" s="1">
        <v>18</v>
      </c>
      <c r="CN237" s="1">
        <v>18</v>
      </c>
      <c r="CO237" s="1">
        <v>24</v>
      </c>
      <c r="CP237" s="1">
        <v>18</v>
      </c>
      <c r="CQ237" s="1">
        <v>18</v>
      </c>
      <c r="CR237" s="1">
        <v>18</v>
      </c>
      <c r="CS237" s="1">
        <v>24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24</v>
      </c>
      <c r="DM237" s="1">
        <v>18</v>
      </c>
      <c r="DN237" s="1">
        <v>12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0</v>
      </c>
      <c r="DV237" s="1">
        <v>0</v>
      </c>
      <c r="DW237" s="1">
        <v>0</v>
      </c>
      <c r="DY237" s="1">
        <v>0</v>
      </c>
      <c r="DZ237" s="1">
        <v>0</v>
      </c>
      <c r="EB237" s="1" t="s">
        <v>519</v>
      </c>
    </row>
    <row r="238" spans="1:132" x14ac:dyDescent="0.2">
      <c r="A238" s="2" t="s">
        <v>520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4</v>
      </c>
      <c r="AF238" s="1">
        <v>2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4</v>
      </c>
      <c r="AS238" s="1">
        <v>2</v>
      </c>
      <c r="AT238" s="1">
        <v>2</v>
      </c>
      <c r="AU238" s="1">
        <v>4</v>
      </c>
      <c r="AV238" s="1">
        <v>6</v>
      </c>
      <c r="AW238" s="1">
        <v>6</v>
      </c>
      <c r="AX238" s="1">
        <v>6</v>
      </c>
      <c r="AY238" s="1">
        <v>6</v>
      </c>
      <c r="AZ238" s="1">
        <v>6</v>
      </c>
      <c r="BA238" s="1">
        <v>2</v>
      </c>
      <c r="BB238" s="1">
        <v>2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6</v>
      </c>
      <c r="CC238" s="1">
        <v>6</v>
      </c>
      <c r="CD238" s="1">
        <v>6</v>
      </c>
      <c r="CE238" s="1">
        <v>6</v>
      </c>
      <c r="CF238" s="1">
        <v>0</v>
      </c>
      <c r="CG238" s="1">
        <v>0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4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0</v>
      </c>
      <c r="DV238" s="1">
        <v>0</v>
      </c>
      <c r="DW238" s="1">
        <v>0</v>
      </c>
      <c r="DY238" s="1">
        <v>0</v>
      </c>
      <c r="DZ238" s="1">
        <v>0</v>
      </c>
      <c r="EB238" s="1" t="s">
        <v>520</v>
      </c>
    </row>
    <row r="239" spans="1:132" x14ac:dyDescent="0.2">
      <c r="A239" s="2" t="s">
        <v>521</v>
      </c>
      <c r="EB239" s="1" t="s">
        <v>521</v>
      </c>
    </row>
    <row r="240" spans="1:132" x14ac:dyDescent="0.2">
      <c r="A240" s="2" t="s">
        <v>522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Y240" s="1">
        <v>0</v>
      </c>
      <c r="DZ240" s="1">
        <v>0</v>
      </c>
      <c r="EB240" s="1" t="s">
        <v>522</v>
      </c>
    </row>
    <row r="241" spans="1:132" x14ac:dyDescent="0.2">
      <c r="A241" s="2" t="s">
        <v>523</v>
      </c>
      <c r="B241" s="1" t="s">
        <v>315</v>
      </c>
      <c r="C241" s="1" t="s">
        <v>316</v>
      </c>
      <c r="D241" s="1" t="s">
        <v>317</v>
      </c>
      <c r="E241" s="1" t="s">
        <v>318</v>
      </c>
      <c r="F241" s="1" t="s">
        <v>319</v>
      </c>
      <c r="G241" s="1" t="s">
        <v>320</v>
      </c>
      <c r="H241" s="1" t="s">
        <v>321</v>
      </c>
      <c r="I241" s="1" t="s">
        <v>322</v>
      </c>
      <c r="J241" s="1" t="s">
        <v>323</v>
      </c>
      <c r="K241" s="1" t="s">
        <v>324</v>
      </c>
      <c r="L241" s="1" t="s">
        <v>325</v>
      </c>
      <c r="M241" s="1" t="s">
        <v>326</v>
      </c>
      <c r="N241" s="1" t="s">
        <v>327</v>
      </c>
      <c r="O241" s="1" t="s">
        <v>328</v>
      </c>
      <c r="P241" s="1" t="s">
        <v>329</v>
      </c>
      <c r="Q241" s="1">
        <v>3503984</v>
      </c>
      <c r="R241" s="1" t="s">
        <v>330</v>
      </c>
      <c r="S241" s="1" t="s">
        <v>331</v>
      </c>
      <c r="T241" s="1" t="s">
        <v>332</v>
      </c>
      <c r="U241" s="1" t="s">
        <v>333</v>
      </c>
      <c r="V241" s="1" t="s">
        <v>334</v>
      </c>
      <c r="W241" s="1" t="s">
        <v>335</v>
      </c>
      <c r="X241" s="1" t="s">
        <v>336</v>
      </c>
      <c r="Y241" s="1" t="s">
        <v>337</v>
      </c>
      <c r="Z241" s="1" t="s">
        <v>338</v>
      </c>
      <c r="AA241" s="1" t="s">
        <v>339</v>
      </c>
      <c r="AB241" s="1" t="s">
        <v>340</v>
      </c>
      <c r="AC241" s="1" t="s">
        <v>341</v>
      </c>
      <c r="AD241" s="1" t="s">
        <v>342</v>
      </c>
      <c r="AE241" s="1" t="s">
        <v>343</v>
      </c>
      <c r="AF241" s="1" t="s">
        <v>344</v>
      </c>
      <c r="AG241" s="1" t="s">
        <v>345</v>
      </c>
      <c r="AH241" s="1" t="s">
        <v>346</v>
      </c>
      <c r="AI241" s="1" t="s">
        <v>347</v>
      </c>
      <c r="AJ241" s="1" t="s">
        <v>348</v>
      </c>
      <c r="AK241" s="1" t="s">
        <v>349</v>
      </c>
      <c r="AL241" s="1" t="s">
        <v>524</v>
      </c>
      <c r="AM241" s="1" t="s">
        <v>351</v>
      </c>
      <c r="AN241" s="1" t="s">
        <v>525</v>
      </c>
      <c r="AO241" s="1" t="s">
        <v>526</v>
      </c>
      <c r="AP241" s="1" t="s">
        <v>354</v>
      </c>
      <c r="AQ241" s="1" t="s">
        <v>355</v>
      </c>
      <c r="AR241" s="1" t="s">
        <v>356</v>
      </c>
      <c r="AS241" s="1" t="s">
        <v>357</v>
      </c>
      <c r="AT241" s="1" t="s">
        <v>358</v>
      </c>
      <c r="AU241" s="1" t="s">
        <v>359</v>
      </c>
      <c r="AV241" s="1" t="s">
        <v>360</v>
      </c>
      <c r="AW241" s="1" t="s">
        <v>361</v>
      </c>
      <c r="AX241" s="1" t="s">
        <v>362</v>
      </c>
      <c r="AY241" s="1" t="s">
        <v>363</v>
      </c>
      <c r="AZ241" s="1" t="s">
        <v>364</v>
      </c>
      <c r="BA241" s="1" t="s">
        <v>365</v>
      </c>
      <c r="BB241" s="1" t="s">
        <v>366</v>
      </c>
      <c r="BC241" s="1" t="s">
        <v>367</v>
      </c>
      <c r="BD241" s="1" t="s">
        <v>368</v>
      </c>
      <c r="BE241" s="1" t="s">
        <v>369</v>
      </c>
      <c r="BF241" s="1" t="s">
        <v>370</v>
      </c>
      <c r="BG241" s="1">
        <v>327193010</v>
      </c>
      <c r="BH241" s="1" t="s">
        <v>371</v>
      </c>
      <c r="BI241" s="1" t="s">
        <v>372</v>
      </c>
      <c r="BJ241" s="1" t="s">
        <v>373</v>
      </c>
      <c r="BK241" s="1" t="s">
        <v>374</v>
      </c>
      <c r="BL241" s="1" t="s">
        <v>375</v>
      </c>
      <c r="BM241" s="1" t="s">
        <v>376</v>
      </c>
      <c r="BN241" s="1" t="s">
        <v>377</v>
      </c>
      <c r="BO241" s="1" t="s">
        <v>378</v>
      </c>
      <c r="BP241" s="1" t="s">
        <v>379</v>
      </c>
      <c r="BQ241" s="1" t="s">
        <v>380</v>
      </c>
      <c r="BR241" s="1" t="s">
        <v>381</v>
      </c>
      <c r="BS241" s="1" t="s">
        <v>382</v>
      </c>
      <c r="BT241" s="1" t="s">
        <v>383</v>
      </c>
      <c r="BU241" s="1" t="s">
        <v>384</v>
      </c>
      <c r="BV241" s="1" t="s">
        <v>385</v>
      </c>
      <c r="BW241" s="1" t="s">
        <v>386</v>
      </c>
      <c r="BX241" s="1" t="s">
        <v>387</v>
      </c>
      <c r="BY241" s="1" t="s">
        <v>388</v>
      </c>
      <c r="BZ241" s="1">
        <v>327192013</v>
      </c>
      <c r="CA241" s="1" t="s">
        <v>389</v>
      </c>
      <c r="CB241" s="1" t="s">
        <v>390</v>
      </c>
      <c r="CC241" s="1" t="s">
        <v>391</v>
      </c>
      <c r="CD241" s="1" t="s">
        <v>392</v>
      </c>
      <c r="CE241" s="1" t="s">
        <v>393</v>
      </c>
      <c r="CF241" s="1" t="s">
        <v>394</v>
      </c>
      <c r="CG241" s="1" t="s">
        <v>395</v>
      </c>
      <c r="CH241" s="1" t="s">
        <v>396</v>
      </c>
      <c r="CI241" s="1" t="s">
        <v>397</v>
      </c>
      <c r="CJ241" s="1" t="s">
        <v>398</v>
      </c>
      <c r="CK241" s="1" t="s">
        <v>399</v>
      </c>
      <c r="CL241" s="1" t="s">
        <v>400</v>
      </c>
      <c r="CM241" s="1" t="s">
        <v>527</v>
      </c>
      <c r="CN241" s="1" t="s">
        <v>528</v>
      </c>
      <c r="CO241" s="1" t="s">
        <v>403</v>
      </c>
      <c r="CP241" s="1" t="s">
        <v>404</v>
      </c>
      <c r="CQ241" s="1" t="s">
        <v>405</v>
      </c>
      <c r="CR241" s="1" t="s">
        <v>406</v>
      </c>
      <c r="CS241" s="1" t="s">
        <v>407</v>
      </c>
      <c r="CT241" s="1" t="s">
        <v>408</v>
      </c>
      <c r="CU241" s="1" t="s">
        <v>409</v>
      </c>
      <c r="CV241" s="1" t="s">
        <v>410</v>
      </c>
      <c r="CW241" s="1" t="s">
        <v>411</v>
      </c>
      <c r="CX241" s="1" t="s">
        <v>412</v>
      </c>
      <c r="CY241" s="1" t="s">
        <v>413</v>
      </c>
      <c r="CZ241" s="1" t="s">
        <v>414</v>
      </c>
      <c r="DA241" s="1" t="s">
        <v>415</v>
      </c>
      <c r="DB241" s="1" t="s">
        <v>416</v>
      </c>
      <c r="DC241" s="1" t="s">
        <v>417</v>
      </c>
      <c r="DD241" s="1" t="s">
        <v>418</v>
      </c>
      <c r="DE241" s="1" t="s">
        <v>419</v>
      </c>
      <c r="DF241" s="1" t="s">
        <v>420</v>
      </c>
      <c r="DG241" s="1" t="s">
        <v>421</v>
      </c>
      <c r="DH241" s="1" t="s">
        <v>422</v>
      </c>
      <c r="DI241" s="1" t="s">
        <v>423</v>
      </c>
      <c r="DJ241" s="1" t="s">
        <v>400</v>
      </c>
      <c r="DK241" s="1" t="s">
        <v>425</v>
      </c>
      <c r="DL241" s="1" t="s">
        <v>426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>
        <v>0</v>
      </c>
      <c r="DV241" s="1" t="s">
        <v>435</v>
      </c>
      <c r="DW241" s="1" t="s">
        <v>436</v>
      </c>
      <c r="DY241" s="1" t="s">
        <v>437</v>
      </c>
      <c r="DZ241" s="1" t="s">
        <v>437</v>
      </c>
      <c r="EB241" s="1" t="s">
        <v>523</v>
      </c>
    </row>
    <row r="242" spans="1:132" x14ac:dyDescent="0.2">
      <c r="A242" s="2"/>
    </row>
    <row r="243" spans="1:132" x14ac:dyDescent="0.2">
      <c r="A243" s="2" t="s">
        <v>529</v>
      </c>
      <c r="B243" s="1">
        <v>32.737000000000002</v>
      </c>
      <c r="C243" s="1">
        <v>33.770000000000003</v>
      </c>
      <c r="D243" s="1">
        <v>339.11500000000001</v>
      </c>
      <c r="E243" s="1">
        <v>29.582999999999998</v>
      </c>
      <c r="F243" s="1">
        <v>598.66000000000008</v>
      </c>
      <c r="G243" s="1">
        <v>-54</v>
      </c>
      <c r="H243" s="1">
        <v>26.64</v>
      </c>
      <c r="I243" s="1">
        <v>6.74</v>
      </c>
      <c r="J243" s="1">
        <v>233.24</v>
      </c>
      <c r="K243" s="1">
        <v>190.66</v>
      </c>
      <c r="L243" s="1">
        <v>3.0539999999999998</v>
      </c>
      <c r="M243" s="1">
        <v>0</v>
      </c>
      <c r="N243" s="1">
        <v>240.5</v>
      </c>
      <c r="O243" s="1">
        <v>27.75</v>
      </c>
      <c r="P243" s="1">
        <v>92.13</v>
      </c>
      <c r="Q243" s="1">
        <v>300.16000000000003</v>
      </c>
      <c r="R243" s="1">
        <v>0</v>
      </c>
      <c r="S243" s="1">
        <v>11.2</v>
      </c>
      <c r="T243" s="1">
        <v>1991.92</v>
      </c>
      <c r="U243" s="1">
        <v>212.4</v>
      </c>
      <c r="V243" s="1">
        <v>299.52</v>
      </c>
      <c r="W243" s="1">
        <v>12.72</v>
      </c>
      <c r="X243" s="1">
        <v>39.96</v>
      </c>
      <c r="Y243" s="1">
        <v>88.8</v>
      </c>
      <c r="Z243" s="1">
        <v>1506.64</v>
      </c>
      <c r="AA243" s="1">
        <v>0</v>
      </c>
      <c r="AB243" s="1">
        <v>1223.5999999999999</v>
      </c>
      <c r="AC243" s="1">
        <v>0</v>
      </c>
      <c r="AD243" s="1">
        <v>124.92</v>
      </c>
      <c r="AE243" s="1">
        <v>45.959999999999987</v>
      </c>
      <c r="AF243" s="1">
        <v>67.2</v>
      </c>
      <c r="AG243" s="1">
        <v>33.6</v>
      </c>
      <c r="AH243" s="1">
        <v>60.48</v>
      </c>
      <c r="AI243" s="1">
        <v>81.47999999999999</v>
      </c>
      <c r="AJ243" s="1">
        <v>249.2</v>
      </c>
      <c r="AK243" s="1">
        <v>348</v>
      </c>
      <c r="AL243" s="1">
        <v>199.8</v>
      </c>
      <c r="AM243" s="1">
        <v>361.2</v>
      </c>
      <c r="AN243" s="1">
        <v>71.040000000000006</v>
      </c>
      <c r="AO243" s="1">
        <v>0</v>
      </c>
      <c r="AP243" s="1">
        <v>170.66</v>
      </c>
      <c r="AQ243" s="1">
        <v>3059.4</v>
      </c>
      <c r="AR243" s="1">
        <v>12.6</v>
      </c>
      <c r="AS243" s="1">
        <v>570</v>
      </c>
      <c r="AT243" s="1">
        <v>1.56</v>
      </c>
      <c r="AU243" s="1">
        <v>331.6</v>
      </c>
      <c r="AV243" s="1">
        <v>893.12</v>
      </c>
      <c r="AW243" s="1">
        <v>14.577999999999999</v>
      </c>
      <c r="AX243" s="1">
        <v>4.04</v>
      </c>
      <c r="AY243" s="1">
        <v>12.909000000000001</v>
      </c>
      <c r="AZ243" s="1">
        <v>0</v>
      </c>
      <c r="BA243" s="1">
        <v>0</v>
      </c>
      <c r="BB243" s="1">
        <v>0</v>
      </c>
      <c r="BC243" s="1">
        <v>886.125</v>
      </c>
      <c r="BD243" s="1">
        <v>275.125</v>
      </c>
      <c r="BE243" s="1">
        <v>209.375</v>
      </c>
      <c r="BF243" s="1">
        <v>815.80200000000002</v>
      </c>
      <c r="BG243" s="1">
        <v>126</v>
      </c>
      <c r="BH243" s="1">
        <v>184.5</v>
      </c>
      <c r="BI243" s="1">
        <v>10.5</v>
      </c>
      <c r="BJ243" s="1">
        <v>320</v>
      </c>
      <c r="BK243" s="1">
        <v>1.6</v>
      </c>
      <c r="BL243" s="1">
        <v>114.8</v>
      </c>
      <c r="BM243" s="1">
        <v>28</v>
      </c>
      <c r="BN243" s="1">
        <v>0</v>
      </c>
      <c r="BO243" s="1">
        <v>80</v>
      </c>
      <c r="BP243" s="1">
        <v>87.2</v>
      </c>
      <c r="BQ243" s="1">
        <v>3329.25</v>
      </c>
      <c r="BR243" s="1">
        <v>67.875</v>
      </c>
      <c r="BS243" s="1">
        <v>2400.5</v>
      </c>
      <c r="BT243" s="1">
        <v>864.8</v>
      </c>
      <c r="BU243" s="1">
        <v>22.5</v>
      </c>
      <c r="BV243" s="1">
        <v>146.4</v>
      </c>
      <c r="BW243" s="1">
        <v>0</v>
      </c>
      <c r="BX243" s="1">
        <v>11</v>
      </c>
      <c r="BY243" s="1">
        <v>0</v>
      </c>
      <c r="BZ243" s="1">
        <v>314.39999999999998</v>
      </c>
      <c r="CA243" s="1">
        <v>136.5</v>
      </c>
      <c r="CB243" s="1">
        <v>1352.25</v>
      </c>
      <c r="CC243" s="1">
        <v>550.5</v>
      </c>
      <c r="CD243" s="1">
        <v>650.4</v>
      </c>
      <c r="CE243" s="1">
        <v>21.6</v>
      </c>
      <c r="CF243" s="1">
        <v>36.6</v>
      </c>
      <c r="CG243" s="1">
        <v>0</v>
      </c>
      <c r="CH243" s="1">
        <v>12971</v>
      </c>
      <c r="CI243" s="1">
        <v>2142.1999999999998</v>
      </c>
      <c r="CJ243" s="1">
        <v>81.599999999999994</v>
      </c>
      <c r="CK243" s="1">
        <v>489.24</v>
      </c>
      <c r="CL243" s="1">
        <v>130.5</v>
      </c>
      <c r="CM243" s="1">
        <v>81.599999999999994</v>
      </c>
      <c r="CN243" s="1">
        <v>57.6</v>
      </c>
      <c r="CO243" s="1">
        <v>93.6</v>
      </c>
      <c r="CP243" s="1">
        <v>624.20000000000005</v>
      </c>
      <c r="CQ243" s="1">
        <v>280.39999999999998</v>
      </c>
      <c r="CR243" s="1">
        <v>73.400000000000006</v>
      </c>
      <c r="CS243" s="1">
        <v>105</v>
      </c>
      <c r="CT243" s="1">
        <v>154</v>
      </c>
      <c r="CU243" s="1">
        <v>113</v>
      </c>
      <c r="CV243" s="1">
        <v>68.25</v>
      </c>
      <c r="CW243" s="1">
        <v>69</v>
      </c>
      <c r="CX243" s="1">
        <v>501.5</v>
      </c>
      <c r="CY243" s="1">
        <v>81.599999999999994</v>
      </c>
      <c r="CZ243" s="1">
        <v>420.22</v>
      </c>
      <c r="DA243" s="1">
        <v>672.84</v>
      </c>
      <c r="DB243" s="1">
        <v>12</v>
      </c>
      <c r="DC243" s="1">
        <v>531</v>
      </c>
      <c r="DD243" s="1">
        <v>164.6</v>
      </c>
      <c r="DE243" s="1">
        <v>69.48</v>
      </c>
      <c r="DF243" s="1">
        <v>183.75</v>
      </c>
      <c r="DG243" s="1">
        <v>1284</v>
      </c>
      <c r="DH243" s="1">
        <v>354</v>
      </c>
      <c r="DI243" s="1">
        <v>100.5</v>
      </c>
      <c r="DJ243" s="1">
        <v>134.4</v>
      </c>
      <c r="DK243" s="1">
        <v>115.5</v>
      </c>
      <c r="DL243" s="1">
        <v>140</v>
      </c>
      <c r="DM243" s="1">
        <v>347</v>
      </c>
      <c r="DN243" s="1">
        <v>372</v>
      </c>
      <c r="DO243" s="1">
        <v>416</v>
      </c>
      <c r="DP243" s="1">
        <v>450.5</v>
      </c>
      <c r="DQ243" s="1">
        <v>443</v>
      </c>
      <c r="DR243" s="1">
        <v>448.5</v>
      </c>
      <c r="DS243" s="1">
        <v>298</v>
      </c>
      <c r="DT243" s="1">
        <v>394</v>
      </c>
      <c r="DU243" s="1">
        <v>0</v>
      </c>
      <c r="DV243" s="1">
        <v>0</v>
      </c>
      <c r="DW243" s="1">
        <v>0</v>
      </c>
      <c r="DY243" s="1">
        <v>0</v>
      </c>
      <c r="DZ243" s="1">
        <v>0</v>
      </c>
      <c r="EA243" s="1">
        <v>52713.427999999993</v>
      </c>
      <c r="EB243" s="1" t="s">
        <v>529</v>
      </c>
    </row>
    <row r="244" spans="1:132" x14ac:dyDescent="0.2">
      <c r="A244" s="2" t="s">
        <v>446</v>
      </c>
      <c r="B244" s="1">
        <v>32.737000000000002</v>
      </c>
      <c r="C244" s="1">
        <v>6.9340000000000002</v>
      </c>
      <c r="D244" s="1">
        <v>333.31900000000002</v>
      </c>
      <c r="E244" s="1">
        <v>20.596</v>
      </c>
      <c r="F244" s="1">
        <v>287.86</v>
      </c>
      <c r="G244" s="1">
        <v>-54</v>
      </c>
      <c r="I244" s="1">
        <v>6.74</v>
      </c>
      <c r="J244" s="1">
        <v>68.88</v>
      </c>
      <c r="K244" s="1">
        <v>59.16</v>
      </c>
      <c r="L244" s="1">
        <v>3.0539999999999998</v>
      </c>
      <c r="N244" s="1">
        <v>177.23</v>
      </c>
      <c r="O244" s="1">
        <v>9.99</v>
      </c>
      <c r="P244" s="1">
        <v>47.73</v>
      </c>
      <c r="Q244" s="1">
        <v>277.76</v>
      </c>
      <c r="S244" s="1">
        <v>11.2</v>
      </c>
      <c r="T244" s="1">
        <v>1246</v>
      </c>
      <c r="U244" s="1">
        <v>135</v>
      </c>
      <c r="V244" s="1">
        <v>191.52</v>
      </c>
      <c r="W244" s="1">
        <v>0.72</v>
      </c>
      <c r="X244" s="1">
        <v>31.56</v>
      </c>
      <c r="Y244" s="1">
        <v>10.8</v>
      </c>
      <c r="Z244" s="1">
        <v>980.5</v>
      </c>
      <c r="AB244" s="1">
        <v>859.28</v>
      </c>
      <c r="AD244" s="1">
        <v>80.88</v>
      </c>
      <c r="AE244" s="1">
        <v>19.559999999999999</v>
      </c>
      <c r="AF244" s="1">
        <v>1.2</v>
      </c>
      <c r="AG244" s="1">
        <v>28.8</v>
      </c>
      <c r="AH244" s="1">
        <v>26.88</v>
      </c>
      <c r="AI244" s="1">
        <v>29.68</v>
      </c>
      <c r="AJ244" s="1">
        <v>215.6</v>
      </c>
      <c r="AK244" s="1">
        <v>319.2</v>
      </c>
      <c r="AL244" s="1">
        <v>153</v>
      </c>
      <c r="AM244" s="1">
        <v>351.6</v>
      </c>
      <c r="AN244" s="1">
        <v>51.06</v>
      </c>
      <c r="AP244" s="1">
        <v>119.14</v>
      </c>
      <c r="AQ244" s="1">
        <v>3032.4</v>
      </c>
      <c r="AR244" s="1">
        <v>12.6</v>
      </c>
      <c r="AS244" s="1">
        <v>486</v>
      </c>
      <c r="AT244" s="1">
        <v>1.56</v>
      </c>
      <c r="AU244" s="1">
        <v>82.8</v>
      </c>
      <c r="AV244" s="1">
        <v>869.2</v>
      </c>
      <c r="AW244" s="1">
        <v>14.583</v>
      </c>
      <c r="AX244" s="1">
        <v>2.4119999999999999</v>
      </c>
      <c r="AY244" s="1">
        <v>6.3310000000000004</v>
      </c>
      <c r="BC244" s="1">
        <v>712</v>
      </c>
      <c r="BD244" s="1">
        <v>218.125</v>
      </c>
      <c r="BE244" s="1">
        <v>177.375</v>
      </c>
      <c r="BF244" s="1">
        <v>605.40200000000004</v>
      </c>
      <c r="BG244" s="1">
        <v>126</v>
      </c>
      <c r="BH244" s="1">
        <v>142.5</v>
      </c>
      <c r="BI244" s="1">
        <v>1.5</v>
      </c>
      <c r="BJ244" s="1">
        <v>232</v>
      </c>
      <c r="BK244" s="1">
        <v>1.6</v>
      </c>
      <c r="BL244" s="1">
        <v>92</v>
      </c>
      <c r="BM244" s="1">
        <v>21</v>
      </c>
      <c r="BP244" s="1">
        <v>80.8</v>
      </c>
      <c r="BQ244" s="1">
        <v>2930.25</v>
      </c>
      <c r="BR244" s="1">
        <v>49.875</v>
      </c>
      <c r="BS244" s="1">
        <v>1983.7</v>
      </c>
      <c r="BT244" s="1">
        <v>484.8</v>
      </c>
      <c r="BU244" s="1">
        <v>9</v>
      </c>
      <c r="BV244" s="1">
        <v>80.400000000000006</v>
      </c>
      <c r="BZ244" s="1">
        <v>314.39999999999998</v>
      </c>
      <c r="CA244" s="1">
        <v>66</v>
      </c>
      <c r="CB244" s="1">
        <v>1127</v>
      </c>
      <c r="CC244" s="1">
        <v>529.5</v>
      </c>
      <c r="CD244" s="1">
        <v>542.4</v>
      </c>
      <c r="CE244" s="1">
        <v>21.6</v>
      </c>
      <c r="CF244" s="1">
        <v>33</v>
      </c>
      <c r="CH244" s="1">
        <v>12899</v>
      </c>
      <c r="CI244" s="1">
        <v>1682.6</v>
      </c>
      <c r="CJ244" s="1">
        <v>81.599999999999994</v>
      </c>
      <c r="CK244" s="1">
        <v>294.83999999999997</v>
      </c>
      <c r="CL244" s="1">
        <v>88.5</v>
      </c>
      <c r="CM244" s="1">
        <v>81.599999999999994</v>
      </c>
      <c r="CN244" s="1">
        <v>48</v>
      </c>
      <c r="CO244" s="1">
        <v>93.6</v>
      </c>
      <c r="CP244" s="1">
        <v>599</v>
      </c>
      <c r="CQ244" s="1">
        <v>233.4</v>
      </c>
      <c r="CR244" s="1">
        <v>72.2</v>
      </c>
      <c r="CS244" s="1">
        <v>69</v>
      </c>
      <c r="CT244" s="1">
        <v>149.19999999999999</v>
      </c>
      <c r="CU244" s="1">
        <v>89</v>
      </c>
      <c r="CV244" s="1">
        <v>51.75</v>
      </c>
      <c r="CW244" s="1">
        <v>69</v>
      </c>
      <c r="CX244" s="1">
        <v>429.5</v>
      </c>
      <c r="CY244" s="1">
        <v>75.599999999999994</v>
      </c>
      <c r="CZ244" s="1">
        <v>222.22</v>
      </c>
      <c r="DA244" s="1">
        <v>570.24</v>
      </c>
      <c r="DB244" s="1">
        <v>12</v>
      </c>
      <c r="DC244" s="1">
        <v>352.44</v>
      </c>
      <c r="DD244" s="1">
        <v>89</v>
      </c>
      <c r="DE244" s="1">
        <v>1.98</v>
      </c>
      <c r="DF244" s="1">
        <v>32</v>
      </c>
      <c r="DG244" s="1">
        <v>532.5</v>
      </c>
      <c r="DH244" s="1">
        <v>60</v>
      </c>
      <c r="DI244" s="1">
        <v>45</v>
      </c>
      <c r="DJ244" s="1">
        <v>130.80000000000001</v>
      </c>
      <c r="DK244" s="1">
        <v>10.5</v>
      </c>
      <c r="DL244" s="1">
        <v>50</v>
      </c>
      <c r="DM244" s="1">
        <v>339.8</v>
      </c>
      <c r="DN244" s="1">
        <v>317</v>
      </c>
      <c r="DO244" s="1">
        <v>410</v>
      </c>
      <c r="DP244" s="1">
        <v>408.5</v>
      </c>
      <c r="DQ244" s="1">
        <v>403.5</v>
      </c>
      <c r="DR244" s="1">
        <v>436.5</v>
      </c>
      <c r="DS244" s="1">
        <v>298</v>
      </c>
      <c r="DT244" s="1">
        <v>382</v>
      </c>
      <c r="EA244" s="1">
        <v>43442.652999999998</v>
      </c>
      <c r="EB244" s="1" t="s">
        <v>451</v>
      </c>
    </row>
    <row r="245" spans="1:132" x14ac:dyDescent="0.2">
      <c r="A245" s="2" t="s">
        <v>447</v>
      </c>
      <c r="C245" s="1">
        <v>26.835999999999999</v>
      </c>
      <c r="D245" s="1">
        <v>5.7960000000000003</v>
      </c>
      <c r="E245" s="1">
        <v>8.9870000000000001</v>
      </c>
      <c r="F245" s="1">
        <v>310.8</v>
      </c>
      <c r="H245" s="1">
        <v>26.64</v>
      </c>
      <c r="J245" s="1">
        <v>164.36</v>
      </c>
      <c r="K245" s="1">
        <v>131.5</v>
      </c>
      <c r="N245" s="1">
        <v>63.27</v>
      </c>
      <c r="O245" s="1">
        <v>17.760000000000002</v>
      </c>
      <c r="P245" s="1">
        <v>44.4</v>
      </c>
      <c r="Q245" s="1">
        <v>22.4</v>
      </c>
      <c r="T245" s="1">
        <v>745.92</v>
      </c>
      <c r="U245" s="1">
        <v>77.400000000000006</v>
      </c>
      <c r="V245" s="1">
        <v>108</v>
      </c>
      <c r="W245" s="1">
        <v>12</v>
      </c>
      <c r="X245" s="1">
        <v>8.4</v>
      </c>
      <c r="Y245" s="1">
        <v>78</v>
      </c>
      <c r="Z245" s="1">
        <v>526.14</v>
      </c>
      <c r="AB245" s="1">
        <v>364.32</v>
      </c>
      <c r="AD245" s="1">
        <v>44.04</v>
      </c>
      <c r="AE245" s="1">
        <v>26.4</v>
      </c>
      <c r="AF245" s="1">
        <v>66</v>
      </c>
      <c r="AG245" s="1">
        <v>4.8</v>
      </c>
      <c r="AH245" s="1">
        <v>33.6</v>
      </c>
      <c r="AI245" s="1">
        <v>51.8</v>
      </c>
      <c r="AJ245" s="1">
        <v>33.6</v>
      </c>
      <c r="AK245" s="1">
        <v>28.8</v>
      </c>
      <c r="AL245" s="1">
        <v>46.8</v>
      </c>
      <c r="AM245" s="1">
        <v>9.6</v>
      </c>
      <c r="AN245" s="1">
        <v>19.98</v>
      </c>
      <c r="AP245" s="1">
        <v>51.52</v>
      </c>
      <c r="AQ245" s="1">
        <v>27</v>
      </c>
      <c r="AS245" s="1">
        <v>84</v>
      </c>
      <c r="AU245" s="1">
        <v>248.8</v>
      </c>
      <c r="AV245" s="1">
        <v>23.92</v>
      </c>
      <c r="AW245" s="1">
        <v>-5.0000000000000001E-3</v>
      </c>
      <c r="AX245" s="1">
        <v>1.6279999999999999</v>
      </c>
      <c r="AY245" s="1">
        <v>6.5780000000000003</v>
      </c>
      <c r="BC245" s="1">
        <v>174.125</v>
      </c>
      <c r="BD245" s="1">
        <v>57</v>
      </c>
      <c r="BE245" s="1">
        <v>32</v>
      </c>
      <c r="BF245" s="1">
        <v>210.4</v>
      </c>
      <c r="BH245" s="1">
        <v>42</v>
      </c>
      <c r="BI245" s="1">
        <v>9</v>
      </c>
      <c r="BJ245" s="1">
        <v>88</v>
      </c>
      <c r="BL245" s="1">
        <v>22.8</v>
      </c>
      <c r="BM245" s="1">
        <v>7</v>
      </c>
      <c r="BO245" s="1">
        <v>80</v>
      </c>
      <c r="BP245" s="1">
        <v>6.4</v>
      </c>
      <c r="BQ245" s="1">
        <v>399</v>
      </c>
      <c r="BR245" s="1">
        <v>18</v>
      </c>
      <c r="BS245" s="1">
        <v>416.8</v>
      </c>
      <c r="BT245" s="1">
        <v>380</v>
      </c>
      <c r="BU245" s="1">
        <v>13.5</v>
      </c>
      <c r="BV245" s="1">
        <v>66</v>
      </c>
      <c r="BX245" s="1">
        <v>11</v>
      </c>
      <c r="CA245" s="1">
        <v>70.5</v>
      </c>
      <c r="CB245" s="1">
        <v>225.25</v>
      </c>
      <c r="CC245" s="1">
        <v>21</v>
      </c>
      <c r="CD245" s="1">
        <v>108</v>
      </c>
      <c r="CF245" s="1">
        <v>3.6</v>
      </c>
      <c r="CH245" s="1">
        <v>72</v>
      </c>
      <c r="CI245" s="1">
        <v>459.6</v>
      </c>
      <c r="CK245" s="1">
        <v>194.4</v>
      </c>
      <c r="CL245" s="1">
        <v>42</v>
      </c>
      <c r="CN245" s="1">
        <v>9.6</v>
      </c>
      <c r="CP245" s="1">
        <v>25.2</v>
      </c>
      <c r="CQ245" s="1">
        <v>47</v>
      </c>
      <c r="CR245" s="1">
        <v>1.2</v>
      </c>
      <c r="CS245" s="1">
        <v>36</v>
      </c>
      <c r="CT245" s="1">
        <v>4.8</v>
      </c>
      <c r="CU245" s="1">
        <v>24</v>
      </c>
      <c r="CV245" s="1">
        <v>16.5</v>
      </c>
      <c r="CX245" s="1">
        <v>72</v>
      </c>
      <c r="CY245" s="1">
        <v>6</v>
      </c>
      <c r="CZ245" s="1">
        <v>198</v>
      </c>
      <c r="DA245" s="1">
        <v>102.6</v>
      </c>
      <c r="DC245" s="1">
        <v>178.56</v>
      </c>
      <c r="DD245" s="1">
        <v>75.599999999999994</v>
      </c>
      <c r="DE245" s="1">
        <v>67.5</v>
      </c>
      <c r="DF245" s="1">
        <v>151.75</v>
      </c>
      <c r="DG245" s="1">
        <v>751.5</v>
      </c>
      <c r="DH245" s="1">
        <v>294</v>
      </c>
      <c r="DI245" s="1">
        <v>55.5</v>
      </c>
      <c r="DJ245" s="1">
        <v>3.6</v>
      </c>
      <c r="DK245" s="1">
        <v>105</v>
      </c>
      <c r="DL245" s="1">
        <v>90</v>
      </c>
      <c r="DM245" s="1">
        <v>7.2</v>
      </c>
      <c r="DN245" s="1">
        <v>55</v>
      </c>
      <c r="DO245" s="1">
        <v>6</v>
      </c>
      <c r="DP245" s="1">
        <v>42</v>
      </c>
      <c r="DQ245" s="1">
        <v>39.5</v>
      </c>
      <c r="DR245" s="1">
        <v>12</v>
      </c>
      <c r="DT245" s="1">
        <v>12</v>
      </c>
      <c r="EA245" s="1">
        <v>9270.7750000000033</v>
      </c>
      <c r="EB245" s="1" t="s">
        <v>452</v>
      </c>
    </row>
    <row r="246" spans="1:132" x14ac:dyDescent="0.2">
      <c r="A246" s="2">
        <v>0</v>
      </c>
      <c r="Q246" s="1">
        <v>0</v>
      </c>
      <c r="Z246" s="1">
        <v>0</v>
      </c>
      <c r="EA246" s="1">
        <v>0</v>
      </c>
    </row>
    <row r="247" spans="1:132" x14ac:dyDescent="0.2">
      <c r="A247" s="2">
        <v>0</v>
      </c>
      <c r="Q247" s="1">
        <v>0</v>
      </c>
      <c r="Z247" s="1">
        <v>0</v>
      </c>
      <c r="EA247" s="1">
        <v>0</v>
      </c>
    </row>
    <row r="248" spans="1:132" x14ac:dyDescent="0.2">
      <c r="A248" s="2" t="s">
        <v>448</v>
      </c>
      <c r="Q248" s="1">
        <v>0</v>
      </c>
      <c r="Z248" s="1">
        <v>0</v>
      </c>
      <c r="EA248" s="1">
        <v>0</v>
      </c>
      <c r="EB248" s="1" t="s">
        <v>453</v>
      </c>
    </row>
    <row r="249" spans="1:132" x14ac:dyDescent="0.2">
      <c r="A249" s="2" t="s">
        <v>449</v>
      </c>
      <c r="EA249" s="1">
        <v>0</v>
      </c>
      <c r="EB249" s="1" t="s">
        <v>454</v>
      </c>
    </row>
    <row r="250" spans="1:132" x14ac:dyDescent="0.2">
      <c r="A250" s="2"/>
    </row>
    <row r="251" spans="1:132" x14ac:dyDescent="0.2">
      <c r="A251" s="2" t="s">
        <v>530</v>
      </c>
      <c r="B251" s="1">
        <v>-26.736999999999998</v>
      </c>
      <c r="C251" s="1">
        <v>-27.77</v>
      </c>
      <c r="D251" s="1">
        <v>-144.11500000000001</v>
      </c>
      <c r="E251" s="1">
        <v>-26.582999999999998</v>
      </c>
      <c r="F251" s="1">
        <v>-293.77999999999997</v>
      </c>
      <c r="G251" s="1">
        <v>54</v>
      </c>
      <c r="H251" s="1">
        <v>-23.68</v>
      </c>
      <c r="I251" s="1">
        <v>2.2599999999999998</v>
      </c>
      <c r="J251" s="1">
        <v>-74.200000000000017</v>
      </c>
      <c r="K251" s="1">
        <v>-190.66</v>
      </c>
      <c r="L251" s="1">
        <v>-3.0539999999999998</v>
      </c>
      <c r="M251" s="1">
        <v>0</v>
      </c>
      <c r="N251" s="1">
        <v>-56.979999999999983</v>
      </c>
      <c r="O251" s="1">
        <v>-27.75</v>
      </c>
      <c r="P251" s="1">
        <v>138.75</v>
      </c>
      <c r="Q251" s="1">
        <v>-105.28</v>
      </c>
      <c r="R251" s="1">
        <v>0</v>
      </c>
      <c r="S251" s="1">
        <v>-8.9599999999999991</v>
      </c>
      <c r="T251" s="1">
        <v>1076.8800000000001</v>
      </c>
      <c r="U251" s="1">
        <v>-178.2</v>
      </c>
      <c r="V251" s="1">
        <v>-281.52</v>
      </c>
      <c r="W251" s="1">
        <v>-12.72</v>
      </c>
      <c r="X251" s="1">
        <v>-36.36</v>
      </c>
      <c r="Y251" s="1">
        <v>-88.8</v>
      </c>
      <c r="Z251" s="1">
        <v>-858.4</v>
      </c>
      <c r="AA251" s="1">
        <v>0</v>
      </c>
      <c r="AB251" s="1">
        <v>-1172.08</v>
      </c>
      <c r="AC251" s="1">
        <v>0</v>
      </c>
      <c r="AD251" s="1">
        <v>-112.92</v>
      </c>
      <c r="AE251" s="1">
        <v>-39.959999999999987</v>
      </c>
      <c r="AF251" s="1">
        <v>-67.2</v>
      </c>
      <c r="AG251" s="1">
        <v>-25.2</v>
      </c>
      <c r="AH251" s="1">
        <v>-56</v>
      </c>
      <c r="AI251" s="1">
        <v>494.2</v>
      </c>
      <c r="AJ251" s="1">
        <v>-63.280000000000008</v>
      </c>
      <c r="AK251" s="1">
        <v>468</v>
      </c>
      <c r="AL251" s="1">
        <v>-192.6</v>
      </c>
      <c r="AM251" s="1">
        <v>-332.4</v>
      </c>
      <c r="AN251" s="1">
        <v>-19.52</v>
      </c>
      <c r="AO251" s="1">
        <v>0</v>
      </c>
      <c r="AP251" s="1">
        <v>-74.97999999999999</v>
      </c>
      <c r="AQ251" s="1">
        <v>-1833.6</v>
      </c>
      <c r="AR251" s="1">
        <v>0</v>
      </c>
      <c r="AS251" s="1">
        <v>-570</v>
      </c>
      <c r="AT251" s="1">
        <v>-1.56</v>
      </c>
      <c r="AU251" s="1">
        <v>-267.2</v>
      </c>
      <c r="AV251" s="1">
        <v>-152.91999999999999</v>
      </c>
      <c r="AW251" s="1">
        <v>-14.577999999999999</v>
      </c>
      <c r="AX251" s="1">
        <v>-2.34</v>
      </c>
      <c r="AY251" s="1">
        <v>-12.909000000000001</v>
      </c>
      <c r="AZ251" s="1">
        <v>0</v>
      </c>
      <c r="BA251" s="1">
        <v>0</v>
      </c>
      <c r="BB251" s="1">
        <v>0</v>
      </c>
      <c r="BC251" s="1">
        <v>-828.125</v>
      </c>
      <c r="BD251" s="1">
        <v>-237.125</v>
      </c>
      <c r="BE251" s="1">
        <v>-162.375</v>
      </c>
      <c r="BF251" s="1">
        <v>-500.60199999999998</v>
      </c>
      <c r="BG251" s="1">
        <v>-124.8</v>
      </c>
      <c r="BH251" s="1">
        <v>-183</v>
      </c>
      <c r="BI251" s="1">
        <v>-10.5</v>
      </c>
      <c r="BJ251" s="1">
        <v>-318.39999999999998</v>
      </c>
      <c r="BK251" s="1">
        <v>-1.6</v>
      </c>
      <c r="BL251" s="1">
        <v>-92</v>
      </c>
      <c r="BM251" s="1">
        <v>-23</v>
      </c>
      <c r="BN251" s="1">
        <v>0</v>
      </c>
      <c r="BO251" s="1">
        <v>-80</v>
      </c>
      <c r="BP251" s="1">
        <v>-77.600000000000009</v>
      </c>
      <c r="BQ251" s="1">
        <v>-2975.25</v>
      </c>
      <c r="BR251" s="1">
        <v>-57.875</v>
      </c>
      <c r="BS251" s="1">
        <v>-1846.9</v>
      </c>
      <c r="BT251" s="1">
        <v>-863.2</v>
      </c>
      <c r="BU251" s="1">
        <v>-22.5</v>
      </c>
      <c r="BV251" s="1">
        <v>-142.80000000000001</v>
      </c>
      <c r="BW251" s="1">
        <v>0</v>
      </c>
      <c r="BX251" s="1">
        <v>-10</v>
      </c>
      <c r="BY251" s="1">
        <v>0</v>
      </c>
      <c r="BZ251" s="1">
        <v>-314.39999999999998</v>
      </c>
      <c r="CA251" s="1">
        <v>-136.5</v>
      </c>
      <c r="CB251" s="1">
        <v>-570.75</v>
      </c>
      <c r="CC251" s="1">
        <v>-136.5</v>
      </c>
      <c r="CD251" s="1">
        <v>-320.39999999999998</v>
      </c>
      <c r="CE251" s="1">
        <v>0</v>
      </c>
      <c r="CF251" s="1">
        <v>-24</v>
      </c>
      <c r="CG251" s="1">
        <v>0</v>
      </c>
      <c r="CH251" s="1">
        <v>1750</v>
      </c>
      <c r="CI251" s="1">
        <v>-1422.2</v>
      </c>
      <c r="CJ251" s="1">
        <v>96.000000000000028</v>
      </c>
      <c r="CK251" s="1">
        <v>-270</v>
      </c>
      <c r="CL251" s="1">
        <v>-127.5</v>
      </c>
      <c r="CM251" s="1">
        <v>-17.999999999999989</v>
      </c>
      <c r="CN251" s="1">
        <v>-13.2</v>
      </c>
      <c r="CO251" s="1">
        <v>0</v>
      </c>
      <c r="CP251" s="1">
        <v>-131</v>
      </c>
      <c r="CQ251" s="1">
        <v>-165.2</v>
      </c>
      <c r="CR251" s="1">
        <v>-12.2</v>
      </c>
      <c r="CS251" s="1">
        <v>-36</v>
      </c>
      <c r="CT251" s="1">
        <v>-93.999999999999986</v>
      </c>
      <c r="CU251" s="1">
        <v>-44</v>
      </c>
      <c r="CV251" s="1">
        <v>-41.25</v>
      </c>
      <c r="CW251" s="1">
        <v>-24</v>
      </c>
      <c r="CX251" s="1">
        <v>119.5</v>
      </c>
      <c r="CY251" s="1">
        <v>-14.39999999999999</v>
      </c>
      <c r="CZ251" s="1">
        <v>-311.02</v>
      </c>
      <c r="DA251" s="1">
        <v>468.71999999999991</v>
      </c>
      <c r="DB251" s="1">
        <v>-1.1999999999999991</v>
      </c>
      <c r="DC251" s="1">
        <v>-271.8</v>
      </c>
      <c r="DD251" s="1">
        <v>80.200000000000017</v>
      </c>
      <c r="DE251" s="1">
        <v>107.64</v>
      </c>
      <c r="DF251" s="1">
        <v>-173.25</v>
      </c>
      <c r="DG251" s="1">
        <v>-1120.5</v>
      </c>
      <c r="DH251" s="1">
        <v>-342</v>
      </c>
      <c r="DI251" s="1">
        <v>-54</v>
      </c>
      <c r="DJ251" s="1">
        <v>-10.80000000000002</v>
      </c>
      <c r="DK251" s="1">
        <v>-105</v>
      </c>
      <c r="DL251" s="1">
        <v>-128</v>
      </c>
      <c r="DM251" s="1">
        <v>-44.600000000000037</v>
      </c>
      <c r="DN251" s="1">
        <v>-60</v>
      </c>
      <c r="DO251" s="1">
        <v>52</v>
      </c>
      <c r="DP251" s="1">
        <v>-102.5</v>
      </c>
      <c r="DQ251" s="1">
        <v>-131</v>
      </c>
      <c r="DR251" s="1">
        <v>-55.5</v>
      </c>
      <c r="DS251" s="1">
        <v>68</v>
      </c>
      <c r="DT251" s="1">
        <v>206</v>
      </c>
      <c r="DU251" s="1">
        <v>0</v>
      </c>
      <c r="DV251" s="1">
        <v>0</v>
      </c>
      <c r="DZ251" s="1">
        <v>0</v>
      </c>
      <c r="EA251" s="1">
        <v>-17678.96799999999</v>
      </c>
      <c r="EB251" s="1" t="s">
        <v>530</v>
      </c>
    </row>
    <row r="252" spans="1:132" x14ac:dyDescent="0.2">
      <c r="A252" s="2" t="s">
        <v>531</v>
      </c>
      <c r="B252" s="1">
        <v>-26.736999999999998</v>
      </c>
      <c r="C252" s="1">
        <v>-0.93400000000000016</v>
      </c>
      <c r="D252" s="1">
        <v>-138.31899999999999</v>
      </c>
      <c r="E252" s="1">
        <v>-17.596</v>
      </c>
      <c r="F252" s="1">
        <v>17.019999999999978</v>
      </c>
      <c r="G252" s="1">
        <v>54</v>
      </c>
      <c r="H252" s="1">
        <v>2.96</v>
      </c>
      <c r="I252" s="1">
        <v>2.2599999999999998</v>
      </c>
      <c r="J252" s="1">
        <v>90.16</v>
      </c>
      <c r="K252" s="1">
        <v>-59.16</v>
      </c>
      <c r="L252" s="1">
        <v>-3.0539999999999998</v>
      </c>
      <c r="M252" s="1">
        <v>0</v>
      </c>
      <c r="N252" s="1">
        <v>6.2900000000000196</v>
      </c>
      <c r="O252" s="1">
        <v>-9.99</v>
      </c>
      <c r="P252" s="1">
        <v>183.15</v>
      </c>
      <c r="Q252" s="1">
        <v>-82.88</v>
      </c>
      <c r="R252" s="1">
        <v>0</v>
      </c>
      <c r="S252" s="1">
        <v>-8.9599999999999991</v>
      </c>
      <c r="T252" s="1">
        <v>1822.8</v>
      </c>
      <c r="U252" s="1">
        <v>-100.8</v>
      </c>
      <c r="V252" s="1">
        <v>-173.52</v>
      </c>
      <c r="W252" s="1">
        <v>-0.72</v>
      </c>
      <c r="X252" s="1">
        <v>-27.96</v>
      </c>
      <c r="Y252" s="1">
        <v>-10.8</v>
      </c>
      <c r="Z252" s="1">
        <v>-332.26</v>
      </c>
      <c r="AA252" s="1">
        <v>0</v>
      </c>
      <c r="AB252" s="1">
        <v>-807.76</v>
      </c>
      <c r="AC252" s="1">
        <v>0</v>
      </c>
      <c r="AD252" s="1">
        <v>-68.88</v>
      </c>
      <c r="AE252" s="1">
        <v>-13.56</v>
      </c>
      <c r="AF252" s="1">
        <v>-1.2</v>
      </c>
      <c r="AG252" s="1">
        <v>-20.399999999999999</v>
      </c>
      <c r="AH252" s="1">
        <v>-22.4</v>
      </c>
      <c r="AI252" s="1">
        <v>546</v>
      </c>
      <c r="AJ252" s="1">
        <v>-29.68000000000001</v>
      </c>
      <c r="AK252" s="1">
        <v>496.8</v>
      </c>
      <c r="AL252" s="1">
        <v>-145.80000000000001</v>
      </c>
      <c r="AM252" s="1">
        <v>-322.8</v>
      </c>
      <c r="AN252" s="1">
        <v>0.46000000000000091</v>
      </c>
      <c r="AO252" s="1">
        <v>0</v>
      </c>
      <c r="AP252" s="1">
        <v>-23.45999999999999</v>
      </c>
      <c r="AQ252" s="1">
        <v>-1806.6</v>
      </c>
      <c r="AR252" s="1">
        <v>0</v>
      </c>
      <c r="AS252" s="1">
        <v>-486</v>
      </c>
      <c r="AT252" s="1">
        <v>-1.56</v>
      </c>
      <c r="AU252" s="1">
        <v>-18.399999999999991</v>
      </c>
      <c r="AV252" s="1">
        <v>-129</v>
      </c>
      <c r="AW252" s="1">
        <v>-14.583</v>
      </c>
      <c r="AX252" s="1">
        <v>-0.71199999999999997</v>
      </c>
      <c r="AY252" s="1">
        <v>-6.3310000000000004</v>
      </c>
      <c r="AZ252" s="1">
        <v>0</v>
      </c>
      <c r="BA252" s="1">
        <v>0</v>
      </c>
      <c r="BB252" s="1">
        <v>0</v>
      </c>
      <c r="BC252" s="1">
        <v>-654</v>
      </c>
      <c r="BD252" s="1">
        <v>-180.125</v>
      </c>
      <c r="BE252" s="1">
        <v>-130.375</v>
      </c>
      <c r="BF252" s="1">
        <v>-290.202</v>
      </c>
      <c r="BG252" s="1">
        <v>-124.8</v>
      </c>
      <c r="BH252" s="1">
        <v>-141</v>
      </c>
      <c r="BI252" s="1">
        <v>-1.5</v>
      </c>
      <c r="BJ252" s="1">
        <v>-230.4</v>
      </c>
      <c r="BK252" s="1">
        <v>-1.6</v>
      </c>
      <c r="BL252" s="1">
        <v>-69.2</v>
      </c>
      <c r="BM252" s="1">
        <v>-16</v>
      </c>
      <c r="BN252" s="1">
        <v>0</v>
      </c>
      <c r="BO252" s="1">
        <v>0</v>
      </c>
      <c r="BP252" s="1">
        <v>-71.2</v>
      </c>
      <c r="BQ252" s="1">
        <v>-2576.25</v>
      </c>
      <c r="BR252" s="1">
        <v>-39.875</v>
      </c>
      <c r="BS252" s="1">
        <v>-1430.1</v>
      </c>
      <c r="BT252" s="1">
        <v>-483.2</v>
      </c>
      <c r="BU252" s="1">
        <v>-9</v>
      </c>
      <c r="BV252" s="1">
        <v>-76.800000000000011</v>
      </c>
      <c r="BW252" s="1">
        <v>0</v>
      </c>
      <c r="BX252" s="1">
        <v>1</v>
      </c>
      <c r="BY252" s="1">
        <v>0</v>
      </c>
      <c r="BZ252" s="1">
        <v>-314.39999999999998</v>
      </c>
      <c r="CA252" s="1">
        <v>-66</v>
      </c>
      <c r="CB252" s="1">
        <v>-345.5</v>
      </c>
      <c r="CC252" s="1">
        <v>-115.5</v>
      </c>
      <c r="CD252" s="1">
        <v>-212.4</v>
      </c>
      <c r="CE252" s="1">
        <v>0</v>
      </c>
      <c r="CF252" s="1">
        <v>-20.399999999999999</v>
      </c>
      <c r="CG252" s="1">
        <v>0</v>
      </c>
      <c r="CH252" s="1">
        <v>1822</v>
      </c>
      <c r="CI252" s="1">
        <v>-962.59999999999991</v>
      </c>
      <c r="CJ252" s="1">
        <v>96.000000000000028</v>
      </c>
      <c r="CK252" s="1">
        <v>-75.599999999999966</v>
      </c>
      <c r="CL252" s="1">
        <v>-85.5</v>
      </c>
      <c r="CM252" s="1">
        <v>-17.999999999999989</v>
      </c>
      <c r="CN252" s="1">
        <v>-3.600000000000001</v>
      </c>
      <c r="CO252" s="1">
        <v>0</v>
      </c>
      <c r="CP252" s="1">
        <v>-105.8</v>
      </c>
      <c r="CQ252" s="1">
        <v>-118.2</v>
      </c>
      <c r="CR252" s="1">
        <v>-11</v>
      </c>
      <c r="CS252" s="1">
        <v>0</v>
      </c>
      <c r="CT252" s="1">
        <v>-89.199999999999989</v>
      </c>
      <c r="CU252" s="1">
        <v>-20</v>
      </c>
      <c r="CV252" s="1">
        <v>-24.75</v>
      </c>
      <c r="CW252" s="1">
        <v>-24</v>
      </c>
      <c r="CX252" s="1">
        <v>191.5</v>
      </c>
      <c r="CY252" s="1">
        <v>-8.3999999999999915</v>
      </c>
      <c r="CZ252" s="1">
        <v>-113.02</v>
      </c>
      <c r="DA252" s="1">
        <v>571.31999999999994</v>
      </c>
      <c r="DB252" s="1">
        <v>-1.1999999999999991</v>
      </c>
      <c r="DC252" s="1">
        <v>-93.240000000000009</v>
      </c>
      <c r="DD252" s="1">
        <v>155.80000000000001</v>
      </c>
      <c r="DE252" s="1">
        <v>175.14</v>
      </c>
      <c r="DF252" s="1">
        <v>-21.5</v>
      </c>
      <c r="DG252" s="1">
        <v>-369</v>
      </c>
      <c r="DH252" s="1">
        <v>-48</v>
      </c>
      <c r="DI252" s="1">
        <v>1.5</v>
      </c>
      <c r="DJ252" s="1">
        <v>-7.2000000000000171</v>
      </c>
      <c r="DK252" s="1">
        <v>0</v>
      </c>
      <c r="DL252" s="1">
        <v>-38</v>
      </c>
      <c r="DM252" s="1">
        <v>-37.400000000000027</v>
      </c>
      <c r="DN252" s="1">
        <v>-5</v>
      </c>
      <c r="DO252" s="1">
        <v>58</v>
      </c>
      <c r="DP252" s="1">
        <v>-60.5</v>
      </c>
      <c r="DQ252" s="1">
        <v>-91.5</v>
      </c>
      <c r="DR252" s="1">
        <v>-43.5</v>
      </c>
      <c r="DS252" s="1">
        <v>68</v>
      </c>
      <c r="DT252" s="1">
        <v>218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-8408.192999999992</v>
      </c>
      <c r="EB252" s="1" t="s">
        <v>531</v>
      </c>
    </row>
    <row r="253" spans="1:132" x14ac:dyDescent="0.2">
      <c r="A253" s="2" t="s">
        <v>532</v>
      </c>
      <c r="B253" s="1">
        <v>0</v>
      </c>
      <c r="C253" s="1">
        <v>-26.835999999999999</v>
      </c>
      <c r="D253" s="1">
        <v>-5.7960000000000003</v>
      </c>
      <c r="E253" s="1">
        <v>-8.9870000000000001</v>
      </c>
      <c r="F253" s="1">
        <v>-310.8</v>
      </c>
      <c r="G253" s="1">
        <v>0</v>
      </c>
      <c r="H253" s="1">
        <v>-26.64</v>
      </c>
      <c r="I253" s="1">
        <v>0</v>
      </c>
      <c r="J253" s="1">
        <v>-164.36</v>
      </c>
      <c r="K253" s="1">
        <v>-131.5</v>
      </c>
      <c r="L253" s="1">
        <v>0</v>
      </c>
      <c r="M253" s="1">
        <v>0</v>
      </c>
      <c r="N253" s="1">
        <v>-63.27</v>
      </c>
      <c r="O253" s="1">
        <v>-17.760000000000002</v>
      </c>
      <c r="P253" s="1">
        <v>-44.4</v>
      </c>
      <c r="Q253" s="1">
        <v>-22.4</v>
      </c>
      <c r="R253" s="1">
        <v>0</v>
      </c>
      <c r="S253" s="1">
        <v>0</v>
      </c>
      <c r="T253" s="1">
        <v>-745.92</v>
      </c>
      <c r="U253" s="1">
        <v>-77.400000000000006</v>
      </c>
      <c r="V253" s="1">
        <v>-108</v>
      </c>
      <c r="W253" s="1">
        <v>-12</v>
      </c>
      <c r="X253" s="1">
        <v>-8.4</v>
      </c>
      <c r="Y253" s="1">
        <v>-78</v>
      </c>
      <c r="Z253" s="1">
        <v>-526.14</v>
      </c>
      <c r="AA253" s="1">
        <v>0</v>
      </c>
      <c r="AB253" s="1">
        <v>-364.32</v>
      </c>
      <c r="AC253" s="1">
        <v>0</v>
      </c>
      <c r="AD253" s="1">
        <v>-44.04</v>
      </c>
      <c r="AE253" s="1">
        <v>-26.4</v>
      </c>
      <c r="AF253" s="1">
        <v>-66</v>
      </c>
      <c r="AG253" s="1">
        <v>-4.8</v>
      </c>
      <c r="AH253" s="1">
        <v>-33.6</v>
      </c>
      <c r="AI253" s="1">
        <v>-51.8</v>
      </c>
      <c r="AJ253" s="1">
        <v>-33.6</v>
      </c>
      <c r="AK253" s="1">
        <v>-28.8</v>
      </c>
      <c r="AL253" s="1">
        <v>-46.8</v>
      </c>
      <c r="AM253" s="1">
        <v>-9.6</v>
      </c>
      <c r="AN253" s="1">
        <v>-19.98</v>
      </c>
      <c r="AO253" s="1">
        <v>0</v>
      </c>
      <c r="AP253" s="1">
        <v>-51.52</v>
      </c>
      <c r="AQ253" s="1">
        <v>-27</v>
      </c>
      <c r="AR253" s="1">
        <v>0</v>
      </c>
      <c r="AS253" s="1">
        <v>-84</v>
      </c>
      <c r="AT253" s="1">
        <v>0</v>
      </c>
      <c r="AU253" s="1">
        <v>-248.8</v>
      </c>
      <c r="AV253" s="1">
        <v>-23.92</v>
      </c>
      <c r="AW253" s="1">
        <v>5.0000000000000001E-3</v>
      </c>
      <c r="AX253" s="1">
        <v>-1.6279999999999999</v>
      </c>
      <c r="AY253" s="1">
        <v>-6.5780000000000003</v>
      </c>
      <c r="AZ253" s="1">
        <v>0</v>
      </c>
      <c r="BA253" s="1">
        <v>0</v>
      </c>
      <c r="BB253" s="1">
        <v>0</v>
      </c>
      <c r="BC253" s="1">
        <v>-174.125</v>
      </c>
      <c r="BD253" s="1">
        <v>-57</v>
      </c>
      <c r="BE253" s="1">
        <v>-32</v>
      </c>
      <c r="BF253" s="1">
        <v>-210.4</v>
      </c>
      <c r="BG253" s="1">
        <v>0</v>
      </c>
      <c r="BH253" s="1">
        <v>-42</v>
      </c>
      <c r="BI253" s="1">
        <v>-9</v>
      </c>
      <c r="BJ253" s="1">
        <v>-88</v>
      </c>
      <c r="BK253" s="1">
        <v>0</v>
      </c>
      <c r="BL253" s="1">
        <v>-22.8</v>
      </c>
      <c r="BM253" s="1">
        <v>-7</v>
      </c>
      <c r="BN253" s="1">
        <v>0</v>
      </c>
      <c r="BO253" s="1">
        <v>-80</v>
      </c>
      <c r="BP253" s="1">
        <v>-6.4</v>
      </c>
      <c r="BQ253" s="1">
        <v>-399</v>
      </c>
      <c r="BR253" s="1">
        <v>-18</v>
      </c>
      <c r="BS253" s="1">
        <v>-416.8</v>
      </c>
      <c r="BT253" s="1">
        <v>-380</v>
      </c>
      <c r="BU253" s="1">
        <v>-13.5</v>
      </c>
      <c r="BV253" s="1">
        <v>-66</v>
      </c>
      <c r="BW253" s="1">
        <v>0</v>
      </c>
      <c r="BX253" s="1">
        <v>-11</v>
      </c>
      <c r="BY253" s="1">
        <v>0</v>
      </c>
      <c r="BZ253" s="1">
        <v>0</v>
      </c>
      <c r="CA253" s="1">
        <v>-70.5</v>
      </c>
      <c r="CB253" s="1">
        <v>-225.25</v>
      </c>
      <c r="CC253" s="1">
        <v>-21</v>
      </c>
      <c r="CD253" s="1">
        <v>-108</v>
      </c>
      <c r="CE253" s="1">
        <v>0</v>
      </c>
      <c r="CF253" s="1">
        <v>-3.6</v>
      </c>
      <c r="CG253" s="1">
        <v>0</v>
      </c>
      <c r="CH253" s="1">
        <v>-72</v>
      </c>
      <c r="CI253" s="1">
        <v>-459.6</v>
      </c>
      <c r="CJ253" s="1">
        <v>0</v>
      </c>
      <c r="CK253" s="1">
        <v>-194.4</v>
      </c>
      <c r="CL253" s="1">
        <v>-42</v>
      </c>
      <c r="CM253" s="1">
        <v>0</v>
      </c>
      <c r="CN253" s="1">
        <v>-9.6</v>
      </c>
      <c r="CO253" s="1">
        <v>0</v>
      </c>
      <c r="CP253" s="1">
        <v>-25.2</v>
      </c>
      <c r="CQ253" s="1">
        <v>-47</v>
      </c>
      <c r="CR253" s="1">
        <v>-1.2</v>
      </c>
      <c r="CS253" s="1">
        <v>-36</v>
      </c>
      <c r="CT253" s="1">
        <v>-4.8</v>
      </c>
      <c r="CU253" s="1">
        <v>-24</v>
      </c>
      <c r="CV253" s="1">
        <v>-16.5</v>
      </c>
      <c r="CW253" s="1">
        <v>0</v>
      </c>
      <c r="CX253" s="1">
        <v>-72</v>
      </c>
      <c r="CY253" s="1">
        <v>-6</v>
      </c>
      <c r="CZ253" s="1">
        <v>-198</v>
      </c>
      <c r="DA253" s="1">
        <v>-102.6</v>
      </c>
      <c r="DB253" s="1">
        <v>0</v>
      </c>
      <c r="DC253" s="1">
        <v>-178.56</v>
      </c>
      <c r="DD253" s="1">
        <v>-75.599999999999994</v>
      </c>
      <c r="DE253" s="1">
        <v>-67.5</v>
      </c>
      <c r="DF253" s="1">
        <v>-151.75</v>
      </c>
      <c r="DG253" s="1">
        <v>-751.5</v>
      </c>
      <c r="DH253" s="1">
        <v>-294</v>
      </c>
      <c r="DI253" s="1">
        <v>-55.5</v>
      </c>
      <c r="DJ253" s="1">
        <v>-3.6</v>
      </c>
      <c r="DK253" s="1">
        <v>-105</v>
      </c>
      <c r="DL253" s="1">
        <v>-90</v>
      </c>
      <c r="DM253" s="1">
        <v>-7.2</v>
      </c>
      <c r="DN253" s="1">
        <v>-55</v>
      </c>
      <c r="DO253" s="1">
        <v>-6</v>
      </c>
      <c r="DP253" s="1">
        <v>-42</v>
      </c>
      <c r="DQ253" s="1">
        <v>-39.5</v>
      </c>
      <c r="DR253" s="1">
        <v>-12</v>
      </c>
      <c r="DS253" s="1">
        <v>0</v>
      </c>
      <c r="DT253" s="1">
        <v>-12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-9270.7750000000033</v>
      </c>
      <c r="EB253" s="1" t="s">
        <v>532</v>
      </c>
    </row>
    <row r="254" spans="1:132" x14ac:dyDescent="0.2">
      <c r="A254" s="2" t="s">
        <v>533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Z254" s="1">
        <v>0</v>
      </c>
      <c r="EA254" s="1">
        <v>0</v>
      </c>
      <c r="EB254" s="1" t="s">
        <v>533</v>
      </c>
    </row>
    <row r="255" spans="1:132" x14ac:dyDescent="0.2">
      <c r="A255" s="2" t="s">
        <v>534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Z255" s="1">
        <v>0</v>
      </c>
      <c r="EA255" s="1">
        <v>0</v>
      </c>
      <c r="EB255" s="1" t="s">
        <v>534</v>
      </c>
    </row>
    <row r="256" spans="1:132" x14ac:dyDescent="0.2">
      <c r="A256" s="2" t="s">
        <v>535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Z256" s="1">
        <v>0</v>
      </c>
      <c r="EA256" s="1">
        <v>0</v>
      </c>
      <c r="EB256" s="1" t="s">
        <v>535</v>
      </c>
    </row>
    <row r="257" spans="1:134" x14ac:dyDescent="0.2">
      <c r="A257" s="2" t="s">
        <v>536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Z257" s="1">
        <v>0</v>
      </c>
      <c r="EA257" s="1">
        <v>0</v>
      </c>
      <c r="EB257" s="1" t="s">
        <v>536</v>
      </c>
    </row>
    <row r="258" spans="1:134" x14ac:dyDescent="0.2">
      <c r="A258" s="2"/>
    </row>
    <row r="259" spans="1:134" x14ac:dyDescent="0.2">
      <c r="A259" s="2" t="s">
        <v>537</v>
      </c>
    </row>
    <row r="260" spans="1:134" x14ac:dyDescent="0.2">
      <c r="A260" s="2" t="s">
        <v>538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D260" s="1">
        <v>360.12</v>
      </c>
      <c r="AE260" s="1">
        <v>112.8</v>
      </c>
      <c r="AF260" s="1">
        <v>522</v>
      </c>
      <c r="AG260" s="1">
        <v>122.4</v>
      </c>
      <c r="AH260" s="1">
        <v>262.08</v>
      </c>
      <c r="AI260" s="1">
        <v>536.76</v>
      </c>
      <c r="AJ260" s="1">
        <v>85.12</v>
      </c>
      <c r="AK260" s="1">
        <v>10588.8</v>
      </c>
      <c r="AL260" s="1">
        <v>0</v>
      </c>
      <c r="AM260" s="1">
        <v>1152</v>
      </c>
      <c r="AP260" s="1">
        <v>426.88</v>
      </c>
      <c r="AQ260" s="1">
        <v>2560.1999999999998</v>
      </c>
      <c r="AR260" s="1">
        <v>108</v>
      </c>
      <c r="AS260" s="1">
        <v>4704</v>
      </c>
      <c r="AT260" s="1">
        <v>27.6</v>
      </c>
      <c r="AU260" s="1">
        <v>1048.8</v>
      </c>
      <c r="AV260" s="1">
        <v>330.46</v>
      </c>
      <c r="AW260" s="1">
        <v>86.75</v>
      </c>
      <c r="AX260" s="1">
        <v>51.255000000000003</v>
      </c>
      <c r="AY260" s="1">
        <v>22.13</v>
      </c>
      <c r="AZ260" s="1">
        <v>0</v>
      </c>
      <c r="BA260" s="1">
        <v>0</v>
      </c>
      <c r="BB260" s="1">
        <v>14</v>
      </c>
      <c r="BC260" s="1">
        <v>1390.875</v>
      </c>
      <c r="BD260" s="1">
        <v>414</v>
      </c>
      <c r="BE260" s="1">
        <v>521</v>
      </c>
      <c r="BF260" s="1">
        <v>900</v>
      </c>
      <c r="BG260" s="1">
        <v>72</v>
      </c>
      <c r="BH260" s="1">
        <v>474</v>
      </c>
      <c r="BI260" s="1">
        <v>135</v>
      </c>
      <c r="BJ260" s="1">
        <v>33.6</v>
      </c>
      <c r="BK260" s="1">
        <v>115.2</v>
      </c>
      <c r="BL260" s="1">
        <v>128.4</v>
      </c>
      <c r="BM260" s="1">
        <v>93</v>
      </c>
      <c r="BO260" s="1">
        <v>260</v>
      </c>
      <c r="BP260" s="1">
        <v>47.2</v>
      </c>
      <c r="BQ260" s="1">
        <v>7155</v>
      </c>
      <c r="BR260" s="1">
        <v>101.875</v>
      </c>
      <c r="BS260" s="1">
        <v>2332.8000000000002</v>
      </c>
      <c r="BT260" s="1">
        <v>137.6</v>
      </c>
      <c r="BU260" s="1">
        <v>129</v>
      </c>
      <c r="BV260" s="1">
        <v>129.6</v>
      </c>
      <c r="BX260" s="1">
        <v>39</v>
      </c>
      <c r="BY260" s="1">
        <v>288</v>
      </c>
      <c r="BZ260" s="1">
        <v>272.39999999999998</v>
      </c>
      <c r="CA260" s="1">
        <v>522</v>
      </c>
      <c r="CB260" s="1">
        <v>1810.25</v>
      </c>
      <c r="CC260" s="1">
        <v>759</v>
      </c>
      <c r="CD260" s="1">
        <v>128.4</v>
      </c>
      <c r="CF260" s="1">
        <v>95.4</v>
      </c>
      <c r="CG260" s="1">
        <v>0</v>
      </c>
      <c r="CH260" s="1">
        <v>9060</v>
      </c>
      <c r="CI260" s="1">
        <v>5958</v>
      </c>
      <c r="CJ260" s="1">
        <v>264</v>
      </c>
      <c r="CK260" s="1">
        <v>810</v>
      </c>
      <c r="CL260" s="1">
        <v>451.5</v>
      </c>
      <c r="CM260" s="1">
        <v>166.8</v>
      </c>
      <c r="CN260" s="1">
        <v>62.4</v>
      </c>
      <c r="CO260" s="1">
        <v>0</v>
      </c>
      <c r="CP260" s="1">
        <v>8414.7999999999993</v>
      </c>
      <c r="CQ260" s="1">
        <v>615.20000000000005</v>
      </c>
      <c r="CT260" s="1">
        <v>157.6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1188</v>
      </c>
      <c r="DM260" s="1">
        <v>880</v>
      </c>
      <c r="DN260" s="1">
        <v>889</v>
      </c>
      <c r="DO260" s="1">
        <v>1116</v>
      </c>
      <c r="DP260" s="1">
        <v>304</v>
      </c>
      <c r="DQ260" s="1">
        <v>215</v>
      </c>
      <c r="DR260" s="1">
        <v>339</v>
      </c>
      <c r="DS260" s="1">
        <v>396</v>
      </c>
      <c r="DT260" s="1">
        <v>672</v>
      </c>
      <c r="EA260" s="1">
        <v>113528.06</v>
      </c>
      <c r="EB260" s="1" t="s">
        <v>538</v>
      </c>
    </row>
    <row r="261" spans="1:134" x14ac:dyDescent="0.2">
      <c r="A261" s="2" t="s">
        <v>539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D261" s="1">
        <v>1422.48</v>
      </c>
      <c r="AE261" s="1">
        <v>128.4</v>
      </c>
      <c r="AF261" s="1">
        <v>1168.8</v>
      </c>
      <c r="AG261" s="1">
        <v>205.2</v>
      </c>
      <c r="AH261" s="1">
        <v>589.12</v>
      </c>
      <c r="AI261" s="1">
        <v>1340.64</v>
      </c>
      <c r="AJ261" s="1">
        <v>183.68</v>
      </c>
      <c r="AK261" s="1">
        <v>1315.2</v>
      </c>
      <c r="AL261" s="1">
        <v>0</v>
      </c>
      <c r="AM261" s="1">
        <v>710.4</v>
      </c>
      <c r="AP261" s="1">
        <v>463.68</v>
      </c>
      <c r="AQ261" s="1">
        <v>9955.6</v>
      </c>
      <c r="AR261" s="1">
        <v>216</v>
      </c>
      <c r="AS261" s="1">
        <v>660</v>
      </c>
      <c r="AT261" s="1">
        <v>42</v>
      </c>
      <c r="AU261" s="1">
        <v>846.4</v>
      </c>
      <c r="AV261" s="1">
        <v>365.04</v>
      </c>
      <c r="AW261" s="1">
        <v>71.165000000000006</v>
      </c>
      <c r="AX261" s="1">
        <v>108.97</v>
      </c>
      <c r="AY261" s="1">
        <v>28.518000000000001</v>
      </c>
      <c r="AZ261" s="1">
        <v>0</v>
      </c>
      <c r="BA261" s="1">
        <v>0</v>
      </c>
      <c r="BB261" s="1">
        <v>0</v>
      </c>
      <c r="BC261" s="1">
        <v>2213.5</v>
      </c>
      <c r="BD261" s="1">
        <v>686</v>
      </c>
      <c r="BE261" s="1">
        <v>644</v>
      </c>
      <c r="BF261" s="1">
        <v>1240</v>
      </c>
      <c r="BG261" s="1">
        <v>252</v>
      </c>
      <c r="BH261" s="1">
        <v>898.5</v>
      </c>
      <c r="BI261" s="1">
        <v>154.5</v>
      </c>
      <c r="BJ261" s="1">
        <v>37.6</v>
      </c>
      <c r="BK261" s="1">
        <v>634.4</v>
      </c>
      <c r="BL261" s="1">
        <v>501.6</v>
      </c>
      <c r="BM261" s="1">
        <v>227</v>
      </c>
      <c r="BO261" s="1">
        <v>842</v>
      </c>
      <c r="BP261" s="1">
        <v>155.19999999999999</v>
      </c>
      <c r="BQ261" s="1">
        <v>5575</v>
      </c>
      <c r="BR261" s="1">
        <v>244.5</v>
      </c>
      <c r="BS261" s="1">
        <v>4327.2</v>
      </c>
      <c r="BT261" s="1">
        <v>720</v>
      </c>
      <c r="BU261" s="1">
        <v>181.5</v>
      </c>
      <c r="BV261" s="1">
        <v>680.4</v>
      </c>
      <c r="BX261" s="1">
        <v>246</v>
      </c>
      <c r="BY261" s="1">
        <v>1132</v>
      </c>
      <c r="BZ261" s="1">
        <v>596.4</v>
      </c>
      <c r="CA261" s="1">
        <v>1072.5</v>
      </c>
      <c r="CB261" s="1">
        <v>1844.5</v>
      </c>
      <c r="CC261" s="1">
        <v>432</v>
      </c>
      <c r="CD261" s="1">
        <v>657.6</v>
      </c>
      <c r="CF261" s="1">
        <v>232.2</v>
      </c>
      <c r="CG261" s="1">
        <v>0</v>
      </c>
      <c r="CH261" s="1">
        <v>11319</v>
      </c>
      <c r="CI261" s="1">
        <v>8599.2000000000007</v>
      </c>
      <c r="CJ261" s="1">
        <v>0</v>
      </c>
      <c r="CK261" s="1">
        <v>2412.7199999999998</v>
      </c>
      <c r="CL261" s="1">
        <v>1248</v>
      </c>
      <c r="CM261" s="1">
        <v>301.2</v>
      </c>
      <c r="CN261" s="1">
        <v>294</v>
      </c>
      <c r="CO261" s="1">
        <v>276</v>
      </c>
      <c r="CP261" s="1">
        <v>15789.6</v>
      </c>
      <c r="CQ261" s="1">
        <v>500.4</v>
      </c>
      <c r="CT261" s="1">
        <v>162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2130</v>
      </c>
      <c r="DM261" s="1">
        <v>728.4</v>
      </c>
      <c r="DN261" s="1">
        <v>917.5</v>
      </c>
      <c r="DO261" s="1">
        <v>874</v>
      </c>
      <c r="DP261" s="1">
        <v>285</v>
      </c>
      <c r="DQ261" s="1">
        <v>129</v>
      </c>
      <c r="DR261" s="1">
        <v>60</v>
      </c>
      <c r="DS261" s="1">
        <v>48</v>
      </c>
      <c r="DT261" s="1">
        <v>606</v>
      </c>
      <c r="EA261" s="1">
        <v>161519.94099999999</v>
      </c>
      <c r="EB261" s="1" t="s">
        <v>539</v>
      </c>
    </row>
    <row r="262" spans="1:134" x14ac:dyDescent="0.2">
      <c r="A262" s="2" t="s">
        <v>540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D262" s="1">
        <v>413.76</v>
      </c>
      <c r="AE262" s="1">
        <v>206.28</v>
      </c>
      <c r="AF262" s="1">
        <v>1596</v>
      </c>
      <c r="AG262" s="1">
        <v>93.6</v>
      </c>
      <c r="AH262" s="1">
        <v>418.88</v>
      </c>
      <c r="AI262" s="1">
        <v>2764.16</v>
      </c>
      <c r="AJ262" s="1">
        <v>239.68</v>
      </c>
      <c r="AK262" s="1">
        <v>3302.4</v>
      </c>
      <c r="AL262" s="1">
        <v>0</v>
      </c>
      <c r="AM262" s="1">
        <v>768</v>
      </c>
      <c r="AP262" s="1">
        <v>515.20000000000005</v>
      </c>
      <c r="AQ262" s="1">
        <v>8688.7999999999993</v>
      </c>
      <c r="AR262" s="1">
        <v>0</v>
      </c>
      <c r="AS262" s="1">
        <v>756</v>
      </c>
      <c r="AT262" s="1">
        <v>68.400000000000006</v>
      </c>
      <c r="AU262" s="1">
        <v>1260.4000000000001</v>
      </c>
      <c r="AV262" s="1">
        <v>509.6</v>
      </c>
      <c r="AW262" s="1">
        <v>58.72</v>
      </c>
      <c r="AX262" s="1">
        <v>70.635000000000005</v>
      </c>
      <c r="AY262" s="1">
        <v>29.535</v>
      </c>
      <c r="AZ262" s="1">
        <v>0</v>
      </c>
      <c r="BA262" s="1">
        <v>0</v>
      </c>
      <c r="BB262" s="1">
        <v>0</v>
      </c>
      <c r="BC262" s="1">
        <v>2330</v>
      </c>
      <c r="BD262" s="1">
        <v>679</v>
      </c>
      <c r="BE262" s="1">
        <v>999</v>
      </c>
      <c r="BF262" s="1">
        <v>2853.6</v>
      </c>
      <c r="BG262" s="1">
        <v>192</v>
      </c>
      <c r="BH262" s="1">
        <v>798</v>
      </c>
      <c r="BI262" s="1">
        <v>204</v>
      </c>
      <c r="BJ262" s="1">
        <v>319.2</v>
      </c>
      <c r="BK262" s="1">
        <v>288</v>
      </c>
      <c r="BL262" s="1">
        <v>274.8</v>
      </c>
      <c r="BM262" s="1">
        <v>131</v>
      </c>
      <c r="BO262" s="1">
        <v>1030</v>
      </c>
      <c r="BP262" s="1">
        <v>139.4</v>
      </c>
      <c r="BQ262" s="1">
        <v>5328</v>
      </c>
      <c r="BR262" s="1">
        <v>161</v>
      </c>
      <c r="BS262" s="1">
        <v>5728</v>
      </c>
      <c r="BT262" s="1">
        <v>125.6</v>
      </c>
      <c r="BU262" s="1">
        <v>192</v>
      </c>
      <c r="BV262" s="1">
        <v>391.2</v>
      </c>
      <c r="BX262" s="1">
        <v>123</v>
      </c>
      <c r="BY262" s="1">
        <v>384</v>
      </c>
      <c r="BZ262" s="1">
        <v>277.2</v>
      </c>
      <c r="CA262" s="1">
        <v>652.5</v>
      </c>
      <c r="CB262" s="1">
        <v>1961.25</v>
      </c>
      <c r="CC262" s="1">
        <v>354</v>
      </c>
      <c r="CD262" s="1">
        <v>770.4</v>
      </c>
      <c r="CF262" s="1">
        <v>133.19999999999999</v>
      </c>
      <c r="CG262" s="1">
        <v>0</v>
      </c>
      <c r="CH262" s="1">
        <v>13143</v>
      </c>
      <c r="CI262" s="1">
        <v>7220.4</v>
      </c>
      <c r="CJ262" s="1">
        <v>192</v>
      </c>
      <c r="CK262" s="1">
        <v>3234.6</v>
      </c>
      <c r="CL262" s="1">
        <v>733.5</v>
      </c>
      <c r="CM262" s="1">
        <v>142.80000000000001</v>
      </c>
      <c r="CN262" s="1">
        <v>120</v>
      </c>
      <c r="CO262" s="1">
        <v>288</v>
      </c>
      <c r="CP262" s="1">
        <v>12616.6</v>
      </c>
      <c r="CQ262" s="1">
        <v>459</v>
      </c>
      <c r="CT262" s="1">
        <v>255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3738</v>
      </c>
      <c r="DM262" s="1">
        <v>939</v>
      </c>
      <c r="DN262" s="1">
        <v>747</v>
      </c>
      <c r="DO262" s="1">
        <v>744</v>
      </c>
      <c r="DP262" s="1">
        <v>210</v>
      </c>
      <c r="DQ262" s="1">
        <v>111.5</v>
      </c>
      <c r="DR262" s="1">
        <v>90</v>
      </c>
      <c r="DS262" s="1">
        <v>78</v>
      </c>
      <c r="DT262" s="1">
        <v>522</v>
      </c>
      <c r="EA262" s="1">
        <v>158572.92499999999</v>
      </c>
      <c r="EB262" s="1" t="s">
        <v>540</v>
      </c>
    </row>
    <row r="263" spans="1:134" x14ac:dyDescent="0.2">
      <c r="A263" s="2" t="s">
        <v>541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D263" s="1">
        <v>524.76</v>
      </c>
      <c r="AE263" s="1">
        <v>284.27999999999997</v>
      </c>
      <c r="AF263" s="1">
        <v>1792.8</v>
      </c>
      <c r="AG263" s="1">
        <v>102</v>
      </c>
      <c r="AH263" s="1">
        <v>448</v>
      </c>
      <c r="AI263" s="1">
        <v>2076.7600000000002</v>
      </c>
      <c r="AJ263" s="1">
        <v>225.12</v>
      </c>
      <c r="AK263" s="1">
        <v>1497.6</v>
      </c>
      <c r="AL263" s="1">
        <v>1.8</v>
      </c>
      <c r="AM263" s="1">
        <v>528</v>
      </c>
      <c r="AP263" s="1">
        <v>621.91999999999996</v>
      </c>
      <c r="AQ263" s="1">
        <v>11496.6</v>
      </c>
      <c r="AR263" s="1">
        <v>216</v>
      </c>
      <c r="AS263" s="1">
        <v>2661</v>
      </c>
      <c r="AT263" s="1">
        <v>61.2</v>
      </c>
      <c r="AU263" s="1">
        <v>1094.8</v>
      </c>
      <c r="AV263" s="1">
        <v>209.04</v>
      </c>
      <c r="AW263" s="1">
        <v>32.479999999999997</v>
      </c>
      <c r="AX263" s="1">
        <v>89.525000000000006</v>
      </c>
      <c r="AY263" s="1">
        <v>26.625</v>
      </c>
      <c r="AZ263" s="1">
        <v>0</v>
      </c>
      <c r="BA263" s="1">
        <v>0</v>
      </c>
      <c r="BB263" s="1">
        <v>4998</v>
      </c>
      <c r="BC263" s="1">
        <v>3599</v>
      </c>
      <c r="BD263" s="1">
        <v>671</v>
      </c>
      <c r="BE263" s="1">
        <v>840</v>
      </c>
      <c r="BF263" s="1">
        <v>1430.4</v>
      </c>
      <c r="BG263" s="1">
        <v>489.6</v>
      </c>
      <c r="BH263" s="1">
        <v>721.5</v>
      </c>
      <c r="BI263" s="1">
        <v>168</v>
      </c>
      <c r="BJ263" s="1">
        <v>1191.2</v>
      </c>
      <c r="BK263" s="1">
        <v>460.8</v>
      </c>
      <c r="BL263" s="1">
        <v>343.2</v>
      </c>
      <c r="BM263" s="1">
        <v>113</v>
      </c>
      <c r="BO263" s="1">
        <v>970</v>
      </c>
      <c r="BP263" s="1">
        <v>183.2</v>
      </c>
      <c r="BQ263" s="1">
        <v>2049.75</v>
      </c>
      <c r="BR263" s="1">
        <v>139.5</v>
      </c>
      <c r="BS263" s="1">
        <v>4435.2</v>
      </c>
      <c r="BT263" s="1">
        <v>300.8</v>
      </c>
      <c r="BU263" s="1">
        <v>162</v>
      </c>
      <c r="BV263" s="1">
        <v>547.20000000000005</v>
      </c>
      <c r="BX263" s="1">
        <v>101</v>
      </c>
      <c r="BY263" s="1">
        <v>675.2</v>
      </c>
      <c r="BZ263" s="1">
        <v>824.4</v>
      </c>
      <c r="CA263" s="1">
        <v>624</v>
      </c>
      <c r="CB263" s="1">
        <v>2595.25</v>
      </c>
      <c r="CC263" s="1">
        <v>317</v>
      </c>
      <c r="CD263" s="1">
        <v>1010.4</v>
      </c>
      <c r="CF263" s="1">
        <v>131.4</v>
      </c>
      <c r="CG263" s="1">
        <v>0</v>
      </c>
      <c r="CH263" s="1">
        <v>5052</v>
      </c>
      <c r="CI263" s="1">
        <v>15076.8</v>
      </c>
      <c r="CJ263" s="1">
        <v>374.4</v>
      </c>
      <c r="CK263" s="1">
        <v>4044.6</v>
      </c>
      <c r="CL263" s="1">
        <v>790.5</v>
      </c>
      <c r="CM263" s="1">
        <v>102</v>
      </c>
      <c r="CN263" s="1">
        <v>120</v>
      </c>
      <c r="CO263" s="1">
        <v>768</v>
      </c>
      <c r="CP263" s="1">
        <v>11053.6</v>
      </c>
      <c r="CQ263" s="1">
        <v>320.39999999999998</v>
      </c>
      <c r="CT263" s="1">
        <v>314.39999999999998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2975</v>
      </c>
      <c r="DM263" s="1">
        <v>1122.2</v>
      </c>
      <c r="DN263" s="1">
        <v>993.5</v>
      </c>
      <c r="DO263" s="1">
        <v>806</v>
      </c>
      <c r="DP263" s="1">
        <v>210</v>
      </c>
      <c r="DQ263" s="1">
        <v>113.5</v>
      </c>
      <c r="DR263" s="1">
        <v>42</v>
      </c>
      <c r="DS263" s="1">
        <v>432</v>
      </c>
      <c r="DT263" s="1">
        <v>372</v>
      </c>
      <c r="EA263" s="1">
        <v>184727.014</v>
      </c>
      <c r="EB263" s="1" t="s">
        <v>541</v>
      </c>
    </row>
    <row r="264" spans="1:134" x14ac:dyDescent="0.2">
      <c r="A264" s="2" t="s">
        <v>542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D264" s="1">
        <v>1105.68</v>
      </c>
      <c r="AE264" s="1">
        <v>252.72</v>
      </c>
      <c r="AF264" s="1">
        <v>2028</v>
      </c>
      <c r="AG264" s="1">
        <v>70.8</v>
      </c>
      <c r="AH264" s="1">
        <v>273.27999999999997</v>
      </c>
      <c r="AI264" s="1">
        <v>2273.04</v>
      </c>
      <c r="AJ264" s="1">
        <v>268.24</v>
      </c>
      <c r="AK264" s="1">
        <v>4617.6000000000004</v>
      </c>
      <c r="AL264" s="1">
        <v>1314</v>
      </c>
      <c r="AM264" s="1">
        <v>2256</v>
      </c>
      <c r="AP264" s="1">
        <v>673.44</v>
      </c>
      <c r="AQ264" s="1">
        <v>8954.6</v>
      </c>
      <c r="AR264" s="1">
        <v>216</v>
      </c>
      <c r="AS264" s="1">
        <v>3966</v>
      </c>
      <c r="AT264" s="1">
        <v>45.6</v>
      </c>
      <c r="AU264" s="1">
        <v>1168.4000000000001</v>
      </c>
      <c r="AV264" s="1">
        <v>282.88</v>
      </c>
      <c r="AW264" s="1">
        <v>94.635000000000005</v>
      </c>
      <c r="AX264" s="1">
        <v>68</v>
      </c>
      <c r="AY264" s="1">
        <v>18.11</v>
      </c>
      <c r="AZ264" s="1">
        <v>0</v>
      </c>
      <c r="BA264" s="1">
        <v>0</v>
      </c>
      <c r="BB264" s="1">
        <v>0</v>
      </c>
      <c r="BC264" s="1">
        <v>3089.25</v>
      </c>
      <c r="BD264" s="1">
        <v>461.5</v>
      </c>
      <c r="BE264" s="1">
        <v>1356</v>
      </c>
      <c r="BF264" s="1">
        <v>1451.4</v>
      </c>
      <c r="BG264" s="1">
        <v>264</v>
      </c>
      <c r="BH264" s="1">
        <v>799.5</v>
      </c>
      <c r="BI264" s="1">
        <v>148.5</v>
      </c>
      <c r="BJ264" s="1">
        <v>141.6</v>
      </c>
      <c r="BK264" s="1">
        <v>345.6</v>
      </c>
      <c r="BL264" s="1">
        <v>282</v>
      </c>
      <c r="BM264" s="1">
        <v>151</v>
      </c>
      <c r="BO264" s="1">
        <v>1160</v>
      </c>
      <c r="BP264" s="1">
        <v>148.4</v>
      </c>
      <c r="BQ264" s="1">
        <v>1713</v>
      </c>
      <c r="BR264" s="1">
        <v>167.5</v>
      </c>
      <c r="BS264" s="1">
        <v>5300</v>
      </c>
      <c r="BT264" s="1">
        <v>850.4</v>
      </c>
      <c r="BU264" s="1">
        <v>94.5</v>
      </c>
      <c r="BV264" s="1">
        <v>432</v>
      </c>
      <c r="BX264" s="1">
        <v>122</v>
      </c>
      <c r="BY264" s="1">
        <v>541.6</v>
      </c>
      <c r="BZ264" s="1">
        <v>519.6</v>
      </c>
      <c r="CA264" s="1">
        <v>574.5</v>
      </c>
      <c r="CB264" s="1">
        <v>2158.5</v>
      </c>
      <c r="CC264" s="1">
        <v>261</v>
      </c>
      <c r="CD264" s="1">
        <v>570</v>
      </c>
      <c r="CF264" s="1">
        <v>207</v>
      </c>
      <c r="CG264" s="1">
        <v>0</v>
      </c>
      <c r="CH264" s="1">
        <v>11913</v>
      </c>
      <c r="CI264" s="1">
        <v>8733.6</v>
      </c>
      <c r="CJ264" s="1">
        <v>288</v>
      </c>
      <c r="CK264" s="1">
        <v>2916</v>
      </c>
      <c r="CL264" s="1">
        <v>639</v>
      </c>
      <c r="CM264" s="1">
        <v>51.6</v>
      </c>
      <c r="CN264" s="1">
        <v>79.2</v>
      </c>
      <c r="CO264" s="1">
        <v>960</v>
      </c>
      <c r="CP264" s="1">
        <v>2865.2</v>
      </c>
      <c r="CQ264" s="1">
        <v>644</v>
      </c>
      <c r="CT264" s="1">
        <v>582.4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4026</v>
      </c>
      <c r="DM264" s="1">
        <v>804.4</v>
      </c>
      <c r="DN264" s="1">
        <v>1185</v>
      </c>
      <c r="DO264" s="1">
        <v>1524</v>
      </c>
      <c r="DP264" s="1">
        <v>151</v>
      </c>
      <c r="DQ264" s="1">
        <v>200</v>
      </c>
      <c r="DR264" s="1">
        <v>48</v>
      </c>
      <c r="DS264" s="1">
        <v>250</v>
      </c>
      <c r="DT264" s="1">
        <v>786</v>
      </c>
      <c r="EA264" s="1">
        <v>185677.63100000011</v>
      </c>
      <c r="EB264" s="1" t="s">
        <v>542</v>
      </c>
    </row>
    <row r="265" spans="1:134" x14ac:dyDescent="0.2">
      <c r="A265" s="2" t="s">
        <v>543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D265" s="1">
        <v>1080.3599999999999</v>
      </c>
      <c r="AE265" s="1">
        <v>205.44</v>
      </c>
      <c r="AF265" s="1">
        <v>1372.8</v>
      </c>
      <c r="AG265" s="1">
        <v>74.400000000000006</v>
      </c>
      <c r="AH265" s="1">
        <v>259.83999999999997</v>
      </c>
      <c r="AI265" s="1">
        <v>1471.96</v>
      </c>
      <c r="AJ265" s="1">
        <v>186.48</v>
      </c>
      <c r="AK265" s="1">
        <v>2424</v>
      </c>
      <c r="AL265" s="1">
        <v>432</v>
      </c>
      <c r="AM265" s="1">
        <v>1075.2</v>
      </c>
      <c r="AP265" s="1">
        <v>638.02</v>
      </c>
      <c r="AQ265" s="1">
        <v>8154.4</v>
      </c>
      <c r="AR265" s="1">
        <v>216</v>
      </c>
      <c r="AS265" s="1">
        <v>2442</v>
      </c>
      <c r="AT265" s="1">
        <v>28.8</v>
      </c>
      <c r="AU265" s="1">
        <v>938.4</v>
      </c>
      <c r="AV265" s="1">
        <v>291.2</v>
      </c>
      <c r="AW265" s="1">
        <v>69.884</v>
      </c>
      <c r="AX265" s="1">
        <v>62.9</v>
      </c>
      <c r="AY265" s="1">
        <v>13.237</v>
      </c>
      <c r="AZ265" s="1">
        <v>0</v>
      </c>
      <c r="BA265" s="1">
        <v>0</v>
      </c>
      <c r="BB265" s="1">
        <v>0</v>
      </c>
      <c r="BC265" s="1">
        <v>2433.5</v>
      </c>
      <c r="BD265" s="1">
        <v>503.125</v>
      </c>
      <c r="BE265" s="1">
        <v>875</v>
      </c>
      <c r="BF265" s="1">
        <v>1061.0999999999999</v>
      </c>
      <c r="BG265" s="1">
        <v>265.2</v>
      </c>
      <c r="BH265" s="1">
        <v>894</v>
      </c>
      <c r="BI265" s="1">
        <v>181.5</v>
      </c>
      <c r="BJ265" s="1">
        <v>286.39999999999998</v>
      </c>
      <c r="BK265" s="1">
        <v>288</v>
      </c>
      <c r="BL265" s="1">
        <v>349.2</v>
      </c>
      <c r="BM265" s="1">
        <v>93</v>
      </c>
      <c r="BO265" s="1">
        <v>900</v>
      </c>
      <c r="BP265" s="1">
        <v>160.6</v>
      </c>
      <c r="BQ265" s="1">
        <v>5116.625</v>
      </c>
      <c r="BR265" s="1">
        <v>247</v>
      </c>
      <c r="BS265" s="1">
        <v>4526.8999999999996</v>
      </c>
      <c r="BT265" s="1">
        <v>129.6</v>
      </c>
      <c r="BU265" s="1">
        <v>168</v>
      </c>
      <c r="BV265" s="1">
        <v>516</v>
      </c>
      <c r="BX265" s="1">
        <v>103</v>
      </c>
      <c r="BY265" s="1">
        <v>518.4</v>
      </c>
      <c r="BZ265" s="1">
        <v>570</v>
      </c>
      <c r="CA265" s="1">
        <v>634.5</v>
      </c>
      <c r="CB265" s="1">
        <v>2507.25</v>
      </c>
      <c r="CC265" s="1">
        <v>157</v>
      </c>
      <c r="CD265" s="1">
        <v>1333.2</v>
      </c>
      <c r="CF265" s="1">
        <v>234.3</v>
      </c>
      <c r="CG265" s="1">
        <v>0</v>
      </c>
      <c r="CH265" s="1">
        <v>2619</v>
      </c>
      <c r="CI265" s="1">
        <v>16225.2</v>
      </c>
      <c r="CJ265" s="1">
        <v>288</v>
      </c>
      <c r="CK265" s="1">
        <v>2106</v>
      </c>
      <c r="CL265" s="1">
        <v>630</v>
      </c>
      <c r="CM265" s="1">
        <v>49.2</v>
      </c>
      <c r="CN265" s="1">
        <v>75.599999999999994</v>
      </c>
      <c r="CO265" s="1">
        <v>516</v>
      </c>
      <c r="CP265" s="1">
        <v>274.60000000000002</v>
      </c>
      <c r="CQ265" s="1">
        <v>435</v>
      </c>
      <c r="CT265" s="1">
        <v>372.6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2727</v>
      </c>
      <c r="DM265" s="1">
        <v>517.4</v>
      </c>
      <c r="DN265" s="1">
        <v>1173</v>
      </c>
      <c r="DO265" s="1">
        <v>1000</v>
      </c>
      <c r="DP265" s="1">
        <v>197</v>
      </c>
      <c r="DQ265" s="1">
        <v>115.5</v>
      </c>
      <c r="DR265" s="1">
        <v>45</v>
      </c>
      <c r="DS265" s="1">
        <v>312</v>
      </c>
      <c r="DT265" s="1">
        <v>774</v>
      </c>
      <c r="EA265" s="1">
        <v>135803.149</v>
      </c>
      <c r="EB265" s="1" t="s">
        <v>543</v>
      </c>
    </row>
    <row r="266" spans="1:134" x14ac:dyDescent="0.2">
      <c r="A266" s="2"/>
    </row>
    <row r="267" spans="1:134" x14ac:dyDescent="0.2">
      <c r="A267" s="2"/>
    </row>
    <row r="268" spans="1:134" x14ac:dyDescent="0.2">
      <c r="A268" s="2"/>
    </row>
    <row r="269" spans="1:134" x14ac:dyDescent="0.2">
      <c r="A269" s="2" t="s">
        <v>544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D269" s="1">
        <v>439.08</v>
      </c>
      <c r="AF269" s="1">
        <v>1317.6</v>
      </c>
      <c r="AI269" s="1">
        <v>1955.24</v>
      </c>
      <c r="AP269" s="1">
        <v>1151.8399999999999</v>
      </c>
      <c r="AQ269" s="1">
        <v>11571</v>
      </c>
      <c r="AS269" s="1">
        <v>534</v>
      </c>
      <c r="AT269" s="1">
        <v>135.6</v>
      </c>
      <c r="AU269" s="1">
        <v>809.6</v>
      </c>
      <c r="AV269" s="1">
        <v>173.94</v>
      </c>
      <c r="AW269" s="1">
        <v>34.450000000000003</v>
      </c>
      <c r="AY269" s="1">
        <v>24.707999999999998</v>
      </c>
      <c r="AZ269" s="1">
        <v>11.382</v>
      </c>
      <c r="BA269" s="1">
        <v>0</v>
      </c>
      <c r="BB269" s="1">
        <v>0</v>
      </c>
      <c r="BC269" s="1">
        <v>1740</v>
      </c>
      <c r="BD269" s="1">
        <v>334</v>
      </c>
      <c r="BE269" s="1">
        <v>297</v>
      </c>
      <c r="BF269" s="1">
        <v>1488.2</v>
      </c>
      <c r="BG269" s="1">
        <v>423.6</v>
      </c>
      <c r="BH269" s="1">
        <v>930</v>
      </c>
      <c r="BI269" s="1">
        <v>190.5</v>
      </c>
      <c r="BP269" s="1">
        <v>4.2</v>
      </c>
      <c r="BQ269" s="1">
        <v>1419</v>
      </c>
      <c r="BS269" s="1">
        <v>1857.2</v>
      </c>
      <c r="BU269" s="1">
        <v>157.5</v>
      </c>
      <c r="BZ269" s="1">
        <v>618</v>
      </c>
      <c r="CA269" s="1">
        <v>864</v>
      </c>
      <c r="CB269" s="1">
        <v>3481.75</v>
      </c>
      <c r="CC269" s="1">
        <v>42</v>
      </c>
      <c r="CH269" s="1">
        <v>26034</v>
      </c>
      <c r="CI269" s="1">
        <v>16494</v>
      </c>
      <c r="CK269" s="1">
        <v>3153.6</v>
      </c>
      <c r="CO269" s="1">
        <v>240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924</v>
      </c>
      <c r="DN269" s="1">
        <v>1225</v>
      </c>
      <c r="DO269" s="1">
        <v>604</v>
      </c>
      <c r="DS269" s="1">
        <v>144</v>
      </c>
      <c r="DT269" s="1">
        <v>438</v>
      </c>
      <c r="EA269" s="1">
        <v>185876.26300000001</v>
      </c>
      <c r="EB269" s="1" t="s">
        <v>544</v>
      </c>
    </row>
    <row r="270" spans="1:134" x14ac:dyDescent="0.2">
      <c r="A270" s="2" t="s">
        <v>545</v>
      </c>
    </row>
    <row r="271" spans="1:134" x14ac:dyDescent="0.2">
      <c r="A271" s="2"/>
      <c r="B271" s="1" t="s">
        <v>155</v>
      </c>
      <c r="E271" s="1" t="s">
        <v>546</v>
      </c>
      <c r="F271" s="1" t="s">
        <v>193</v>
      </c>
      <c r="G271" s="1" t="s">
        <v>191</v>
      </c>
      <c r="J271" s="1" t="s">
        <v>189</v>
      </c>
      <c r="L271" s="1" t="s">
        <v>188</v>
      </c>
      <c r="M271" s="1" t="s">
        <v>547</v>
      </c>
      <c r="N271" s="1" t="s">
        <v>195</v>
      </c>
      <c r="O271" s="1" t="s">
        <v>238</v>
      </c>
      <c r="P271" s="1" t="s">
        <v>234</v>
      </c>
      <c r="Q271" s="1" t="s">
        <v>235</v>
      </c>
      <c r="T271" s="1" t="s">
        <v>548</v>
      </c>
      <c r="U271" s="1" t="s">
        <v>201</v>
      </c>
      <c r="V271" s="1" t="s">
        <v>290</v>
      </c>
      <c r="W271" s="1" t="s">
        <v>293</v>
      </c>
      <c r="Z271" s="1" t="s">
        <v>549</v>
      </c>
      <c r="AA271" s="1" t="s">
        <v>298</v>
      </c>
      <c r="AB271" s="1" t="s">
        <v>296</v>
      </c>
      <c r="AD271" s="1" t="s">
        <v>550</v>
      </c>
      <c r="AF271" s="1" t="s">
        <v>301</v>
      </c>
      <c r="AI271" s="1" t="s">
        <v>551</v>
      </c>
      <c r="AP271" s="1" t="s">
        <v>552</v>
      </c>
      <c r="AQ271" s="1" t="s">
        <v>309</v>
      </c>
      <c r="AS271" s="1" t="s">
        <v>553</v>
      </c>
      <c r="AT271" s="1" t="s">
        <v>310</v>
      </c>
      <c r="AU271" s="1" t="s">
        <v>305</v>
      </c>
      <c r="AV271" s="1" t="s">
        <v>554</v>
      </c>
      <c r="AW271" s="1" t="s">
        <v>229</v>
      </c>
      <c r="AX271" s="1" t="s">
        <v>555</v>
      </c>
      <c r="AY271" s="1" t="s">
        <v>555</v>
      </c>
      <c r="AZ271" s="1" t="s">
        <v>556</v>
      </c>
      <c r="BA271" s="1" t="s">
        <v>557</v>
      </c>
      <c r="BB271" s="1" t="s">
        <v>232</v>
      </c>
      <c r="BC271" s="1" t="s">
        <v>231</v>
      </c>
      <c r="BD271" s="1" t="s">
        <v>558</v>
      </c>
      <c r="BE271" s="1" t="s">
        <v>559</v>
      </c>
      <c r="BF271" s="1" t="s">
        <v>560</v>
      </c>
      <c r="BG271" s="1" t="s">
        <v>561</v>
      </c>
      <c r="BH271" s="1" t="s">
        <v>562</v>
      </c>
      <c r="BI271" s="1" t="s">
        <v>563</v>
      </c>
      <c r="BP271" s="1" t="s">
        <v>221</v>
      </c>
      <c r="BQ271" s="1" t="s">
        <v>216</v>
      </c>
      <c r="BS271" s="1" t="s">
        <v>218</v>
      </c>
      <c r="BU271" s="1" t="s">
        <v>564</v>
      </c>
      <c r="BZ271" s="1" t="s">
        <v>565</v>
      </c>
      <c r="CA271" s="1" t="s">
        <v>566</v>
      </c>
      <c r="CB271" s="1" t="s">
        <v>567</v>
      </c>
      <c r="CC271" s="1" t="s">
        <v>568</v>
      </c>
      <c r="CH271" s="1" t="s">
        <v>569</v>
      </c>
      <c r="CI271" s="1" t="s">
        <v>570</v>
      </c>
      <c r="CK271" s="1" t="s">
        <v>571</v>
      </c>
      <c r="CL271" s="1" t="s">
        <v>572</v>
      </c>
      <c r="CO271" s="1" t="s">
        <v>573</v>
      </c>
      <c r="CU271" s="1" t="s">
        <v>233</v>
      </c>
      <c r="CX271" s="1" t="s">
        <v>574</v>
      </c>
      <c r="CZ271" s="1" t="s">
        <v>202</v>
      </c>
      <c r="DA271" s="1" t="s">
        <v>575</v>
      </c>
      <c r="DC271" s="1" t="s">
        <v>273</v>
      </c>
      <c r="DE271" s="1" t="s">
        <v>576</v>
      </c>
      <c r="DF271" s="1" t="s">
        <v>266</v>
      </c>
      <c r="DG271" s="1" t="s">
        <v>267</v>
      </c>
      <c r="DH271" s="1" t="s">
        <v>577</v>
      </c>
      <c r="DI271" s="1" t="s">
        <v>578</v>
      </c>
      <c r="DK271" s="1" t="s">
        <v>579</v>
      </c>
      <c r="DL271" s="1" t="s">
        <v>580</v>
      </c>
      <c r="DN271" s="1" t="s">
        <v>295</v>
      </c>
      <c r="DO271" s="1" t="s">
        <v>581</v>
      </c>
      <c r="DS271" s="1" t="s">
        <v>285</v>
      </c>
      <c r="DT271" s="1" t="s">
        <v>209</v>
      </c>
      <c r="DU271" s="1" t="s">
        <v>207</v>
      </c>
      <c r="DV271" s="1" t="s">
        <v>582</v>
      </c>
      <c r="DW271" s="1" t="s">
        <v>206</v>
      </c>
      <c r="DX271" s="1" t="s">
        <v>583</v>
      </c>
      <c r="DY271" s="1" t="s">
        <v>584</v>
      </c>
      <c r="DZ271" s="1" t="s">
        <v>208</v>
      </c>
      <c r="EA271" s="1" t="s">
        <v>198</v>
      </c>
      <c r="EB271" s="1" t="s">
        <v>196</v>
      </c>
      <c r="EC271" s="1" t="s">
        <v>197</v>
      </c>
      <c r="ED271" s="1" t="s">
        <v>585</v>
      </c>
    </row>
    <row r="272" spans="1:134" x14ac:dyDescent="0.2">
      <c r="A272" s="2"/>
      <c r="E272" s="1">
        <v>1594</v>
      </c>
      <c r="F272" s="1" t="s">
        <v>320</v>
      </c>
      <c r="G272" s="1" t="s">
        <v>318</v>
      </c>
      <c r="J272" s="1" t="s">
        <v>316</v>
      </c>
      <c r="L272" s="1" t="s">
        <v>315</v>
      </c>
      <c r="M272" s="1" t="s">
        <v>317</v>
      </c>
      <c r="N272" s="1" t="s">
        <v>322</v>
      </c>
      <c r="O272" s="1" t="s">
        <v>364</v>
      </c>
      <c r="P272" s="1" t="s">
        <v>360</v>
      </c>
      <c r="Q272" s="1" t="s">
        <v>361</v>
      </c>
      <c r="T272" s="1" t="s">
        <v>586</v>
      </c>
      <c r="U272" s="1" t="s">
        <v>328</v>
      </c>
      <c r="V272" s="1" t="s">
        <v>414</v>
      </c>
      <c r="W272" s="1" t="s">
        <v>417</v>
      </c>
      <c r="Z272" s="1" t="s">
        <v>412</v>
      </c>
      <c r="AA272" s="1" t="s">
        <v>422</v>
      </c>
      <c r="AB272" s="1" t="s">
        <v>420</v>
      </c>
      <c r="AD272" s="1" t="s">
        <v>426</v>
      </c>
      <c r="AF272" s="1" t="s">
        <v>425</v>
      </c>
      <c r="AI272" s="1">
        <v>326636013</v>
      </c>
      <c r="AP272" s="1" t="s">
        <v>587</v>
      </c>
      <c r="AQ272" s="1" t="s">
        <v>433</v>
      </c>
      <c r="AS272" s="1" t="s">
        <v>588</v>
      </c>
      <c r="AT272" s="1" t="s">
        <v>434</v>
      </c>
      <c r="AU272" s="1" t="s">
        <v>429</v>
      </c>
      <c r="AV272" s="1" t="s">
        <v>589</v>
      </c>
      <c r="AW272" s="1" t="s">
        <v>355</v>
      </c>
      <c r="AX272" s="1" t="s">
        <v>590</v>
      </c>
      <c r="AY272" s="1" t="s">
        <v>590</v>
      </c>
      <c r="AZ272" s="1" t="s">
        <v>591</v>
      </c>
      <c r="BA272" s="1" t="s">
        <v>592</v>
      </c>
      <c r="BB272" s="1" t="s">
        <v>358</v>
      </c>
      <c r="BC272" s="1" t="s">
        <v>357</v>
      </c>
      <c r="BD272" s="1" t="s">
        <v>593</v>
      </c>
      <c r="BE272" s="1" t="s">
        <v>368</v>
      </c>
      <c r="BF272" s="1" t="s">
        <v>379</v>
      </c>
      <c r="BG272" s="1" t="s">
        <v>594</v>
      </c>
      <c r="BH272" s="1" t="s">
        <v>354</v>
      </c>
      <c r="BI272" s="1" t="s">
        <v>341</v>
      </c>
      <c r="BP272" s="1" t="s">
        <v>347</v>
      </c>
      <c r="BQ272" s="1" t="s">
        <v>342</v>
      </c>
      <c r="BS272" s="1" t="s">
        <v>344</v>
      </c>
      <c r="BU272" s="1" t="s">
        <v>595</v>
      </c>
      <c r="BZ272" s="1" t="s">
        <v>372</v>
      </c>
      <c r="CA272" s="1" t="s">
        <v>370</v>
      </c>
      <c r="CB272" s="1" t="s">
        <v>596</v>
      </c>
      <c r="CC272" s="1" t="s">
        <v>597</v>
      </c>
      <c r="CH272" s="1" t="s">
        <v>371</v>
      </c>
      <c r="CI272" s="1" t="s">
        <v>384</v>
      </c>
      <c r="CK272" s="1" t="s">
        <v>382</v>
      </c>
      <c r="CL272" s="1" t="s">
        <v>598</v>
      </c>
      <c r="CO272" s="1" t="s">
        <v>599</v>
      </c>
      <c r="CU272" s="1" t="s">
        <v>359</v>
      </c>
      <c r="CX272" s="1" t="s">
        <v>600</v>
      </c>
      <c r="CZ272" s="1" t="s">
        <v>329</v>
      </c>
      <c r="DA272" s="1" t="s">
        <v>601</v>
      </c>
      <c r="DC272" s="1" t="s">
        <v>397</v>
      </c>
      <c r="DE272" s="1" t="s">
        <v>602</v>
      </c>
      <c r="DF272" s="1" t="s">
        <v>390</v>
      </c>
      <c r="DG272" s="1" t="s">
        <v>391</v>
      </c>
      <c r="DH272" s="1">
        <v>326635016</v>
      </c>
      <c r="DI272" s="1" t="s">
        <v>399</v>
      </c>
      <c r="DK272" s="1" t="s">
        <v>603</v>
      </c>
      <c r="DL272" s="1" t="s">
        <v>604</v>
      </c>
      <c r="DN272" s="1" t="s">
        <v>419</v>
      </c>
      <c r="DO272" s="1" t="s">
        <v>605</v>
      </c>
      <c r="DS272" s="1" t="s">
        <v>409</v>
      </c>
      <c r="DT272" s="1" t="s">
        <v>335</v>
      </c>
      <c r="DU272" s="1" t="s">
        <v>333</v>
      </c>
      <c r="DV272" s="1" t="s">
        <v>606</v>
      </c>
      <c r="DW272" s="1" t="s">
        <v>332</v>
      </c>
      <c r="DX272" s="1" t="s">
        <v>607</v>
      </c>
      <c r="DY272" s="1" t="s">
        <v>608</v>
      </c>
      <c r="DZ272" s="1" t="s">
        <v>334</v>
      </c>
      <c r="EA272" s="1" t="s">
        <v>325</v>
      </c>
      <c r="EB272" s="1" t="s">
        <v>323</v>
      </c>
      <c r="EC272" s="1" t="s">
        <v>324</v>
      </c>
      <c r="ED272" s="1" t="s">
        <v>609</v>
      </c>
    </row>
    <row r="273" spans="1:134" x14ac:dyDescent="0.2">
      <c r="A273" s="2" t="s">
        <v>155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D273" s="1">
        <v>240</v>
      </c>
      <c r="AF273" s="1">
        <v>1381.5</v>
      </c>
      <c r="AI273" s="1">
        <v>49.5</v>
      </c>
      <c r="AP273" s="1">
        <v>543</v>
      </c>
      <c r="AQ273" s="1">
        <v>50</v>
      </c>
      <c r="AS273" s="1">
        <v>219</v>
      </c>
      <c r="AT273" s="1">
        <v>564</v>
      </c>
      <c r="AU273" s="1">
        <v>600</v>
      </c>
      <c r="AV273" s="1">
        <v>162</v>
      </c>
      <c r="AW273" s="1">
        <v>5559.8</v>
      </c>
      <c r="AX273" s="1">
        <v>184</v>
      </c>
      <c r="AY273" s="1">
        <v>184</v>
      </c>
      <c r="AZ273" s="1">
        <v>4140</v>
      </c>
      <c r="BB273" s="1">
        <v>110.4</v>
      </c>
      <c r="BC273" s="1">
        <v>942</v>
      </c>
      <c r="BE273" s="1">
        <v>631.125</v>
      </c>
      <c r="BF273" s="1">
        <v>1.6</v>
      </c>
      <c r="BG273" s="1">
        <v>173.9</v>
      </c>
      <c r="BH273" s="1">
        <v>1078.24</v>
      </c>
      <c r="BI273" s="1">
        <v>8.2799999999999994</v>
      </c>
      <c r="BP273" s="1">
        <v>1536.92</v>
      </c>
      <c r="BQ273" s="1">
        <v>462.24</v>
      </c>
      <c r="BS273" s="1">
        <v>1198.8</v>
      </c>
      <c r="BU273" s="1">
        <v>209</v>
      </c>
      <c r="BZ273" s="1">
        <v>169.5</v>
      </c>
      <c r="CA273" s="1">
        <v>1839.3</v>
      </c>
      <c r="CB273" s="1">
        <v>12.6</v>
      </c>
      <c r="CH273" s="1">
        <v>963</v>
      </c>
      <c r="CI273" s="1">
        <v>120</v>
      </c>
      <c r="CK273" s="1">
        <v>4170.2</v>
      </c>
      <c r="CL273" s="1">
        <v>259</v>
      </c>
      <c r="CO273" s="1">
        <v>33.75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1200.78</v>
      </c>
      <c r="DN273" s="1">
        <v>451.62</v>
      </c>
      <c r="DO273" s="1">
        <v>444</v>
      </c>
      <c r="DS273" s="1">
        <v>484</v>
      </c>
      <c r="DT273" s="1">
        <v>348</v>
      </c>
      <c r="DU273" s="1">
        <v>313.2</v>
      </c>
      <c r="DV273" s="1">
        <v>470.96</v>
      </c>
      <c r="DW273" s="1">
        <v>19722.64</v>
      </c>
      <c r="DX273" s="1">
        <v>3.7</v>
      </c>
      <c r="DY273" s="1">
        <v>606.96</v>
      </c>
      <c r="DZ273" s="1">
        <v>2421.7199999999998</v>
      </c>
      <c r="EA273" s="1">
        <v>41.83</v>
      </c>
      <c r="EB273" s="1">
        <v>1639.68</v>
      </c>
      <c r="EC273" s="1">
        <v>207.88399999999999</v>
      </c>
      <c r="ED273" s="1">
        <v>814.5</v>
      </c>
    </row>
    <row r="274" spans="1:134" x14ac:dyDescent="0.2">
      <c r="A274" s="2"/>
    </row>
    <row r="275" spans="1:134" x14ac:dyDescent="0.2">
      <c r="A275" s="2"/>
      <c r="F275" s="1" t="s">
        <v>320</v>
      </c>
      <c r="G275" s="1" t="s">
        <v>318</v>
      </c>
      <c r="J275" s="1" t="s">
        <v>316</v>
      </c>
      <c r="L275" s="1" t="s">
        <v>315</v>
      </c>
      <c r="M275" s="1" t="s">
        <v>317</v>
      </c>
      <c r="N275" s="1" t="s">
        <v>322</v>
      </c>
      <c r="O275" s="1" t="s">
        <v>364</v>
      </c>
      <c r="P275" s="1" t="s">
        <v>360</v>
      </c>
      <c r="Q275" s="1" t="s">
        <v>361</v>
      </c>
      <c r="U275" s="1" t="s">
        <v>328</v>
      </c>
      <c r="V275" s="1" t="s">
        <v>414</v>
      </c>
      <c r="W275" s="1" t="s">
        <v>417</v>
      </c>
      <c r="Z275" s="1" t="s">
        <v>412</v>
      </c>
      <c r="AA275" s="1" t="s">
        <v>422</v>
      </c>
      <c r="AB275" s="1" t="s">
        <v>420</v>
      </c>
      <c r="AD275" s="1" t="s">
        <v>426</v>
      </c>
      <c r="AF275" s="1" t="s">
        <v>425</v>
      </c>
      <c r="AQ275" s="1" t="s">
        <v>433</v>
      </c>
      <c r="AT275" s="1" t="s">
        <v>434</v>
      </c>
      <c r="AU275" s="1" t="s">
        <v>429</v>
      </c>
      <c r="AW275" s="1" t="s">
        <v>355</v>
      </c>
      <c r="BB275" s="1" t="s">
        <v>358</v>
      </c>
      <c r="BC275" s="1" t="s">
        <v>357</v>
      </c>
      <c r="BE275" s="1" t="s">
        <v>368</v>
      </c>
      <c r="BF275" s="1" t="s">
        <v>379</v>
      </c>
      <c r="BH275" s="1" t="s">
        <v>354</v>
      </c>
      <c r="BI275" s="1" t="s">
        <v>341</v>
      </c>
      <c r="BP275" s="1" t="s">
        <v>347</v>
      </c>
      <c r="BQ275" s="1" t="s">
        <v>342</v>
      </c>
      <c r="BS275" s="1" t="s">
        <v>344</v>
      </c>
      <c r="BZ275" s="1" t="s">
        <v>372</v>
      </c>
      <c r="CA275" s="1" t="s">
        <v>370</v>
      </c>
      <c r="CH275" s="1" t="s">
        <v>371</v>
      </c>
      <c r="CI275" s="1" t="s">
        <v>384</v>
      </c>
      <c r="CK275" s="1" t="s">
        <v>382</v>
      </c>
      <c r="CU275" s="1" t="s">
        <v>359</v>
      </c>
      <c r="CZ275" s="1" t="s">
        <v>329</v>
      </c>
      <c r="DC275" s="1" t="s">
        <v>397</v>
      </c>
      <c r="DF275" s="1" t="s">
        <v>390</v>
      </c>
      <c r="DG275" s="1" t="s">
        <v>391</v>
      </c>
      <c r="DI275" s="1" t="s">
        <v>399</v>
      </c>
      <c r="DN275" s="1" t="s">
        <v>419</v>
      </c>
      <c r="DS275" s="1" t="s">
        <v>409</v>
      </c>
      <c r="DT275" s="1" t="s">
        <v>335</v>
      </c>
      <c r="DU275" s="1" t="s">
        <v>333</v>
      </c>
      <c r="DW275" s="1" t="s">
        <v>332</v>
      </c>
      <c r="DZ275" s="1" t="s">
        <v>334</v>
      </c>
      <c r="EA275" s="1" t="s">
        <v>325</v>
      </c>
      <c r="EB275" s="1" t="s">
        <v>323</v>
      </c>
    </row>
    <row r="276" spans="1:134" x14ac:dyDescent="0.2">
      <c r="A276" s="2"/>
    </row>
    <row r="277" spans="1:134" x14ac:dyDescent="0.2">
      <c r="A277" s="2"/>
    </row>
    <row r="278" spans="1:134" x14ac:dyDescent="0.2">
      <c r="A278" s="2"/>
    </row>
    <row r="279" spans="1:134" x14ac:dyDescent="0.2">
      <c r="A279" s="2"/>
    </row>
    <row r="280" spans="1:134" x14ac:dyDescent="0.2">
      <c r="A280" s="2"/>
    </row>
    <row r="281" spans="1:134" x14ac:dyDescent="0.2">
      <c r="A281" s="2"/>
    </row>
    <row r="282" spans="1:134" x14ac:dyDescent="0.2">
      <c r="A282" s="2"/>
    </row>
    <row r="283" spans="1:134" x14ac:dyDescent="0.2">
      <c r="A283" s="2"/>
    </row>
    <row r="284" spans="1:134" x14ac:dyDescent="0.2">
      <c r="A284" s="2"/>
    </row>
    <row r="285" spans="1:134" x14ac:dyDescent="0.2">
      <c r="A285" s="2"/>
    </row>
    <row r="286" spans="1:134" x14ac:dyDescent="0.2">
      <c r="A286" s="2"/>
    </row>
    <row r="287" spans="1:134" x14ac:dyDescent="0.2">
      <c r="A287" s="2"/>
    </row>
    <row r="288" spans="1:134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2" x14ac:dyDescent="0.2">
      <c r="A305" s="2"/>
    </row>
    <row r="306" spans="1:132" x14ac:dyDescent="0.2">
      <c r="A306" s="2"/>
    </row>
    <row r="307" spans="1:132" x14ac:dyDescent="0.2">
      <c r="A307" s="2"/>
    </row>
    <row r="308" spans="1:132" x14ac:dyDescent="0.2">
      <c r="A308" s="2"/>
      <c r="B308" s="1" t="s">
        <v>189</v>
      </c>
      <c r="C308" s="1" t="s">
        <v>188</v>
      </c>
      <c r="D308" s="1" t="s">
        <v>610</v>
      </c>
      <c r="E308" s="1" t="s">
        <v>611</v>
      </c>
      <c r="F308" s="1" t="s">
        <v>192</v>
      </c>
      <c r="I308" s="1" t="s">
        <v>548</v>
      </c>
      <c r="N308" s="1" t="s">
        <v>290</v>
      </c>
      <c r="P308" s="1" t="s">
        <v>612</v>
      </c>
      <c r="Q308" s="1" t="s">
        <v>550</v>
      </c>
      <c r="Z308" s="1" t="s">
        <v>551</v>
      </c>
      <c r="AA308" s="1" t="s">
        <v>613</v>
      </c>
      <c r="AB308" s="1" t="s">
        <v>614</v>
      </c>
      <c r="AP308" s="1" t="s">
        <v>310</v>
      </c>
      <c r="AU308" s="1" t="s">
        <v>615</v>
      </c>
      <c r="AV308" s="1" t="s">
        <v>616</v>
      </c>
      <c r="BB308" s="1" t="s">
        <v>617</v>
      </c>
      <c r="BC308" s="1" t="s">
        <v>561</v>
      </c>
      <c r="BE308" s="1" t="s">
        <v>618</v>
      </c>
      <c r="BF308" s="1" t="s">
        <v>619</v>
      </c>
      <c r="BG308" s="1" t="s">
        <v>620</v>
      </c>
      <c r="BI308" s="1" t="s">
        <v>565</v>
      </c>
      <c r="BP308" s="1" t="s">
        <v>621</v>
      </c>
      <c r="BQ308" s="1" t="s">
        <v>621</v>
      </c>
      <c r="BS308" s="1" t="s">
        <v>570</v>
      </c>
      <c r="BU308" s="1" t="s">
        <v>622</v>
      </c>
      <c r="BZ308" s="1" t="s">
        <v>623</v>
      </c>
      <c r="CH308" s="1" t="s">
        <v>624</v>
      </c>
      <c r="CI308" s="1" t="s">
        <v>625</v>
      </c>
      <c r="CX308" s="1" t="s">
        <v>626</v>
      </c>
      <c r="CZ308" s="1" t="s">
        <v>627</v>
      </c>
      <c r="DC308" s="1" t="s">
        <v>628</v>
      </c>
      <c r="DE308" s="1" t="s">
        <v>629</v>
      </c>
      <c r="DF308" s="1" t="s">
        <v>577</v>
      </c>
      <c r="DG308" s="1" t="s">
        <v>630</v>
      </c>
      <c r="DH308" s="1" t="s">
        <v>631</v>
      </c>
      <c r="DL308" s="1" t="s">
        <v>632</v>
      </c>
      <c r="DN308" s="1" t="s">
        <v>633</v>
      </c>
      <c r="DO308" s="1" t="s">
        <v>203</v>
      </c>
      <c r="DT308" s="1" t="s">
        <v>634</v>
      </c>
      <c r="DU308" s="1" t="s">
        <v>200</v>
      </c>
      <c r="DV308" s="1" t="s">
        <v>635</v>
      </c>
      <c r="DZ308" s="1" t="s">
        <v>636</v>
      </c>
      <c r="EA308" s="1" t="s">
        <v>637</v>
      </c>
    </row>
    <row r="309" spans="1:132" x14ac:dyDescent="0.2">
      <c r="A309" s="2" t="s">
        <v>638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P309" s="1">
        <v>392</v>
      </c>
      <c r="AU309" s="1">
        <v>12</v>
      </c>
      <c r="AV309" s="1">
        <v>40</v>
      </c>
      <c r="BB309" s="1">
        <v>2</v>
      </c>
      <c r="BC309" s="1">
        <v>25.9</v>
      </c>
      <c r="BE309" s="1">
        <v>83.72</v>
      </c>
      <c r="BF309" s="1">
        <v>929.2</v>
      </c>
      <c r="BG309" s="1">
        <v>432.4</v>
      </c>
      <c r="BP309" s="1">
        <v>42</v>
      </c>
      <c r="BQ309" s="1">
        <v>42</v>
      </c>
      <c r="BS309" s="1">
        <v>-1.5</v>
      </c>
      <c r="BU309" s="1">
        <v>2.1</v>
      </c>
      <c r="BZ309" s="1">
        <v>3</v>
      </c>
      <c r="CH309" s="1">
        <v>-45</v>
      </c>
      <c r="CI309" s="1">
        <v>168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-4.25</v>
      </c>
      <c r="DN309" s="1">
        <v>409.28</v>
      </c>
      <c r="DO309" s="1">
        <v>120.96</v>
      </c>
      <c r="DT309" s="1">
        <v>70.400000000000006</v>
      </c>
      <c r="DU309" s="1">
        <v>136.6</v>
      </c>
      <c r="DV309" s="1">
        <v>121.41</v>
      </c>
      <c r="DZ309" s="1">
        <v>429.40499999999997</v>
      </c>
      <c r="EA309" s="1">
        <v>46756.084999999999</v>
      </c>
      <c r="EB309" s="1">
        <v>-3313.4320000000012</v>
      </c>
    </row>
    <row r="310" spans="1:132" x14ac:dyDescent="0.2">
      <c r="A310" s="2" t="s">
        <v>639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U310" s="1">
        <v>4</v>
      </c>
      <c r="BB310" s="1">
        <v>0.75</v>
      </c>
      <c r="BC310" s="1">
        <v>3.7</v>
      </c>
      <c r="BE310" s="1">
        <v>5.52</v>
      </c>
      <c r="BI310" s="1">
        <v>1.5</v>
      </c>
      <c r="BS310" s="1">
        <v>3</v>
      </c>
      <c r="BZ310" s="1">
        <v>1.5</v>
      </c>
      <c r="CX310" s="1">
        <v>1.2</v>
      </c>
      <c r="DC310" s="1">
        <v>3</v>
      </c>
      <c r="DE310" s="1">
        <v>3</v>
      </c>
      <c r="DG310" s="1">
        <v>132</v>
      </c>
      <c r="DN310" s="1">
        <v>110.88</v>
      </c>
      <c r="DV310" s="1">
        <v>2.2799999999999998</v>
      </c>
      <c r="DZ310" s="1">
        <v>2.2200000000000002</v>
      </c>
      <c r="EA310" s="1">
        <v>1521.7840000000001</v>
      </c>
      <c r="EB310" s="1">
        <v>7748.9910000000036</v>
      </c>
    </row>
    <row r="311" spans="1:132" x14ac:dyDescent="0.2">
      <c r="A311" s="2"/>
      <c r="B311" s="1" t="s">
        <v>189</v>
      </c>
      <c r="C311" s="1" t="s">
        <v>188</v>
      </c>
      <c r="F311" s="1" t="s">
        <v>192</v>
      </c>
      <c r="N311" s="1" t="s">
        <v>290</v>
      </c>
      <c r="AP311" s="1" t="s">
        <v>310</v>
      </c>
      <c r="DO311" s="1" t="s">
        <v>203</v>
      </c>
      <c r="DU311" s="1" t="s">
        <v>200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0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2" t="s">
        <v>691</v>
      </c>
      <c r="B1" s="32" t="s">
        <v>691</v>
      </c>
    </row>
    <row r="2" spans="1:2" x14ac:dyDescent="0.2">
      <c r="A2" s="32" t="s">
        <v>238</v>
      </c>
      <c r="B2" s="32" t="s">
        <v>666</v>
      </c>
    </row>
    <row r="3" spans="1:2" x14ac:dyDescent="0.2">
      <c r="A3" s="32" t="s">
        <v>237</v>
      </c>
      <c r="B3" s="32" t="s">
        <v>666</v>
      </c>
    </row>
    <row r="4" spans="1:2" x14ac:dyDescent="0.2">
      <c r="A4" s="32" t="s">
        <v>234</v>
      </c>
      <c r="B4" s="32" t="s">
        <v>666</v>
      </c>
    </row>
    <row r="5" spans="1:2" x14ac:dyDescent="0.2">
      <c r="A5" s="32" t="s">
        <v>235</v>
      </c>
      <c r="B5" s="32" t="s">
        <v>666</v>
      </c>
    </row>
    <row r="6" spans="1:2" x14ac:dyDescent="0.2">
      <c r="A6" s="32" t="s">
        <v>236</v>
      </c>
      <c r="B6" s="32" t="s">
        <v>666</v>
      </c>
    </row>
    <row r="7" spans="1:2" x14ac:dyDescent="0.2">
      <c r="A7" s="32" t="s">
        <v>229</v>
      </c>
      <c r="B7" s="32" t="s">
        <v>658</v>
      </c>
    </row>
    <row r="8" spans="1:2" x14ac:dyDescent="0.2">
      <c r="A8" s="32" t="s">
        <v>223</v>
      </c>
      <c r="B8" s="32" t="s">
        <v>658</v>
      </c>
    </row>
    <row r="9" spans="1:2" x14ac:dyDescent="0.2">
      <c r="A9" s="32" t="s">
        <v>232</v>
      </c>
      <c r="B9" s="32" t="s">
        <v>661</v>
      </c>
    </row>
    <row r="10" spans="1:2" x14ac:dyDescent="0.2">
      <c r="A10" s="32" t="s">
        <v>225</v>
      </c>
      <c r="B10" s="32" t="s">
        <v>661</v>
      </c>
    </row>
    <row r="11" spans="1:2" x14ac:dyDescent="0.2">
      <c r="A11" s="32" t="s">
        <v>231</v>
      </c>
      <c r="B11" s="32" t="s">
        <v>661</v>
      </c>
    </row>
    <row r="12" spans="1:2" x14ac:dyDescent="0.2">
      <c r="A12" s="32" t="s">
        <v>240</v>
      </c>
      <c r="B12" s="32" t="s">
        <v>661</v>
      </c>
    </row>
    <row r="13" spans="1:2" x14ac:dyDescent="0.2">
      <c r="A13" s="32" t="s">
        <v>222</v>
      </c>
      <c r="B13" s="32" t="s">
        <v>651</v>
      </c>
    </row>
    <row r="14" spans="1:2" x14ac:dyDescent="0.2">
      <c r="A14" s="32" t="s">
        <v>224</v>
      </c>
      <c r="B14" s="32" t="s">
        <v>658</v>
      </c>
    </row>
    <row r="15" spans="1:2" x14ac:dyDescent="0.2">
      <c r="A15" s="32" t="s">
        <v>226</v>
      </c>
      <c r="B15" s="32" t="s">
        <v>658</v>
      </c>
    </row>
    <row r="16" spans="1:2" x14ac:dyDescent="0.2">
      <c r="A16" s="32" t="s">
        <v>227</v>
      </c>
      <c r="B16" s="32" t="s">
        <v>658</v>
      </c>
    </row>
    <row r="17" spans="1:2" x14ac:dyDescent="0.2">
      <c r="A17" s="32" t="s">
        <v>562</v>
      </c>
      <c r="B17" s="32" t="s">
        <v>658</v>
      </c>
    </row>
    <row r="18" spans="1:2" x14ac:dyDescent="0.2">
      <c r="A18" s="32" t="s">
        <v>228</v>
      </c>
      <c r="B18" s="32" t="s">
        <v>658</v>
      </c>
    </row>
    <row r="19" spans="1:2" x14ac:dyDescent="0.2">
      <c r="A19" s="32" t="s">
        <v>214</v>
      </c>
      <c r="B19" s="32" t="s">
        <v>661</v>
      </c>
    </row>
    <row r="20" spans="1:2" x14ac:dyDescent="0.2">
      <c r="A20" s="32" t="s">
        <v>220</v>
      </c>
      <c r="B20" s="32" t="s">
        <v>658</v>
      </c>
    </row>
    <row r="21" spans="1:2" x14ac:dyDescent="0.2">
      <c r="A21" s="32" t="s">
        <v>230</v>
      </c>
      <c r="B21" s="32" t="s">
        <v>658</v>
      </c>
    </row>
    <row r="22" spans="1:2" x14ac:dyDescent="0.2">
      <c r="A22" s="32" t="s">
        <v>213</v>
      </c>
      <c r="B22" s="32" t="s">
        <v>658</v>
      </c>
    </row>
    <row r="23" spans="1:2" x14ac:dyDescent="0.2">
      <c r="A23" s="32" t="s">
        <v>221</v>
      </c>
      <c r="B23" s="32" t="s">
        <v>661</v>
      </c>
    </row>
    <row r="24" spans="1:2" x14ac:dyDescent="0.2">
      <c r="A24" s="32" t="s">
        <v>216</v>
      </c>
      <c r="B24" s="32" t="s">
        <v>661</v>
      </c>
    </row>
    <row r="25" spans="1:2" x14ac:dyDescent="0.2">
      <c r="A25" s="32" t="s">
        <v>217</v>
      </c>
      <c r="B25" s="32" t="s">
        <v>661</v>
      </c>
    </row>
    <row r="26" spans="1:2" x14ac:dyDescent="0.2">
      <c r="A26" s="32" t="s">
        <v>218</v>
      </c>
      <c r="B26" s="32" t="s">
        <v>661</v>
      </c>
    </row>
    <row r="27" spans="1:2" x14ac:dyDescent="0.2">
      <c r="A27" s="32" t="s">
        <v>219</v>
      </c>
      <c r="B27" s="32" t="s">
        <v>661</v>
      </c>
    </row>
    <row r="28" spans="1:2" x14ac:dyDescent="0.2">
      <c r="A28" s="32" t="s">
        <v>239</v>
      </c>
      <c r="B28" s="32" t="s">
        <v>661</v>
      </c>
    </row>
    <row r="29" spans="1:2" x14ac:dyDescent="0.2">
      <c r="A29" s="32" t="s">
        <v>233</v>
      </c>
      <c r="B29" s="32" t="s">
        <v>658</v>
      </c>
    </row>
    <row r="30" spans="1:2" x14ac:dyDescent="0.2">
      <c r="A30" s="32" t="s">
        <v>212</v>
      </c>
      <c r="B30" s="32" t="s">
        <v>661</v>
      </c>
    </row>
    <row r="31" spans="1:2" x14ac:dyDescent="0.2">
      <c r="A31" s="32" t="s">
        <v>205</v>
      </c>
      <c r="B31" s="32" t="s">
        <v>661</v>
      </c>
    </row>
    <row r="32" spans="1:2" x14ac:dyDescent="0.2">
      <c r="A32" s="32" t="s">
        <v>204</v>
      </c>
      <c r="B32" s="32" t="s">
        <v>661</v>
      </c>
    </row>
    <row r="33" spans="1:2" x14ac:dyDescent="0.2">
      <c r="A33" s="32" t="s">
        <v>203</v>
      </c>
      <c r="B33" s="32" t="s">
        <v>658</v>
      </c>
    </row>
    <row r="34" spans="1:2" x14ac:dyDescent="0.2">
      <c r="A34" s="32" t="s">
        <v>209</v>
      </c>
      <c r="B34" s="32" t="s">
        <v>661</v>
      </c>
    </row>
    <row r="35" spans="1:2" x14ac:dyDescent="0.2">
      <c r="A35" s="32" t="s">
        <v>207</v>
      </c>
      <c r="B35" s="32" t="s">
        <v>661</v>
      </c>
    </row>
    <row r="36" spans="1:2" x14ac:dyDescent="0.2">
      <c r="A36" s="32" t="s">
        <v>206</v>
      </c>
      <c r="B36" s="32" t="s">
        <v>661</v>
      </c>
    </row>
    <row r="37" spans="1:2" x14ac:dyDescent="0.2">
      <c r="A37" s="32" t="s">
        <v>211</v>
      </c>
      <c r="B37" s="32" t="s">
        <v>651</v>
      </c>
    </row>
    <row r="38" spans="1:2" x14ac:dyDescent="0.2">
      <c r="A38" s="32" t="s">
        <v>584</v>
      </c>
      <c r="B38" s="32" t="s">
        <v>661</v>
      </c>
    </row>
    <row r="39" spans="1:2" x14ac:dyDescent="0.2">
      <c r="A39" s="32" t="s">
        <v>210</v>
      </c>
      <c r="B39" s="32" t="s">
        <v>661</v>
      </c>
    </row>
    <row r="40" spans="1:2" x14ac:dyDescent="0.2">
      <c r="A40" s="32" t="s">
        <v>208</v>
      </c>
      <c r="B40" s="32" t="s">
        <v>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7" t="s">
        <v>691</v>
      </c>
    </row>
    <row r="2" spans="1:1" x14ac:dyDescent="0.2">
      <c r="A2" s="32" t="s">
        <v>651</v>
      </c>
    </row>
    <row r="3" spans="1:1" x14ac:dyDescent="0.2">
      <c r="A3" s="32" t="s">
        <v>658</v>
      </c>
    </row>
    <row r="4" spans="1:1" x14ac:dyDescent="0.2">
      <c r="A4" s="32" t="s">
        <v>713</v>
      </c>
    </row>
    <row r="5" spans="1:1" x14ac:dyDescent="0.2">
      <c r="A5" s="32" t="s">
        <v>666</v>
      </c>
    </row>
    <row r="6" spans="1:1" x14ac:dyDescent="0.2">
      <c r="A6" s="32" t="s">
        <v>664</v>
      </c>
    </row>
    <row r="7" spans="1:1" x14ac:dyDescent="0.2">
      <c r="A7" s="32" t="s">
        <v>661</v>
      </c>
    </row>
    <row r="8" spans="1:1" x14ac:dyDescent="0.2">
      <c r="A8" s="32" t="s">
        <v>655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640</v>
      </c>
      <c r="B1" s="6" t="s">
        <v>641</v>
      </c>
      <c r="C1" s="6" t="s">
        <v>167</v>
      </c>
      <c r="D1" s="6" t="s">
        <v>642</v>
      </c>
      <c r="E1" s="6" t="s">
        <v>643</v>
      </c>
      <c r="F1" s="7" t="s">
        <v>644</v>
      </c>
      <c r="G1" s="7" t="s">
        <v>645</v>
      </c>
      <c r="H1" s="6" t="s">
        <v>646</v>
      </c>
      <c r="I1" s="6"/>
      <c r="J1" s="6" t="s">
        <v>647</v>
      </c>
      <c r="K1" s="7" t="s">
        <v>648</v>
      </c>
      <c r="L1" s="8" t="s">
        <v>649</v>
      </c>
      <c r="M1" s="6" t="s">
        <v>650</v>
      </c>
      <c r="O1" s="9" t="s">
        <v>464</v>
      </c>
    </row>
    <row r="2" spans="1:19" ht="14.5" customHeight="1" x14ac:dyDescent="0.2">
      <c r="A2" s="41" t="s">
        <v>651</v>
      </c>
      <c r="B2" s="38" t="s">
        <v>652</v>
      </c>
      <c r="C2" s="25" t="s">
        <v>168</v>
      </c>
      <c r="D2" s="25" t="s">
        <v>211</v>
      </c>
      <c r="E2" s="25">
        <f>IFERROR(INDEX('файл остатки'!$A$5:$DK$265,MATCH($O$1,'файл остатки'!$A$5:$A$228,0),MATCH(D2,'файл остатки'!$A$5:$DK$5,0)), 0)</f>
        <v>-588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10" si="0">MIN(E2, 0)</f>
        <v>-588</v>
      </c>
      <c r="H2" s="25">
        <v>0</v>
      </c>
      <c r="J2" s="26">
        <v>850</v>
      </c>
      <c r="K2" s="26">
        <f>-(G2 + G3) / J2</f>
        <v>0.69176470588235295</v>
      </c>
      <c r="L2" s="26">
        <f>ROUND(K2, 0)</f>
        <v>1</v>
      </c>
      <c r="O2" s="10" t="s">
        <v>458</v>
      </c>
      <c r="R2" s="26" t="s">
        <v>653</v>
      </c>
      <c r="S2" s="26">
        <v>3</v>
      </c>
    </row>
    <row r="3" spans="1:19" x14ac:dyDescent="0.2">
      <c r="A3" s="40"/>
      <c r="B3" s="44" t="s">
        <v>654</v>
      </c>
      <c r="C3" s="27" t="s">
        <v>171</v>
      </c>
      <c r="D3" s="27" t="s">
        <v>222</v>
      </c>
      <c r="E3" s="27">
        <f>IFERROR(INDEX('файл остатки'!$A$5:$DK$265,MATCH($O$1,'файл остатки'!$A$5:$A$228,0),MATCH(D3,'файл остатки'!$A$5:$DK$5,0)), 0)</f>
        <v>82.88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2">
      <c r="A4" s="41" t="s">
        <v>655</v>
      </c>
      <c r="B4" s="42" t="s">
        <v>656</v>
      </c>
      <c r="C4" s="28" t="s">
        <v>171</v>
      </c>
      <c r="D4" s="28" t="s">
        <v>242</v>
      </c>
      <c r="E4" s="28">
        <f>IFERROR(INDEX('файл остатки'!$A$5:$DK$265,MATCH($O$1,'файл остатки'!$A$5:$A$228,0),MATCH(D4,'файл остатки'!$A$5:$DK$5,0)), 0)</f>
        <v>-185.125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-185.125</v>
      </c>
      <c r="H4" s="28">
        <v>0</v>
      </c>
      <c r="J4" s="26">
        <v>1000</v>
      </c>
      <c r="K4" s="26">
        <f>-(G4 + G5 + G6 + G7 + G8 + G9 + G10) / J4</f>
        <v>0.70625000000000004</v>
      </c>
      <c r="L4" s="26">
        <f>ROUND(K4, 0)</f>
        <v>1</v>
      </c>
      <c r="R4" s="26" t="s">
        <v>657</v>
      </c>
      <c r="S4" s="26">
        <v>4</v>
      </c>
    </row>
    <row r="5" spans="1:19" x14ac:dyDescent="0.2">
      <c r="A5" s="39"/>
      <c r="B5" s="39"/>
      <c r="C5" s="28" t="s">
        <v>170</v>
      </c>
      <c r="D5" s="28" t="s">
        <v>251</v>
      </c>
      <c r="E5" s="28">
        <f>IFERROR(INDEX('файл остатки'!$A$5:$DK$265,MATCH($O$1,'файл остатки'!$A$5:$A$228,0),MATCH(D5,'файл остатки'!$A$5:$DK$5,0)), 0)</f>
        <v>-31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-31</v>
      </c>
      <c r="H5" s="28">
        <v>0</v>
      </c>
    </row>
    <row r="6" spans="1:19" x14ac:dyDescent="0.2">
      <c r="A6" s="39"/>
      <c r="B6" s="39"/>
      <c r="C6" s="28" t="s">
        <v>178</v>
      </c>
      <c r="D6" s="28" t="s">
        <v>252</v>
      </c>
      <c r="E6" s="28">
        <f>IFERROR(INDEX('файл остатки'!$A$5:$DK$265,MATCH($O$1,'файл остатки'!$A$5:$A$228,0),MATCH(D6,'файл остатки'!$A$5:$DK$5,0)), 0)</f>
        <v>0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0</v>
      </c>
      <c r="H6" s="28">
        <v>0</v>
      </c>
    </row>
    <row r="7" spans="1:19" x14ac:dyDescent="0.2">
      <c r="A7" s="39"/>
      <c r="B7" s="40"/>
      <c r="C7" s="28" t="s">
        <v>174</v>
      </c>
      <c r="D7" s="28" t="s">
        <v>253</v>
      </c>
      <c r="E7" s="28">
        <f>IFERROR(INDEX('файл остатки'!$A$5:$DK$265,MATCH($O$1,'файл остатки'!$A$5:$A$228,0),MATCH(D7,'файл остатки'!$A$5:$DK$5,0)), 0)</f>
        <v>-375</v>
      </c>
      <c r="F7" s="28">
        <f>IFERROR(INDEX('файл остатки'!$A$5:$DK$265,MATCH($O$2,'файл остатки'!$A$5:$A$228,0),MATCH(D7,'файл остатки'!$A$5:$DK$5,0)), 0)</f>
        <v>0</v>
      </c>
      <c r="G7" s="28">
        <f t="shared" si="0"/>
        <v>-375</v>
      </c>
      <c r="H7" s="28">
        <v>0</v>
      </c>
    </row>
    <row r="8" spans="1:19" x14ac:dyDescent="0.2">
      <c r="A8" s="39"/>
      <c r="B8" s="43" t="s">
        <v>164</v>
      </c>
      <c r="C8" s="29" t="s">
        <v>171</v>
      </c>
      <c r="D8" s="29" t="s">
        <v>256</v>
      </c>
      <c r="E8" s="29">
        <f>IFERROR(INDEX('файл остатки'!$A$5:$DK$265,MATCH($O$1,'файл остатки'!$A$5:$A$228,0),MATCH(D8,'файл остатки'!$A$5:$DK$5,0)), 0)</f>
        <v>-72.125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-72.125</v>
      </c>
      <c r="H8" s="29">
        <v>0</v>
      </c>
    </row>
    <row r="9" spans="1:19" x14ac:dyDescent="0.2">
      <c r="A9" s="39"/>
      <c r="B9" s="39"/>
      <c r="C9" s="29" t="s">
        <v>178</v>
      </c>
      <c r="D9" s="29" t="s">
        <v>261</v>
      </c>
      <c r="E9" s="29">
        <f>IFERROR(INDEX('файл остатки'!$A$5:$DK$265,MATCH($O$1,'файл остатки'!$A$5:$A$228,0),MATCH(D9,'файл остатки'!$A$5:$DK$5,0)), 0)</f>
        <v>0</v>
      </c>
      <c r="F9" s="29">
        <f>IFERROR(INDEX('файл остатки'!$A$5:$DK$265,MATCH($O$2,'файл остатки'!$A$5:$A$228,0),MATCH(D9,'файл остатки'!$A$5:$DK$5,0)), 0)</f>
        <v>0</v>
      </c>
      <c r="G9" s="29">
        <f t="shared" si="0"/>
        <v>0</v>
      </c>
      <c r="H9" s="29">
        <v>0</v>
      </c>
    </row>
    <row r="10" spans="1:19" x14ac:dyDescent="0.2">
      <c r="A10" s="40"/>
      <c r="B10" s="40"/>
      <c r="C10" s="29" t="s">
        <v>170</v>
      </c>
      <c r="D10" s="29" t="s">
        <v>262</v>
      </c>
      <c r="E10" s="29">
        <f>IFERROR(INDEX('файл остатки'!$A$5:$DK$265,MATCH($O$1,'файл остатки'!$A$5:$A$228,0),MATCH(D10,'файл остатки'!$A$5:$DK$5,0)), 0)</f>
        <v>-43</v>
      </c>
      <c r="F10" s="29">
        <f>IFERROR(INDEX('файл остатки'!$A$5:$DK$265,MATCH($O$2,'файл остатки'!$A$5:$A$228,0),MATCH(D10,'файл остатки'!$A$5:$DK$5,0)), 0)</f>
        <v>0</v>
      </c>
      <c r="G10" s="29">
        <f t="shared" si="0"/>
        <v>-43</v>
      </c>
      <c r="H10" s="29">
        <v>0</v>
      </c>
    </row>
    <row r="13" spans="1:19" x14ac:dyDescent="0.2">
      <c r="A13" s="41" t="s">
        <v>658</v>
      </c>
      <c r="B13" s="38" t="s">
        <v>652</v>
      </c>
      <c r="C13" s="25" t="s">
        <v>659</v>
      </c>
      <c r="D13" s="25" t="s">
        <v>203</v>
      </c>
      <c r="E13" s="25">
        <f>IFERROR(INDEX('файл остатки'!$A$5:$DK$265,MATCH($O$1,'файл остатки'!$A$5:$A$228,0),MATCH(D13,'файл остатки'!$A$5:$DK$5,0)), 0)</f>
        <v>-20.160000000000029</v>
      </c>
      <c r="F13" s="25">
        <f>IFERROR(INDEX('файл остатки'!$A$5:$DK$265,MATCH($O$2,'файл остатки'!$A$5:$A$228,0),MATCH(D13,'файл остатки'!$A$5:$DK$5,0)), 0)</f>
        <v>965.97333333333324</v>
      </c>
      <c r="G13" s="25">
        <f t="shared" ref="G13:G23" si="1">MIN(E13, 0)</f>
        <v>-20.160000000000029</v>
      </c>
      <c r="H13" s="25">
        <v>0</v>
      </c>
      <c r="J13" s="26">
        <v>850</v>
      </c>
      <c r="K13" s="26">
        <f>-(G13 + G14 + G15 + G16 + G17 + G18 + G19 + G20 + G21 + G22 + G23) / J13</f>
        <v>1.3645176470588236</v>
      </c>
      <c r="L13" s="26">
        <f>ROUND(K13, 0)</f>
        <v>1</v>
      </c>
      <c r="R13" s="26" t="s">
        <v>660</v>
      </c>
      <c r="S13" s="26">
        <v>1</v>
      </c>
    </row>
    <row r="14" spans="1:19" x14ac:dyDescent="0.2">
      <c r="A14" s="39"/>
      <c r="B14" s="44" t="s">
        <v>654</v>
      </c>
      <c r="C14" s="27" t="s">
        <v>171</v>
      </c>
      <c r="D14" s="27" t="s">
        <v>224</v>
      </c>
      <c r="E14" s="27">
        <f>IFERROR(INDEX('файл остатки'!$A$5:$DK$265,MATCH($O$1,'файл остатки'!$A$5:$A$228,0),MATCH(D14,'файл остатки'!$A$5:$DK$5,0)), 0)</f>
        <v>-135</v>
      </c>
      <c r="F14" s="27">
        <f>IFERROR(INDEX('файл остатки'!$A$5:$DK$265,MATCH($O$2,'файл остатки'!$A$5:$A$228,0),MATCH(D14,'файл остатки'!$A$5:$DK$5,0)), 0)</f>
        <v>166.45714285714291</v>
      </c>
      <c r="G14" s="27">
        <f t="shared" si="1"/>
        <v>-135</v>
      </c>
      <c r="H14" s="27">
        <v>0</v>
      </c>
    </row>
    <row r="15" spans="1:19" x14ac:dyDescent="0.2">
      <c r="A15" s="39"/>
      <c r="B15" s="39"/>
      <c r="C15" s="27" t="s">
        <v>172</v>
      </c>
      <c r="D15" s="27" t="s">
        <v>229</v>
      </c>
      <c r="E15" s="27">
        <f>IFERROR(INDEX('файл остатки'!$A$5:$DK$265,MATCH($O$1,'файл остатки'!$A$5:$A$228,0),MATCH(D15,'файл остатки'!$A$5:$DK$5,0)), 0)</f>
        <v>-691.8</v>
      </c>
      <c r="F15" s="27">
        <f>IFERROR(INDEX('файл остатки'!$A$5:$DK$265,MATCH($O$2,'файл остатки'!$A$5:$A$228,0),MATCH(D15,'файл остатки'!$A$5:$DK$5,0)), 0)</f>
        <v>4743.8285714285712</v>
      </c>
      <c r="G15" s="27">
        <f t="shared" si="1"/>
        <v>-691.8</v>
      </c>
      <c r="H15" s="27">
        <v>0</v>
      </c>
    </row>
    <row r="16" spans="1:19" x14ac:dyDescent="0.2">
      <c r="A16" s="39"/>
      <c r="B16" s="39"/>
      <c r="C16" s="27" t="s">
        <v>179</v>
      </c>
      <c r="D16" s="27" t="s">
        <v>230</v>
      </c>
      <c r="E16" s="27">
        <f>IFERROR(INDEX('файл остатки'!$A$5:$DK$265,MATCH($O$1,'файл остатки'!$A$5:$A$228,0),MATCH(D16,'файл остатки'!$A$5:$DK$5,0)), 0)</f>
        <v>12.6</v>
      </c>
      <c r="F16" s="27">
        <f>IFERROR(INDEX('файл остатки'!$A$5:$DK$265,MATCH($O$2,'файл остатки'!$A$5:$A$228,0),MATCH(D16,'файл остатки'!$A$5:$DK$5,0)), 0)</f>
        <v>92.571428571428569</v>
      </c>
      <c r="G16" s="27">
        <f t="shared" si="1"/>
        <v>0</v>
      </c>
      <c r="H16" s="27">
        <v>0</v>
      </c>
    </row>
    <row r="17" spans="1:19" x14ac:dyDescent="0.2">
      <c r="A17" s="39"/>
      <c r="B17" s="39"/>
      <c r="C17" s="27" t="s">
        <v>170</v>
      </c>
      <c r="D17" s="27" t="s">
        <v>220</v>
      </c>
      <c r="E17" s="27">
        <f>IFERROR(INDEX('файл остатки'!$A$5:$DK$265,MATCH($O$1,'файл остатки'!$A$5:$A$228,0),MATCH(D17,'файл остатки'!$A$5:$DK$5,0)), 0)</f>
        <v>-82.88</v>
      </c>
      <c r="F17" s="27">
        <f>IFERROR(INDEX('файл остатки'!$A$5:$DK$265,MATCH($O$2,'файл остатки'!$A$5:$A$228,0),MATCH(D17,'файл остатки'!$A$5:$DK$5,0)), 0)</f>
        <v>214.4</v>
      </c>
      <c r="G17" s="27">
        <f t="shared" si="1"/>
        <v>-82.88</v>
      </c>
      <c r="H17" s="27">
        <v>0</v>
      </c>
    </row>
    <row r="18" spans="1:19" x14ac:dyDescent="0.2">
      <c r="A18" s="39"/>
      <c r="B18" s="39"/>
      <c r="C18" s="27" t="s">
        <v>175</v>
      </c>
      <c r="D18" s="27" t="s">
        <v>213</v>
      </c>
      <c r="E18" s="27">
        <f>IFERROR(INDEX('файл остатки'!$A$5:$DK$265,MATCH($O$1,'файл остатки'!$A$5:$A$228,0),MATCH(D18,'файл остатки'!$A$5:$DK$5,0)), 0)</f>
        <v>0</v>
      </c>
      <c r="F18" s="27">
        <f>IFERROR(INDEX('файл остатки'!$A$5:$DK$265,MATCH($O$2,'файл остатки'!$A$5:$A$228,0),MATCH(D18,'файл остатки'!$A$5:$DK$5,0)), 0)</f>
        <v>13.954285714285721</v>
      </c>
      <c r="G18" s="27">
        <f t="shared" si="1"/>
        <v>0</v>
      </c>
      <c r="H18" s="27">
        <v>0</v>
      </c>
    </row>
    <row r="19" spans="1:19" x14ac:dyDescent="0.2">
      <c r="A19" s="39"/>
      <c r="B19" s="39"/>
      <c r="C19" s="27" t="s">
        <v>178</v>
      </c>
      <c r="D19" s="27" t="s">
        <v>226</v>
      </c>
      <c r="E19" s="27">
        <f>IFERROR(INDEX('файл остатки'!$A$5:$DK$265,MATCH($O$1,'файл остатки'!$A$5:$A$228,0),MATCH(D19,'файл остатки'!$A$5:$DK$5,0)), 0)</f>
        <v>18.22000000000001</v>
      </c>
      <c r="F19" s="27">
        <f>IFERROR(INDEX('файл остатки'!$A$5:$DK$265,MATCH($O$2,'файл остатки'!$A$5:$A$228,0),MATCH(D19,'файл остатки'!$A$5:$DK$5,0)), 0)</f>
        <v>0</v>
      </c>
      <c r="G19" s="27">
        <f t="shared" si="1"/>
        <v>0</v>
      </c>
      <c r="H19" s="27">
        <v>0</v>
      </c>
    </row>
    <row r="20" spans="1:19" x14ac:dyDescent="0.2">
      <c r="A20" s="39"/>
      <c r="B20" s="39"/>
      <c r="C20" s="27" t="s">
        <v>172</v>
      </c>
      <c r="D20" s="27" t="s">
        <v>228</v>
      </c>
      <c r="E20" s="27">
        <f>IFERROR(INDEX('файл остатки'!$A$5:$DK$265,MATCH($O$1,'файл остатки'!$A$5:$A$228,0),MATCH(D20,'файл остатки'!$A$5:$DK$5,0)), 0)</f>
        <v>66.240000000000009</v>
      </c>
      <c r="F20" s="27">
        <f>IFERROR(INDEX('файл остатки'!$A$5:$DK$265,MATCH($O$2,'файл остатки'!$A$5:$A$228,0),MATCH(D20,'файл остатки'!$A$5:$DK$5,0)), 0)</f>
        <v>318.01333333333332</v>
      </c>
      <c r="G20" s="27">
        <f t="shared" si="1"/>
        <v>0</v>
      </c>
      <c r="H20" s="27">
        <v>0</v>
      </c>
    </row>
    <row r="21" spans="1:19" x14ac:dyDescent="0.2">
      <c r="A21" s="39"/>
      <c r="B21" s="39"/>
      <c r="C21" s="27" t="s">
        <v>178</v>
      </c>
      <c r="D21" s="27" t="s">
        <v>233</v>
      </c>
      <c r="E21" s="27">
        <f>IFERROR(INDEX('файл остатки'!$A$5:$DK$265,MATCH($O$1,'файл остатки'!$A$5:$A$228,0),MATCH(D21,'файл остатки'!$A$5:$DK$5,0)), 0)</f>
        <v>-230</v>
      </c>
      <c r="F21" s="27">
        <f>IFERROR(INDEX('файл остатки'!$A$5:$DK$265,MATCH($O$2,'файл остатки'!$A$5:$A$228,0),MATCH(D21,'файл остатки'!$A$5:$DK$5,0)), 0)</f>
        <v>605.4476190476189</v>
      </c>
      <c r="G21" s="27">
        <f t="shared" si="1"/>
        <v>-230</v>
      </c>
      <c r="H21" s="27">
        <v>0</v>
      </c>
    </row>
    <row r="22" spans="1:19" x14ac:dyDescent="0.2">
      <c r="A22" s="39"/>
      <c r="B22" s="39"/>
      <c r="C22" s="27" t="s">
        <v>172</v>
      </c>
      <c r="D22" s="27" t="s">
        <v>223</v>
      </c>
      <c r="E22" s="27">
        <f>IFERROR(INDEX('файл остатки'!$A$5:$DK$265,MATCH($O$1,'файл остатки'!$A$5:$A$228,0),MATCH(D22,'файл остатки'!$A$5:$DK$5,0)), 0)</f>
        <v>460.8</v>
      </c>
      <c r="F22" s="27">
        <f>IFERROR(INDEX('файл остатки'!$A$5:$DK$265,MATCH($O$2,'файл остатки'!$A$5:$A$228,0),MATCH(D22,'файл остатки'!$A$5:$DK$5,0)), 0)</f>
        <v>2261.485714285714</v>
      </c>
      <c r="G22" s="27">
        <f t="shared" si="1"/>
        <v>0</v>
      </c>
      <c r="H22" s="27">
        <v>0</v>
      </c>
    </row>
    <row r="23" spans="1:19" x14ac:dyDescent="0.2">
      <c r="A23" s="40"/>
      <c r="B23" s="40"/>
      <c r="C23" s="27" t="s">
        <v>178</v>
      </c>
      <c r="D23" s="27" t="s">
        <v>227</v>
      </c>
      <c r="E23" s="27">
        <f>IFERROR(INDEX('файл остатки'!$A$5:$DK$265,MATCH($O$1,'файл остатки'!$A$5:$A$228,0),MATCH(D23,'файл остатки'!$A$5:$DK$5,0)), 0)</f>
        <v>0</v>
      </c>
      <c r="F23" s="27">
        <f>IFERROR(INDEX('файл остатки'!$A$5:$DK$265,MATCH($O$2,'файл остатки'!$A$5:$A$228,0),MATCH(D23,'файл остатки'!$A$5:$DK$5,0)), 0)</f>
        <v>0</v>
      </c>
      <c r="G23" s="27">
        <f t="shared" si="1"/>
        <v>0</v>
      </c>
      <c r="H23" s="27">
        <v>0</v>
      </c>
    </row>
    <row r="26" spans="1:19" x14ac:dyDescent="0.2">
      <c r="A26" s="41" t="s">
        <v>661</v>
      </c>
      <c r="B26" s="45" t="s">
        <v>662</v>
      </c>
      <c r="C26" s="30" t="s">
        <v>171</v>
      </c>
      <c r="D26" s="30" t="s">
        <v>231</v>
      </c>
      <c r="E26" s="30">
        <f>IFERROR(INDEX('файл остатки'!$A$5:$DK$265,MATCH($O$1,'файл остатки'!$A$5:$A$228,0),MATCH(D26,'файл остатки'!$A$5:$DK$5,0)), 0)</f>
        <v>-12</v>
      </c>
      <c r="F26" s="30">
        <f>IFERROR(INDEX('файл остатки'!$A$5:$DK$265,MATCH($O$2,'файл остатки'!$A$5:$A$228,0),MATCH(D26,'файл остатки'!$A$5:$DK$5,0)), 0)</f>
        <v>723.28571428571433</v>
      </c>
      <c r="G26" s="30">
        <f t="shared" ref="G26:G44" si="2">MIN(E26, 0)</f>
        <v>-12</v>
      </c>
      <c r="H26" s="30">
        <v>0</v>
      </c>
      <c r="J26" s="26">
        <v>850</v>
      </c>
      <c r="K26" s="26">
        <f>-(G26 + G27 + G28 + G29 + G30 + G31 + G32 + G33 + G34 + G35 + G36 + G37 + G38 + G39 + G40 + G41 + G42 + G43 + G44) / J26</f>
        <v>6.7965882352941183</v>
      </c>
      <c r="L26" s="26">
        <f>ROUND(K26, 0)</f>
        <v>7</v>
      </c>
      <c r="R26" s="26" t="s">
        <v>663</v>
      </c>
      <c r="S26" s="26">
        <v>2</v>
      </c>
    </row>
    <row r="27" spans="1:19" x14ac:dyDescent="0.2">
      <c r="A27" s="39"/>
      <c r="B27" s="39"/>
      <c r="C27" s="30" t="s">
        <v>171</v>
      </c>
      <c r="D27" s="30" t="s">
        <v>232</v>
      </c>
      <c r="E27" s="30">
        <f>IFERROR(INDEX('файл остатки'!$A$5:$DK$265,MATCH($O$1,'файл остатки'!$A$5:$A$228,0),MATCH(D27,'файл остатки'!$A$5:$DK$5,0)), 0)</f>
        <v>-25.2</v>
      </c>
      <c r="F27" s="30">
        <f>IFERROR(INDEX('файл остатки'!$A$5:$DK$265,MATCH($O$2,'файл остатки'!$A$5:$A$228,0),MATCH(D27,'файл остатки'!$A$5:$DK$5,0)), 0)</f>
        <v>13.02857142857143</v>
      </c>
      <c r="G27" s="30">
        <f t="shared" si="2"/>
        <v>-25.2</v>
      </c>
      <c r="H27" s="30">
        <v>0</v>
      </c>
    </row>
    <row r="28" spans="1:19" x14ac:dyDescent="0.2">
      <c r="A28" s="39"/>
      <c r="B28" s="39"/>
      <c r="C28" s="31" t="s">
        <v>180</v>
      </c>
      <c r="D28" s="31" t="s">
        <v>239</v>
      </c>
      <c r="E28" s="31">
        <f>IFERROR(INDEX('файл остатки'!$A$5:$DK$265,MATCH($O$1,'файл остатки'!$A$5:$A$228,0),MATCH(D28,'файл остатки'!$A$5:$DK$5,0)), 0)</f>
        <v>0</v>
      </c>
      <c r="F28" s="31">
        <f>IFERROR(INDEX('файл остатки'!$A$5:$DK$265,MATCH($O$2,'файл остатки'!$A$5:$A$228,0),MATCH(D28,'файл остатки'!$A$5:$DK$5,0)), 0)</f>
        <v>0</v>
      </c>
      <c r="G28" s="31">
        <f t="shared" si="2"/>
        <v>0</v>
      </c>
      <c r="H28" s="31">
        <v>0</v>
      </c>
    </row>
    <row r="29" spans="1:19" x14ac:dyDescent="0.2">
      <c r="A29" s="39"/>
      <c r="B29" s="40"/>
      <c r="C29" s="31" t="s">
        <v>180</v>
      </c>
      <c r="D29" s="31" t="s">
        <v>240</v>
      </c>
      <c r="E29" s="31">
        <f>IFERROR(INDEX('файл остатки'!$A$5:$DK$265,MATCH($O$1,'файл остатки'!$A$5:$A$228,0),MATCH(D29,'файл остатки'!$A$5:$DK$5,0)), 0)</f>
        <v>0</v>
      </c>
      <c r="F29" s="31">
        <f>IFERROR(INDEX('файл остатки'!$A$5:$DK$265,MATCH($O$2,'файл остатки'!$A$5:$A$228,0),MATCH(D29,'файл остатки'!$A$5:$DK$5,0)), 0)</f>
        <v>238.66666666666671</v>
      </c>
      <c r="G29" s="31">
        <f t="shared" si="2"/>
        <v>0</v>
      </c>
      <c r="H29" s="31">
        <v>0</v>
      </c>
    </row>
    <row r="30" spans="1:19" x14ac:dyDescent="0.2">
      <c r="A30" s="39"/>
      <c r="B30" s="38" t="s">
        <v>652</v>
      </c>
      <c r="C30" s="30" t="s">
        <v>168</v>
      </c>
      <c r="D30" s="30" t="s">
        <v>209</v>
      </c>
      <c r="E30" s="30">
        <f>IFERROR(INDEX('файл остатки'!$A$5:$DK$265,MATCH($O$1,'файл остатки'!$A$5:$A$228,0),MATCH(D30,'файл остатки'!$A$5:$DK$5,0)), 0)</f>
        <v>-1213.2</v>
      </c>
      <c r="F30" s="30">
        <f>IFERROR(INDEX('файл остатки'!$A$5:$DK$265,MATCH($O$2,'файл остатки'!$A$5:$A$228,0),MATCH(D30,'файл остатки'!$A$5:$DK$5,0)), 0)</f>
        <v>285.32</v>
      </c>
      <c r="G30" s="30">
        <f t="shared" si="2"/>
        <v>-1213.2</v>
      </c>
      <c r="H30" s="30">
        <v>0</v>
      </c>
    </row>
    <row r="31" spans="1:19" x14ac:dyDescent="0.2">
      <c r="A31" s="39"/>
      <c r="B31" s="39"/>
      <c r="C31" s="25" t="s">
        <v>168</v>
      </c>
      <c r="D31" s="25" t="s">
        <v>208</v>
      </c>
      <c r="E31" s="25">
        <f>IFERROR(INDEX('файл остатки'!$A$5:$DK$265,MATCH($O$1,'файл остатки'!$A$5:$A$228,0),MATCH(D31,'файл остатки'!$A$5:$DK$5,0)), 0)</f>
        <v>-297.95999999999998</v>
      </c>
      <c r="F31" s="25">
        <f>IFERROR(INDEX('файл остатки'!$A$5:$DK$265,MATCH($O$2,'файл остатки'!$A$5:$A$228,0),MATCH(D31,'файл остатки'!$A$5:$DK$5,0)), 0)</f>
        <v>528.37142857142851</v>
      </c>
      <c r="G31" s="25">
        <f t="shared" si="2"/>
        <v>-297.95999999999998</v>
      </c>
      <c r="H31" s="25">
        <v>0</v>
      </c>
    </row>
    <row r="32" spans="1:19" x14ac:dyDescent="0.2">
      <c r="A32" s="39"/>
      <c r="B32" s="39"/>
      <c r="C32" s="25" t="s">
        <v>170</v>
      </c>
      <c r="D32" s="25" t="s">
        <v>210</v>
      </c>
      <c r="E32" s="25">
        <f>IFERROR(INDEX('файл остатки'!$A$5:$DK$265,MATCH($O$1,'файл остатки'!$A$5:$A$228,0),MATCH(D32,'файл остатки'!$A$5:$DK$5,0)), 0)</f>
        <v>-33.6</v>
      </c>
      <c r="F32" s="25">
        <f>IFERROR(INDEX('файл остатки'!$A$5:$DK$265,MATCH($O$2,'файл остатки'!$A$5:$A$228,0),MATCH(D32,'файл остатки'!$A$5:$DK$5,0)), 0)</f>
        <v>23.88571428571429</v>
      </c>
      <c r="G32" s="25">
        <f t="shared" si="2"/>
        <v>-33.6</v>
      </c>
      <c r="H32" s="25">
        <v>0</v>
      </c>
    </row>
    <row r="33" spans="1:19" x14ac:dyDescent="0.2">
      <c r="A33" s="39"/>
      <c r="B33" s="39"/>
      <c r="C33" s="25" t="s">
        <v>168</v>
      </c>
      <c r="D33" s="25" t="s">
        <v>207</v>
      </c>
      <c r="E33" s="25">
        <f>IFERROR(INDEX('файл остатки'!$A$5:$DK$265,MATCH($O$1,'файл остатки'!$A$5:$A$228,0),MATCH(D33,'файл остатки'!$A$5:$DK$5,0)), 0)</f>
        <v>-5.9999999999999929</v>
      </c>
      <c r="F33" s="25">
        <f>IFERROR(INDEX('файл остатки'!$A$5:$DK$265,MATCH($O$2,'файл остатки'!$A$5:$A$228,0),MATCH(D33,'файл остатки'!$A$5:$DK$5,0)), 0)</f>
        <v>106.84761904761911</v>
      </c>
      <c r="G33" s="25">
        <f t="shared" si="2"/>
        <v>-5.9999999999999929</v>
      </c>
      <c r="H33" s="25">
        <v>0</v>
      </c>
    </row>
    <row r="34" spans="1:19" x14ac:dyDescent="0.2">
      <c r="A34" s="39"/>
      <c r="B34" s="39"/>
      <c r="C34" s="25" t="s">
        <v>174</v>
      </c>
      <c r="D34" s="25" t="s">
        <v>204</v>
      </c>
      <c r="E34" s="25">
        <f>IFERROR(INDEX('файл остатки'!$A$5:$DK$265,MATCH($O$1,'файл остатки'!$A$5:$A$228,0),MATCH(D34,'файл остатки'!$A$5:$DK$5,0)), 0)</f>
        <v>0</v>
      </c>
      <c r="F34" s="25">
        <f>IFERROR(INDEX('файл остатки'!$A$5:$DK$265,MATCH($O$2,'файл остатки'!$A$5:$A$228,0),MATCH(D34,'файл остатки'!$A$5:$DK$5,0)), 0)</f>
        <v>0</v>
      </c>
      <c r="G34" s="25">
        <f t="shared" si="2"/>
        <v>0</v>
      </c>
      <c r="H34" s="25">
        <v>0</v>
      </c>
    </row>
    <row r="35" spans="1:19" x14ac:dyDescent="0.2">
      <c r="A35" s="39"/>
      <c r="B35" s="39"/>
      <c r="C35" s="25" t="s">
        <v>174</v>
      </c>
      <c r="D35" s="25" t="s">
        <v>205</v>
      </c>
      <c r="E35" s="25">
        <f>IFERROR(INDEX('файл остатки'!$A$5:$DK$265,MATCH($O$1,'файл остатки'!$A$5:$A$228,0),MATCH(D35,'файл остатки'!$A$5:$DK$5,0)), 0)</f>
        <v>-201.76</v>
      </c>
      <c r="F35" s="25">
        <f>IFERROR(INDEX('файл остатки'!$A$5:$DK$265,MATCH($O$2,'файл остатки'!$A$5:$A$228,0),MATCH(D35,'файл остатки'!$A$5:$DK$5,0)), 0)</f>
        <v>97.135238095238094</v>
      </c>
      <c r="G35" s="25">
        <f t="shared" si="2"/>
        <v>-201.76</v>
      </c>
      <c r="H35" s="25">
        <v>0</v>
      </c>
    </row>
    <row r="36" spans="1:19" x14ac:dyDescent="0.2">
      <c r="A36" s="39"/>
      <c r="B36" s="39"/>
      <c r="C36" s="25" t="s">
        <v>168</v>
      </c>
      <c r="D36" s="25" t="s">
        <v>206</v>
      </c>
      <c r="E36" s="25">
        <f>IFERROR(INDEX('файл остатки'!$A$5:$DK$265,MATCH($O$1,'файл остатки'!$A$5:$A$228,0),MATCH(D36,'файл остатки'!$A$5:$DK$5,0)), 0)</f>
        <v>-2511.04</v>
      </c>
      <c r="F36" s="25">
        <f>IFERROR(INDEX('файл остатки'!$A$5:$DK$265,MATCH($O$2,'файл остатки'!$A$5:$A$228,0),MATCH(D36,'файл остатки'!$A$5:$DK$5,0)), 0)</f>
        <v>6283.9333333333334</v>
      </c>
      <c r="G36" s="25">
        <f t="shared" si="2"/>
        <v>-2511.04</v>
      </c>
      <c r="H36" s="25">
        <v>0</v>
      </c>
    </row>
    <row r="37" spans="1:19" x14ac:dyDescent="0.2">
      <c r="A37" s="39"/>
      <c r="B37" s="40"/>
      <c r="C37" s="25" t="s">
        <v>168</v>
      </c>
      <c r="D37" s="25" t="s">
        <v>212</v>
      </c>
      <c r="E37" s="25">
        <f>IFERROR(INDEX('файл остатки'!$A$5:$DK$265,MATCH($O$1,'файл остатки'!$A$5:$A$228,0),MATCH(D37,'файл остатки'!$A$5:$DK$5,0)), 0)</f>
        <v>-6.6599999999999682</v>
      </c>
      <c r="F37" s="25">
        <f>IFERROR(INDEX('файл остатки'!$A$5:$DK$265,MATCH($O$2,'файл остатки'!$A$5:$A$228,0),MATCH(D37,'файл остатки'!$A$5:$DK$5,0)), 0)</f>
        <v>780.01285714285711</v>
      </c>
      <c r="G37" s="25">
        <f t="shared" si="2"/>
        <v>-6.6599999999999682</v>
      </c>
      <c r="H37" s="25">
        <v>0</v>
      </c>
    </row>
    <row r="38" spans="1:19" x14ac:dyDescent="0.2">
      <c r="A38" s="39"/>
      <c r="B38" s="44" t="s">
        <v>654</v>
      </c>
      <c r="C38" s="27" t="s">
        <v>171</v>
      </c>
      <c r="D38" s="27" t="s">
        <v>216</v>
      </c>
      <c r="E38" s="27">
        <f>IFERROR(INDEX('файл остатки'!$A$5:$DK$265,MATCH($O$1,'файл остатки'!$A$5:$A$228,0),MATCH(D38,'файл остатки'!$A$5:$DK$5,0)), 0)</f>
        <v>-136.91999999999999</v>
      </c>
      <c r="F38" s="27">
        <f>IFERROR(INDEX('файл остатки'!$A$5:$DK$265,MATCH($O$2,'файл остатки'!$A$5:$A$228,0),MATCH(D38,'файл остатки'!$A$5:$DK$5,0)), 0)</f>
        <v>467.3485714285714</v>
      </c>
      <c r="G38" s="27">
        <f t="shared" si="2"/>
        <v>-136.91999999999999</v>
      </c>
      <c r="H38" s="27">
        <v>0</v>
      </c>
    </row>
    <row r="39" spans="1:19" x14ac:dyDescent="0.2">
      <c r="A39" s="39"/>
      <c r="B39" s="39"/>
      <c r="C39" s="27" t="s">
        <v>176</v>
      </c>
      <c r="D39" s="27" t="s">
        <v>217</v>
      </c>
      <c r="E39" s="27">
        <f>IFERROR(INDEX('файл остатки'!$A$5:$DK$265,MATCH($O$1,'файл остатки'!$A$5:$A$228,0),MATCH(D39,'файл остатки'!$A$5:$DK$5,0)), 0)</f>
        <v>-63.72</v>
      </c>
      <c r="F39" s="27">
        <f>IFERROR(INDEX('файл остатки'!$A$5:$DK$265,MATCH($O$2,'файл остатки'!$A$5:$A$228,0),MATCH(D39,'файл остатки'!$A$5:$DK$5,0)), 0)</f>
        <v>113.3257142857143</v>
      </c>
      <c r="G39" s="27">
        <f t="shared" si="2"/>
        <v>-63.72</v>
      </c>
      <c r="H39" s="27">
        <v>0</v>
      </c>
    </row>
    <row r="40" spans="1:19" x14ac:dyDescent="0.2">
      <c r="A40" s="39"/>
      <c r="B40" s="39"/>
      <c r="C40" s="27" t="s">
        <v>174</v>
      </c>
      <c r="D40" s="27" t="s">
        <v>218</v>
      </c>
      <c r="E40" s="27">
        <f>IFERROR(INDEX('файл остатки'!$A$5:$DK$265,MATCH($O$1,'файл остатки'!$A$5:$A$228,0),MATCH(D40,'файл остатки'!$A$5:$DK$5,0)), 0)</f>
        <v>-882</v>
      </c>
      <c r="F40" s="27">
        <f>IFERROR(INDEX('файл остатки'!$A$5:$DK$265,MATCH($O$2,'файл остатки'!$A$5:$A$228,0),MATCH(D40,'файл остатки'!$A$5:$DK$5,0)), 0)</f>
        <v>403.82857142857142</v>
      </c>
      <c r="G40" s="27">
        <f t="shared" si="2"/>
        <v>-882</v>
      </c>
      <c r="H40" s="27">
        <v>0</v>
      </c>
    </row>
    <row r="41" spans="1:19" x14ac:dyDescent="0.2">
      <c r="A41" s="39"/>
      <c r="B41" s="39"/>
      <c r="C41" s="27" t="s">
        <v>170</v>
      </c>
      <c r="D41" s="27" t="s">
        <v>219</v>
      </c>
      <c r="E41" s="27">
        <f>IFERROR(INDEX('файл остатки'!$A$5:$DK$265,MATCH($O$1,'файл остатки'!$A$5:$A$228,0),MATCH(D41,'файл остатки'!$A$5:$DK$5,0)), 0)</f>
        <v>-26.4</v>
      </c>
      <c r="F41" s="27">
        <f>IFERROR(INDEX('файл остатки'!$A$5:$DK$265,MATCH($O$2,'файл остатки'!$A$5:$A$228,0),MATCH(D41,'файл остатки'!$A$5:$DK$5,0)), 0)</f>
        <v>63.657142857142858</v>
      </c>
      <c r="G41" s="27">
        <f t="shared" si="2"/>
        <v>-26.4</v>
      </c>
      <c r="H41" s="27">
        <v>0</v>
      </c>
    </row>
    <row r="42" spans="1:19" x14ac:dyDescent="0.2">
      <c r="A42" s="39"/>
      <c r="B42" s="39"/>
      <c r="C42" s="27" t="s">
        <v>171</v>
      </c>
      <c r="D42" s="27" t="s">
        <v>221</v>
      </c>
      <c r="E42" s="27">
        <f>IFERROR(INDEX('файл остатки'!$A$5:$DK$265,MATCH($O$1,'файл остатки'!$A$5:$A$228,0),MATCH(D42,'файл остатки'!$A$5:$DK$5,0)), 0)</f>
        <v>232.95999999999989</v>
      </c>
      <c r="F42" s="27">
        <f>IFERROR(INDEX('файл остатки'!$A$5:$DK$265,MATCH($O$2,'файл остатки'!$A$5:$A$228,0),MATCH(D42,'файл остатки'!$A$5:$DK$5,0)), 0)</f>
        <v>996.50666666666666</v>
      </c>
      <c r="G42" s="27">
        <f t="shared" si="2"/>
        <v>0</v>
      </c>
      <c r="H42" s="27">
        <v>0</v>
      </c>
    </row>
    <row r="43" spans="1:19" x14ac:dyDescent="0.2">
      <c r="A43" s="39"/>
      <c r="B43" s="39"/>
      <c r="C43" s="27" t="s">
        <v>171</v>
      </c>
      <c r="D43" s="27" t="s">
        <v>214</v>
      </c>
      <c r="E43" s="27">
        <f>IFERROR(INDEX('файл остатки'!$A$5:$DK$265,MATCH($O$1,'файл остатки'!$A$5:$A$228,0),MATCH(D43,'файл остатки'!$A$5:$DK$5,0)), 0)</f>
        <v>-360.64</v>
      </c>
      <c r="F43" s="27">
        <f>IFERROR(INDEX('файл остатки'!$A$5:$DK$265,MATCH($O$2,'файл остатки'!$A$5:$A$228,0),MATCH(D43,'файл остатки'!$A$5:$DK$5,0)), 0)</f>
        <v>1499.0304761904761</v>
      </c>
      <c r="G43" s="27">
        <f t="shared" si="2"/>
        <v>-360.64</v>
      </c>
      <c r="H43" s="27">
        <v>0</v>
      </c>
    </row>
    <row r="44" spans="1:19" x14ac:dyDescent="0.2">
      <c r="A44" s="40"/>
      <c r="B44" s="40"/>
      <c r="C44" s="27" t="s">
        <v>171</v>
      </c>
      <c r="D44" s="27" t="s">
        <v>225</v>
      </c>
      <c r="E44" s="27">
        <f>IFERROR(INDEX('файл остатки'!$A$5:$DK$265,MATCH($O$1,'файл остатки'!$A$5:$A$228,0),MATCH(D44,'файл остатки'!$A$5:$DK$5,0)), 0)</f>
        <v>28.8</v>
      </c>
      <c r="F44" s="27">
        <f>IFERROR(INDEX('файл остатки'!$A$5:$DK$265,MATCH($O$2,'файл остатки'!$A$5:$A$228,0),MATCH(D44,'файл остатки'!$A$5:$DK$5,0)), 0)</f>
        <v>618.05714285714282</v>
      </c>
      <c r="G44" s="27">
        <f t="shared" si="2"/>
        <v>0</v>
      </c>
      <c r="H44" s="27">
        <v>0</v>
      </c>
    </row>
    <row r="47" spans="1:19" x14ac:dyDescent="0.2">
      <c r="A47" s="41" t="s">
        <v>664</v>
      </c>
      <c r="B47" s="42" t="s">
        <v>656</v>
      </c>
      <c r="C47" s="28" t="s">
        <v>172</v>
      </c>
      <c r="D47" s="28" t="s">
        <v>244</v>
      </c>
      <c r="E47" s="28">
        <f>IFERROR(INDEX('файл остатки'!$A$5:$DK$265,MATCH($O$1,'файл остатки'!$A$5:$A$228,0),MATCH(D47,'файл остатки'!$A$5:$DK$5,0)), 0)</f>
        <v>-56.799999999999947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ref="G47:G61" si="3">MIN(E47, 0)</f>
        <v>-56.799999999999947</v>
      </c>
      <c r="H47" s="28">
        <v>0</v>
      </c>
      <c r="J47" s="26">
        <v>1000</v>
      </c>
      <c r="K47" s="26">
        <f>-(G47 + G48 + G49 + G50 + G51 + G52 + G53 + G54 + G55 + G56 + G57 + G58 + G59 + G60 + G61) / J47</f>
        <v>2.4286999999999996</v>
      </c>
      <c r="L47" s="26">
        <f>ROUND(K47, 0)</f>
        <v>2</v>
      </c>
      <c r="R47" s="26" t="s">
        <v>665</v>
      </c>
      <c r="S47" s="26">
        <v>7</v>
      </c>
    </row>
    <row r="48" spans="1:19" x14ac:dyDescent="0.2">
      <c r="A48" s="39"/>
      <c r="B48" s="39"/>
      <c r="C48" s="28" t="s">
        <v>181</v>
      </c>
      <c r="D48" s="28" t="s">
        <v>245</v>
      </c>
      <c r="E48" s="28">
        <f>IFERROR(INDEX('файл остатки'!$A$5:$DK$265,MATCH($O$1,'файл остатки'!$A$5:$A$228,0),MATCH(D48,'файл остатки'!$A$5:$DK$5,0)), 0)</f>
        <v>-241.2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-241.2</v>
      </c>
      <c r="H48" s="28">
        <v>0</v>
      </c>
    </row>
    <row r="49" spans="1:19" x14ac:dyDescent="0.2">
      <c r="A49" s="39"/>
      <c r="B49" s="39"/>
      <c r="C49" s="28" t="s">
        <v>177</v>
      </c>
      <c r="D49" s="28" t="s">
        <v>248</v>
      </c>
      <c r="E49" s="28">
        <f>IFERROR(INDEX('файл остатки'!$A$5:$DK$265,MATCH($O$1,'файл остатки'!$A$5:$A$228,0),MATCH(D49,'файл остатки'!$A$5:$DK$5,0)), 0)</f>
        <v>-109.6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-109.6</v>
      </c>
      <c r="H49" s="28">
        <v>0</v>
      </c>
    </row>
    <row r="50" spans="1:19" x14ac:dyDescent="0.2">
      <c r="A50" s="39"/>
      <c r="B50" s="39"/>
      <c r="C50" s="28" t="s">
        <v>182</v>
      </c>
      <c r="D50" s="28" t="s">
        <v>249</v>
      </c>
      <c r="E50" s="28">
        <f>IFERROR(INDEX('файл остатки'!$A$5:$DK$265,MATCH($O$1,'файл остатки'!$A$5:$A$228,0),MATCH(D50,'файл остатки'!$A$5:$DK$5,0)), 0)</f>
        <v>0</v>
      </c>
      <c r="F50" s="28">
        <f>IFERROR(INDEX('файл остатки'!$A$5:$DK$265,MATCH($O$2,'файл остатки'!$A$5:$A$228,0),MATCH(D50,'файл остатки'!$A$5:$DK$5,0)), 0)</f>
        <v>0</v>
      </c>
      <c r="G50" s="28">
        <f t="shared" si="3"/>
        <v>0</v>
      </c>
      <c r="H50" s="28">
        <v>0</v>
      </c>
    </row>
    <row r="51" spans="1:19" x14ac:dyDescent="0.2">
      <c r="A51" s="39"/>
      <c r="B51" s="39"/>
      <c r="C51" s="28" t="s">
        <v>183</v>
      </c>
      <c r="D51" s="28" t="s">
        <v>250</v>
      </c>
      <c r="E51" s="28">
        <f>IFERROR(INDEX('файл остатки'!$A$5:$DK$265,MATCH($O$1,'файл остатки'!$A$5:$A$228,0),MATCH(D51,'файл остатки'!$A$5:$DK$5,0)), 0)</f>
        <v>-118.8</v>
      </c>
      <c r="F51" s="28">
        <f>IFERROR(INDEX('файл остатки'!$A$5:$DK$265,MATCH($O$2,'файл остатки'!$A$5:$A$228,0),MATCH(D51,'файл остатки'!$A$5:$DK$5,0)), 0)</f>
        <v>0</v>
      </c>
      <c r="G51" s="28">
        <f t="shared" si="3"/>
        <v>-118.8</v>
      </c>
      <c r="H51" s="28">
        <v>0</v>
      </c>
    </row>
    <row r="52" spans="1:19" x14ac:dyDescent="0.2">
      <c r="A52" s="39"/>
      <c r="B52" s="39"/>
      <c r="C52" s="28" t="s">
        <v>172</v>
      </c>
      <c r="D52" s="28" t="s">
        <v>243</v>
      </c>
      <c r="E52" s="28">
        <f>IFERROR(INDEX('файл остатки'!$A$5:$DK$265,MATCH($O$1,'файл остатки'!$A$5:$A$228,0),MATCH(D52,'файл остатки'!$A$5:$DK$5,0)), 0)</f>
        <v>-49.5</v>
      </c>
      <c r="F52" s="28">
        <f>IFERROR(INDEX('файл остатки'!$A$5:$DK$265,MATCH($O$2,'файл остатки'!$A$5:$A$228,0),MATCH(D52,'файл остатки'!$A$5:$DK$5,0)), 0)</f>
        <v>0</v>
      </c>
      <c r="G52" s="28">
        <f t="shared" si="3"/>
        <v>-49.5</v>
      </c>
      <c r="H52" s="28">
        <v>0</v>
      </c>
    </row>
    <row r="53" spans="1:19" x14ac:dyDescent="0.2">
      <c r="A53" s="39"/>
      <c r="B53" s="39"/>
      <c r="C53" s="28" t="s">
        <v>170</v>
      </c>
      <c r="D53" s="28" t="s">
        <v>246</v>
      </c>
      <c r="E53" s="28">
        <f>IFERROR(INDEX('файл остатки'!$A$5:$DK$265,MATCH($O$1,'файл остатки'!$A$5:$A$228,0),MATCH(D53,'файл остатки'!$A$5:$DK$5,0)), 0)</f>
        <v>-214.5</v>
      </c>
      <c r="F53" s="28">
        <f>IFERROR(INDEX('файл остатки'!$A$5:$DK$265,MATCH($O$2,'файл остатки'!$A$5:$A$228,0),MATCH(D53,'файл остатки'!$A$5:$DK$5,0)), 0)</f>
        <v>0</v>
      </c>
      <c r="G53" s="28">
        <f t="shared" si="3"/>
        <v>-214.5</v>
      </c>
      <c r="H53" s="28">
        <v>0</v>
      </c>
    </row>
    <row r="54" spans="1:19" x14ac:dyDescent="0.2">
      <c r="A54" s="39"/>
      <c r="B54" s="40"/>
      <c r="C54" s="28" t="s">
        <v>175</v>
      </c>
      <c r="D54" s="28" t="s">
        <v>247</v>
      </c>
      <c r="E54" s="28">
        <f>IFERROR(INDEX('файл остатки'!$A$5:$DK$265,MATCH($O$1,'файл остатки'!$A$5:$A$228,0),MATCH(D54,'файл остатки'!$A$5:$DK$5,0)), 0)</f>
        <v>-19.5</v>
      </c>
      <c r="F54" s="28">
        <f>IFERROR(INDEX('файл остатки'!$A$5:$DK$265,MATCH($O$2,'файл остатки'!$A$5:$A$228,0),MATCH(D54,'файл остатки'!$A$5:$DK$5,0)), 0)</f>
        <v>0</v>
      </c>
      <c r="G54" s="28">
        <f t="shared" si="3"/>
        <v>-19.5</v>
      </c>
      <c r="H54" s="28">
        <v>0</v>
      </c>
    </row>
    <row r="55" spans="1:19" x14ac:dyDescent="0.2">
      <c r="A55" s="39"/>
      <c r="B55" s="43" t="s">
        <v>164</v>
      </c>
      <c r="C55" s="29" t="s">
        <v>172</v>
      </c>
      <c r="D55" s="29" t="s">
        <v>257</v>
      </c>
      <c r="E55" s="29">
        <f>IFERROR(INDEX('файл остатки'!$A$5:$DK$265,MATCH($O$1,'файл остатки'!$A$5:$A$228,0),MATCH(D55,'файл остатки'!$A$5:$DK$5,0)), 0)</f>
        <v>-616.9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-616.9</v>
      </c>
      <c r="H55" s="29">
        <v>0</v>
      </c>
    </row>
    <row r="56" spans="1:19" x14ac:dyDescent="0.2">
      <c r="A56" s="39"/>
      <c r="B56" s="39"/>
      <c r="C56" s="29" t="s">
        <v>177</v>
      </c>
      <c r="D56" s="29" t="s">
        <v>258</v>
      </c>
      <c r="E56" s="29">
        <f>IFERROR(INDEX('файл остатки'!$A$5:$DK$265,MATCH($O$1,'файл остатки'!$A$5:$A$228,0),MATCH(D56,'файл остатки'!$A$5:$DK$5,0)), 0)</f>
        <v>-104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-104</v>
      </c>
      <c r="H56" s="29">
        <v>0</v>
      </c>
    </row>
    <row r="57" spans="1:19" x14ac:dyDescent="0.2">
      <c r="A57" s="39"/>
      <c r="B57" s="39"/>
      <c r="C57" s="29" t="s">
        <v>175</v>
      </c>
      <c r="D57" s="29" t="s">
        <v>259</v>
      </c>
      <c r="E57" s="29">
        <f>IFERROR(INDEX('файл остатки'!$A$5:$DK$265,MATCH($O$1,'файл остатки'!$A$5:$A$228,0),MATCH(D57,'файл остатки'!$A$5:$DK$5,0)), 0)</f>
        <v>-19.5</v>
      </c>
      <c r="F57" s="29">
        <f>IFERROR(INDEX('файл остатки'!$A$5:$DK$265,MATCH($O$2,'файл остатки'!$A$5:$A$228,0),MATCH(D57,'файл остатки'!$A$5:$DK$5,0)), 0)</f>
        <v>0</v>
      </c>
      <c r="G57" s="29">
        <f t="shared" si="3"/>
        <v>-19.5</v>
      </c>
      <c r="H57" s="29">
        <v>0</v>
      </c>
    </row>
    <row r="58" spans="1:19" x14ac:dyDescent="0.2">
      <c r="A58" s="39"/>
      <c r="B58" s="39"/>
      <c r="C58" s="29" t="s">
        <v>183</v>
      </c>
      <c r="D58" s="29" t="s">
        <v>260</v>
      </c>
      <c r="E58" s="29">
        <f>IFERROR(INDEX('файл остатки'!$A$5:$DK$265,MATCH($O$1,'файл остатки'!$A$5:$A$228,0),MATCH(D58,'файл остатки'!$A$5:$DK$5,0)), 0)</f>
        <v>-220.8</v>
      </c>
      <c r="F58" s="29">
        <f>IFERROR(INDEX('файл остатки'!$A$5:$DK$265,MATCH($O$2,'файл остатки'!$A$5:$A$228,0),MATCH(D58,'файл остатки'!$A$5:$DK$5,0)), 0)</f>
        <v>0</v>
      </c>
      <c r="G58" s="29">
        <f t="shared" si="3"/>
        <v>-220.8</v>
      </c>
      <c r="H58" s="29">
        <v>0</v>
      </c>
    </row>
    <row r="59" spans="1:19" x14ac:dyDescent="0.2">
      <c r="A59" s="39"/>
      <c r="B59" s="39"/>
      <c r="C59" s="29" t="s">
        <v>182</v>
      </c>
      <c r="D59" s="29" t="s">
        <v>263</v>
      </c>
      <c r="E59" s="29">
        <f>IFERROR(INDEX('файл остатки'!$A$5:$DK$265,MATCH($O$1,'файл остатки'!$A$5:$A$228,0),MATCH(D59,'файл остатки'!$A$5:$DK$5,0)), 0)</f>
        <v>0</v>
      </c>
      <c r="F59" s="29">
        <f>IFERROR(INDEX('файл остатки'!$A$5:$DK$265,MATCH($O$2,'файл остатки'!$A$5:$A$228,0),MATCH(D59,'файл остатки'!$A$5:$DK$5,0)), 0)</f>
        <v>0</v>
      </c>
      <c r="G59" s="29">
        <f t="shared" si="3"/>
        <v>0</v>
      </c>
      <c r="H59" s="29">
        <v>0</v>
      </c>
    </row>
    <row r="60" spans="1:19" x14ac:dyDescent="0.2">
      <c r="A60" s="39"/>
      <c r="B60" s="39"/>
      <c r="C60" s="29" t="s">
        <v>181</v>
      </c>
      <c r="D60" s="29" t="s">
        <v>264</v>
      </c>
      <c r="E60" s="29">
        <f>IFERROR(INDEX('файл остатки'!$A$5:$DK$265,MATCH($O$1,'файл остатки'!$A$5:$A$228,0),MATCH(D60,'файл остатки'!$A$5:$DK$5,0)), 0)</f>
        <v>-423.6</v>
      </c>
      <c r="F60" s="29">
        <f>IFERROR(INDEX('файл остатки'!$A$5:$DK$265,MATCH($O$2,'файл остатки'!$A$5:$A$228,0),MATCH(D60,'файл остатки'!$A$5:$DK$5,0)), 0)</f>
        <v>0</v>
      </c>
      <c r="G60" s="29">
        <f t="shared" si="3"/>
        <v>-423.6</v>
      </c>
      <c r="H60" s="29">
        <v>0</v>
      </c>
    </row>
    <row r="61" spans="1:19" x14ac:dyDescent="0.2">
      <c r="A61" s="40"/>
      <c r="B61" s="40"/>
      <c r="C61" s="29" t="s">
        <v>170</v>
      </c>
      <c r="D61" s="29" t="s">
        <v>265</v>
      </c>
      <c r="E61" s="29">
        <f>IFERROR(INDEX('файл остатки'!$A$5:$DK$265,MATCH($O$1,'файл остатки'!$A$5:$A$228,0),MATCH(D61,'файл остатки'!$A$5:$DK$5,0)), 0)</f>
        <v>-234</v>
      </c>
      <c r="F61" s="29">
        <f>IFERROR(INDEX('файл остатки'!$A$5:$DK$265,MATCH($O$2,'файл остатки'!$A$5:$A$228,0),MATCH(D61,'файл остатки'!$A$5:$DK$5,0)), 0)</f>
        <v>0</v>
      </c>
      <c r="G61" s="29">
        <f t="shared" si="3"/>
        <v>-234</v>
      </c>
      <c r="H61" s="29">
        <v>0</v>
      </c>
    </row>
    <row r="64" spans="1:19" x14ac:dyDescent="0.2">
      <c r="A64" s="41" t="s">
        <v>666</v>
      </c>
      <c r="B64" s="38" t="s">
        <v>162</v>
      </c>
      <c r="C64" s="25" t="s">
        <v>171</v>
      </c>
      <c r="D64" s="25" t="s">
        <v>234</v>
      </c>
      <c r="E64" s="25">
        <f>IFERROR(INDEX('файл остатки'!$A$5:$DK$265,MATCH($O$1,'файл остатки'!$A$5:$A$228,0),MATCH(D64,'файл остатки'!$A$5:$DK$5,0)), 0)</f>
        <v>694.44</v>
      </c>
      <c r="F64" s="25">
        <f>IFERROR(INDEX('файл остатки'!$A$5:$DK$265,MATCH($O$2,'файл остатки'!$A$5:$A$228,0),MATCH(D64,'файл остатки'!$A$5:$DK$5,0)), 0)</f>
        <v>284.03142857142859</v>
      </c>
      <c r="G64" s="25">
        <v>0</v>
      </c>
      <c r="H64" s="25">
        <v>0</v>
      </c>
      <c r="J64" s="26">
        <v>850</v>
      </c>
      <c r="K64" s="26">
        <f>-(G64 + G65 + G66 + G67 + G68) / J64</f>
        <v>0</v>
      </c>
      <c r="L64" s="26">
        <f>ROUND(K64, 0)</f>
        <v>0</v>
      </c>
      <c r="R64" s="26" t="s">
        <v>667</v>
      </c>
      <c r="S64" s="26">
        <v>5</v>
      </c>
    </row>
    <row r="65" spans="1:19" x14ac:dyDescent="0.2">
      <c r="A65" s="39"/>
      <c r="B65" s="39"/>
      <c r="C65" s="25" t="s">
        <v>171</v>
      </c>
      <c r="D65" s="25" t="s">
        <v>235</v>
      </c>
      <c r="E65" s="25">
        <f>IFERROR(INDEX('файл остатки'!$A$5:$DK$265,MATCH($O$1,'файл остатки'!$A$5:$A$228,0),MATCH(D65,'файл остатки'!$A$5:$DK$5,0)), 0)</f>
        <v>-6</v>
      </c>
      <c r="F65" s="25">
        <f>IFERROR(INDEX('файл остатки'!$A$5:$DK$265,MATCH($O$2,'файл остатки'!$A$5:$A$228,0),MATCH(D65,'файл остатки'!$A$5:$DK$5,0)), 0)</f>
        <v>59.090571428571437</v>
      </c>
      <c r="G65" s="25">
        <v>0</v>
      </c>
      <c r="H65" s="25">
        <f>MIN(E65, 0)</f>
        <v>-6</v>
      </c>
    </row>
    <row r="66" spans="1:19" x14ac:dyDescent="0.2">
      <c r="A66" s="39"/>
      <c r="B66" s="39"/>
      <c r="C66" s="25" t="s">
        <v>668</v>
      </c>
      <c r="D66" s="25" t="s">
        <v>236</v>
      </c>
      <c r="E66" s="25">
        <f>IFERROR(INDEX('файл остатки'!$A$5:$DK$265,MATCH($O$1,'файл остатки'!$A$5:$A$228,0),MATCH(D66,'файл остатки'!$A$5:$DK$5,0)), 0)</f>
        <v>-17</v>
      </c>
      <c r="F66" s="25">
        <f>IFERROR(INDEX('файл остатки'!$A$5:$DK$265,MATCH($O$2,'файл остатки'!$A$5:$A$228,0),MATCH(D66,'файл остатки'!$A$5:$DK$5,0)), 0)</f>
        <v>64.469285714285704</v>
      </c>
      <c r="G66" s="25">
        <v>0</v>
      </c>
      <c r="H66" s="25">
        <f>MIN(E66, 0)</f>
        <v>-17</v>
      </c>
    </row>
    <row r="67" spans="1:19" x14ac:dyDescent="0.2">
      <c r="A67" s="39"/>
      <c r="B67" s="39"/>
      <c r="C67" s="25" t="s">
        <v>171</v>
      </c>
      <c r="D67" s="25" t="s">
        <v>237</v>
      </c>
      <c r="E67" s="25">
        <f>IFERROR(INDEX('файл остатки'!$A$5:$DK$265,MATCH($O$1,'файл остатки'!$A$5:$A$228,0),MATCH(D67,'файл остатки'!$A$5:$DK$5,0)), 0)</f>
        <v>-24.7</v>
      </c>
      <c r="F67" s="25">
        <f>IFERROR(INDEX('файл остатки'!$A$5:$DK$265,MATCH($O$2,'файл остатки'!$A$5:$A$228,0),MATCH(D67,'файл остатки'!$A$5:$DK$5,0)), 0)</f>
        <v>19.736428571428569</v>
      </c>
      <c r="G67" s="25">
        <v>0</v>
      </c>
      <c r="H67" s="25">
        <f>MIN(E67, 0)</f>
        <v>-24.7</v>
      </c>
    </row>
    <row r="68" spans="1:19" x14ac:dyDescent="0.2">
      <c r="A68" s="40"/>
      <c r="B68" s="40"/>
      <c r="C68" s="25" t="s">
        <v>668</v>
      </c>
      <c r="D68" s="25" t="s">
        <v>238</v>
      </c>
      <c r="E68" s="25">
        <f>IFERROR(INDEX('файл остатки'!$A$5:$DK$265,MATCH($O$1,'файл остатки'!$A$5:$A$228,0),MATCH(D68,'файл остатки'!$A$5:$DK$5,0)), 0)</f>
        <v>0</v>
      </c>
      <c r="F68" s="25">
        <f>IFERROR(INDEX('файл остатки'!$A$5:$DK$265,MATCH($O$2,'файл остатки'!$A$5:$A$228,0),MATCH(D68,'файл остатки'!$A$5:$DK$5,0)), 0)</f>
        <v>0</v>
      </c>
      <c r="G68" s="25">
        <v>0</v>
      </c>
      <c r="H68" s="25">
        <f>MIN(E68, 0)</f>
        <v>0</v>
      </c>
    </row>
    <row r="71" spans="1:19" x14ac:dyDescent="0.2">
      <c r="A71" s="41" t="s">
        <v>666</v>
      </c>
      <c r="B71" s="42" t="s">
        <v>656</v>
      </c>
      <c r="C71" s="28" t="s">
        <v>171</v>
      </c>
      <c r="D71" s="28" t="s">
        <v>241</v>
      </c>
      <c r="E71" s="28">
        <f>IFERROR(INDEX('файл остатки'!$A$5:$DK$265,MATCH($O$1,'файл остатки'!$A$5:$A$228,0),MATCH(D71,'файл остатки'!$A$5:$DK$5,0)), 0)</f>
        <v>-1723</v>
      </c>
      <c r="F71" s="28">
        <f>IFERROR(INDEX('файл остатки'!$A$5:$DK$265,MATCH($O$2,'файл остатки'!$A$5:$A$228,0),MATCH(D71,'файл остатки'!$A$5:$DK$5,0)), 0)</f>
        <v>0</v>
      </c>
      <c r="G71" s="28">
        <f>MIN(E71, 0)</f>
        <v>-1723</v>
      </c>
      <c r="H71" s="28">
        <v>0</v>
      </c>
      <c r="J71" s="26">
        <v>1000</v>
      </c>
      <c r="K71" s="26">
        <f>-(G71 + G72 + G73) / J71</f>
        <v>5.1668000000000003</v>
      </c>
      <c r="L71" s="26">
        <f>ROUND(K71, 0)</f>
        <v>5</v>
      </c>
      <c r="R71" s="26" t="s">
        <v>669</v>
      </c>
      <c r="S71" s="26">
        <v>6</v>
      </c>
    </row>
    <row r="72" spans="1:19" x14ac:dyDescent="0.2">
      <c r="A72" s="39"/>
      <c r="B72" s="40"/>
      <c r="C72" s="28" t="s">
        <v>171</v>
      </c>
      <c r="D72" s="28" t="s">
        <v>254</v>
      </c>
      <c r="E72" s="28">
        <f>IFERROR(INDEX('файл остатки'!$A$5:$DK$265,MATCH($O$1,'файл остатки'!$A$5:$A$228,0),MATCH(D72,'файл остатки'!$A$5:$DK$5,0)), 0)</f>
        <v>-36.799999999999997</v>
      </c>
      <c r="F72" s="28">
        <f>IFERROR(INDEX('файл остатки'!$A$5:$DK$265,MATCH($O$2,'файл остатки'!$A$5:$A$228,0),MATCH(D72,'файл остатки'!$A$5:$DK$5,0)), 0)</f>
        <v>0</v>
      </c>
      <c r="G72" s="28">
        <f>MIN(E72, 0)</f>
        <v>-36.799999999999997</v>
      </c>
      <c r="H72" s="28">
        <v>0</v>
      </c>
    </row>
    <row r="73" spans="1:19" x14ac:dyDescent="0.2">
      <c r="A73" s="40"/>
      <c r="B73" s="43" t="s">
        <v>164</v>
      </c>
      <c r="C73" s="29" t="s">
        <v>171</v>
      </c>
      <c r="D73" s="29" t="s">
        <v>255</v>
      </c>
      <c r="E73" s="29">
        <f>IFERROR(INDEX('файл остатки'!$A$5:$DK$265,MATCH($O$1,'файл остатки'!$A$5:$A$228,0),MATCH(D73,'файл остатки'!$A$5:$DK$5,0)), 0)</f>
        <v>-3407</v>
      </c>
      <c r="F73" s="29">
        <f>IFERROR(INDEX('файл остатки'!$A$5:$DK$265,MATCH($O$2,'файл остатки'!$A$5:$A$228,0),MATCH(D73,'файл остатки'!$A$5:$DK$5,0)), 0)</f>
        <v>0</v>
      </c>
      <c r="G73" s="29">
        <f>MIN(E73, 0)</f>
        <v>-3407</v>
      </c>
      <c r="H73" s="29">
        <v>0</v>
      </c>
    </row>
  </sheetData>
  <mergeCells count="21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4"/>
    <mergeCell ref="A26:A44"/>
    <mergeCell ref="B47:B54"/>
    <mergeCell ref="B55:B61"/>
    <mergeCell ref="A47:A61"/>
    <mergeCell ref="B64:B68"/>
    <mergeCell ref="A64:A68"/>
    <mergeCell ref="B71:B72"/>
    <mergeCell ref="B73"/>
    <mergeCell ref="A71:A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5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E13" sqref="E1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670</v>
      </c>
      <c r="B1" s="15" t="s">
        <v>640</v>
      </c>
      <c r="C1" s="15" t="s">
        <v>647</v>
      </c>
      <c r="D1" s="15" t="s">
        <v>133</v>
      </c>
      <c r="E1" s="15" t="s">
        <v>641</v>
      </c>
      <c r="F1" s="15" t="s">
        <v>671</v>
      </c>
      <c r="G1" s="15" t="s">
        <v>672</v>
      </c>
      <c r="H1" s="15" t="s">
        <v>673</v>
      </c>
      <c r="I1" s="15" t="s">
        <v>674</v>
      </c>
      <c r="J1" s="15" t="s">
        <v>675</v>
      </c>
      <c r="K1" s="15" t="s">
        <v>676</v>
      </c>
      <c r="L1" s="15" t="s">
        <v>677</v>
      </c>
      <c r="M1" s="16" t="s">
        <v>678</v>
      </c>
      <c r="N1" s="16" t="s">
        <v>679</v>
      </c>
      <c r="O1" s="15" t="s">
        <v>680</v>
      </c>
      <c r="Q1" s="15" t="s">
        <v>681</v>
      </c>
      <c r="R1" s="15" t="s">
        <v>682</v>
      </c>
      <c r="S1" s="15">
        <v>0</v>
      </c>
      <c r="T1" s="14" t="s">
        <v>683</v>
      </c>
      <c r="U1" s="14" t="s">
        <v>684</v>
      </c>
      <c r="V1" s="14" t="s">
        <v>685</v>
      </c>
      <c r="W1" s="14" t="s">
        <v>686</v>
      </c>
      <c r="X1" s="17" t="s">
        <v>687</v>
      </c>
    </row>
    <row r="2" spans="1:24" ht="13.75" customHeight="1" x14ac:dyDescent="0.2">
      <c r="J2" s="11" t="str">
        <f t="shared" ref="J2:J28" ca="1" si="0">IF(M2="", IF(O2="","",X2+(INDIRECT("S" &amp; ROW() - 1) - S2)),IF(O2="", "", INDIRECT("S" &amp; ROW() - 1) - S2))</f>
        <v/>
      </c>
      <c r="M2" s="19"/>
      <c r="N2" s="18" t="str">
        <f t="shared" ref="N2:N28" ca="1" si="1">IF(M2="", IF(X2=0, "", X2), IF(V2 = "", "", IF(V2/U2 = 0, "", V2/U2)))</f>
        <v/>
      </c>
      <c r="P2" s="1">
        <f t="shared" ref="P2:P28" si="2">IF(O2 = "-", -W2,I2)</f>
        <v>0</v>
      </c>
      <c r="Q2" s="1">
        <f t="shared" ref="Q2:Q28" ca="1" si="3">IF(O2 = "-", SUM(INDIRECT(ADDRESS(2,COLUMN(P2)) &amp; ":" &amp; ADDRESS(ROW(),COLUMN(P2)))), 0)</f>
        <v>0</v>
      </c>
      <c r="R2" s="1">
        <f t="shared" ref="R2:R28" si="4">IF(O2="-",1,0)</f>
        <v>0</v>
      </c>
      <c r="S2" s="1">
        <f t="shared" ref="S2:S28" ca="1" si="5">IF(Q2 = 0, INDIRECT("S" &amp; ROW() - 1), Q2)</f>
        <v>0</v>
      </c>
      <c r="T2" s="1" t="str">
        <f>IF(H2="","",VLOOKUP(H2,'Вода SKU'!$A$1:$B$150,2,0))</f>
        <v/>
      </c>
      <c r="U2" s="1">
        <f t="shared" ref="U2:U28" si="6">8000/1000</f>
        <v>8</v>
      </c>
      <c r="V2" s="1">
        <f t="shared" ref="V2:V2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8" si="8">IF(V2 = "", "", V2/U2)</f>
        <v>0</v>
      </c>
      <c r="X2" s="1" t="str">
        <f t="shared" ref="X2:X28" ca="1" si="9">IF(O2="", "", MAX(ROUND(-(INDIRECT("S" &amp; ROW() - 1) - S2)/1000, 0), 1) * 1000)</f>
        <v/>
      </c>
    </row>
    <row r="3" spans="1:24" ht="13.75" customHeight="1" x14ac:dyDescent="0.2">
      <c r="J3" s="11" t="str">
        <f t="shared" ca="1" si="0"/>
        <v/>
      </c>
      <c r="M3" s="19"/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M4" s="19"/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M5" s="19"/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si="6"/>
        <v>8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M6" s="19"/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si="6"/>
        <v>8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M7" s="19"/>
      <c r="N7" s="18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si="6"/>
        <v>8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M8" s="19"/>
      <c r="N8" s="18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si="6"/>
        <v>8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M9" s="19"/>
      <c r="N9" s="18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si="6"/>
        <v>8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0"/>
        <v/>
      </c>
      <c r="M10" s="19"/>
      <c r="N10" s="18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si="6"/>
        <v>8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0"/>
        <v/>
      </c>
      <c r="M11" s="19"/>
      <c r="N11" s="18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SKU'!$A$1:$B$150,2,0))</f>
        <v/>
      </c>
      <c r="U11" s="1">
        <f t="shared" si="6"/>
        <v>8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75" customHeight="1" x14ac:dyDescent="0.2">
      <c r="J12" s="11" t="str">
        <f t="shared" ca="1" si="0"/>
        <v/>
      </c>
      <c r="M12" s="19"/>
      <c r="N12" s="18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SKU'!$A$1:$B$150,2,0))</f>
        <v/>
      </c>
      <c r="U12" s="1">
        <f t="shared" si="6"/>
        <v>8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3.75" customHeight="1" x14ac:dyDescent="0.2">
      <c r="J13" s="11" t="str">
        <f t="shared" ca="1" si="0"/>
        <v/>
      </c>
      <c r="M13" s="19"/>
      <c r="N13" s="18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SKU'!$A$1:$B$150,2,0))</f>
        <v/>
      </c>
      <c r="U13" s="1">
        <f t="shared" si="6"/>
        <v>8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2">
      <c r="J14" s="11" t="str">
        <f t="shared" ca="1" si="0"/>
        <v/>
      </c>
      <c r="M14" s="19"/>
      <c r="N14" s="18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SKU'!$A$1:$B$150,2,0))</f>
        <v/>
      </c>
      <c r="U14" s="1">
        <f t="shared" si="6"/>
        <v>8</v>
      </c>
      <c r="V14" s="1">
        <f t="shared" si="7"/>
        <v>0</v>
      </c>
      <c r="W14" s="1">
        <f t="shared" si="8"/>
        <v>0</v>
      </c>
      <c r="X14" s="1" t="str">
        <f t="shared" ca="1" si="9"/>
        <v/>
      </c>
    </row>
    <row r="15" spans="1:24" ht="13.75" customHeight="1" x14ac:dyDescent="0.2">
      <c r="J15" s="11" t="str">
        <f t="shared" ca="1" si="0"/>
        <v/>
      </c>
      <c r="M15" s="19"/>
      <c r="N15" s="18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SKU'!$A$1:$B$150,2,0))</f>
        <v/>
      </c>
      <c r="U15" s="1">
        <f t="shared" si="6"/>
        <v>8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75" customHeight="1" x14ac:dyDescent="0.2">
      <c r="J16" s="11" t="str">
        <f t="shared" ca="1" si="0"/>
        <v/>
      </c>
      <c r="M16" s="19"/>
      <c r="N16" s="18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SKU'!$A$1:$B$150,2,0))</f>
        <v/>
      </c>
      <c r="U16" s="1">
        <f t="shared" si="6"/>
        <v>8</v>
      </c>
      <c r="V16" s="1">
        <f t="shared" si="7"/>
        <v>0</v>
      </c>
      <c r="W16" s="1">
        <f t="shared" si="8"/>
        <v>0</v>
      </c>
      <c r="X16" s="1" t="str">
        <f t="shared" ca="1" si="9"/>
        <v/>
      </c>
    </row>
    <row r="17" spans="10:24" ht="13.75" customHeight="1" x14ac:dyDescent="0.2">
      <c r="J17" s="11" t="str">
        <f t="shared" ca="1" si="0"/>
        <v/>
      </c>
      <c r="M17" s="19"/>
      <c r="N17" s="18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SKU'!$A$1:$B$150,2,0))</f>
        <v/>
      </c>
      <c r="U17" s="1">
        <f t="shared" si="6"/>
        <v>8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0:24" ht="13.75" customHeight="1" x14ac:dyDescent="0.2">
      <c r="J18" s="11" t="str">
        <f t="shared" ca="1" si="0"/>
        <v/>
      </c>
      <c r="M18" s="19"/>
      <c r="N18" s="18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SKU'!$A$1:$B$150,2,0))</f>
        <v/>
      </c>
      <c r="U18" s="1">
        <f t="shared" si="6"/>
        <v>8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0:24" ht="13.75" customHeight="1" x14ac:dyDescent="0.2">
      <c r="J19" s="11" t="str">
        <f t="shared" ca="1" si="0"/>
        <v/>
      </c>
      <c r="M19" s="19"/>
      <c r="N19" s="18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SKU'!$A$1:$B$150,2,0))</f>
        <v/>
      </c>
      <c r="U19" s="1">
        <f t="shared" si="6"/>
        <v>8</v>
      </c>
      <c r="V19" s="1">
        <f t="shared" si="7"/>
        <v>0</v>
      </c>
      <c r="W19" s="1">
        <f t="shared" si="8"/>
        <v>0</v>
      </c>
      <c r="X19" s="1" t="str">
        <f t="shared" ca="1" si="9"/>
        <v/>
      </c>
    </row>
    <row r="20" spans="10:24" ht="13.75" customHeight="1" x14ac:dyDescent="0.2">
      <c r="J20" s="11" t="str">
        <f t="shared" ca="1" si="0"/>
        <v/>
      </c>
      <c r="M20" s="19"/>
      <c r="N20" s="18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SKU'!$A$1:$B$150,2,0))</f>
        <v/>
      </c>
      <c r="U20" s="1">
        <f t="shared" si="6"/>
        <v>8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0:24" ht="13.75" customHeight="1" x14ac:dyDescent="0.2">
      <c r="J21" s="11" t="str">
        <f t="shared" ca="1" si="0"/>
        <v/>
      </c>
      <c r="M21" s="19"/>
      <c r="N21" s="18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SKU'!$A$1:$B$150,2,0))</f>
        <v/>
      </c>
      <c r="U21" s="1">
        <f t="shared" si="6"/>
        <v>8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0:24" ht="13.75" customHeight="1" x14ac:dyDescent="0.2">
      <c r="J22" s="11" t="str">
        <f t="shared" ca="1" si="0"/>
        <v/>
      </c>
      <c r="M22" s="18"/>
      <c r="N22" s="18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SKU'!$A$1:$B$150,2,0))</f>
        <v/>
      </c>
      <c r="U22" s="1">
        <f t="shared" si="6"/>
        <v>8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0:24" ht="13.75" customHeight="1" x14ac:dyDescent="0.2">
      <c r="J23" s="11" t="str">
        <f t="shared" ca="1" si="0"/>
        <v/>
      </c>
      <c r="M23" s="19"/>
      <c r="N23" s="18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SKU'!$A$1:$B$150,2,0))</f>
        <v/>
      </c>
      <c r="U23" s="1">
        <f t="shared" si="6"/>
        <v>8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0:24" ht="13.75" customHeight="1" x14ac:dyDescent="0.2">
      <c r="J24" s="11" t="str">
        <f t="shared" ca="1" si="0"/>
        <v/>
      </c>
      <c r="M24" s="19"/>
      <c r="N24" s="18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SKU'!$A$1:$B$150,2,0))</f>
        <v/>
      </c>
      <c r="U24" s="1">
        <f t="shared" si="6"/>
        <v>8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0:24" ht="13.75" customHeight="1" x14ac:dyDescent="0.2">
      <c r="J25" s="11" t="str">
        <f t="shared" ca="1" si="0"/>
        <v/>
      </c>
      <c r="M25" s="19"/>
      <c r="N25" s="18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SKU'!$A$1:$B$150,2,0))</f>
        <v/>
      </c>
      <c r="U25" s="1">
        <f t="shared" si="6"/>
        <v>8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0:24" ht="13.75" customHeight="1" x14ac:dyDescent="0.2">
      <c r="J26" s="11" t="str">
        <f t="shared" ca="1" si="0"/>
        <v/>
      </c>
      <c r="M26" s="19"/>
      <c r="N26" s="18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SKU'!$A$1:$B$150,2,0))</f>
        <v/>
      </c>
      <c r="U26" s="1">
        <f t="shared" si="6"/>
        <v>8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0:24" ht="13.75" customHeight="1" x14ac:dyDescent="0.2">
      <c r="J27" s="11" t="str">
        <f t="shared" ca="1" si="0"/>
        <v/>
      </c>
      <c r="M27" s="19"/>
      <c r="N27" s="18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SKU'!$A$1:$B$150,2,0))</f>
        <v/>
      </c>
      <c r="U27" s="1">
        <f t="shared" si="6"/>
        <v>8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0:24" ht="13.75" customHeight="1" x14ac:dyDescent="0.2">
      <c r="J28" s="11" t="str">
        <f t="shared" ca="1" si="0"/>
        <v/>
      </c>
      <c r="M28" s="19"/>
      <c r="N28" s="18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SKU'!$A$1:$B$150,2,0))</f>
        <v/>
      </c>
      <c r="U28" s="1">
        <f t="shared" si="6"/>
        <v>8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0:24" ht="13.75" customHeight="1" x14ac:dyDescent="0.2">
      <c r="J29" s="11" t="str">
        <f t="shared" ref="J29:J60" ca="1" si="10">IF(M29="", IF(O29="","",X29+(INDIRECT("S" &amp; ROW() - 1) - S29)),IF(O29="", "", INDIRECT("S" &amp; ROW() - 1) - S29))</f>
        <v/>
      </c>
      <c r="M29" s="19"/>
      <c r="N29" s="18" t="str">
        <f t="shared" ref="N29:N60" ca="1" si="11">IF(M29="", IF(X29=0, "", X29), IF(V29 = "", "", IF(V29/U29 = 0, "", V29/U29)))</f>
        <v/>
      </c>
      <c r="P29" s="1">
        <f t="shared" ref="P29:P60" si="12">IF(O29 = "-", -W29,I29)</f>
        <v>0</v>
      </c>
      <c r="Q29" s="1">
        <f t="shared" ref="Q29:Q36" ca="1" si="13">IF(O29 = "-", SUM(INDIRECT(ADDRESS(2,COLUMN(P29)) &amp; ":" &amp; ADDRESS(ROW(),COLUMN(P29)))), 0)</f>
        <v>0</v>
      </c>
      <c r="R29" s="1">
        <f t="shared" ref="R29:R60" si="14">IF(O29="-",1,0)</f>
        <v>0</v>
      </c>
      <c r="S29" s="1">
        <f t="shared" ref="S29:S60" ca="1" si="15">IF(Q29 = 0, INDIRECT("S" &amp; ROW() - 1), Q29)</f>
        <v>0</v>
      </c>
      <c r="T29" s="1" t="str">
        <f>IF(H29="","",VLOOKUP(H29,'Вода SKU'!$A$1:$B$150,2,0))</f>
        <v/>
      </c>
      <c r="U29" s="1">
        <f t="shared" ref="U29:U60" si="16">8000/1000</f>
        <v>8</v>
      </c>
      <c r="V29" s="1">
        <f t="shared" ref="V29:V60" si="17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60" si="18">IF(V29 = "", "", V29/U29)</f>
        <v>0</v>
      </c>
      <c r="X29" s="1" t="str">
        <f t="shared" ref="X29:X60" ca="1" si="19">IF(O29="", "", MAX(ROUND(-(INDIRECT("S" &amp; ROW() - 1) - S29)/1000, 0), 1) * 1000)</f>
        <v/>
      </c>
    </row>
    <row r="30" spans="10:24" ht="13.75" customHeight="1" x14ac:dyDescent="0.2">
      <c r="J30" s="11" t="str">
        <f t="shared" ca="1" si="10"/>
        <v/>
      </c>
      <c r="M30" s="19"/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IF(H30="","",VLOOKUP(H30,'Вода SKU'!$A$1:$B$150,2,0))</f>
        <v/>
      </c>
      <c r="U30" s="1">
        <f t="shared" si="16"/>
        <v>8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M31" s="19"/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SKU'!$A$1:$B$150,2,0))</f>
        <v/>
      </c>
      <c r="U31" s="1">
        <f t="shared" si="16"/>
        <v>8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M32" s="19"/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SKU'!$A$1:$B$150,2,0))</f>
        <v/>
      </c>
      <c r="U32" s="1">
        <f t="shared" si="16"/>
        <v>8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M33" s="19"/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si="16"/>
        <v>8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M34" s="19"/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si="16"/>
        <v>8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M35" s="19"/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M36" s="19"/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M37" s="19"/>
      <c r="N37" s="18" t="str">
        <f t="shared" ca="1" si="11"/>
        <v/>
      </c>
      <c r="P37" s="1">
        <f t="shared" si="12"/>
        <v>0</v>
      </c>
      <c r="Q37" s="1">
        <f t="shared" ref="Q37:Q62" ca="1" si="20">IF(O37="-",SUM(INDIRECT(ADDRESS(2,COLUMN(P37))&amp;":"&amp;ADDRESS(ROW(),COLUMN(P37)))),0)</f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si="16"/>
        <v>8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M38" s="19"/>
      <c r="N38" s="18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si="16"/>
        <v>8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M39" s="19"/>
      <c r="N39" s="18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si="16"/>
        <v>8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M40" s="19"/>
      <c r="N40" s="18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si="16"/>
        <v>8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M41" s="19"/>
      <c r="N41" s="18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si="16"/>
        <v>8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M42" s="19"/>
      <c r="N42" s="18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si="16"/>
        <v>8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M43" s="19"/>
      <c r="N43" s="18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SKU'!$A$1:$B$150,2,0))</f>
        <v/>
      </c>
      <c r="U43" s="1">
        <f t="shared" si="16"/>
        <v>8</v>
      </c>
      <c r="V43" s="1">
        <f t="shared" si="17"/>
        <v>0</v>
      </c>
      <c r="W43" s="1">
        <f t="shared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ca="1" si="10"/>
        <v/>
      </c>
      <c r="M44" s="19"/>
      <c r="N44" s="18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SKU'!$A$1:$B$150,2,0))</f>
        <v/>
      </c>
      <c r="U44" s="1">
        <f t="shared" si="16"/>
        <v>8</v>
      </c>
      <c r="V44" s="1">
        <f t="shared" si="17"/>
        <v>0</v>
      </c>
      <c r="W44" s="1">
        <f t="shared" si="18"/>
        <v>0</v>
      </c>
      <c r="X44" s="1" t="str">
        <f t="shared" ca="1" si="19"/>
        <v/>
      </c>
    </row>
    <row r="45" spans="10:24" ht="13.75" customHeight="1" x14ac:dyDescent="0.2">
      <c r="J45" s="11" t="str">
        <f t="shared" ca="1" si="10"/>
        <v/>
      </c>
      <c r="M45" s="19"/>
      <c r="N45" s="18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SKU'!$A$1:$B$150,2,0))</f>
        <v/>
      </c>
      <c r="U45" s="1">
        <f t="shared" si="16"/>
        <v>8</v>
      </c>
      <c r="V45" s="1">
        <f t="shared" si="17"/>
        <v>0</v>
      </c>
      <c r="W45" s="1">
        <f t="shared" si="18"/>
        <v>0</v>
      </c>
      <c r="X45" s="1" t="str">
        <f t="shared" ca="1" si="19"/>
        <v/>
      </c>
    </row>
    <row r="46" spans="10:24" ht="13.75" customHeight="1" x14ac:dyDescent="0.2">
      <c r="J46" s="11" t="str">
        <f t="shared" ca="1" si="10"/>
        <v/>
      </c>
      <c r="M46" s="19"/>
      <c r="N46" s="18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SKU'!$A$1:$B$150,2,0))</f>
        <v/>
      </c>
      <c r="U46" s="1">
        <f t="shared" si="16"/>
        <v>8</v>
      </c>
      <c r="V46" s="1">
        <f t="shared" si="17"/>
        <v>0</v>
      </c>
      <c r="W46" s="1">
        <f t="shared" si="18"/>
        <v>0</v>
      </c>
      <c r="X46" s="1" t="str">
        <f t="shared" ca="1" si="19"/>
        <v/>
      </c>
    </row>
    <row r="47" spans="10:24" ht="13.75" customHeight="1" x14ac:dyDescent="0.2">
      <c r="J47" s="11" t="str">
        <f t="shared" ca="1" si="10"/>
        <v/>
      </c>
      <c r="M47" s="19"/>
      <c r="N47" s="18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SKU'!$A$1:$B$150,2,0))</f>
        <v/>
      </c>
      <c r="U47" s="1">
        <f t="shared" si="16"/>
        <v>8</v>
      </c>
      <c r="V47" s="1">
        <f t="shared" si="17"/>
        <v>0</v>
      </c>
      <c r="W47" s="1">
        <f t="shared" si="18"/>
        <v>0</v>
      </c>
      <c r="X47" s="1" t="str">
        <f t="shared" ca="1" si="19"/>
        <v/>
      </c>
    </row>
    <row r="48" spans="10:24" ht="13.75" customHeight="1" x14ac:dyDescent="0.2">
      <c r="J48" s="11" t="str">
        <f t="shared" ca="1" si="10"/>
        <v/>
      </c>
      <c r="M48" s="19"/>
      <c r="N48" s="18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SKU'!$A$1:$B$150,2,0))</f>
        <v/>
      </c>
      <c r="U48" s="1">
        <f t="shared" si="16"/>
        <v>8</v>
      </c>
      <c r="V48" s="1">
        <f t="shared" si="17"/>
        <v>0</v>
      </c>
      <c r="W48" s="1">
        <f t="shared" si="18"/>
        <v>0</v>
      </c>
      <c r="X48" s="1" t="str">
        <f t="shared" ca="1" si="19"/>
        <v/>
      </c>
    </row>
    <row r="49" spans="10:24" ht="13.75" customHeight="1" x14ac:dyDescent="0.2">
      <c r="J49" s="11" t="str">
        <f t="shared" ca="1" si="10"/>
        <v/>
      </c>
      <c r="M49" s="19"/>
      <c r="N49" s="18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SKU'!$A$1:$B$150,2,0))</f>
        <v/>
      </c>
      <c r="U49" s="1">
        <f t="shared" si="16"/>
        <v>8</v>
      </c>
      <c r="V49" s="1">
        <f t="shared" si="17"/>
        <v>0</v>
      </c>
      <c r="W49" s="1">
        <f t="shared" si="18"/>
        <v>0</v>
      </c>
      <c r="X49" s="1" t="str">
        <f t="shared" ca="1" si="19"/>
        <v/>
      </c>
    </row>
    <row r="50" spans="10:24" ht="13.75" customHeight="1" x14ac:dyDescent="0.2">
      <c r="J50" s="11" t="str">
        <f t="shared" ca="1" si="10"/>
        <v/>
      </c>
      <c r="M50" s="19"/>
      <c r="N50" s="18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SKU'!$A$1:$B$150,2,0))</f>
        <v/>
      </c>
      <c r="U50" s="1">
        <f t="shared" si="16"/>
        <v>8</v>
      </c>
      <c r="V50" s="1">
        <f t="shared" si="17"/>
        <v>0</v>
      </c>
      <c r="W50" s="1">
        <f t="shared" si="18"/>
        <v>0</v>
      </c>
      <c r="X50" s="1" t="str">
        <f t="shared" ca="1" si="19"/>
        <v/>
      </c>
    </row>
    <row r="51" spans="10:24" ht="13.75" customHeight="1" x14ac:dyDescent="0.2">
      <c r="J51" s="11" t="str">
        <f t="shared" ca="1" si="10"/>
        <v/>
      </c>
      <c r="M51" s="19"/>
      <c r="N51" s="18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SKU'!$A$1:$B$150,2,0))</f>
        <v/>
      </c>
      <c r="U51" s="1">
        <f t="shared" si="16"/>
        <v>8</v>
      </c>
      <c r="V51" s="1">
        <f t="shared" si="17"/>
        <v>0</v>
      </c>
      <c r="W51" s="1">
        <f t="shared" si="18"/>
        <v>0</v>
      </c>
      <c r="X51" s="1" t="str">
        <f t="shared" ca="1" si="19"/>
        <v/>
      </c>
    </row>
    <row r="52" spans="10:24" ht="13.75" customHeight="1" x14ac:dyDescent="0.2">
      <c r="J52" s="11" t="str">
        <f t="shared" ca="1" si="10"/>
        <v/>
      </c>
      <c r="M52" s="19"/>
      <c r="N52" s="18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SKU'!$A$1:$B$150,2,0))</f>
        <v/>
      </c>
      <c r="U52" s="1">
        <f t="shared" si="16"/>
        <v>8</v>
      </c>
      <c r="V52" s="1">
        <f t="shared" si="17"/>
        <v>0</v>
      </c>
      <c r="W52" s="1">
        <f t="shared" si="18"/>
        <v>0</v>
      </c>
      <c r="X52" s="1" t="str">
        <f t="shared" ca="1" si="19"/>
        <v/>
      </c>
    </row>
    <row r="53" spans="10:24" ht="13.75" customHeight="1" x14ac:dyDescent="0.2">
      <c r="J53" s="11" t="str">
        <f t="shared" ca="1" si="10"/>
        <v/>
      </c>
      <c r="M53" s="19"/>
      <c r="N53" s="18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SKU'!$A$1:$B$150,2,0))</f>
        <v/>
      </c>
      <c r="U53" s="1">
        <f t="shared" si="16"/>
        <v>8</v>
      </c>
      <c r="V53" s="1">
        <f t="shared" si="17"/>
        <v>0</v>
      </c>
      <c r="W53" s="1">
        <f t="shared" si="18"/>
        <v>0</v>
      </c>
      <c r="X53" s="1" t="str">
        <f t="shared" ca="1" si="19"/>
        <v/>
      </c>
    </row>
    <row r="54" spans="10:24" ht="13.75" customHeight="1" x14ac:dyDescent="0.2">
      <c r="J54" s="11" t="str">
        <f t="shared" ca="1" si="10"/>
        <v/>
      </c>
      <c r="M54" s="19"/>
      <c r="N54" s="18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SKU'!$A$1:$B$150,2,0))</f>
        <v/>
      </c>
      <c r="U54" s="1">
        <f t="shared" si="16"/>
        <v>8</v>
      </c>
      <c r="V54" s="1">
        <f t="shared" si="17"/>
        <v>0</v>
      </c>
      <c r="W54" s="1">
        <f t="shared" si="18"/>
        <v>0</v>
      </c>
      <c r="X54" s="1" t="str">
        <f t="shared" ca="1" si="19"/>
        <v/>
      </c>
    </row>
    <row r="55" spans="10:24" ht="13.75" customHeight="1" x14ac:dyDescent="0.2">
      <c r="J55" s="11" t="str">
        <f t="shared" ca="1" si="10"/>
        <v/>
      </c>
      <c r="M55" s="19"/>
      <c r="N55" s="18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SKU'!$A$1:$B$150,2,0))</f>
        <v/>
      </c>
      <c r="U55" s="1">
        <f t="shared" si="16"/>
        <v>8</v>
      </c>
      <c r="V55" s="1">
        <f t="shared" si="17"/>
        <v>0</v>
      </c>
      <c r="W55" s="1">
        <f t="shared" si="18"/>
        <v>0</v>
      </c>
      <c r="X55" s="1" t="str">
        <f t="shared" ca="1" si="19"/>
        <v/>
      </c>
    </row>
    <row r="56" spans="10:24" ht="13.75" customHeight="1" x14ac:dyDescent="0.2">
      <c r="J56" s="11" t="str">
        <f t="shared" ca="1" si="10"/>
        <v/>
      </c>
      <c r="M56" s="19"/>
      <c r="N56" s="18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SKU'!$A$1:$B$150,2,0))</f>
        <v/>
      </c>
      <c r="U56" s="1">
        <f t="shared" si="16"/>
        <v>8</v>
      </c>
      <c r="V56" s="1">
        <f t="shared" si="17"/>
        <v>0</v>
      </c>
      <c r="W56" s="1">
        <f t="shared" si="18"/>
        <v>0</v>
      </c>
      <c r="X56" s="1" t="str">
        <f t="shared" ca="1" si="19"/>
        <v/>
      </c>
    </row>
    <row r="57" spans="10:24" ht="13.75" customHeight="1" x14ac:dyDescent="0.2">
      <c r="J57" s="11" t="str">
        <f t="shared" ca="1" si="10"/>
        <v/>
      </c>
      <c r="M57" s="19"/>
      <c r="N57" s="18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SKU'!$A$1:$B$150,2,0))</f>
        <v/>
      </c>
      <c r="U57" s="1">
        <f t="shared" si="16"/>
        <v>8</v>
      </c>
      <c r="V57" s="1">
        <f t="shared" si="17"/>
        <v>0</v>
      </c>
      <c r="W57" s="1">
        <f t="shared" si="18"/>
        <v>0</v>
      </c>
      <c r="X57" s="1" t="str">
        <f t="shared" ca="1" si="19"/>
        <v/>
      </c>
    </row>
    <row r="58" spans="10:24" ht="13.75" customHeight="1" x14ac:dyDescent="0.2">
      <c r="J58" s="11" t="str">
        <f t="shared" ca="1" si="10"/>
        <v/>
      </c>
      <c r="M58" s="19"/>
      <c r="N58" s="18" t="str">
        <f t="shared" ca="1" si="11"/>
        <v/>
      </c>
      <c r="P58" s="1">
        <f t="shared" si="12"/>
        <v>0</v>
      </c>
      <c r="Q58" s="1">
        <f t="shared" ca="1" si="20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SKU'!$A$1:$B$150,2,0))</f>
        <v/>
      </c>
      <c r="U58" s="1">
        <f t="shared" si="16"/>
        <v>8</v>
      </c>
      <c r="V58" s="1">
        <f t="shared" si="17"/>
        <v>0</v>
      </c>
      <c r="W58" s="1">
        <f t="shared" si="18"/>
        <v>0</v>
      </c>
      <c r="X58" s="1" t="str">
        <f t="shared" ca="1" si="19"/>
        <v/>
      </c>
    </row>
    <row r="59" spans="10:24" ht="13.75" customHeight="1" x14ac:dyDescent="0.2">
      <c r="J59" s="11" t="str">
        <f t="shared" ca="1" si="10"/>
        <v/>
      </c>
      <c r="M59" s="19"/>
      <c r="N59" s="18" t="str">
        <f t="shared" ca="1" si="11"/>
        <v/>
      </c>
      <c r="P59" s="1">
        <f t="shared" si="12"/>
        <v>0</v>
      </c>
      <c r="Q59" s="1">
        <f t="shared" ca="1" si="20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SKU'!$A$1:$B$150,2,0))</f>
        <v/>
      </c>
      <c r="U59" s="1">
        <f t="shared" si="16"/>
        <v>8</v>
      </c>
      <c r="V59" s="1">
        <f t="shared" si="17"/>
        <v>0</v>
      </c>
      <c r="W59" s="1">
        <f t="shared" si="18"/>
        <v>0</v>
      </c>
      <c r="X59" s="1" t="str">
        <f t="shared" ca="1" si="19"/>
        <v/>
      </c>
    </row>
    <row r="60" spans="10:24" ht="13.75" customHeight="1" x14ac:dyDescent="0.2">
      <c r="J60" s="11" t="str">
        <f t="shared" ca="1" si="10"/>
        <v/>
      </c>
      <c r="M60" s="19"/>
      <c r="N60" s="18" t="str">
        <f t="shared" ca="1" si="11"/>
        <v/>
      </c>
      <c r="P60" s="1">
        <f t="shared" si="12"/>
        <v>0</v>
      </c>
      <c r="Q60" s="1">
        <f t="shared" ca="1" si="20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SKU'!$A$1:$B$150,2,0))</f>
        <v/>
      </c>
      <c r="U60" s="1">
        <f t="shared" si="16"/>
        <v>8</v>
      </c>
      <c r="V60" s="1">
        <f t="shared" si="17"/>
        <v>0</v>
      </c>
      <c r="W60" s="1">
        <f t="shared" si="18"/>
        <v>0</v>
      </c>
      <c r="X60" s="1" t="str">
        <f t="shared" ca="1" si="19"/>
        <v/>
      </c>
    </row>
    <row r="61" spans="10:24" ht="13.75" customHeight="1" x14ac:dyDescent="0.2">
      <c r="J61" s="11" t="str">
        <f t="shared" ref="J61:J85" ca="1" si="21">IF(M61="", IF(O61="","",X61+(INDIRECT("S" &amp; ROW() - 1) - S61)),IF(O61="", "", INDIRECT("S" &amp; ROW() - 1) - S61))</f>
        <v/>
      </c>
      <c r="M61" s="19"/>
      <c r="N61" s="18" t="str">
        <f t="shared" ref="N61:N85" ca="1" si="22">IF(M61="", IF(X61=0, "", X61), IF(V61 = "", "", IF(V61/U61 = 0, "", V61/U61)))</f>
        <v/>
      </c>
      <c r="P61" s="1">
        <f t="shared" ref="P61:P85" si="23">IF(O61 = "-", -W61,I61)</f>
        <v>0</v>
      </c>
      <c r="Q61" s="1">
        <f t="shared" ca="1" si="20"/>
        <v>0</v>
      </c>
      <c r="R61" s="1">
        <f t="shared" ref="R61:R85" si="24">IF(O61="-",1,0)</f>
        <v>0</v>
      </c>
      <c r="S61" s="1">
        <f t="shared" ref="S61:S85" ca="1" si="25">IF(Q61 = 0, INDIRECT("S" &amp; ROW() - 1), Q61)</f>
        <v>0</v>
      </c>
      <c r="T61" s="1" t="str">
        <f>IF(H61="","",VLOOKUP(H61,'Вода SKU'!$A$1:$B$150,2,0))</f>
        <v/>
      </c>
      <c r="U61" s="1">
        <f t="shared" ref="U61:U85" si="26">8000/1000</f>
        <v>8</v>
      </c>
      <c r="V61" s="1">
        <f t="shared" ref="V61:V85" si="27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>
        <f t="shared" ref="W61:W85" si="28">IF(V61 = "", "", V61/U61)</f>
        <v>0</v>
      </c>
      <c r="X61" s="1" t="str">
        <f t="shared" ref="X61:X85" ca="1" si="29">IF(O61="", "", MAX(ROUND(-(INDIRECT("S" &amp; ROW() - 1) - S61)/1000, 0), 1) * 1000)</f>
        <v/>
      </c>
    </row>
    <row r="62" spans="10:24" ht="13.75" customHeight="1" x14ac:dyDescent="0.2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20"/>
        <v>0</v>
      </c>
      <c r="R62" s="1">
        <f t="shared" si="24"/>
        <v>0</v>
      </c>
      <c r="S62" s="1">
        <f t="shared" ca="1" si="25"/>
        <v>0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ref="Q63:Q85" ca="1" si="30">IF(O63 = "-", SUM(INDIRECT(ADDRESS(2,COLUMN(P63)) &amp; ":" &amp; ADDRESS(ROW(),COLUMN(P63)))), 0)</f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si="26"/>
        <v>8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si="26"/>
        <v>8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si="26"/>
        <v>8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si="26"/>
        <v>8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si="26"/>
        <v>8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si="26"/>
        <v>8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SKU'!$A$1:$B$150,2,0))</f>
        <v/>
      </c>
      <c r="U75" s="1">
        <f t="shared" si="26"/>
        <v>8</v>
      </c>
      <c r="V75" s="1">
        <f t="shared" si="27"/>
        <v>0</v>
      </c>
      <c r="W75" s="1">
        <f t="shared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SKU'!$A$1:$B$150,2,0))</f>
        <v/>
      </c>
      <c r="U76" s="1">
        <f t="shared" si="26"/>
        <v>8</v>
      </c>
      <c r="V76" s="1">
        <f t="shared" si="27"/>
        <v>0</v>
      </c>
      <c r="W76" s="1">
        <f t="shared" si="28"/>
        <v>0</v>
      </c>
      <c r="X76" s="1" t="str">
        <f t="shared" ca="1" si="29"/>
        <v/>
      </c>
    </row>
    <row r="77" spans="10:24" ht="13.75" customHeight="1" x14ac:dyDescent="0.2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SKU'!$A$1:$B$150,2,0))</f>
        <v/>
      </c>
      <c r="U77" s="1">
        <f t="shared" si="26"/>
        <v>8</v>
      </c>
      <c r="V77" s="1">
        <f t="shared" si="27"/>
        <v>0</v>
      </c>
      <c r="W77" s="1">
        <f t="shared" si="28"/>
        <v>0</v>
      </c>
      <c r="X77" s="1" t="str">
        <f t="shared" ca="1" si="29"/>
        <v/>
      </c>
    </row>
    <row r="78" spans="10:24" ht="13.75" customHeight="1" x14ac:dyDescent="0.2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SKU'!$A$1:$B$150,2,0))</f>
        <v/>
      </c>
      <c r="U78" s="1">
        <f t="shared" si="26"/>
        <v>8</v>
      </c>
      <c r="V78" s="1">
        <f t="shared" si="27"/>
        <v>0</v>
      </c>
      <c r="W78" s="1">
        <f t="shared" si="28"/>
        <v>0</v>
      </c>
      <c r="X78" s="1" t="str">
        <f t="shared" ca="1" si="29"/>
        <v/>
      </c>
    </row>
    <row r="79" spans="10:24" ht="13.75" customHeight="1" x14ac:dyDescent="0.2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SKU'!$A$1:$B$150,2,0))</f>
        <v/>
      </c>
      <c r="U79" s="1">
        <f t="shared" si="26"/>
        <v>8</v>
      </c>
      <c r="V79" s="1">
        <f t="shared" si="27"/>
        <v>0</v>
      </c>
      <c r="W79" s="1">
        <f t="shared" si="28"/>
        <v>0</v>
      </c>
      <c r="X79" s="1" t="str">
        <f t="shared" ca="1" si="29"/>
        <v/>
      </c>
    </row>
    <row r="80" spans="10:24" ht="13.75" customHeight="1" x14ac:dyDescent="0.2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SKU'!$A$1:$B$150,2,0))</f>
        <v/>
      </c>
      <c r="U80" s="1">
        <f t="shared" si="26"/>
        <v>8</v>
      </c>
      <c r="V80" s="1">
        <f t="shared" si="27"/>
        <v>0</v>
      </c>
      <c r="W80" s="1">
        <f t="shared" si="28"/>
        <v>0</v>
      </c>
      <c r="X80" s="1" t="str">
        <f t="shared" ca="1" si="29"/>
        <v/>
      </c>
    </row>
    <row r="81" spans="10:24" ht="13.75" customHeight="1" x14ac:dyDescent="0.2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SKU'!$A$1:$B$150,2,0))</f>
        <v/>
      </c>
      <c r="U81" s="1">
        <f t="shared" si="26"/>
        <v>8</v>
      </c>
      <c r="V81" s="1">
        <f t="shared" si="27"/>
        <v>0</v>
      </c>
      <c r="W81" s="1">
        <f t="shared" si="28"/>
        <v>0</v>
      </c>
      <c r="X81" s="1" t="str">
        <f t="shared" ca="1" si="29"/>
        <v/>
      </c>
    </row>
    <row r="82" spans="10:24" ht="13.75" customHeight="1" x14ac:dyDescent="0.2">
      <c r="J82" s="11" t="str">
        <f t="shared" ca="1" si="21"/>
        <v/>
      </c>
      <c r="M82" s="19"/>
      <c r="N82" s="18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SKU'!$A$1:$B$150,2,0))</f>
        <v/>
      </c>
      <c r="U82" s="1">
        <f t="shared" si="26"/>
        <v>8</v>
      </c>
      <c r="V82" s="1">
        <f t="shared" si="27"/>
        <v>0</v>
      </c>
      <c r="W82" s="1">
        <f t="shared" si="28"/>
        <v>0</v>
      </c>
      <c r="X82" s="1" t="str">
        <f t="shared" ca="1" si="29"/>
        <v/>
      </c>
    </row>
    <row r="83" spans="10:24" ht="13.75" customHeight="1" x14ac:dyDescent="0.2">
      <c r="J83" s="11" t="str">
        <f t="shared" ca="1" si="21"/>
        <v/>
      </c>
      <c r="M83" s="19"/>
      <c r="N83" s="18" t="str">
        <f t="shared" ca="1" si="22"/>
        <v/>
      </c>
      <c r="P83" s="1">
        <f t="shared" si="23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SKU'!$A$1:$B$150,2,0))</f>
        <v/>
      </c>
      <c r="U83" s="1">
        <f t="shared" si="26"/>
        <v>8</v>
      </c>
      <c r="V83" s="1">
        <f t="shared" si="27"/>
        <v>0</v>
      </c>
      <c r="W83" s="1">
        <f t="shared" si="28"/>
        <v>0</v>
      </c>
      <c r="X83" s="1" t="str">
        <f t="shared" ca="1" si="29"/>
        <v/>
      </c>
    </row>
    <row r="84" spans="10:24" ht="13.75" customHeight="1" x14ac:dyDescent="0.2">
      <c r="J84" s="11" t="str">
        <f t="shared" ca="1" si="21"/>
        <v/>
      </c>
      <c r="M84" s="19"/>
      <c r="N84" s="18" t="str">
        <f t="shared" ca="1" si="22"/>
        <v/>
      </c>
      <c r="P84" s="1">
        <f t="shared" si="23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SKU'!$A$1:$B$150,2,0))</f>
        <v/>
      </c>
      <c r="U84" s="1">
        <f t="shared" si="26"/>
        <v>8</v>
      </c>
      <c r="V84" s="1">
        <f t="shared" si="27"/>
        <v>0</v>
      </c>
      <c r="W84" s="1">
        <f t="shared" si="28"/>
        <v>0</v>
      </c>
      <c r="X84" s="1" t="str">
        <f t="shared" ca="1" si="29"/>
        <v/>
      </c>
    </row>
    <row r="85" spans="10:24" ht="13.75" customHeight="1" x14ac:dyDescent="0.2">
      <c r="J85" s="11" t="str">
        <f t="shared" ca="1" si="21"/>
        <v/>
      </c>
      <c r="M85" s="19"/>
      <c r="N85" s="18" t="str">
        <f t="shared" ca="1" si="22"/>
        <v/>
      </c>
      <c r="P85" s="1">
        <f t="shared" si="23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SKU'!$A$1:$B$150,2,0))</f>
        <v/>
      </c>
      <c r="U85" s="1">
        <f t="shared" si="26"/>
        <v>8</v>
      </c>
      <c r="V85" s="1">
        <f t="shared" si="27"/>
        <v>0</v>
      </c>
      <c r="W85" s="1">
        <f t="shared" si="28"/>
        <v>0</v>
      </c>
      <c r="X85" s="1" t="str">
        <f t="shared" ca="1" si="29"/>
        <v/>
      </c>
    </row>
  </sheetData>
  <conditionalFormatting sqref="B2:B85">
    <cfRule type="expression" dxfId="87" priority="2">
      <formula>$B2&lt;&gt;$T2</formula>
    </cfRule>
    <cfRule type="expression" dxfId="86" priority="3">
      <formula>$B2&lt;&gt;$T2</formula>
    </cfRule>
  </conditionalFormatting>
  <conditionalFormatting sqref="J1:J1048576">
    <cfRule type="expression" dxfId="85" priority="5">
      <formula>IF(N1="",0, J1)  &lt; - 0.05* IF(N1="",0,N1)</formula>
    </cfRule>
    <cfRule type="expression" dxfId="84" priority="6">
      <formula>AND(IF(N1="",0, J1)  &gt;= - 0.05* IF(N1="",0,N1), IF(N1="",0, J1) &lt; 0)</formula>
    </cfRule>
    <cfRule type="expression" dxfId="83" priority="7">
      <formula>AND(IF(N1="",0, J1)  &lt;= 0.05* IF(N1="",0,N1), IF(N1="",0, J1) &gt; 0)</formula>
    </cfRule>
    <cfRule type="expression" dxfId="82" priority="8">
      <formula>IF(N1="",0,J1)  &gt; 0.05* IF(N1="",0,N1)</formula>
    </cfRule>
  </conditionalFormatting>
  <conditionalFormatting sqref="J1">
    <cfRule type="expression" dxfId="81" priority="11">
      <formula>SUMIF(J2:J85,"&gt;0")-SUMIF(J2:J85,"&lt;0")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B2:B85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E2:F85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L1:L85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54"/>
  <sheetViews>
    <sheetView tabSelected="1" zoomScale="90" zoomScaleNormal="90" workbookViewId="0">
      <pane ySplit="1" topLeftCell="A25" activePane="bottomLeft" state="frozen"/>
      <selection pane="bottomLeft" activeCell="AA46" sqref="AA4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0" customWidth="1"/>
    <col min="14" max="14" width="8.66406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670</v>
      </c>
      <c r="B1" s="15" t="s">
        <v>640</v>
      </c>
      <c r="C1" s="15" t="s">
        <v>647</v>
      </c>
      <c r="D1" s="15" t="s">
        <v>133</v>
      </c>
      <c r="E1" s="15" t="s">
        <v>641</v>
      </c>
      <c r="F1" s="15" t="s">
        <v>671</v>
      </c>
      <c r="G1" s="15" t="s">
        <v>672</v>
      </c>
      <c r="H1" s="15" t="s">
        <v>673</v>
      </c>
      <c r="I1" s="15" t="s">
        <v>674</v>
      </c>
      <c r="J1" s="15" t="s">
        <v>675</v>
      </c>
      <c r="K1" s="15" t="s">
        <v>676</v>
      </c>
      <c r="L1" s="15" t="s">
        <v>677</v>
      </c>
      <c r="M1" s="22" t="s">
        <v>678</v>
      </c>
      <c r="N1" s="22" t="s">
        <v>679</v>
      </c>
      <c r="O1" s="15" t="s">
        <v>680</v>
      </c>
      <c r="Q1" s="15" t="s">
        <v>681</v>
      </c>
      <c r="R1" s="15" t="s">
        <v>682</v>
      </c>
      <c r="S1" s="15">
        <v>0</v>
      </c>
      <c r="T1" s="14" t="s">
        <v>683</v>
      </c>
      <c r="U1" s="14" t="s">
        <v>684</v>
      </c>
      <c r="V1" s="14" t="s">
        <v>685</v>
      </c>
      <c r="W1" s="14" t="s">
        <v>686</v>
      </c>
      <c r="X1" s="17" t="s">
        <v>687</v>
      </c>
    </row>
    <row r="2" spans="1:24" ht="13.75" customHeight="1" x14ac:dyDescent="0.2">
      <c r="A2" s="35">
        <f ca="1">IF(O2="-", "-", 1 + MAX(Вода!$A$2:$A$63) + SUM(INDIRECT(ADDRESS(2,COLUMN(R2)) &amp; ":" &amp; ADDRESS(ROW(),COLUMN(R2)))))</f>
        <v>1</v>
      </c>
      <c r="B2" s="35" t="s">
        <v>651</v>
      </c>
      <c r="C2" s="35">
        <v>850</v>
      </c>
      <c r="D2" s="35" t="s">
        <v>652</v>
      </c>
      <c r="E2" s="35" t="s">
        <v>700</v>
      </c>
      <c r="F2" s="35" t="s">
        <v>700</v>
      </c>
      <c r="G2" s="35" t="s">
        <v>695</v>
      </c>
      <c r="H2" s="35" t="s">
        <v>211</v>
      </c>
      <c r="I2" s="35">
        <v>588</v>
      </c>
      <c r="J2" s="11" t="str">
        <f ca="1">IF(M2="", IF(O2="","",X2+(INDIRECT("S" &amp; ROW() - 1) - S2)),IF(O2="", "", INDIRECT("S" &amp; ROW() - 1) - S2))</f>
        <v/>
      </c>
      <c r="K2" s="32">
        <v>1</v>
      </c>
      <c r="M2" s="19"/>
      <c r="N2" s="18" t="str">
        <f ca="1">IF(M2="", IF(X2=0, "", X2), IF(V2 = "", "", IF(V2/U2 = 0, "", V2/U2)))</f>
        <v/>
      </c>
      <c r="P2" s="1">
        <f>IF(O2 = "-", -W2,I2)</f>
        <v>588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IF(H2="","",VLOOKUP(H2,'Соль SKU'!$A$1:$B$150,2,0))</f>
        <v>2.7, Альче, без лактозы</v>
      </c>
      <c r="U2" s="1">
        <f t="shared" ref="U2:U45" si="0">8000/850</f>
        <v>9.4117647058823533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>IF(V2 = "", "", V2/U2)</f>
        <v>0</v>
      </c>
      <c r="X2" s="1" t="str">
        <f ca="1">IF(O2="", "", MAX(ROUND(-(INDIRECT("S" &amp; ROW() - 1) - S2)/850, 0), 1) * 850)</f>
        <v/>
      </c>
    </row>
    <row r="3" spans="1:24" ht="13.75" customHeight="1" x14ac:dyDescent="0.2">
      <c r="A3" s="34">
        <f ca="1">IF(O3="-", "-", 1 + MAX(Вода!$A$2:$A$63) + SUM(INDIRECT(ADDRESS(2,COLUMN(R3)) &amp; ":" &amp; ADDRESS(ROW(),COLUMN(R3)))))</f>
        <v>1</v>
      </c>
      <c r="B3" s="34" t="s">
        <v>651</v>
      </c>
      <c r="C3" s="34">
        <v>850</v>
      </c>
      <c r="D3" s="34" t="s">
        <v>654</v>
      </c>
      <c r="E3" s="34" t="s">
        <v>701</v>
      </c>
      <c r="F3" s="34" t="s">
        <v>701</v>
      </c>
      <c r="G3" s="34" t="s">
        <v>695</v>
      </c>
      <c r="H3" s="34" t="s">
        <v>222</v>
      </c>
      <c r="I3" s="34">
        <v>262</v>
      </c>
      <c r="J3" s="11" t="str">
        <f ca="1">IF(M3="", IF(O3="","",X3+(INDIRECT("S" &amp; ROW() - 1) - S3)),IF(O3="", "", INDIRECT("S" &amp; ROW() - 1) - S3))</f>
        <v/>
      </c>
      <c r="K3" s="32">
        <v>1</v>
      </c>
      <c r="M3" s="19"/>
      <c r="N3" s="18" t="str">
        <f ca="1">IF(M3="", IF(X3=0, "", X3), IF(V3 = "", "", IF(V3/U3 = 0, "", V3/U3)))</f>
        <v/>
      </c>
      <c r="P3" s="1">
        <f>IF(O3 = "-", -W3,I3)</f>
        <v>262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IF(H3="","",VLOOKUP(H3,'Соль SKU'!$A$1:$B$150,2,0))</f>
        <v>2.7, Альче, без лактозы</v>
      </c>
      <c r="U3" s="1">
        <f t="shared" si="0"/>
        <v>9.4117647058823533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>IF(V3 = "", "", V3/U3)</f>
        <v>0</v>
      </c>
      <c r="X3" s="1" t="str">
        <f ca="1">IF(O3="", "", MAX(ROUND(-(INDIRECT("S" &amp; ROW() - 1) - S3)/850, 0), 1) * 850)</f>
        <v/>
      </c>
    </row>
    <row r="4" spans="1:24" ht="13.75" customHeight="1" x14ac:dyDescent="0.2">
      <c r="A4" s="32" t="str">
        <f ca="1">IF(O4="-", "-", 1 + MAX(Вода!$A$2:$A$63) + SUM(INDIRECT(ADDRESS(2,COLUMN(R4)) &amp; ":" &amp; ADDRESS(ROW(),COLUMN(R4)))))</f>
        <v>-</v>
      </c>
      <c r="B4" s="32" t="s">
        <v>691</v>
      </c>
      <c r="C4" s="32" t="s">
        <v>691</v>
      </c>
      <c r="D4" s="32" t="s">
        <v>691</v>
      </c>
      <c r="E4" s="32" t="s">
        <v>691</v>
      </c>
      <c r="F4" s="32" t="s">
        <v>691</v>
      </c>
      <c r="G4" s="32" t="s">
        <v>691</v>
      </c>
      <c r="H4" s="32" t="s">
        <v>691</v>
      </c>
      <c r="J4" s="11">
        <f ca="1">IF(M4="", IF(O4="","",X4+(INDIRECT("S" &amp; ROW() - 1) - S4)),IF(O4="", "", INDIRECT("S" &amp; ROW() - 1) - S4))</f>
        <v>0</v>
      </c>
      <c r="K4" s="32"/>
      <c r="M4" s="33">
        <v>8000</v>
      </c>
      <c r="N4" s="18">
        <f>IF(M4="", IF(X4=0, "", X4), IF(V4 = "", "", IF(V4/U4 = 0, "", V4/U4)))</f>
        <v>850</v>
      </c>
      <c r="O4" s="32" t="s">
        <v>691</v>
      </c>
      <c r="P4" s="1">
        <f>IF(O4 = "-", -W4,I4)</f>
        <v>-850</v>
      </c>
      <c r="Q4" s="1">
        <f ca="1">IF(O4 = "-", SUM(INDIRECT(ADDRESS(2,COLUMN(P4)) &amp; ":" &amp; ADDRESS(ROW(),COLUMN(P4)))), 0)</f>
        <v>0</v>
      </c>
      <c r="R4" s="1">
        <f>IF(O4="-",1,0)</f>
        <v>1</v>
      </c>
      <c r="S4" s="1">
        <f ca="1">IF(Q4 = 0, INDIRECT("S" &amp; ROW() - 1), Q4)</f>
        <v>0</v>
      </c>
      <c r="T4" s="1" t="str">
        <f>IF(H4="","",VLOOKUP(H4,'Соль SKU'!$A$1:$B$150,2,0))</f>
        <v>-</v>
      </c>
      <c r="U4" s="1">
        <f t="shared" si="0"/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8000</v>
      </c>
      <c r="W4" s="1">
        <f>IF(V4 = "", "", V4/U4)</f>
        <v>850</v>
      </c>
      <c r="X4" s="1">
        <f ca="1">IF(O4="", "", MAX(ROUND(-(INDIRECT("S" &amp; ROW() - 1) - S4)/850, 0), 1) * 850)</f>
        <v>850</v>
      </c>
    </row>
    <row r="5" spans="1:24" ht="13.75" customHeight="1" x14ac:dyDescent="0.2">
      <c r="A5" s="36">
        <f ca="1">IF(O5="-", "-", 1 + MAX(Вода!$A$2:$A$63) + SUM(INDIRECT(ADDRESS(2,COLUMN(R5)) &amp; ":" &amp; ADDRESS(ROW(),COLUMN(R5)))))</f>
        <v>2</v>
      </c>
      <c r="B5" s="36" t="s">
        <v>661</v>
      </c>
      <c r="C5" s="36">
        <v>850</v>
      </c>
      <c r="D5" s="36" t="s">
        <v>662</v>
      </c>
      <c r="E5" s="36" t="s">
        <v>696</v>
      </c>
      <c r="F5" s="36" t="s">
        <v>697</v>
      </c>
      <c r="G5" s="36" t="s">
        <v>689</v>
      </c>
      <c r="H5" s="36" t="s">
        <v>232</v>
      </c>
      <c r="I5" s="36">
        <v>70</v>
      </c>
      <c r="J5" s="11" t="str">
        <f ca="1">IF(M5="", IF(O5="","",X5+(INDIRECT("S" &amp; ROW() - 1) - S5)),IF(O5="", "", INDIRECT("S" &amp; ROW() - 1) - S5))</f>
        <v/>
      </c>
      <c r="K5" s="32">
        <v>2</v>
      </c>
      <c r="M5" s="19"/>
      <c r="N5" s="18" t="str">
        <f ca="1">IF(M5="", IF(X5=0, "", X5), IF(V5 = "", "", IF(V5/U5 = 0, "", V5/U5)))</f>
        <v/>
      </c>
      <c r="P5" s="1">
        <f>IF(O5 = "-", -W5,I5)</f>
        <v>70</v>
      </c>
      <c r="Q5" s="1">
        <f ca="1">IF(O5 = "-", SUM(INDIRECT(ADDRESS(2,COLUMN(P5)) &amp; ":" &amp; ADDRESS(ROW(),COLUMN(P5)))), 0)</f>
        <v>0</v>
      </c>
      <c r="R5" s="1">
        <f>IF(O5="-",1,0)</f>
        <v>0</v>
      </c>
      <c r="S5" s="1">
        <f ca="1">IF(Q5 = 0, INDIRECT("S" &amp; ROW() - 1), Q5)</f>
        <v>0</v>
      </c>
      <c r="T5" s="1" t="str">
        <f>IF(H5="","",VLOOKUP(H5,'Соль SKU'!$A$1:$B$150,2,0))</f>
        <v>2.7, Альче</v>
      </c>
      <c r="U5" s="1">
        <f t="shared" si="0"/>
        <v>9.4117647058823533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>IF(V5 = "", "", V5/U5)</f>
        <v>0</v>
      </c>
      <c r="X5" s="1" t="str">
        <f ca="1">IF(O5="", "", MAX(ROUND(-(INDIRECT("S" &amp; ROW() - 1) - S5)/850, 0), 1) * 850)</f>
        <v/>
      </c>
    </row>
    <row r="6" spans="1:24" ht="13.75" customHeight="1" x14ac:dyDescent="0.2">
      <c r="A6" s="36">
        <f ca="1">IF(O6="-", "-", 1 + MAX(Вода!$A$2:$A$63) + SUM(INDIRECT(ADDRESS(2,COLUMN(R6)) &amp; ":" &amp; ADDRESS(ROW(),COLUMN(R6)))))</f>
        <v>2</v>
      </c>
      <c r="B6" s="36" t="s">
        <v>661</v>
      </c>
      <c r="C6" s="36">
        <v>850</v>
      </c>
      <c r="D6" s="36" t="s">
        <v>652</v>
      </c>
      <c r="E6" s="36" t="s">
        <v>696</v>
      </c>
      <c r="F6" s="36" t="s">
        <v>699</v>
      </c>
      <c r="G6" s="36" t="s">
        <v>689</v>
      </c>
      <c r="H6" s="36" t="s">
        <v>209</v>
      </c>
      <c r="I6" s="36">
        <v>375</v>
      </c>
      <c r="J6" s="11" t="str">
        <f t="shared" ref="J6:J21" ca="1" si="1">IF(M6="", IF(O6="","",X6+(INDIRECT("S" &amp; ROW() - 1) - S6)),IF(O6="", "", INDIRECT("S" &amp; ROW() - 1) - S6))</f>
        <v/>
      </c>
      <c r="K6" s="32">
        <v>2</v>
      </c>
      <c r="M6" s="19"/>
      <c r="N6" s="18" t="str">
        <f t="shared" ref="N6:N21" ca="1" si="2">IF(M6="", IF(X6=0, "", X6), IF(V6 = "", "", IF(V6/U6 = 0, "", V6/U6)))</f>
        <v/>
      </c>
      <c r="P6" s="1">
        <f t="shared" ref="P6:P21" si="3">IF(O6 = "-", -W6,I6)</f>
        <v>375</v>
      </c>
      <c r="Q6" s="1">
        <f t="shared" ref="Q6:Q21" ca="1" si="4">IF(O6 = "-", SUM(INDIRECT(ADDRESS(2,COLUMN(P6)) &amp; ":" &amp; ADDRESS(ROW(),COLUMN(P6)))), 0)</f>
        <v>0</v>
      </c>
      <c r="R6" s="1">
        <f t="shared" ref="R6:R21" si="5">IF(O6="-",1,0)</f>
        <v>0</v>
      </c>
      <c r="S6" s="1">
        <f t="shared" ref="S6:S21" ca="1" si="6">IF(Q6 = 0, INDIRECT("S" &amp; ROW() - 1), Q6)</f>
        <v>0</v>
      </c>
      <c r="T6" s="1" t="str">
        <f>IF(H6="","",VLOOKUP(H6,'Соль SKU'!$A$1:$B$150,2,0))</f>
        <v>2.7, Альче</v>
      </c>
      <c r="U6" s="1">
        <f t="shared" si="0"/>
        <v>9.4117647058823533</v>
      </c>
      <c r="V6" s="1">
        <f t="shared" ref="V6:V21" si="7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t="shared" ref="W6:W21" si="8">IF(V6 = "", "", V6/U6)</f>
        <v>0</v>
      </c>
      <c r="X6" s="1" t="str">
        <f t="shared" ref="X6:X21" ca="1" si="9">IF(O6="", "", MAX(ROUND(-(INDIRECT("S" &amp; ROW() - 1) - S6)/850, 0), 1) * 850)</f>
        <v/>
      </c>
    </row>
    <row r="7" spans="1:24" ht="13.75" customHeight="1" x14ac:dyDescent="0.2">
      <c r="A7" s="35">
        <f ca="1">IF(O7="-", "-", 1 + MAX(Вода!$A$2:$A$63) + SUM(INDIRECT(ADDRESS(2,COLUMN(R7)) &amp; ":" &amp; ADDRESS(ROW(),COLUMN(R7)))))</f>
        <v>2</v>
      </c>
      <c r="B7" s="35" t="s">
        <v>661</v>
      </c>
      <c r="C7" s="35">
        <v>850</v>
      </c>
      <c r="D7" s="35" t="s">
        <v>652</v>
      </c>
      <c r="E7" s="35" t="s">
        <v>701</v>
      </c>
      <c r="F7" s="35" t="s">
        <v>701</v>
      </c>
      <c r="G7" s="35" t="s">
        <v>695</v>
      </c>
      <c r="H7" s="35" t="s">
        <v>206</v>
      </c>
      <c r="I7" s="35">
        <v>400</v>
      </c>
      <c r="J7" s="11" t="str">
        <f ca="1">IF(M7="", IF(O7="","",X7+(INDIRECT("S" &amp; ROW() - 1) - S7)),IF(O7="", "", INDIRECT("S" &amp; ROW() - 1) - S7))</f>
        <v/>
      </c>
      <c r="K7" s="32">
        <v>1</v>
      </c>
      <c r="M7" s="19"/>
      <c r="N7" s="18" t="str">
        <f ca="1">IF(M7="", IF(X7=0, "", X7), IF(V7 = "", "", IF(V7/U7 = 0, "", V7/U7)))</f>
        <v/>
      </c>
      <c r="P7" s="1">
        <f>IF(O7 = "-", -W7,I7)</f>
        <v>400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Альче</v>
      </c>
      <c r="U7" s="1">
        <f t="shared" si="0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75" customHeight="1" x14ac:dyDescent="0.2">
      <c r="A8" s="32" t="str">
        <f ca="1">IF(O8="-", "-", 1 + MAX(Вода!$A$2:$A$63) + SUM(INDIRECT(ADDRESS(2,COLUMN(R8)) &amp; ":" &amp; ADDRESS(ROW(),COLUMN(R8)))))</f>
        <v>-</v>
      </c>
      <c r="B8" s="32" t="s">
        <v>691</v>
      </c>
      <c r="C8" s="32" t="s">
        <v>691</v>
      </c>
      <c r="D8" s="32" t="s">
        <v>691</v>
      </c>
      <c r="E8" s="32" t="s">
        <v>691</v>
      </c>
      <c r="F8" s="32" t="s">
        <v>691</v>
      </c>
      <c r="G8" s="32" t="s">
        <v>691</v>
      </c>
      <c r="H8" s="32" t="s">
        <v>691</v>
      </c>
      <c r="J8" s="11">
        <f t="shared" ca="1" si="1"/>
        <v>5</v>
      </c>
      <c r="K8" s="32"/>
      <c r="M8" s="33">
        <v>8000</v>
      </c>
      <c r="N8" s="18">
        <f t="shared" si="2"/>
        <v>850</v>
      </c>
      <c r="O8" s="32" t="s">
        <v>691</v>
      </c>
      <c r="P8" s="1">
        <f t="shared" si="3"/>
        <v>-850</v>
      </c>
      <c r="Q8" s="1">
        <f t="shared" ca="1" si="4"/>
        <v>-5</v>
      </c>
      <c r="R8" s="1">
        <f t="shared" si="5"/>
        <v>1</v>
      </c>
      <c r="S8" s="1">
        <f t="shared" ca="1" si="6"/>
        <v>-5</v>
      </c>
      <c r="T8" s="1" t="str">
        <f>IF(H8="","",VLOOKUP(H8,'Соль SKU'!$A$1:$B$150,2,0))</f>
        <v>-</v>
      </c>
      <c r="U8" s="1">
        <f t="shared" si="0"/>
        <v>9.4117647058823533</v>
      </c>
      <c r="V8" s="1">
        <f t="shared" si="7"/>
        <v>8000</v>
      </c>
      <c r="W8" s="1">
        <f t="shared" si="8"/>
        <v>850</v>
      </c>
      <c r="X8" s="1">
        <f t="shared" ca="1" si="9"/>
        <v>850</v>
      </c>
    </row>
    <row r="9" spans="1:24" ht="13.75" customHeight="1" x14ac:dyDescent="0.2">
      <c r="A9" s="36">
        <f ca="1">IF(O9="-", "-", 1 + MAX(Вода!$A$2:$A$63) + SUM(INDIRECT(ADDRESS(2,COLUMN(R9)) &amp; ":" &amp; ADDRESS(ROW(),COLUMN(R9)))))</f>
        <v>3</v>
      </c>
      <c r="B9" s="36" t="s">
        <v>661</v>
      </c>
      <c r="C9" s="36">
        <v>850</v>
      </c>
      <c r="D9" s="36" t="s">
        <v>652</v>
      </c>
      <c r="E9" s="36" t="s">
        <v>696</v>
      </c>
      <c r="F9" s="36" t="s">
        <v>699</v>
      </c>
      <c r="G9" s="36" t="s">
        <v>689</v>
      </c>
      <c r="H9" s="36" t="s">
        <v>209</v>
      </c>
      <c r="I9" s="36">
        <v>300</v>
      </c>
      <c r="J9" s="11" t="str">
        <f t="shared" ca="1" si="1"/>
        <v/>
      </c>
      <c r="K9" s="32">
        <v>2</v>
      </c>
      <c r="M9" s="19"/>
      <c r="N9" s="18" t="str">
        <f t="shared" ca="1" si="2"/>
        <v/>
      </c>
      <c r="P9" s="1">
        <f t="shared" si="3"/>
        <v>300</v>
      </c>
      <c r="Q9" s="1">
        <f t="shared" ca="1" si="4"/>
        <v>0</v>
      </c>
      <c r="R9" s="1">
        <f t="shared" si="5"/>
        <v>0</v>
      </c>
      <c r="S9" s="1">
        <f t="shared" ca="1" si="6"/>
        <v>-5</v>
      </c>
      <c r="T9" s="1" t="str">
        <f>IF(H9="","",VLOOKUP(H9,'Соль SKU'!$A$1:$B$150,2,0))</f>
        <v>2.7, Альче</v>
      </c>
      <c r="U9" s="1">
        <f t="shared" si="0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s="1" customFormat="1" ht="13.75" customHeight="1" x14ac:dyDescent="0.2">
      <c r="A10" s="35">
        <f ca="1">IF(O10="-", "-", 1 + MAX(Вода!$A$2:$A$63) + SUM(INDIRECT(ADDRESS(2,COLUMN(R10)) &amp; ":" &amp; ADDRESS(ROW(),COLUMN(R10)))))</f>
        <v>3</v>
      </c>
      <c r="B10" s="35" t="s">
        <v>661</v>
      </c>
      <c r="C10" s="35">
        <v>850</v>
      </c>
      <c r="D10" s="35" t="s">
        <v>652</v>
      </c>
      <c r="E10" s="35" t="s">
        <v>701</v>
      </c>
      <c r="F10" s="35" t="s">
        <v>701</v>
      </c>
      <c r="G10" s="35" t="s">
        <v>695</v>
      </c>
      <c r="H10" s="35" t="s">
        <v>206</v>
      </c>
      <c r="I10" s="35">
        <v>550</v>
      </c>
      <c r="J10" s="11" t="str">
        <f ca="1">IF(M10="", IF(O10="","",X10+(INDIRECT("S" &amp; ROW() - 1) - S10)),IF(O10="", "", INDIRECT("S" &amp; ROW() - 1) - S10))</f>
        <v/>
      </c>
      <c r="K10" s="32">
        <v>1</v>
      </c>
      <c r="L10" s="11"/>
      <c r="M10" s="19"/>
      <c r="N10" s="18" t="str">
        <f ca="1">IF(M10="", IF(X10=0, "", X10), IF(V10 = "", "", IF(V10/U10 = 0, "", V10/U10)))</f>
        <v/>
      </c>
      <c r="P10" s="1">
        <f>IF(O10 = "-", -W10,I10)</f>
        <v>550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-5</v>
      </c>
      <c r="T10" s="1" t="str">
        <f>IF(H10="","",VLOOKUP(H10,'Соль SKU'!$A$1:$B$150,2,0))</f>
        <v>2.7, Альче</v>
      </c>
      <c r="U10" s="1">
        <f t="shared" si="0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S10)/850, 0), 1) * 850)</f>
        <v/>
      </c>
    </row>
    <row r="11" spans="1:24" ht="13.75" customHeight="1" x14ac:dyDescent="0.2">
      <c r="A11" s="32" t="str">
        <f ca="1">IF(O11="-", "-", 1 + MAX(Вода!$A$2:$A$63) + SUM(INDIRECT(ADDRESS(2,COLUMN(R11)) &amp; ":" &amp; ADDRESS(ROW(),COLUMN(R11)))))</f>
        <v>-</v>
      </c>
      <c r="B11" s="32" t="s">
        <v>691</v>
      </c>
      <c r="C11" s="32" t="s">
        <v>691</v>
      </c>
      <c r="D11" s="32" t="s">
        <v>691</v>
      </c>
      <c r="E11" s="32" t="s">
        <v>691</v>
      </c>
      <c r="F11" s="32" t="s">
        <v>691</v>
      </c>
      <c r="G11" s="32" t="s">
        <v>691</v>
      </c>
      <c r="H11" s="32" t="s">
        <v>691</v>
      </c>
      <c r="J11" s="11">
        <f t="shared" ca="1" si="1"/>
        <v>0</v>
      </c>
      <c r="K11" s="32"/>
      <c r="M11" s="33">
        <v>8000</v>
      </c>
      <c r="N11" s="18">
        <f t="shared" si="2"/>
        <v>850</v>
      </c>
      <c r="O11" s="32" t="s">
        <v>691</v>
      </c>
      <c r="P11" s="1">
        <f t="shared" si="3"/>
        <v>-850</v>
      </c>
      <c r="Q11" s="1">
        <f t="shared" ca="1" si="4"/>
        <v>-5</v>
      </c>
      <c r="R11" s="1">
        <f t="shared" si="5"/>
        <v>1</v>
      </c>
      <c r="S11" s="1">
        <f t="shared" ca="1" si="6"/>
        <v>-5</v>
      </c>
      <c r="T11" s="1" t="str">
        <f>IF(H11="","",VLOOKUP(H11,'Соль SKU'!$A$1:$B$150,2,0))</f>
        <v>-</v>
      </c>
      <c r="U11" s="1">
        <f t="shared" si="0"/>
        <v>9.4117647058823533</v>
      </c>
      <c r="V11" s="1">
        <f t="shared" si="7"/>
        <v>8000</v>
      </c>
      <c r="W11" s="1">
        <f t="shared" si="8"/>
        <v>850</v>
      </c>
      <c r="X11" s="1">
        <f t="shared" ca="1" si="9"/>
        <v>850</v>
      </c>
    </row>
    <row r="12" spans="1:24" s="1" customFormat="1" ht="13.75" customHeight="1" x14ac:dyDescent="0.2">
      <c r="A12" s="36">
        <f ca="1">IF(O12="-", "-", 1 + MAX(Вода!$A$2:$A$63) + SUM(INDIRECT(ADDRESS(2,COLUMN(R12)) &amp; ":" &amp; ADDRESS(ROW(),COLUMN(R12)))))</f>
        <v>4</v>
      </c>
      <c r="B12" s="36" t="s">
        <v>661</v>
      </c>
      <c r="C12" s="36">
        <v>850</v>
      </c>
      <c r="D12" s="36" t="s">
        <v>652</v>
      </c>
      <c r="E12" s="36" t="s">
        <v>696</v>
      </c>
      <c r="F12" s="36" t="s">
        <v>699</v>
      </c>
      <c r="G12" s="36" t="s">
        <v>689</v>
      </c>
      <c r="H12" s="36" t="s">
        <v>209</v>
      </c>
      <c r="I12" s="36">
        <v>300</v>
      </c>
      <c r="J12" s="11" t="str">
        <f t="shared" ref="J12" ca="1" si="10">IF(M12="", IF(O12="","",X12+(INDIRECT("S" &amp; ROW() - 1) - S12)),IF(O12="", "", INDIRECT("S" &amp; ROW() - 1) - S12))</f>
        <v/>
      </c>
      <c r="K12" s="32">
        <v>2</v>
      </c>
      <c r="L12" s="11"/>
      <c r="M12" s="19"/>
      <c r="N12" s="18" t="str">
        <f t="shared" ref="N12" ca="1" si="11">IF(M12="", IF(X12=0, "", X12), IF(V12 = "", "", IF(V12/U12 = 0, "", V12/U12)))</f>
        <v/>
      </c>
      <c r="P12" s="1">
        <f t="shared" ref="P12" si="12">IF(O12 = "-", -W12,I12)</f>
        <v>300</v>
      </c>
      <c r="Q12" s="1">
        <f t="shared" ref="Q12" ca="1" si="13">IF(O12 = "-", SUM(INDIRECT(ADDRESS(2,COLUMN(P12)) &amp; ":" &amp; ADDRESS(ROW(),COLUMN(P12)))), 0)</f>
        <v>0</v>
      </c>
      <c r="R12" s="1">
        <f t="shared" ref="R12" si="14">IF(O12="-",1,0)</f>
        <v>0</v>
      </c>
      <c r="S12" s="1">
        <f t="shared" ref="S12" ca="1" si="15">IF(Q12 = 0, INDIRECT("S" &amp; ROW() - 1), Q12)</f>
        <v>-5</v>
      </c>
      <c r="T12" s="1" t="str">
        <f>IF(H12="","",VLOOKUP(H12,'Соль SKU'!$A$1:$B$150,2,0))</f>
        <v>2.7, Альче</v>
      </c>
      <c r="U12" s="1">
        <f t="shared" si="0"/>
        <v>9.4117647058823533</v>
      </c>
      <c r="V12" s="1">
        <f t="shared" si="7"/>
        <v>0</v>
      </c>
      <c r="W12" s="1">
        <f t="shared" ref="W12" si="16">IF(V12 = "", "", V12/U12)</f>
        <v>0</v>
      </c>
      <c r="X12" s="1" t="str">
        <f t="shared" ref="X12" ca="1" si="17">IF(O12="", "", MAX(ROUND(-(INDIRECT("S" &amp; ROW() - 1) - S12)/850, 0), 1) * 850)</f>
        <v/>
      </c>
    </row>
    <row r="13" spans="1:24" s="1" customFormat="1" ht="13.75" customHeight="1" x14ac:dyDescent="0.2">
      <c r="A13" s="35">
        <f ca="1">IF(O13="-", "-", 1 + MAX(Вода!$A$2:$A$63) + SUM(INDIRECT(ADDRESS(2,COLUMN(R13)) &amp; ":" &amp; ADDRESS(ROW(),COLUMN(R13)))))</f>
        <v>4</v>
      </c>
      <c r="B13" s="35" t="s">
        <v>661</v>
      </c>
      <c r="C13" s="35">
        <v>850</v>
      </c>
      <c r="D13" s="35" t="s">
        <v>652</v>
      </c>
      <c r="E13" s="35" t="s">
        <v>701</v>
      </c>
      <c r="F13" s="35" t="s">
        <v>701</v>
      </c>
      <c r="G13" s="35" t="s">
        <v>695</v>
      </c>
      <c r="H13" s="35" t="s">
        <v>206</v>
      </c>
      <c r="I13" s="35">
        <v>550</v>
      </c>
      <c r="J13" s="11" t="str">
        <f ca="1">IF(M13="", IF(O13="","",X13+(INDIRECT("S" &amp; ROW() - 1) - S13)),IF(O13="", "", INDIRECT("S" &amp; ROW() - 1) - S13))</f>
        <v/>
      </c>
      <c r="K13" s="32">
        <v>1</v>
      </c>
      <c r="L13" s="11"/>
      <c r="M13" s="19"/>
      <c r="N13" s="18" t="str">
        <f ca="1">IF(M13="", IF(X13=0, "", X13), IF(V13 = "", "", IF(V13/U13 = 0, "", V13/U13)))</f>
        <v/>
      </c>
      <c r="P13" s="1">
        <f>IF(O13 = "-", -W13,I13)</f>
        <v>550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-5</v>
      </c>
      <c r="T13" s="1" t="str">
        <f>IF(H13="","",VLOOKUP(H13,'Соль SKU'!$A$1:$B$150,2,0))</f>
        <v>2.7, Альче</v>
      </c>
      <c r="U13" s="1">
        <f t="shared" si="0"/>
        <v>9.4117647058823533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>IF(V13 = "", "", V13/U13)</f>
        <v>0</v>
      </c>
      <c r="X13" s="1" t="str">
        <f ca="1">IF(O13="", "", MAX(ROUND(-(INDIRECT("S" &amp; ROW() - 1) - S13)/850, 0), 1) * 850)</f>
        <v/>
      </c>
    </row>
    <row r="14" spans="1:24" s="1" customFormat="1" ht="13.75" customHeight="1" x14ac:dyDescent="0.2">
      <c r="A14" s="32" t="str">
        <f ca="1">IF(O14="-", "-", 1 + MAX(Вода!$A$2:$A$63) + SUM(INDIRECT(ADDRESS(2,COLUMN(R14)) &amp; ":" &amp; ADDRESS(ROW(),COLUMN(R14)))))</f>
        <v>-</v>
      </c>
      <c r="B14" s="32" t="s">
        <v>691</v>
      </c>
      <c r="C14" s="32" t="s">
        <v>691</v>
      </c>
      <c r="D14" s="32" t="s">
        <v>691</v>
      </c>
      <c r="E14" s="32" t="s">
        <v>691</v>
      </c>
      <c r="F14" s="32" t="s">
        <v>691</v>
      </c>
      <c r="G14" s="32" t="s">
        <v>691</v>
      </c>
      <c r="H14" s="32" t="s">
        <v>691</v>
      </c>
      <c r="J14" s="11">
        <f t="shared" ref="J14:J15" ca="1" si="18">IF(M14="", IF(O14="","",X14+(INDIRECT("S" &amp; ROW() - 1) - S14)),IF(O14="", "", INDIRECT("S" &amp; ROW() - 1) - S14))</f>
        <v>0</v>
      </c>
      <c r="K14" s="32"/>
      <c r="L14" s="11"/>
      <c r="M14" s="33">
        <v>8000</v>
      </c>
      <c r="N14" s="18">
        <f t="shared" ref="N14:N15" si="19">IF(M14="", IF(X14=0, "", X14), IF(V14 = "", "", IF(V14/U14 = 0, "", V14/U14)))</f>
        <v>850</v>
      </c>
      <c r="O14" s="32" t="s">
        <v>691</v>
      </c>
      <c r="P14" s="1">
        <f t="shared" ref="P14:P15" si="20">IF(O14 = "-", -W14,I14)</f>
        <v>-850</v>
      </c>
      <c r="Q14" s="1">
        <f t="shared" ref="Q14:Q15" ca="1" si="21">IF(O14 = "-", SUM(INDIRECT(ADDRESS(2,COLUMN(P14)) &amp; ":" &amp; ADDRESS(ROW(),COLUMN(P14)))), 0)</f>
        <v>-5</v>
      </c>
      <c r="R14" s="1">
        <f t="shared" ref="R14:R15" si="22">IF(O14="-",1,0)</f>
        <v>1</v>
      </c>
      <c r="S14" s="1">
        <f t="shared" ref="S14:S15" ca="1" si="23">IF(Q14 = 0, INDIRECT("S" &amp; ROW() - 1), Q14)</f>
        <v>-5</v>
      </c>
      <c r="T14" s="1" t="str">
        <f>IF(H14="","",VLOOKUP(H14,'Соль SKU'!$A$1:$B$150,2,0))</f>
        <v>-</v>
      </c>
      <c r="U14" s="1">
        <f t="shared" si="0"/>
        <v>9.4117647058823533</v>
      </c>
      <c r="V14" s="1">
        <f t="shared" si="7"/>
        <v>8000</v>
      </c>
      <c r="W14" s="1">
        <f t="shared" ref="W14:W15" si="24">IF(V14 = "", "", V14/U14)</f>
        <v>850</v>
      </c>
      <c r="X14" s="1">
        <f t="shared" ref="X14:X15" ca="1" si="25">IF(O14="", "", MAX(ROUND(-(INDIRECT("S" &amp; ROW() - 1) - S14)/850, 0), 1) * 850)</f>
        <v>850</v>
      </c>
    </row>
    <row r="15" spans="1:24" s="1" customFormat="1" ht="13.75" customHeight="1" x14ac:dyDescent="0.2">
      <c r="A15" s="36">
        <f ca="1">IF(O15="-", "-", 1 + MAX(Вода!$A$2:$A$63) + SUM(INDIRECT(ADDRESS(2,COLUMN(R15)) &amp; ":" &amp; ADDRESS(ROW(),COLUMN(R15)))))</f>
        <v>5</v>
      </c>
      <c r="B15" s="36" t="s">
        <v>661</v>
      </c>
      <c r="C15" s="36">
        <v>850</v>
      </c>
      <c r="D15" s="36" t="s">
        <v>652</v>
      </c>
      <c r="E15" s="36" t="s">
        <v>696</v>
      </c>
      <c r="F15" s="36" t="s">
        <v>699</v>
      </c>
      <c r="G15" s="36" t="s">
        <v>689</v>
      </c>
      <c r="H15" s="36" t="s">
        <v>209</v>
      </c>
      <c r="I15" s="36">
        <v>400</v>
      </c>
      <c r="J15" s="11" t="str">
        <f t="shared" ca="1" si="18"/>
        <v/>
      </c>
      <c r="K15" s="32">
        <v>2</v>
      </c>
      <c r="L15" s="11"/>
      <c r="M15" s="19"/>
      <c r="N15" s="18" t="str">
        <f t="shared" ca="1" si="19"/>
        <v/>
      </c>
      <c r="P15" s="1">
        <f t="shared" si="20"/>
        <v>400</v>
      </c>
      <c r="Q15" s="1">
        <f t="shared" ca="1" si="21"/>
        <v>0</v>
      </c>
      <c r="R15" s="1">
        <f t="shared" si="22"/>
        <v>0</v>
      </c>
      <c r="S15" s="1">
        <f t="shared" ca="1" si="23"/>
        <v>-5</v>
      </c>
      <c r="T15" s="1" t="str">
        <f>IF(H15="","",VLOOKUP(H15,'Соль SKU'!$A$1:$B$150,2,0))</f>
        <v>2.7, Альче</v>
      </c>
      <c r="U15" s="1">
        <f t="shared" si="0"/>
        <v>9.4117647058823533</v>
      </c>
      <c r="V15" s="1">
        <f t="shared" si="7"/>
        <v>0</v>
      </c>
      <c r="W15" s="1">
        <f t="shared" si="24"/>
        <v>0</v>
      </c>
      <c r="X15" s="1" t="str">
        <f t="shared" ca="1" si="25"/>
        <v/>
      </c>
    </row>
    <row r="16" spans="1:24" s="1" customFormat="1" ht="13.75" customHeight="1" x14ac:dyDescent="0.2">
      <c r="A16" s="35">
        <f ca="1">IF(O16="-", "-", 1 + MAX(Вода!$A$2:$A$63) + SUM(INDIRECT(ADDRESS(2,COLUMN(R16)) &amp; ":" &amp; ADDRESS(ROW(),COLUMN(R16)))))</f>
        <v>5</v>
      </c>
      <c r="B16" s="35" t="s">
        <v>661</v>
      </c>
      <c r="C16" s="35">
        <v>850</v>
      </c>
      <c r="D16" s="35" t="s">
        <v>652</v>
      </c>
      <c r="E16" s="35" t="s">
        <v>701</v>
      </c>
      <c r="F16" s="35" t="s">
        <v>701</v>
      </c>
      <c r="G16" s="35" t="s">
        <v>695</v>
      </c>
      <c r="H16" s="35" t="s">
        <v>206</v>
      </c>
      <c r="I16" s="35">
        <v>450</v>
      </c>
      <c r="J16" s="11" t="str">
        <f ca="1">IF(M16="", IF(O16="","",X16+(INDIRECT("S" &amp; ROW() - 1) - S16)),IF(O16="", "", INDIRECT("S" &amp; ROW() - 1) - S16))</f>
        <v/>
      </c>
      <c r="K16" s="32">
        <v>1</v>
      </c>
      <c r="L16" s="11"/>
      <c r="M16" s="19"/>
      <c r="N16" s="18" t="str">
        <f ca="1">IF(M16="", IF(X16=0, "", X16), IF(V16 = "", "", IF(V16/U16 = 0, "", V16/U16)))</f>
        <v/>
      </c>
      <c r="P16" s="1">
        <f>IF(O16 = "-", -W16,I16)</f>
        <v>450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-5</v>
      </c>
      <c r="T16" s="1" t="str">
        <f>IF(H16="","",VLOOKUP(H16,'Соль SKU'!$A$1:$B$150,2,0))</f>
        <v>2.7, Альче</v>
      </c>
      <c r="U16" s="1">
        <f t="shared" si="0"/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>IF(V16 = "", "", V16/U16)</f>
        <v>0</v>
      </c>
      <c r="X16" s="1" t="str">
        <f ca="1">IF(O16="", "", MAX(ROUND(-(INDIRECT("S" &amp; ROW() - 1) - S16)/850, 0), 1) * 850)</f>
        <v/>
      </c>
    </row>
    <row r="17" spans="1:24" s="1" customFormat="1" ht="13.75" customHeight="1" x14ac:dyDescent="0.2">
      <c r="A17" s="32" t="str">
        <f ca="1">IF(O17="-", "-", 1 + MAX(Вода!$A$2:$A$63) + SUM(INDIRECT(ADDRESS(2,COLUMN(R17)) &amp; ":" &amp; ADDRESS(ROW(),COLUMN(R17)))))</f>
        <v>-</v>
      </c>
      <c r="B17" s="32" t="s">
        <v>691</v>
      </c>
      <c r="C17" s="32" t="s">
        <v>691</v>
      </c>
      <c r="D17" s="32" t="s">
        <v>691</v>
      </c>
      <c r="E17" s="32" t="s">
        <v>691</v>
      </c>
      <c r="F17" s="32" t="s">
        <v>691</v>
      </c>
      <c r="G17" s="32" t="s">
        <v>691</v>
      </c>
      <c r="H17" s="32" t="s">
        <v>691</v>
      </c>
      <c r="J17" s="11">
        <f t="shared" ref="J17" ca="1" si="26">IF(M17="", IF(O17="","",X17+(INDIRECT("S" &amp; ROW() - 1) - S17)),IF(O17="", "", INDIRECT("S" &amp; ROW() - 1) - S17))</f>
        <v>0</v>
      </c>
      <c r="K17" s="32"/>
      <c r="L17" s="11"/>
      <c r="M17" s="33">
        <v>8000</v>
      </c>
      <c r="N17" s="18">
        <f t="shared" ref="N17" si="27">IF(M17="", IF(X17=0, "", X17), IF(V17 = "", "", IF(V17/U17 = 0, "", V17/U17)))</f>
        <v>850</v>
      </c>
      <c r="O17" s="32" t="s">
        <v>691</v>
      </c>
      <c r="P17" s="1">
        <f t="shared" ref="P17" si="28">IF(O17 = "-", -W17,I17)</f>
        <v>-850</v>
      </c>
      <c r="Q17" s="1">
        <f t="shared" ref="Q17" ca="1" si="29">IF(O17 = "-", SUM(INDIRECT(ADDRESS(2,COLUMN(P17)) &amp; ":" &amp; ADDRESS(ROW(),COLUMN(P17)))), 0)</f>
        <v>-5</v>
      </c>
      <c r="R17" s="1">
        <f t="shared" ref="R17" si="30">IF(O17="-",1,0)</f>
        <v>1</v>
      </c>
      <c r="S17" s="1">
        <f t="shared" ref="S17" ca="1" si="31">IF(Q17 = 0, INDIRECT("S" &amp; ROW() - 1), Q17)</f>
        <v>-5</v>
      </c>
      <c r="T17" s="1" t="str">
        <f>IF(H17="","",VLOOKUP(H17,'Соль SKU'!$A$1:$B$150,2,0))</f>
        <v>-</v>
      </c>
      <c r="U17" s="1">
        <f t="shared" si="0"/>
        <v>9.4117647058823533</v>
      </c>
      <c r="V17" s="1">
        <f t="shared" si="7"/>
        <v>8000</v>
      </c>
      <c r="W17" s="1">
        <f t="shared" ref="W17" si="32">IF(V17 = "", "", V17/U17)</f>
        <v>850</v>
      </c>
      <c r="X17" s="1">
        <f t="shared" ref="X17" ca="1" si="33">IF(O17="", "", MAX(ROUND(-(INDIRECT("S" &amp; ROW() - 1) - S17)/850, 0), 1) * 850)</f>
        <v>850</v>
      </c>
    </row>
    <row r="18" spans="1:24" ht="13.75" customHeight="1" x14ac:dyDescent="0.2">
      <c r="A18" s="35">
        <f ca="1">IF(O18="-", "-", 1 + MAX(Вода!$A$2:$A$63) + SUM(INDIRECT(ADDRESS(2,COLUMN(R18)) &amp; ":" &amp; ADDRESS(ROW(),COLUMN(R18)))))</f>
        <v>6</v>
      </c>
      <c r="B18" s="35" t="s">
        <v>658</v>
      </c>
      <c r="C18" s="35">
        <v>850</v>
      </c>
      <c r="D18" s="35" t="s">
        <v>652</v>
      </c>
      <c r="E18" s="35" t="s">
        <v>701</v>
      </c>
      <c r="F18" s="35" t="s">
        <v>701</v>
      </c>
      <c r="G18" s="35" t="s">
        <v>695</v>
      </c>
      <c r="H18" s="35" t="s">
        <v>205</v>
      </c>
      <c r="I18" s="35">
        <v>202</v>
      </c>
      <c r="J18" s="11" t="str">
        <f ca="1">IF(M18="", IF(O18="","",X18+(INDIRECT("S" &amp; ROW() - 1) - S18)),IF(O18="", "", INDIRECT("S" &amp; ROW() - 1) - S18))</f>
        <v/>
      </c>
      <c r="K18" s="32">
        <v>1</v>
      </c>
      <c r="M18" s="19"/>
      <c r="N18" s="18" t="str">
        <f ca="1">IF(M18="", IF(X18=0, "", X18), IF(V18 = "", "", IF(V18/U18 = 0, "", V18/U18)))</f>
        <v/>
      </c>
      <c r="P18" s="1">
        <f>IF(O18 = "-", -W18,I18)</f>
        <v>202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-5</v>
      </c>
      <c r="T18" s="1" t="str">
        <f>IF(H18="","",VLOOKUP(H18,'Соль SKU'!$A$1:$B$150,2,0))</f>
        <v>2.7, Альче</v>
      </c>
      <c r="U18" s="1">
        <f t="shared" si="0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>IF(V18 = "", "", V18/U18)</f>
        <v>0</v>
      </c>
      <c r="X18" s="1" t="str">
        <f ca="1">IF(O18="", "", MAX(ROUND(-(INDIRECT("S" &amp; ROW() - 1) - S18)/850, 0), 1) * 850)</f>
        <v/>
      </c>
    </row>
    <row r="19" spans="1:24" ht="13.75" customHeight="1" x14ac:dyDescent="0.2">
      <c r="A19" s="35">
        <f ca="1">IF(O19="-", "-", 1 + MAX(Вода!$A$2:$A$63) + SUM(INDIRECT(ADDRESS(2,COLUMN(R19)) &amp; ":" &amp; ADDRESS(ROW(),COLUMN(R19)))))</f>
        <v>6</v>
      </c>
      <c r="B19" s="35" t="s">
        <v>658</v>
      </c>
      <c r="C19" s="35">
        <v>850</v>
      </c>
      <c r="D19" s="35" t="s">
        <v>652</v>
      </c>
      <c r="E19" s="35" t="s">
        <v>701</v>
      </c>
      <c r="F19" s="35" t="s">
        <v>701</v>
      </c>
      <c r="G19" s="35" t="s">
        <v>695</v>
      </c>
      <c r="H19" s="35" t="s">
        <v>203</v>
      </c>
      <c r="I19" s="35">
        <v>648</v>
      </c>
      <c r="J19" s="11" t="str">
        <f ca="1">IF(M19="", IF(O19="","",X19+(INDIRECT("S" &amp; ROW() - 1) - S19)),IF(O19="", "", INDIRECT("S" &amp; ROW() - 1) - S19))</f>
        <v/>
      </c>
      <c r="K19" s="32">
        <v>1</v>
      </c>
      <c r="M19" s="19"/>
      <c r="N19" s="18" t="str">
        <f ca="1">IF(M19="", IF(X19=0, "", X19), IF(V19 = "", "", IF(V19/U19 = 0, "", V19/U19)))</f>
        <v/>
      </c>
      <c r="P19" s="1">
        <f>IF(O19 = "-", -W19,I19)</f>
        <v>648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-5</v>
      </c>
      <c r="T19" s="1" t="str">
        <f>IF(H19="","",VLOOKUP(H19,'Соль SKU'!$A$1:$B$150,2,0))</f>
        <v>2.7, Сакко</v>
      </c>
      <c r="U19" s="1">
        <f t="shared" si="0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2">
      <c r="A20" s="32" t="str">
        <f ca="1">IF(O20="-", "-", 1 + MAX(Вода!$A$2:$A$63) + SUM(INDIRECT(ADDRESS(2,COLUMN(R20)) &amp; ":" &amp; ADDRESS(ROW(),COLUMN(R20)))))</f>
        <v>-</v>
      </c>
      <c r="B20" s="32" t="s">
        <v>691</v>
      </c>
      <c r="C20" s="32" t="s">
        <v>691</v>
      </c>
      <c r="D20" s="32" t="s">
        <v>691</v>
      </c>
      <c r="E20" s="32" t="s">
        <v>691</v>
      </c>
      <c r="F20" s="32" t="s">
        <v>691</v>
      </c>
      <c r="G20" s="32" t="s">
        <v>691</v>
      </c>
      <c r="H20" s="32" t="s">
        <v>691</v>
      </c>
      <c r="J20" s="11">
        <f t="shared" ca="1" si="1"/>
        <v>0</v>
      </c>
      <c r="K20" s="32"/>
      <c r="M20" s="33">
        <v>8000</v>
      </c>
      <c r="N20" s="18">
        <f t="shared" si="2"/>
        <v>850</v>
      </c>
      <c r="O20" s="32" t="s">
        <v>691</v>
      </c>
      <c r="P20" s="1">
        <f t="shared" si="3"/>
        <v>-850</v>
      </c>
      <c r="Q20" s="1">
        <f t="shared" ca="1" si="4"/>
        <v>-5</v>
      </c>
      <c r="R20" s="1">
        <f t="shared" si="5"/>
        <v>1</v>
      </c>
      <c r="S20" s="1">
        <f t="shared" ca="1" si="6"/>
        <v>-5</v>
      </c>
      <c r="T20" s="1" t="str">
        <f>IF(H20="","",VLOOKUP(H20,'Соль SKU'!$A$1:$B$150,2,0))</f>
        <v>-</v>
      </c>
      <c r="U20" s="1">
        <f t="shared" si="0"/>
        <v>9.4117647058823533</v>
      </c>
      <c r="V20" s="1">
        <f t="shared" si="7"/>
        <v>8000</v>
      </c>
      <c r="W20" s="1">
        <f t="shared" si="8"/>
        <v>850</v>
      </c>
      <c r="X20" s="1">
        <f t="shared" ca="1" si="9"/>
        <v>850</v>
      </c>
    </row>
    <row r="21" spans="1:24" ht="13.75" customHeight="1" x14ac:dyDescent="0.2">
      <c r="A21" s="35">
        <f ca="1">IF(O21="-", "-", 1 + MAX(Вода!$A$2:$A$63) + SUM(INDIRECT(ADDRESS(2,COLUMN(R21)) &amp; ":" &amp; ADDRESS(ROW(),COLUMN(R21)))))</f>
        <v>7</v>
      </c>
      <c r="B21" s="35" t="s">
        <v>661</v>
      </c>
      <c r="C21" s="35">
        <v>850</v>
      </c>
      <c r="D21" s="35" t="s">
        <v>652</v>
      </c>
      <c r="E21" s="35" t="s">
        <v>701</v>
      </c>
      <c r="F21" s="35" t="s">
        <v>701</v>
      </c>
      <c r="G21" s="35" t="s">
        <v>695</v>
      </c>
      <c r="H21" s="35" t="s">
        <v>206</v>
      </c>
      <c r="I21" s="35">
        <v>850</v>
      </c>
      <c r="J21" s="11" t="str">
        <f t="shared" ca="1" si="1"/>
        <v/>
      </c>
      <c r="K21" s="32">
        <v>1</v>
      </c>
      <c r="M21" s="19"/>
      <c r="N21" s="18" t="str">
        <f t="shared" ca="1" si="2"/>
        <v/>
      </c>
      <c r="P21" s="1">
        <f t="shared" si="3"/>
        <v>850</v>
      </c>
      <c r="Q21" s="1">
        <f t="shared" ca="1" si="4"/>
        <v>0</v>
      </c>
      <c r="R21" s="1">
        <f t="shared" si="5"/>
        <v>0</v>
      </c>
      <c r="S21" s="1">
        <f t="shared" ca="1" si="6"/>
        <v>-5</v>
      </c>
      <c r="T21" s="1" t="str">
        <f>IF(H21="","",VLOOKUP(H21,'Соль SKU'!$A$1:$B$150,2,0))</f>
        <v>2.7, Альче</v>
      </c>
      <c r="U21" s="1">
        <f t="shared" si="0"/>
        <v>9.4117647058823533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:24" ht="13.75" customHeight="1" x14ac:dyDescent="0.2">
      <c r="A22" s="32" t="str">
        <f ca="1">IF(O22="-", "-", 1 + MAX(Вода!$A$2:$A$63) + SUM(INDIRECT(ADDRESS(2,COLUMN(R22)) &amp; ":" &amp; ADDRESS(ROW(),COLUMN(R22)))))</f>
        <v>-</v>
      </c>
      <c r="B22" s="32" t="s">
        <v>691</v>
      </c>
      <c r="C22" s="32" t="s">
        <v>691</v>
      </c>
      <c r="D22" s="32" t="s">
        <v>691</v>
      </c>
      <c r="E22" s="32" t="s">
        <v>691</v>
      </c>
      <c r="F22" s="32" t="s">
        <v>691</v>
      </c>
      <c r="G22" s="32" t="s">
        <v>691</v>
      </c>
      <c r="H22" s="32" t="s">
        <v>691</v>
      </c>
      <c r="J22" s="11">
        <f t="shared" ref="J22:J97" ca="1" si="34">IF(M22="", IF(O22="","",X22+(INDIRECT("S" &amp; ROW() - 1) - S22)),IF(O22="", "", INDIRECT("S" &amp; ROW() - 1) - S22))</f>
        <v>0</v>
      </c>
      <c r="K22" s="32"/>
      <c r="M22" s="33">
        <v>8000</v>
      </c>
      <c r="N22" s="18">
        <f t="shared" ref="N22:N97" si="35">IF(M22="", IF(X22=0, "", X22), IF(V22 = "", "", IF(V22/U22 = 0, "", V22/U22)))</f>
        <v>850</v>
      </c>
      <c r="O22" s="32" t="s">
        <v>691</v>
      </c>
      <c r="P22" s="1">
        <f t="shared" ref="P22:P97" si="36">IF(O22 = "-", -W22,I22)</f>
        <v>-850</v>
      </c>
      <c r="Q22" s="1">
        <f t="shared" ref="Q22:Q97" ca="1" si="37">IF(O22 = "-", SUM(INDIRECT(ADDRESS(2,COLUMN(P22)) &amp; ":" &amp; ADDRESS(ROW(),COLUMN(P22)))), 0)</f>
        <v>-5</v>
      </c>
      <c r="R22" s="1">
        <f t="shared" ref="R22:R97" si="38">IF(O22="-",1,0)</f>
        <v>1</v>
      </c>
      <c r="S22" s="1">
        <f t="shared" ref="S22:S97" ca="1" si="39">IF(Q22 = 0, INDIRECT("S" &amp; ROW() - 1), Q22)</f>
        <v>-5</v>
      </c>
      <c r="T22" s="1" t="str">
        <f>IF(H22="","",VLOOKUP(H22,'Соль SKU'!$A$1:$B$150,2,0))</f>
        <v>-</v>
      </c>
      <c r="U22" s="1">
        <f t="shared" ref="U22:U97" si="40">8000/850</f>
        <v>9.4117647058823533</v>
      </c>
      <c r="V22" s="1">
        <f t="shared" ref="V22:V97" si="41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8000</v>
      </c>
      <c r="W22" s="1">
        <f t="shared" ref="W22:W97" si="42">IF(V22 = "", "", V22/U22)</f>
        <v>850</v>
      </c>
      <c r="X22" s="1">
        <f t="shared" ref="X22:X97" ca="1" si="43">IF(O22="", "", MAX(ROUND(-(INDIRECT("S" &amp; ROW() - 1) - S22)/850, 0), 1) * 850)</f>
        <v>850</v>
      </c>
    </row>
    <row r="23" spans="1:24" ht="13.75" customHeight="1" x14ac:dyDescent="0.2">
      <c r="A23" s="35">
        <f ca="1">IF(O23="-", "-", 1 + MAX(Вода!$A$2:$A$63) + SUM(INDIRECT(ADDRESS(2,COLUMN(R23)) &amp; ":" &amp; ADDRESS(ROW(),COLUMN(R23)))))</f>
        <v>8</v>
      </c>
      <c r="B23" s="35" t="s">
        <v>661</v>
      </c>
      <c r="C23" s="35">
        <v>850</v>
      </c>
      <c r="D23" s="35" t="s">
        <v>652</v>
      </c>
      <c r="E23" s="35" t="s">
        <v>701</v>
      </c>
      <c r="F23" s="35" t="s">
        <v>701</v>
      </c>
      <c r="G23" s="35" t="s">
        <v>695</v>
      </c>
      <c r="H23" s="35" t="s">
        <v>206</v>
      </c>
      <c r="I23" s="35">
        <v>850</v>
      </c>
      <c r="J23" s="11" t="str">
        <f t="shared" ca="1" si="34"/>
        <v/>
      </c>
      <c r="K23" s="32">
        <v>1</v>
      </c>
      <c r="M23" s="19"/>
      <c r="N23" s="18" t="str">
        <f t="shared" ca="1" si="35"/>
        <v/>
      </c>
      <c r="P23" s="1">
        <f t="shared" si="36"/>
        <v>850</v>
      </c>
      <c r="Q23" s="1">
        <f t="shared" ca="1" si="37"/>
        <v>0</v>
      </c>
      <c r="R23" s="1">
        <f t="shared" si="38"/>
        <v>0</v>
      </c>
      <c r="S23" s="1">
        <f t="shared" ca="1" si="39"/>
        <v>-5</v>
      </c>
      <c r="T23" s="1" t="str">
        <f>IF(H23="","",VLOOKUP(H23,'Соль SKU'!$A$1:$B$150,2,0))</f>
        <v>2.7, Альче</v>
      </c>
      <c r="U23" s="1">
        <f t="shared" si="40"/>
        <v>9.4117647058823533</v>
      </c>
      <c r="V23" s="1">
        <f t="shared" si="41"/>
        <v>0</v>
      </c>
      <c r="W23" s="1">
        <f t="shared" si="42"/>
        <v>0</v>
      </c>
      <c r="X23" s="1" t="str">
        <f t="shared" ca="1" si="43"/>
        <v/>
      </c>
    </row>
    <row r="24" spans="1:24" ht="13.75" customHeight="1" x14ac:dyDescent="0.2">
      <c r="A24" s="32" t="str">
        <f ca="1">IF(O24="-", "-", 1 + MAX(Вода!$A$2:$A$63) + SUM(INDIRECT(ADDRESS(2,COLUMN(R24)) &amp; ":" &amp; ADDRESS(ROW(),COLUMN(R24)))))</f>
        <v>-</v>
      </c>
      <c r="B24" s="32" t="s">
        <v>691</v>
      </c>
      <c r="C24" s="32" t="s">
        <v>691</v>
      </c>
      <c r="D24" s="32" t="s">
        <v>691</v>
      </c>
      <c r="E24" s="32" t="s">
        <v>691</v>
      </c>
      <c r="F24" s="32" t="s">
        <v>691</v>
      </c>
      <c r="G24" s="32" t="s">
        <v>691</v>
      </c>
      <c r="H24" s="32" t="s">
        <v>691</v>
      </c>
      <c r="J24" s="11">
        <f t="shared" ca="1" si="34"/>
        <v>0</v>
      </c>
      <c r="K24" s="32"/>
      <c r="M24" s="33">
        <v>8000</v>
      </c>
      <c r="N24" s="18">
        <f t="shared" si="35"/>
        <v>850</v>
      </c>
      <c r="O24" s="32" t="s">
        <v>691</v>
      </c>
      <c r="P24" s="1">
        <f t="shared" si="36"/>
        <v>-850</v>
      </c>
      <c r="Q24" s="1">
        <f t="shared" ca="1" si="37"/>
        <v>-5</v>
      </c>
      <c r="R24" s="1">
        <f t="shared" si="38"/>
        <v>1</v>
      </c>
      <c r="S24" s="1">
        <f t="shared" ca="1" si="39"/>
        <v>-5</v>
      </c>
      <c r="T24" s="1" t="str">
        <f>IF(H24="","",VLOOKUP(H24,'Соль SKU'!$A$1:$B$150,2,0))</f>
        <v>-</v>
      </c>
      <c r="U24" s="1">
        <f t="shared" si="40"/>
        <v>9.4117647058823533</v>
      </c>
      <c r="V24" s="1">
        <f t="shared" si="41"/>
        <v>8000</v>
      </c>
      <c r="W24" s="1">
        <f t="shared" si="42"/>
        <v>850</v>
      </c>
      <c r="X24" s="1">
        <f t="shared" ca="1" si="43"/>
        <v>850</v>
      </c>
    </row>
    <row r="25" spans="1:24" s="1" customFormat="1" ht="13.75" customHeight="1" x14ac:dyDescent="0.2">
      <c r="A25" s="35">
        <f ca="1">IF(O25="-", "-", 1 + MAX(Вода!$A$2:$A$63) + SUM(INDIRECT(ADDRESS(2,COLUMN(R25)) &amp; ":" &amp; ADDRESS(ROW(),COLUMN(R25)))))</f>
        <v>9</v>
      </c>
      <c r="B25" s="35" t="s">
        <v>661</v>
      </c>
      <c r="C25" s="35">
        <v>850</v>
      </c>
      <c r="D25" s="35" t="s">
        <v>652</v>
      </c>
      <c r="E25" s="35" t="s">
        <v>701</v>
      </c>
      <c r="F25" s="35" t="s">
        <v>701</v>
      </c>
      <c r="G25" s="35" t="s">
        <v>695</v>
      </c>
      <c r="H25" s="35" t="s">
        <v>206</v>
      </c>
      <c r="I25" s="35">
        <v>850</v>
      </c>
      <c r="J25" s="11" t="str">
        <f t="shared" ca="1" si="34"/>
        <v/>
      </c>
      <c r="K25" s="32">
        <v>1</v>
      </c>
      <c r="L25" s="11"/>
      <c r="M25" s="19"/>
      <c r="N25" s="18" t="str">
        <f t="shared" ca="1" si="35"/>
        <v/>
      </c>
      <c r="P25" s="1">
        <f t="shared" si="36"/>
        <v>850</v>
      </c>
      <c r="Q25" s="1">
        <f t="shared" ca="1" si="37"/>
        <v>0</v>
      </c>
      <c r="R25" s="1">
        <f t="shared" si="38"/>
        <v>0</v>
      </c>
      <c r="S25" s="1">
        <f t="shared" ca="1" si="39"/>
        <v>-5</v>
      </c>
      <c r="T25" s="1" t="str">
        <f>IF(H25="","",VLOOKUP(H25,'Соль SKU'!$A$1:$B$150,2,0))</f>
        <v>2.7, Альче</v>
      </c>
      <c r="U25" s="1">
        <f t="shared" si="0"/>
        <v>9.4117647058823533</v>
      </c>
      <c r="V25" s="1">
        <f t="shared" si="41"/>
        <v>0</v>
      </c>
      <c r="W25" s="1">
        <f t="shared" si="42"/>
        <v>0</v>
      </c>
      <c r="X25" s="1" t="str">
        <f t="shared" ca="1" si="43"/>
        <v/>
      </c>
    </row>
    <row r="26" spans="1:24" s="1" customFormat="1" ht="13.75" customHeight="1" x14ac:dyDescent="0.2">
      <c r="A26" s="32" t="str">
        <f ca="1">IF(O26="-", "-", 1 + MAX(Вода!$A$2:$A$63) + SUM(INDIRECT(ADDRESS(2,COLUMN(R26)) &amp; ":" &amp; ADDRESS(ROW(),COLUMN(R26)))))</f>
        <v>-</v>
      </c>
      <c r="B26" s="32" t="s">
        <v>691</v>
      </c>
      <c r="C26" s="32" t="s">
        <v>691</v>
      </c>
      <c r="D26" s="32" t="s">
        <v>691</v>
      </c>
      <c r="E26" s="32" t="s">
        <v>691</v>
      </c>
      <c r="F26" s="32" t="s">
        <v>691</v>
      </c>
      <c r="G26" s="32" t="s">
        <v>691</v>
      </c>
      <c r="H26" s="32" t="s">
        <v>691</v>
      </c>
      <c r="J26" s="11">
        <f t="shared" ref="J26:J32" ca="1" si="44">IF(M26="", IF(O26="","",X26+(INDIRECT("S" &amp; ROW() - 1) - S26)),IF(O26="", "", INDIRECT("S" &amp; ROW() - 1) - S26))</f>
        <v>0</v>
      </c>
      <c r="K26" s="32"/>
      <c r="L26" s="11"/>
      <c r="M26" s="33">
        <v>8000</v>
      </c>
      <c r="N26" s="18">
        <f t="shared" ref="N26:N32" si="45">IF(M26="", IF(X26=0, "", X26), IF(V26 = "", "", IF(V26/U26 = 0, "", V26/U26)))</f>
        <v>850</v>
      </c>
      <c r="O26" s="32" t="s">
        <v>691</v>
      </c>
      <c r="P26" s="1">
        <f t="shared" ref="P26:P32" si="46">IF(O26 = "-", -W26,I26)</f>
        <v>-850</v>
      </c>
      <c r="Q26" s="1">
        <f t="shared" ref="Q26:Q32" ca="1" si="47">IF(O26 = "-", SUM(INDIRECT(ADDRESS(2,COLUMN(P26)) &amp; ":" &amp; ADDRESS(ROW(),COLUMN(P26)))), 0)</f>
        <v>-5</v>
      </c>
      <c r="R26" s="1">
        <f t="shared" ref="R26:R32" si="48">IF(O26="-",1,0)</f>
        <v>1</v>
      </c>
      <c r="S26" s="1">
        <f t="shared" ref="S26:S32" ca="1" si="49">IF(Q26 = 0, INDIRECT("S" &amp; ROW() - 1), Q26)</f>
        <v>-5</v>
      </c>
      <c r="T26" s="1" t="str">
        <f>IF(H26="","",VLOOKUP(H26,'Соль SKU'!$A$1:$B$150,2,0))</f>
        <v>-</v>
      </c>
      <c r="U26" s="1">
        <f t="shared" si="40"/>
        <v>9.4117647058823533</v>
      </c>
      <c r="V26" s="1">
        <f t="shared" si="41"/>
        <v>8000</v>
      </c>
      <c r="W26" s="1">
        <f t="shared" ref="W26:W32" si="50">IF(V26 = "", "", V26/U26)</f>
        <v>850</v>
      </c>
      <c r="X26" s="1">
        <f t="shared" ref="X26:X32" ca="1" si="51">IF(O26="", "", MAX(ROUND(-(INDIRECT("S" &amp; ROW() - 1) - S26)/850, 0), 1) * 850)</f>
        <v>850</v>
      </c>
    </row>
    <row r="27" spans="1:24" s="1" customFormat="1" ht="13.75" customHeight="1" x14ac:dyDescent="0.2">
      <c r="A27" s="35">
        <f ca="1">IF(O27="-", "-", 1 + MAX(Вода!$A$2:$A$63) + SUM(INDIRECT(ADDRESS(2,COLUMN(R27)) &amp; ":" &amp; ADDRESS(ROW(),COLUMN(R27)))))</f>
        <v>10</v>
      </c>
      <c r="B27" s="35" t="s">
        <v>661</v>
      </c>
      <c r="C27" s="35">
        <v>850</v>
      </c>
      <c r="D27" s="35" t="s">
        <v>652</v>
      </c>
      <c r="E27" s="35" t="s">
        <v>701</v>
      </c>
      <c r="F27" s="35" t="s">
        <v>701</v>
      </c>
      <c r="G27" s="35" t="s">
        <v>695</v>
      </c>
      <c r="H27" s="35" t="s">
        <v>206</v>
      </c>
      <c r="I27" s="35">
        <v>850</v>
      </c>
      <c r="J27" s="11" t="str">
        <f t="shared" ca="1" si="44"/>
        <v/>
      </c>
      <c r="K27" s="32">
        <v>1</v>
      </c>
      <c r="L27" s="11"/>
      <c r="M27" s="19"/>
      <c r="N27" s="18" t="str">
        <f t="shared" ca="1" si="45"/>
        <v/>
      </c>
      <c r="P27" s="1">
        <f t="shared" si="46"/>
        <v>850</v>
      </c>
      <c r="Q27" s="1">
        <f t="shared" ca="1" si="47"/>
        <v>0</v>
      </c>
      <c r="R27" s="1">
        <f t="shared" si="48"/>
        <v>0</v>
      </c>
      <c r="S27" s="1">
        <f t="shared" ca="1" si="49"/>
        <v>-5</v>
      </c>
      <c r="T27" s="1" t="str">
        <f>IF(H27="","",VLOOKUP(H27,'Соль SKU'!$A$1:$B$150,2,0))</f>
        <v>2.7, Альче</v>
      </c>
      <c r="U27" s="1">
        <f t="shared" si="0"/>
        <v>9.4117647058823533</v>
      </c>
      <c r="V27" s="1">
        <f t="shared" si="41"/>
        <v>0</v>
      </c>
      <c r="W27" s="1">
        <f t="shared" si="50"/>
        <v>0</v>
      </c>
      <c r="X27" s="1" t="str">
        <f t="shared" ca="1" si="51"/>
        <v/>
      </c>
    </row>
    <row r="28" spans="1:24" s="1" customFormat="1" ht="13.75" customHeight="1" x14ac:dyDescent="0.2">
      <c r="A28" s="32" t="str">
        <f ca="1">IF(O28="-", "-", 1 + MAX(Вода!$A$2:$A$63) + SUM(INDIRECT(ADDRESS(2,COLUMN(R28)) &amp; ":" &amp; ADDRESS(ROW(),COLUMN(R28)))))</f>
        <v>-</v>
      </c>
      <c r="B28" s="32" t="s">
        <v>691</v>
      </c>
      <c r="C28" s="32" t="s">
        <v>691</v>
      </c>
      <c r="D28" s="32" t="s">
        <v>691</v>
      </c>
      <c r="E28" s="32" t="s">
        <v>691</v>
      </c>
      <c r="F28" s="32" t="s">
        <v>691</v>
      </c>
      <c r="G28" s="32" t="s">
        <v>691</v>
      </c>
      <c r="H28" s="32" t="s">
        <v>691</v>
      </c>
      <c r="J28" s="11">
        <f t="shared" ref="J28:J29" ca="1" si="52">IF(M28="", IF(O28="","",X28+(INDIRECT("S" &amp; ROW() - 1) - S28)),IF(O28="", "", INDIRECT("S" &amp; ROW() - 1) - S28))</f>
        <v>0</v>
      </c>
      <c r="K28" s="32"/>
      <c r="L28" s="11"/>
      <c r="M28" s="33">
        <v>8000</v>
      </c>
      <c r="N28" s="18">
        <f t="shared" ref="N28:N29" si="53">IF(M28="", IF(X28=0, "", X28), IF(V28 = "", "", IF(V28/U28 = 0, "", V28/U28)))</f>
        <v>850</v>
      </c>
      <c r="O28" s="32" t="s">
        <v>691</v>
      </c>
      <c r="P28" s="1">
        <f t="shared" ref="P28:P29" si="54">IF(O28 = "-", -W28,I28)</f>
        <v>-850</v>
      </c>
      <c r="Q28" s="1">
        <f t="shared" ref="Q28:Q29" ca="1" si="55">IF(O28 = "-", SUM(INDIRECT(ADDRESS(2,COLUMN(P28)) &amp; ":" &amp; ADDRESS(ROW(),COLUMN(P28)))), 0)</f>
        <v>-5</v>
      </c>
      <c r="R28" s="1">
        <f t="shared" ref="R28:R29" si="56">IF(O28="-",1,0)</f>
        <v>1</v>
      </c>
      <c r="S28" s="1">
        <f t="shared" ref="S28:S29" ca="1" si="57">IF(Q28 = 0, INDIRECT("S" &amp; ROW() - 1), Q28)</f>
        <v>-5</v>
      </c>
      <c r="T28" s="1" t="str">
        <f>IF(H28="","",VLOOKUP(H28,'Соль SKU'!$A$1:$B$150,2,0))</f>
        <v>-</v>
      </c>
      <c r="U28" s="1">
        <f t="shared" si="40"/>
        <v>9.4117647058823533</v>
      </c>
      <c r="V28" s="1">
        <f t="shared" si="41"/>
        <v>8000</v>
      </c>
      <c r="W28" s="1">
        <f t="shared" ref="W28:W29" si="58">IF(V28 = "", "", V28/U28)</f>
        <v>850</v>
      </c>
      <c r="X28" s="1">
        <f t="shared" ref="X28:X29" ca="1" si="59">IF(O28="", "", MAX(ROUND(-(INDIRECT("S" &amp; ROW() - 1) - S28)/850, 0), 1) * 850)</f>
        <v>850</v>
      </c>
    </row>
    <row r="29" spans="1:24" s="1" customFormat="1" ht="13.75" customHeight="1" x14ac:dyDescent="0.2">
      <c r="A29" s="35">
        <f ca="1">IF(O29="-", "-", 1 + MAX(Вода!$A$2:$A$63) + SUM(INDIRECT(ADDRESS(2,COLUMN(R29)) &amp; ":" &amp; ADDRESS(ROW(),COLUMN(R29)))))</f>
        <v>11</v>
      </c>
      <c r="B29" s="35" t="s">
        <v>661</v>
      </c>
      <c r="C29" s="35">
        <v>850</v>
      </c>
      <c r="D29" s="35" t="s">
        <v>652</v>
      </c>
      <c r="E29" s="35" t="s">
        <v>701</v>
      </c>
      <c r="F29" s="35" t="s">
        <v>701</v>
      </c>
      <c r="G29" s="35" t="s">
        <v>695</v>
      </c>
      <c r="H29" s="35" t="s">
        <v>206</v>
      </c>
      <c r="I29" s="35">
        <v>850</v>
      </c>
      <c r="J29" s="11" t="str">
        <f t="shared" ca="1" si="52"/>
        <v/>
      </c>
      <c r="K29" s="32">
        <v>1</v>
      </c>
      <c r="L29" s="11"/>
      <c r="M29" s="19"/>
      <c r="N29" s="18" t="str">
        <f t="shared" ca="1" si="53"/>
        <v/>
      </c>
      <c r="P29" s="1">
        <f t="shared" si="54"/>
        <v>850</v>
      </c>
      <c r="Q29" s="1">
        <f t="shared" ca="1" si="55"/>
        <v>0</v>
      </c>
      <c r="R29" s="1">
        <f t="shared" si="56"/>
        <v>0</v>
      </c>
      <c r="S29" s="1">
        <f t="shared" ca="1" si="57"/>
        <v>-5</v>
      </c>
      <c r="T29" s="1" t="str">
        <f>IF(H29="","",VLOOKUP(H29,'Соль SKU'!$A$1:$B$150,2,0))</f>
        <v>2.7, Альче</v>
      </c>
      <c r="U29" s="1">
        <f t="shared" si="0"/>
        <v>9.4117647058823533</v>
      </c>
      <c r="V29" s="1">
        <f t="shared" si="41"/>
        <v>0</v>
      </c>
      <c r="W29" s="1">
        <f t="shared" si="58"/>
        <v>0</v>
      </c>
      <c r="X29" s="1" t="str">
        <f t="shared" ca="1" si="59"/>
        <v/>
      </c>
    </row>
    <row r="30" spans="1:24" s="1" customFormat="1" ht="13.75" customHeight="1" x14ac:dyDescent="0.2">
      <c r="A30" s="32" t="str">
        <f ca="1">IF(O30="-", "-", 1 + MAX(Вода!$A$2:$A$63) + SUM(INDIRECT(ADDRESS(2,COLUMN(R30)) &amp; ":" &amp; ADDRESS(ROW(),COLUMN(R30)))))</f>
        <v>-</v>
      </c>
      <c r="B30" s="32" t="s">
        <v>691</v>
      </c>
      <c r="C30" s="32" t="s">
        <v>691</v>
      </c>
      <c r="D30" s="32" t="s">
        <v>691</v>
      </c>
      <c r="E30" s="32" t="s">
        <v>691</v>
      </c>
      <c r="F30" s="32" t="s">
        <v>691</v>
      </c>
      <c r="G30" s="32" t="s">
        <v>691</v>
      </c>
      <c r="H30" s="32" t="s">
        <v>691</v>
      </c>
      <c r="J30" s="11">
        <f t="shared" ref="J30" ca="1" si="60">IF(M30="", IF(O30="","",X30+(INDIRECT("S" &amp; ROW() - 1) - S30)),IF(O30="", "", INDIRECT("S" &amp; ROW() - 1) - S30))</f>
        <v>0</v>
      </c>
      <c r="K30" s="32"/>
      <c r="L30" s="11"/>
      <c r="M30" s="33">
        <v>8000</v>
      </c>
      <c r="N30" s="18">
        <f t="shared" ref="N30" si="61">IF(M30="", IF(X30=0, "", X30), IF(V30 = "", "", IF(V30/U30 = 0, "", V30/U30)))</f>
        <v>850</v>
      </c>
      <c r="O30" s="32" t="s">
        <v>691</v>
      </c>
      <c r="P30" s="1">
        <f t="shared" ref="P30" si="62">IF(O30 = "-", -W30,I30)</f>
        <v>-850</v>
      </c>
      <c r="Q30" s="1">
        <f t="shared" ref="Q30" ca="1" si="63">IF(O30 = "-", SUM(INDIRECT(ADDRESS(2,COLUMN(P30)) &amp; ":" &amp; ADDRESS(ROW(),COLUMN(P30)))), 0)</f>
        <v>-5</v>
      </c>
      <c r="R30" s="1">
        <f t="shared" ref="R30" si="64">IF(O30="-",1,0)</f>
        <v>1</v>
      </c>
      <c r="S30" s="1">
        <f t="shared" ref="S30" ca="1" si="65">IF(Q30 = 0, INDIRECT("S" &amp; ROW() - 1), Q30)</f>
        <v>-5</v>
      </c>
      <c r="T30" s="1" t="str">
        <f>IF(H30="","",VLOOKUP(H30,'Соль SKU'!$A$1:$B$150,2,0))</f>
        <v>-</v>
      </c>
      <c r="U30" s="1">
        <f t="shared" si="40"/>
        <v>9.4117647058823533</v>
      </c>
      <c r="V30" s="1">
        <f t="shared" si="41"/>
        <v>8000</v>
      </c>
      <c r="W30" s="1">
        <f t="shared" ref="W30" si="66">IF(V30 = "", "", V30/U30)</f>
        <v>850</v>
      </c>
      <c r="X30" s="1">
        <f t="shared" ref="X30" ca="1" si="67">IF(O30="", "", MAX(ROUND(-(INDIRECT("S" &amp; ROW() - 1) - S30)/850, 0), 1) * 850)</f>
        <v>850</v>
      </c>
    </row>
    <row r="31" spans="1:24" s="1" customFormat="1" ht="13.75" customHeight="1" x14ac:dyDescent="0.2">
      <c r="A31" s="35">
        <f ca="1">IF(O31="-", "-", 1 + MAX(Вода!$A$2:$A$63) + SUM(INDIRECT(ADDRESS(2,COLUMN(R31)) &amp; ":" &amp; ADDRESS(ROW(),COLUMN(R31)))))</f>
        <v>12</v>
      </c>
      <c r="B31" s="35" t="s">
        <v>661</v>
      </c>
      <c r="C31" s="35">
        <v>850</v>
      </c>
      <c r="D31" s="35" t="s">
        <v>652</v>
      </c>
      <c r="E31" s="35" t="s">
        <v>701</v>
      </c>
      <c r="F31" s="35" t="s">
        <v>701</v>
      </c>
      <c r="G31" s="35" t="s">
        <v>695</v>
      </c>
      <c r="H31" s="35" t="s">
        <v>206</v>
      </c>
      <c r="I31" s="35">
        <v>850</v>
      </c>
      <c r="J31" s="11" t="str">
        <f t="shared" ca="1" si="44"/>
        <v/>
      </c>
      <c r="K31" s="32">
        <v>1</v>
      </c>
      <c r="L31" s="11"/>
      <c r="M31" s="19"/>
      <c r="N31" s="18" t="str">
        <f t="shared" ca="1" si="45"/>
        <v/>
      </c>
      <c r="P31" s="1">
        <f t="shared" si="46"/>
        <v>850</v>
      </c>
      <c r="Q31" s="1">
        <f t="shared" ca="1" si="47"/>
        <v>0</v>
      </c>
      <c r="R31" s="1">
        <f t="shared" si="48"/>
        <v>0</v>
      </c>
      <c r="S31" s="1">
        <f t="shared" ca="1" si="49"/>
        <v>-5</v>
      </c>
      <c r="T31" s="1" t="str">
        <f>IF(H31="","",VLOOKUP(H31,'Соль SKU'!$A$1:$B$150,2,0))</f>
        <v>2.7, Альче</v>
      </c>
      <c r="U31" s="1">
        <f t="shared" si="40"/>
        <v>9.4117647058823533</v>
      </c>
      <c r="V31" s="1">
        <f t="shared" si="41"/>
        <v>0</v>
      </c>
      <c r="W31" s="1">
        <f t="shared" si="50"/>
        <v>0</v>
      </c>
      <c r="X31" s="1" t="str">
        <f t="shared" ca="1" si="51"/>
        <v/>
      </c>
    </row>
    <row r="32" spans="1:24" s="1" customFormat="1" ht="13.75" customHeight="1" x14ac:dyDescent="0.2">
      <c r="A32" s="32" t="str">
        <f ca="1">IF(O32="-", "-", 1 + MAX(Вода!$A$2:$A$63) + SUM(INDIRECT(ADDRESS(2,COLUMN(R32)) &amp; ":" &amp; ADDRESS(ROW(),COLUMN(R32)))))</f>
        <v>-</v>
      </c>
      <c r="B32" s="32" t="s">
        <v>691</v>
      </c>
      <c r="C32" s="32" t="s">
        <v>691</v>
      </c>
      <c r="D32" s="32" t="s">
        <v>691</v>
      </c>
      <c r="E32" s="32" t="s">
        <v>691</v>
      </c>
      <c r="F32" s="32" t="s">
        <v>691</v>
      </c>
      <c r="G32" s="32" t="s">
        <v>691</v>
      </c>
      <c r="H32" s="32" t="s">
        <v>691</v>
      </c>
      <c r="J32" s="11">
        <f t="shared" ca="1" si="44"/>
        <v>0</v>
      </c>
      <c r="K32" s="32"/>
      <c r="L32" s="11"/>
      <c r="M32" s="33">
        <v>8000</v>
      </c>
      <c r="N32" s="18">
        <f t="shared" si="45"/>
        <v>850</v>
      </c>
      <c r="O32" s="32" t="s">
        <v>691</v>
      </c>
      <c r="P32" s="1">
        <f t="shared" si="46"/>
        <v>-850</v>
      </c>
      <c r="Q32" s="1">
        <f t="shared" ca="1" si="47"/>
        <v>-5</v>
      </c>
      <c r="R32" s="1">
        <f t="shared" si="48"/>
        <v>1</v>
      </c>
      <c r="S32" s="1">
        <f t="shared" ca="1" si="49"/>
        <v>-5</v>
      </c>
      <c r="T32" s="1" t="str">
        <f>IF(H32="","",VLOOKUP(H32,'Соль SKU'!$A$1:$B$150,2,0))</f>
        <v>-</v>
      </c>
      <c r="U32" s="1">
        <f t="shared" si="40"/>
        <v>9.4117647058823533</v>
      </c>
      <c r="V32" s="1">
        <f t="shared" si="41"/>
        <v>8000</v>
      </c>
      <c r="W32" s="1">
        <f t="shared" si="50"/>
        <v>850</v>
      </c>
      <c r="X32" s="1">
        <f t="shared" ca="1" si="51"/>
        <v>850</v>
      </c>
    </row>
    <row r="33" spans="1:24" ht="13.75" customHeight="1" x14ac:dyDescent="0.2">
      <c r="A33" s="34">
        <f ca="1">IF(O33="-", "-", 1 + MAX(Вода!$A$2:$A$63) + SUM(INDIRECT(ADDRESS(2,COLUMN(R33)) &amp; ":" &amp; ADDRESS(ROW(),COLUMN(R33)))))</f>
        <v>13</v>
      </c>
      <c r="B33" s="34" t="s">
        <v>658</v>
      </c>
      <c r="C33" s="34">
        <v>850</v>
      </c>
      <c r="D33" s="34" t="s">
        <v>654</v>
      </c>
      <c r="E33" s="34" t="s">
        <v>700</v>
      </c>
      <c r="F33" s="34" t="s">
        <v>700</v>
      </c>
      <c r="G33" s="34" t="s">
        <v>695</v>
      </c>
      <c r="H33" s="34" t="s">
        <v>224</v>
      </c>
      <c r="I33" s="34">
        <v>135</v>
      </c>
      <c r="J33" s="11" t="str">
        <f t="shared" ref="J33:J40" ca="1" si="68">IF(M33="", IF(O33="","",X33+(INDIRECT("S" &amp; ROW() - 1) - S33)),IF(O33="", "", INDIRECT("S" &amp; ROW() - 1) - S33))</f>
        <v/>
      </c>
      <c r="K33" s="32">
        <v>1</v>
      </c>
      <c r="M33" s="19"/>
      <c r="N33" s="18" t="str">
        <f t="shared" ref="N33:N40" ca="1" si="69">IF(M33="", IF(X33=0, "", X33), IF(V33 = "", "", IF(V33/U33 = 0, "", V33/U33)))</f>
        <v/>
      </c>
      <c r="P33" s="1">
        <f t="shared" ref="P33:P40" si="70">IF(O33 = "-", -W33,I33)</f>
        <v>135</v>
      </c>
      <c r="Q33" s="1">
        <f t="shared" ref="Q33:Q40" ca="1" si="71">IF(O33 = "-", SUM(INDIRECT(ADDRESS(2,COLUMN(P33)) &amp; ":" &amp; ADDRESS(ROW(),COLUMN(P33)))), 0)</f>
        <v>0</v>
      </c>
      <c r="R33" s="1">
        <f t="shared" ref="R33:R40" si="72">IF(O33="-",1,0)</f>
        <v>0</v>
      </c>
      <c r="S33" s="1">
        <f t="shared" ref="S33:S40" ca="1" si="73">IF(Q33 = 0, INDIRECT("S" &amp; ROW() - 1), Q33)</f>
        <v>-5</v>
      </c>
      <c r="T33" s="1" t="str">
        <f>IF(H33="","",VLOOKUP(H33,'Соль SKU'!$A$1:$B$150,2,0))</f>
        <v>2.7, Сакко</v>
      </c>
      <c r="U33" s="1">
        <f t="shared" si="0"/>
        <v>9.4117647058823533</v>
      </c>
      <c r="V33" s="1">
        <f t="shared" ref="V33:V40" si="74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 t="shared" ref="W33:W40" si="75">IF(V33 = "", "", V33/U33)</f>
        <v>0</v>
      </c>
      <c r="X33" s="1" t="str">
        <f t="shared" ref="X33:X40" ca="1" si="76">IF(O33="", "", MAX(ROUND(-(INDIRECT("S" &amp; ROW() - 1) - S33)/850, 0), 1) * 850)</f>
        <v/>
      </c>
    </row>
    <row r="34" spans="1:24" ht="13.75" customHeight="1" x14ac:dyDescent="0.2">
      <c r="A34" s="34">
        <f ca="1">IF(O34="-", "-", 1 + MAX(Вода!$A$2:$A$63) + SUM(INDIRECT(ADDRESS(2,COLUMN(R34)) &amp; ":" &amp; ADDRESS(ROW(),COLUMN(R34)))))</f>
        <v>13</v>
      </c>
      <c r="B34" s="34" t="s">
        <v>658</v>
      </c>
      <c r="C34" s="34">
        <v>850</v>
      </c>
      <c r="D34" s="34" t="s">
        <v>654</v>
      </c>
      <c r="E34" s="34" t="s">
        <v>700</v>
      </c>
      <c r="F34" s="34" t="s">
        <v>700</v>
      </c>
      <c r="G34" s="34" t="s">
        <v>695</v>
      </c>
      <c r="H34" s="34" t="s">
        <v>229</v>
      </c>
      <c r="I34" s="34">
        <v>715</v>
      </c>
      <c r="J34" s="11" t="str">
        <f t="shared" ca="1" si="68"/>
        <v/>
      </c>
      <c r="K34" s="32">
        <v>1</v>
      </c>
      <c r="M34" s="19"/>
      <c r="N34" s="18" t="str">
        <f t="shared" ca="1" si="69"/>
        <v/>
      </c>
      <c r="P34" s="1">
        <f t="shared" si="70"/>
        <v>715</v>
      </c>
      <c r="Q34" s="1">
        <f t="shared" ca="1" si="71"/>
        <v>0</v>
      </c>
      <c r="R34" s="1">
        <f t="shared" si="72"/>
        <v>0</v>
      </c>
      <c r="S34" s="1">
        <f t="shared" ca="1" si="73"/>
        <v>-5</v>
      </c>
      <c r="T34" s="1" t="str">
        <f>IF(H34="","",VLOOKUP(H34,'Соль SKU'!$A$1:$B$150,2,0))</f>
        <v>2.7, Сакко</v>
      </c>
      <c r="U34" s="1">
        <f t="shared" si="0"/>
        <v>9.4117647058823533</v>
      </c>
      <c r="V34" s="1">
        <f t="shared" si="74"/>
        <v>0</v>
      </c>
      <c r="W34" s="1">
        <f t="shared" si="75"/>
        <v>0</v>
      </c>
      <c r="X34" s="1" t="str">
        <f t="shared" ca="1" si="76"/>
        <v/>
      </c>
    </row>
    <row r="35" spans="1:24" ht="13.75" customHeight="1" x14ac:dyDescent="0.2">
      <c r="A35" s="32" t="str">
        <f ca="1">IF(O35="-", "-", 1 + MAX(Вода!$A$2:$A$63) + SUM(INDIRECT(ADDRESS(2,COLUMN(R35)) &amp; ":" &amp; ADDRESS(ROW(),COLUMN(R35)))))</f>
        <v>-</v>
      </c>
      <c r="B35" s="32" t="s">
        <v>691</v>
      </c>
      <c r="C35" s="32" t="s">
        <v>691</v>
      </c>
      <c r="D35" s="32" t="s">
        <v>691</v>
      </c>
      <c r="E35" s="32" t="s">
        <v>691</v>
      </c>
      <c r="F35" s="32" t="s">
        <v>691</v>
      </c>
      <c r="G35" s="32" t="s">
        <v>691</v>
      </c>
      <c r="H35" s="32" t="s">
        <v>691</v>
      </c>
      <c r="J35" s="11">
        <f t="shared" ca="1" si="68"/>
        <v>0</v>
      </c>
      <c r="K35" s="32"/>
      <c r="M35" s="33">
        <v>8000</v>
      </c>
      <c r="N35" s="18">
        <f t="shared" si="69"/>
        <v>850</v>
      </c>
      <c r="O35" s="32" t="s">
        <v>691</v>
      </c>
      <c r="P35" s="1">
        <f t="shared" si="70"/>
        <v>-850</v>
      </c>
      <c r="Q35" s="1">
        <f t="shared" ca="1" si="71"/>
        <v>-5</v>
      </c>
      <c r="R35" s="1">
        <f t="shared" si="72"/>
        <v>1</v>
      </c>
      <c r="S35" s="1">
        <f t="shared" ca="1" si="73"/>
        <v>-5</v>
      </c>
      <c r="T35" s="1" t="str">
        <f>IF(H35="","",VLOOKUP(H35,'Соль SKU'!$A$1:$B$150,2,0))</f>
        <v>-</v>
      </c>
      <c r="U35" s="1">
        <f t="shared" si="0"/>
        <v>9.4117647058823533</v>
      </c>
      <c r="V35" s="1">
        <f t="shared" si="74"/>
        <v>8000</v>
      </c>
      <c r="W35" s="1">
        <f t="shared" si="75"/>
        <v>850</v>
      </c>
      <c r="X35" s="1">
        <f t="shared" ca="1" si="76"/>
        <v>850</v>
      </c>
    </row>
    <row r="36" spans="1:24" s="1" customFormat="1" ht="13.75" customHeight="1" x14ac:dyDescent="0.2">
      <c r="A36" s="34">
        <f ca="1">IF(O36="-", "-", 1 + MAX(Вода!$A$2:$A$63) + SUM(INDIRECT(ADDRESS(2,COLUMN(R36)) &amp; ":" &amp; ADDRESS(ROW(),COLUMN(R36)))))</f>
        <v>14</v>
      </c>
      <c r="B36" s="34" t="s">
        <v>658</v>
      </c>
      <c r="C36" s="34">
        <v>850</v>
      </c>
      <c r="D36" s="34" t="s">
        <v>654</v>
      </c>
      <c r="E36" s="34" t="s">
        <v>700</v>
      </c>
      <c r="F36" s="34" t="s">
        <v>700</v>
      </c>
      <c r="G36" s="34" t="s">
        <v>695</v>
      </c>
      <c r="H36" s="34" t="s">
        <v>229</v>
      </c>
      <c r="I36" s="34">
        <v>850</v>
      </c>
      <c r="J36" s="11" t="str">
        <f t="shared" ca="1" si="68"/>
        <v/>
      </c>
      <c r="K36" s="32">
        <v>1</v>
      </c>
      <c r="L36" s="11"/>
      <c r="M36" s="19"/>
      <c r="N36" s="18" t="str">
        <f t="shared" ca="1" si="69"/>
        <v/>
      </c>
      <c r="P36" s="1">
        <f t="shared" si="70"/>
        <v>850</v>
      </c>
      <c r="Q36" s="1">
        <f t="shared" ca="1" si="71"/>
        <v>0</v>
      </c>
      <c r="R36" s="1">
        <f t="shared" si="72"/>
        <v>0</v>
      </c>
      <c r="S36" s="1">
        <f t="shared" ca="1" si="73"/>
        <v>-5</v>
      </c>
      <c r="T36" s="1" t="str">
        <f>IF(H36="","",VLOOKUP(H36,'Соль SKU'!$A$1:$B$150,2,0))</f>
        <v>2.7, Сакко</v>
      </c>
      <c r="U36" s="1">
        <f t="shared" si="0"/>
        <v>9.4117647058823533</v>
      </c>
      <c r="V36" s="1">
        <f t="shared" si="74"/>
        <v>0</v>
      </c>
      <c r="W36" s="1">
        <f t="shared" si="75"/>
        <v>0</v>
      </c>
      <c r="X36" s="1" t="str">
        <f t="shared" ca="1" si="76"/>
        <v/>
      </c>
    </row>
    <row r="37" spans="1:24" s="1" customFormat="1" ht="13.75" customHeight="1" x14ac:dyDescent="0.2">
      <c r="A37" s="32" t="str">
        <f ca="1">IF(O37="-", "-", 1 + MAX(Вода!$A$2:$A$63) + SUM(INDIRECT(ADDRESS(2,COLUMN(R37)) &amp; ":" &amp; ADDRESS(ROW(),COLUMN(R37)))))</f>
        <v>-</v>
      </c>
      <c r="B37" s="32" t="s">
        <v>691</v>
      </c>
      <c r="C37" s="32" t="s">
        <v>691</v>
      </c>
      <c r="D37" s="32" t="s">
        <v>691</v>
      </c>
      <c r="E37" s="32" t="s">
        <v>691</v>
      </c>
      <c r="F37" s="32" t="s">
        <v>691</v>
      </c>
      <c r="G37" s="32" t="s">
        <v>691</v>
      </c>
      <c r="H37" s="32" t="s">
        <v>691</v>
      </c>
      <c r="J37" s="11">
        <f t="shared" ca="1" si="68"/>
        <v>0</v>
      </c>
      <c r="K37" s="32"/>
      <c r="L37" s="11"/>
      <c r="M37" s="33">
        <v>8000</v>
      </c>
      <c r="N37" s="18">
        <f t="shared" si="69"/>
        <v>850</v>
      </c>
      <c r="O37" s="32" t="s">
        <v>691</v>
      </c>
      <c r="P37" s="1">
        <f t="shared" si="70"/>
        <v>-850</v>
      </c>
      <c r="Q37" s="1">
        <f t="shared" ca="1" si="71"/>
        <v>-5</v>
      </c>
      <c r="R37" s="1">
        <f t="shared" si="72"/>
        <v>1</v>
      </c>
      <c r="S37" s="1">
        <f t="shared" ca="1" si="73"/>
        <v>-5</v>
      </c>
      <c r="T37" s="1" t="str">
        <f>IF(H37="","",VLOOKUP(H37,'Соль SKU'!$A$1:$B$150,2,0))</f>
        <v>-</v>
      </c>
      <c r="U37" s="1">
        <f t="shared" si="0"/>
        <v>9.4117647058823533</v>
      </c>
      <c r="V37" s="1">
        <f t="shared" si="74"/>
        <v>8000</v>
      </c>
      <c r="W37" s="1">
        <f t="shared" si="75"/>
        <v>850</v>
      </c>
      <c r="X37" s="1">
        <f t="shared" ca="1" si="76"/>
        <v>850</v>
      </c>
    </row>
    <row r="38" spans="1:24" s="1" customFormat="1" ht="13.75" customHeight="1" x14ac:dyDescent="0.2">
      <c r="A38" s="34">
        <f ca="1">IF(O38="-", "-", 1 + MAX(Вода!$A$2:$A$63) + SUM(INDIRECT(ADDRESS(2,COLUMN(R38)) &amp; ":" &amp; ADDRESS(ROW(),COLUMN(R38)))))</f>
        <v>15</v>
      </c>
      <c r="B38" s="34" t="s">
        <v>658</v>
      </c>
      <c r="C38" s="34">
        <v>850</v>
      </c>
      <c r="D38" s="34" t="s">
        <v>654</v>
      </c>
      <c r="E38" s="34" t="s">
        <v>700</v>
      </c>
      <c r="F38" s="34" t="s">
        <v>700</v>
      </c>
      <c r="G38" s="34" t="s">
        <v>695</v>
      </c>
      <c r="H38" s="34" t="s">
        <v>229</v>
      </c>
      <c r="I38" s="34">
        <v>844</v>
      </c>
      <c r="J38" s="11" t="str">
        <f t="shared" ca="1" si="68"/>
        <v/>
      </c>
      <c r="K38" s="32">
        <v>1</v>
      </c>
      <c r="L38" s="11"/>
      <c r="M38" s="19"/>
      <c r="N38" s="18" t="str">
        <f t="shared" ca="1" si="69"/>
        <v/>
      </c>
      <c r="P38" s="1">
        <f t="shared" si="70"/>
        <v>844</v>
      </c>
      <c r="Q38" s="1">
        <f t="shared" ca="1" si="71"/>
        <v>0</v>
      </c>
      <c r="R38" s="1">
        <f t="shared" si="72"/>
        <v>0</v>
      </c>
      <c r="S38" s="1">
        <f t="shared" ca="1" si="73"/>
        <v>-5</v>
      </c>
      <c r="T38" s="1" t="str">
        <f>IF(H38="","",VLOOKUP(H38,'Соль SKU'!$A$1:$B$150,2,0))</f>
        <v>2.7, Сакко</v>
      </c>
      <c r="U38" s="1">
        <f t="shared" si="0"/>
        <v>9.4117647058823533</v>
      </c>
      <c r="V38" s="1">
        <f t="shared" si="74"/>
        <v>0</v>
      </c>
      <c r="W38" s="1">
        <f t="shared" si="75"/>
        <v>0</v>
      </c>
      <c r="X38" s="1" t="str">
        <f t="shared" ca="1" si="76"/>
        <v/>
      </c>
    </row>
    <row r="39" spans="1:24" s="1" customFormat="1" ht="13.75" customHeight="1" x14ac:dyDescent="0.2">
      <c r="A39" s="35">
        <f ca="1">IF(O39="-", "-", 1 + MAX(Вода!$A$2:$A$63) + SUM(INDIRECT(ADDRESS(2,COLUMN(R39)) &amp; ":" &amp; ADDRESS(ROW(),COLUMN(R39)))))</f>
        <v>15</v>
      </c>
      <c r="B39" s="35" t="s">
        <v>658</v>
      </c>
      <c r="C39" s="35">
        <v>850</v>
      </c>
      <c r="D39" s="35" t="s">
        <v>652</v>
      </c>
      <c r="E39" s="35" t="s">
        <v>700</v>
      </c>
      <c r="F39" s="35" t="s">
        <v>700</v>
      </c>
      <c r="G39" s="35" t="s">
        <v>695</v>
      </c>
      <c r="H39" s="35" t="s">
        <v>207</v>
      </c>
      <c r="I39" s="35">
        <v>6</v>
      </c>
      <c r="J39" s="11" t="str">
        <f t="shared" ca="1" si="68"/>
        <v/>
      </c>
      <c r="K39" s="32">
        <v>1</v>
      </c>
      <c r="L39" s="11"/>
      <c r="M39" s="19"/>
      <c r="N39" s="18" t="str">
        <f t="shared" ca="1" si="69"/>
        <v/>
      </c>
      <c r="P39" s="1">
        <f t="shared" si="70"/>
        <v>6</v>
      </c>
      <c r="Q39" s="1">
        <f t="shared" ca="1" si="71"/>
        <v>0</v>
      </c>
      <c r="R39" s="1">
        <f t="shared" si="72"/>
        <v>0</v>
      </c>
      <c r="S39" s="1">
        <f t="shared" ca="1" si="73"/>
        <v>-5</v>
      </c>
      <c r="T39" s="1" t="str">
        <f>IF(H39="","",VLOOKUP(H39,'Соль SKU'!$A$1:$B$150,2,0))</f>
        <v>2.7, Альче</v>
      </c>
      <c r="U39" s="1">
        <f t="shared" si="0"/>
        <v>9.4117647058823533</v>
      </c>
      <c r="V39" s="1">
        <f t="shared" si="74"/>
        <v>0</v>
      </c>
      <c r="W39" s="1">
        <f t="shared" si="75"/>
        <v>0</v>
      </c>
      <c r="X39" s="1" t="str">
        <f t="shared" ca="1" si="76"/>
        <v/>
      </c>
    </row>
    <row r="40" spans="1:24" s="1" customFormat="1" ht="13.75" customHeight="1" x14ac:dyDescent="0.2">
      <c r="A40" s="32" t="str">
        <f ca="1">IF(O40="-", "-", 1 + MAX(Вода!$A$2:$A$63) + SUM(INDIRECT(ADDRESS(2,COLUMN(R40)) &amp; ":" &amp; ADDRESS(ROW(),COLUMN(R40)))))</f>
        <v>-</v>
      </c>
      <c r="B40" s="32" t="s">
        <v>691</v>
      </c>
      <c r="C40" s="32" t="s">
        <v>691</v>
      </c>
      <c r="D40" s="32" t="s">
        <v>691</v>
      </c>
      <c r="E40" s="32" t="s">
        <v>691</v>
      </c>
      <c r="F40" s="32" t="s">
        <v>691</v>
      </c>
      <c r="G40" s="32" t="s">
        <v>691</v>
      </c>
      <c r="H40" s="32" t="s">
        <v>691</v>
      </c>
      <c r="J40" s="11">
        <f t="shared" ca="1" si="68"/>
        <v>0</v>
      </c>
      <c r="K40" s="32"/>
      <c r="L40" s="11"/>
      <c r="M40" s="33">
        <v>8000</v>
      </c>
      <c r="N40" s="18">
        <f t="shared" si="69"/>
        <v>850</v>
      </c>
      <c r="O40" s="32" t="s">
        <v>691</v>
      </c>
      <c r="P40" s="1">
        <f t="shared" si="70"/>
        <v>-850</v>
      </c>
      <c r="Q40" s="1">
        <f t="shared" ca="1" si="71"/>
        <v>-5</v>
      </c>
      <c r="R40" s="1">
        <f t="shared" si="72"/>
        <v>1</v>
      </c>
      <c r="S40" s="1">
        <f t="shared" ca="1" si="73"/>
        <v>-5</v>
      </c>
      <c r="T40" s="1" t="str">
        <f>IF(H40="","",VLOOKUP(H40,'Соль SKU'!$A$1:$B$150,2,0))</f>
        <v>-</v>
      </c>
      <c r="U40" s="1">
        <f t="shared" si="0"/>
        <v>9.4117647058823533</v>
      </c>
      <c r="V40" s="1">
        <f t="shared" si="74"/>
        <v>8000</v>
      </c>
      <c r="W40" s="1">
        <f t="shared" si="75"/>
        <v>850</v>
      </c>
      <c r="X40" s="1">
        <f t="shared" ca="1" si="76"/>
        <v>850</v>
      </c>
    </row>
    <row r="41" spans="1:24" ht="13.75" customHeight="1" x14ac:dyDescent="0.2">
      <c r="A41" s="35">
        <f ca="1">IF(O41="-", "-", 1 + MAX(Вода!$A$2:$A$63) + SUM(INDIRECT(ADDRESS(2,COLUMN(R41)) &amp; ":" &amp; ADDRESS(ROW(),COLUMN(R41)))))</f>
        <v>16</v>
      </c>
      <c r="B41" s="35" t="s">
        <v>661</v>
      </c>
      <c r="C41" s="35">
        <v>850</v>
      </c>
      <c r="D41" s="35" t="s">
        <v>652</v>
      </c>
      <c r="E41" s="35" t="s">
        <v>699</v>
      </c>
      <c r="F41" s="35" t="s">
        <v>699</v>
      </c>
      <c r="G41" s="35" t="s">
        <v>695</v>
      </c>
      <c r="H41" s="35" t="s">
        <v>212</v>
      </c>
      <c r="I41" s="35">
        <v>850</v>
      </c>
      <c r="J41" s="11" t="str">
        <f t="shared" ca="1" si="34"/>
        <v/>
      </c>
      <c r="K41" s="32">
        <v>1</v>
      </c>
      <c r="M41" s="19"/>
      <c r="N41" s="18" t="str">
        <f t="shared" ca="1" si="35"/>
        <v/>
      </c>
      <c r="P41" s="1">
        <f t="shared" si="36"/>
        <v>850</v>
      </c>
      <c r="Q41" s="1">
        <f t="shared" ca="1" si="37"/>
        <v>0</v>
      </c>
      <c r="R41" s="1">
        <f t="shared" si="38"/>
        <v>0</v>
      </c>
      <c r="S41" s="1">
        <f t="shared" ca="1" si="39"/>
        <v>-5</v>
      </c>
      <c r="T41" s="1" t="str">
        <f>IF(H41="","",VLOOKUP(H41,'Соль SKU'!$A$1:$B$150,2,0))</f>
        <v>2.7, Альче</v>
      </c>
      <c r="U41" s="1">
        <f t="shared" si="40"/>
        <v>9.4117647058823533</v>
      </c>
      <c r="V41" s="1">
        <f t="shared" si="41"/>
        <v>0</v>
      </c>
      <c r="W41" s="1">
        <f t="shared" si="42"/>
        <v>0</v>
      </c>
      <c r="X41" s="1" t="str">
        <f t="shared" ca="1" si="43"/>
        <v/>
      </c>
    </row>
    <row r="42" spans="1:24" ht="13.75" customHeight="1" x14ac:dyDescent="0.2">
      <c r="A42" s="32" t="str">
        <f ca="1">IF(O42="-", "-", 1 + MAX(Вода!$A$2:$A$63) + SUM(INDIRECT(ADDRESS(2,COLUMN(R42)) &amp; ":" &amp; ADDRESS(ROW(),COLUMN(R42)))))</f>
        <v>-</v>
      </c>
      <c r="B42" s="32" t="s">
        <v>691</v>
      </c>
      <c r="C42" s="32" t="s">
        <v>691</v>
      </c>
      <c r="D42" s="32" t="s">
        <v>691</v>
      </c>
      <c r="E42" s="32" t="s">
        <v>691</v>
      </c>
      <c r="F42" s="32" t="s">
        <v>691</v>
      </c>
      <c r="G42" s="32" t="s">
        <v>691</v>
      </c>
      <c r="H42" s="32" t="s">
        <v>691</v>
      </c>
      <c r="J42" s="11">
        <f t="shared" ca="1" si="34"/>
        <v>0</v>
      </c>
      <c r="K42" s="32"/>
      <c r="M42" s="33">
        <v>8000</v>
      </c>
      <c r="N42" s="18">
        <f t="shared" si="35"/>
        <v>850</v>
      </c>
      <c r="O42" s="32" t="s">
        <v>691</v>
      </c>
      <c r="P42" s="1">
        <f t="shared" si="36"/>
        <v>-850</v>
      </c>
      <c r="Q42" s="1">
        <f t="shared" ca="1" si="37"/>
        <v>-5</v>
      </c>
      <c r="R42" s="1">
        <f t="shared" si="38"/>
        <v>1</v>
      </c>
      <c r="S42" s="1">
        <f t="shared" ca="1" si="39"/>
        <v>-5</v>
      </c>
      <c r="T42" s="1" t="str">
        <f>IF(H42="","",VLOOKUP(H42,'Соль SKU'!$A$1:$B$150,2,0))</f>
        <v>-</v>
      </c>
      <c r="U42" s="1">
        <f t="shared" si="40"/>
        <v>9.4117647058823533</v>
      </c>
      <c r="V42" s="1">
        <f t="shared" si="41"/>
        <v>8000</v>
      </c>
      <c r="W42" s="1">
        <f t="shared" si="42"/>
        <v>850</v>
      </c>
      <c r="X42" s="1">
        <f t="shared" ca="1" si="43"/>
        <v>850</v>
      </c>
    </row>
    <row r="43" spans="1:24" ht="13.75" customHeight="1" x14ac:dyDescent="0.2">
      <c r="A43" s="34">
        <f ca="1">IF(O43="-", "-", 1 + MAX(Вода!$A$2:$A$63) + SUM(INDIRECT(ADDRESS(2,COLUMN(R43)) &amp; ":" &amp; ADDRESS(ROW(),COLUMN(R43)))))</f>
        <v>17</v>
      </c>
      <c r="B43" s="34" t="s">
        <v>658</v>
      </c>
      <c r="C43" s="34">
        <v>850</v>
      </c>
      <c r="D43" s="34" t="s">
        <v>654</v>
      </c>
      <c r="E43" s="34" t="s">
        <v>697</v>
      </c>
      <c r="F43" s="34" t="s">
        <v>697</v>
      </c>
      <c r="G43" s="34" t="s">
        <v>702</v>
      </c>
      <c r="H43" s="34" t="s">
        <v>233</v>
      </c>
      <c r="I43" s="34">
        <v>850</v>
      </c>
      <c r="J43" s="11" t="str">
        <f t="shared" ca="1" si="34"/>
        <v/>
      </c>
      <c r="K43" s="32">
        <v>1</v>
      </c>
      <c r="M43" s="19"/>
      <c r="N43" s="18" t="str">
        <f t="shared" ca="1" si="35"/>
        <v/>
      </c>
      <c r="P43" s="1">
        <f t="shared" si="36"/>
        <v>850</v>
      </c>
      <c r="Q43" s="1">
        <f t="shared" ca="1" si="37"/>
        <v>0</v>
      </c>
      <c r="R43" s="1">
        <f t="shared" si="38"/>
        <v>0</v>
      </c>
      <c r="S43" s="1">
        <f t="shared" ca="1" si="39"/>
        <v>-5</v>
      </c>
      <c r="T43" s="1" t="str">
        <f>IF(H43="","",VLOOKUP(H43,'Соль SKU'!$A$1:$B$150,2,0))</f>
        <v>2.7, Сакко</v>
      </c>
      <c r="U43" s="1">
        <f t="shared" si="40"/>
        <v>9.4117647058823533</v>
      </c>
      <c r="V43" s="1">
        <f t="shared" si="41"/>
        <v>0</v>
      </c>
      <c r="W43" s="1">
        <f t="shared" si="42"/>
        <v>0</v>
      </c>
      <c r="X43" s="1" t="str">
        <f t="shared" ca="1" si="43"/>
        <v/>
      </c>
    </row>
    <row r="44" spans="1:24" ht="13.75" customHeight="1" x14ac:dyDescent="0.2">
      <c r="A44" s="32" t="str">
        <f ca="1">IF(O44="-", "-", 1 + MAX(Вода!$A$2:$A$63) + SUM(INDIRECT(ADDRESS(2,COLUMN(R44)) &amp; ":" &amp; ADDRESS(ROW(),COLUMN(R44)))))</f>
        <v>-</v>
      </c>
      <c r="B44" s="32" t="s">
        <v>691</v>
      </c>
      <c r="C44" s="32" t="s">
        <v>691</v>
      </c>
      <c r="D44" s="32" t="s">
        <v>691</v>
      </c>
      <c r="E44" s="32" t="s">
        <v>691</v>
      </c>
      <c r="F44" s="32" t="s">
        <v>691</v>
      </c>
      <c r="G44" s="32" t="s">
        <v>691</v>
      </c>
      <c r="H44" s="32" t="s">
        <v>691</v>
      </c>
      <c r="J44" s="11">
        <f t="shared" ca="1" si="34"/>
        <v>0</v>
      </c>
      <c r="K44" s="32"/>
      <c r="M44" s="33">
        <v>8000</v>
      </c>
      <c r="N44" s="18">
        <f t="shared" si="35"/>
        <v>850</v>
      </c>
      <c r="O44" s="32" t="s">
        <v>691</v>
      </c>
      <c r="P44" s="1">
        <f t="shared" si="36"/>
        <v>-850</v>
      </c>
      <c r="Q44" s="1">
        <f t="shared" ca="1" si="37"/>
        <v>-5</v>
      </c>
      <c r="R44" s="1">
        <f t="shared" si="38"/>
        <v>1</v>
      </c>
      <c r="S44" s="1">
        <f t="shared" ca="1" si="39"/>
        <v>-5</v>
      </c>
      <c r="T44" s="1" t="str">
        <f>IF(H44="","",VLOOKUP(H44,'Соль SKU'!$A$1:$B$150,2,0))</f>
        <v>-</v>
      </c>
      <c r="U44" s="1">
        <f t="shared" si="40"/>
        <v>9.4117647058823533</v>
      </c>
      <c r="V44" s="1">
        <f t="shared" si="41"/>
        <v>8000</v>
      </c>
      <c r="W44" s="1">
        <f t="shared" si="42"/>
        <v>850</v>
      </c>
      <c r="X44" s="1">
        <f t="shared" ca="1" si="43"/>
        <v>850</v>
      </c>
    </row>
    <row r="45" spans="1:24" ht="13.75" customHeight="1" x14ac:dyDescent="0.2">
      <c r="A45" s="36">
        <f ca="1">IF(O45="-", "-", 1 + MAX(Вода!$A$2:$A$63) + SUM(INDIRECT(ADDRESS(2,COLUMN(R45)) &amp; ":" &amp; ADDRESS(ROW(),COLUMN(R45)))))</f>
        <v>18</v>
      </c>
      <c r="B45" s="36" t="s">
        <v>661</v>
      </c>
      <c r="C45" s="36">
        <v>850</v>
      </c>
      <c r="D45" s="36" t="s">
        <v>662</v>
      </c>
      <c r="E45" s="36" t="s">
        <v>696</v>
      </c>
      <c r="F45" s="36" t="s">
        <v>697</v>
      </c>
      <c r="G45" s="36" t="s">
        <v>698</v>
      </c>
      <c r="H45" s="36" t="s">
        <v>231</v>
      </c>
      <c r="I45" s="36">
        <v>12</v>
      </c>
      <c r="J45" s="11" t="str">
        <f ca="1">IF(M45="", IF(O45="","",X45+(INDIRECT("S" &amp; ROW() - 1) - S45)),IF(O45="", "", INDIRECT("S" &amp; ROW() - 1) - S45))</f>
        <v/>
      </c>
      <c r="K45" s="32">
        <v>2</v>
      </c>
      <c r="M45" s="19"/>
      <c r="N45" s="18" t="str">
        <f ca="1">IF(M45="", IF(X45=0, "", X45), IF(V45 = "", "", IF(V45/U45 = 0, "", V45/U45)))</f>
        <v/>
      </c>
      <c r="P45" s="1">
        <f>IF(O45 = "-", -W45,I45)</f>
        <v>12</v>
      </c>
      <c r="Q45" s="1">
        <f ca="1">IF(O45 = "-", SUM(INDIRECT(ADDRESS(2,COLUMN(P45)) &amp; ":" &amp; ADDRESS(ROW(),COLUMN(P45)))), 0)</f>
        <v>0</v>
      </c>
      <c r="R45" s="1">
        <f>IF(O45="-",1,0)</f>
        <v>0</v>
      </c>
      <c r="S45" s="1">
        <f ca="1">IF(Q45 = 0, INDIRECT("S" &amp; ROW() - 1), Q45)</f>
        <v>-5</v>
      </c>
      <c r="T45" s="1" t="str">
        <f>IF(H45="","",VLOOKUP(H45,'Соль SKU'!$A$1:$B$150,2,0))</f>
        <v>2.7, Альче</v>
      </c>
      <c r="U45" s="1">
        <f t="shared" si="0"/>
        <v>9.4117647058823533</v>
      </c>
      <c r="V45" s="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>
        <f>IF(V45 = "", "", V45/U45)</f>
        <v>0</v>
      </c>
      <c r="X45" s="1" t="str">
        <f ca="1">IF(O45="", "", MAX(ROUND(-(INDIRECT("S" &amp; ROW() - 1) - S45)/850, 0), 1) * 850)</f>
        <v/>
      </c>
    </row>
    <row r="46" spans="1:24" ht="13.75" customHeight="1" x14ac:dyDescent="0.2">
      <c r="A46" s="34">
        <f ca="1">IF(O46="-", "-", 1 + MAX(Вода!$A$2:$A$63) + SUM(INDIRECT(ADDRESS(2,COLUMN(R46)) &amp; ":" &amp; ADDRESS(ROW(),COLUMN(R46)))))</f>
        <v>18</v>
      </c>
      <c r="B46" s="34" t="s">
        <v>661</v>
      </c>
      <c r="C46" s="34">
        <v>850</v>
      </c>
      <c r="D46" s="34" t="s">
        <v>654</v>
      </c>
      <c r="E46" s="34" t="s">
        <v>697</v>
      </c>
      <c r="F46" s="34" t="s">
        <v>697</v>
      </c>
      <c r="G46" s="34" t="s">
        <v>702</v>
      </c>
      <c r="H46" s="34" t="s">
        <v>214</v>
      </c>
      <c r="I46" s="34">
        <v>838</v>
      </c>
      <c r="J46" s="11" t="str">
        <f t="shared" ca="1" si="34"/>
        <v/>
      </c>
      <c r="K46" s="32">
        <v>1</v>
      </c>
      <c r="M46" s="19"/>
      <c r="N46" s="18" t="str">
        <f t="shared" ca="1" si="35"/>
        <v/>
      </c>
      <c r="P46" s="1">
        <f t="shared" si="36"/>
        <v>838</v>
      </c>
      <c r="Q46" s="1">
        <f t="shared" ca="1" si="37"/>
        <v>0</v>
      </c>
      <c r="R46" s="1">
        <f t="shared" si="38"/>
        <v>0</v>
      </c>
      <c r="S46" s="1">
        <f t="shared" ca="1" si="39"/>
        <v>-5</v>
      </c>
      <c r="T46" s="1" t="str">
        <f>IF(H46="","",VLOOKUP(H46,'Соль SKU'!$A$1:$B$150,2,0))</f>
        <v>2.7, Альче</v>
      </c>
      <c r="U46" s="1">
        <f t="shared" si="40"/>
        <v>9.4117647058823533</v>
      </c>
      <c r="V46" s="1">
        <f t="shared" si="41"/>
        <v>0</v>
      </c>
      <c r="W46" s="1">
        <f t="shared" si="42"/>
        <v>0</v>
      </c>
      <c r="X46" s="1" t="str">
        <f t="shared" ca="1" si="43"/>
        <v/>
      </c>
    </row>
    <row r="47" spans="1:24" ht="13.75" customHeight="1" x14ac:dyDescent="0.2">
      <c r="A47" s="32" t="str">
        <f ca="1">IF(O47="-", "-", 1 + MAX(Вода!$A$2:$A$63) + SUM(INDIRECT(ADDRESS(2,COLUMN(R47)) &amp; ":" &amp; ADDRESS(ROW(),COLUMN(R47)))))</f>
        <v>-</v>
      </c>
      <c r="B47" s="32" t="s">
        <v>691</v>
      </c>
      <c r="C47" s="32" t="s">
        <v>691</v>
      </c>
      <c r="D47" s="32" t="s">
        <v>691</v>
      </c>
      <c r="E47" s="32" t="s">
        <v>691</v>
      </c>
      <c r="F47" s="32" t="s">
        <v>691</v>
      </c>
      <c r="G47" s="32" t="s">
        <v>691</v>
      </c>
      <c r="H47" s="32" t="s">
        <v>691</v>
      </c>
      <c r="J47" s="11">
        <f t="shared" ca="1" si="34"/>
        <v>0</v>
      </c>
      <c r="K47" s="32"/>
      <c r="M47" s="33">
        <v>8000</v>
      </c>
      <c r="N47" s="18">
        <f t="shared" si="35"/>
        <v>850</v>
      </c>
      <c r="O47" s="32" t="s">
        <v>691</v>
      </c>
      <c r="P47" s="1">
        <f t="shared" si="36"/>
        <v>-850</v>
      </c>
      <c r="Q47" s="1">
        <f t="shared" ca="1" si="37"/>
        <v>-5</v>
      </c>
      <c r="R47" s="1">
        <f t="shared" si="38"/>
        <v>1</v>
      </c>
      <c r="S47" s="1">
        <f t="shared" ca="1" si="39"/>
        <v>-5</v>
      </c>
      <c r="T47" s="1" t="str">
        <f>IF(H47="","",VLOOKUP(H47,'Соль SKU'!$A$1:$B$150,2,0))</f>
        <v>-</v>
      </c>
      <c r="U47" s="1">
        <f t="shared" si="40"/>
        <v>9.4117647058823533</v>
      </c>
      <c r="V47" s="1">
        <f t="shared" si="41"/>
        <v>8000</v>
      </c>
      <c r="W47" s="1">
        <f t="shared" si="42"/>
        <v>850</v>
      </c>
      <c r="X47" s="1">
        <f t="shared" ca="1" si="43"/>
        <v>850</v>
      </c>
    </row>
    <row r="48" spans="1:24" s="1" customFormat="1" ht="13.75" customHeight="1" x14ac:dyDescent="0.2">
      <c r="A48" s="34">
        <f ca="1">IF(O48="-", "-", 1 + MAX(Вода!$A$2:$A$63) + SUM(INDIRECT(ADDRESS(2,COLUMN(R48)) &amp; ":" &amp; ADDRESS(ROW(),COLUMN(R48)))))</f>
        <v>19</v>
      </c>
      <c r="B48" s="34" t="s">
        <v>658</v>
      </c>
      <c r="C48" s="34">
        <v>850</v>
      </c>
      <c r="D48" s="34" t="s">
        <v>654</v>
      </c>
      <c r="E48" s="34" t="s">
        <v>700</v>
      </c>
      <c r="F48" s="34" t="s">
        <v>700</v>
      </c>
      <c r="G48" s="34" t="s">
        <v>695</v>
      </c>
      <c r="H48" s="34" t="s">
        <v>229</v>
      </c>
      <c r="I48" s="34">
        <v>850</v>
      </c>
      <c r="J48" s="11" t="str">
        <f t="shared" ca="1" si="34"/>
        <v/>
      </c>
      <c r="K48" s="32">
        <v>1</v>
      </c>
      <c r="L48" s="11"/>
      <c r="M48" s="19"/>
      <c r="N48" s="18" t="str">
        <f t="shared" ca="1" si="35"/>
        <v/>
      </c>
      <c r="P48" s="1">
        <f t="shared" si="36"/>
        <v>850</v>
      </c>
      <c r="Q48" s="1">
        <f t="shared" ref="Q48:Q52" ca="1" si="77">IF(O48 = "-", SUM(INDIRECT(ADDRESS(2,COLUMN(P48)) &amp; ":" &amp; ADDRESS(ROW(),COLUMN(P48)))), 0)</f>
        <v>0</v>
      </c>
      <c r="R48" s="1">
        <f t="shared" si="38"/>
        <v>0</v>
      </c>
      <c r="S48" s="1">
        <f t="shared" ca="1" si="39"/>
        <v>-5</v>
      </c>
      <c r="T48" s="1" t="str">
        <f>IF(H48="","",VLOOKUP(H48,'Соль SKU'!$A$1:$B$150,2,0))</f>
        <v>2.7, Сакко</v>
      </c>
      <c r="U48" s="1">
        <f t="shared" si="40"/>
        <v>9.4117647058823533</v>
      </c>
      <c r="V48" s="1">
        <f t="shared" si="41"/>
        <v>0</v>
      </c>
      <c r="W48" s="1">
        <f t="shared" si="42"/>
        <v>0</v>
      </c>
      <c r="X48" s="1" t="str">
        <f t="shared" ca="1" si="43"/>
        <v/>
      </c>
    </row>
    <row r="49" spans="1:24" s="1" customFormat="1" ht="13.75" customHeight="1" x14ac:dyDescent="0.2">
      <c r="A49" s="32" t="str">
        <f ca="1">IF(O49="-", "-", 1 + MAX(Вода!$A$2:$A$63) + SUM(INDIRECT(ADDRESS(2,COLUMN(R49)) &amp; ":" &amp; ADDRESS(ROW(),COLUMN(R49)))))</f>
        <v>-</v>
      </c>
      <c r="B49" s="32" t="s">
        <v>691</v>
      </c>
      <c r="C49" s="32" t="s">
        <v>691</v>
      </c>
      <c r="D49" s="32" t="s">
        <v>691</v>
      </c>
      <c r="E49" s="32" t="s">
        <v>691</v>
      </c>
      <c r="F49" s="32" t="s">
        <v>691</v>
      </c>
      <c r="G49" s="32" t="s">
        <v>691</v>
      </c>
      <c r="H49" s="32" t="s">
        <v>691</v>
      </c>
      <c r="J49" s="11">
        <f t="shared" ca="1" si="34"/>
        <v>0</v>
      </c>
      <c r="K49" s="32"/>
      <c r="L49" s="11"/>
      <c r="M49" s="33">
        <v>8000</v>
      </c>
      <c r="N49" s="18">
        <f t="shared" si="35"/>
        <v>850</v>
      </c>
      <c r="O49" s="32" t="s">
        <v>691</v>
      </c>
      <c r="P49" s="1">
        <f t="shared" si="36"/>
        <v>-850</v>
      </c>
      <c r="Q49" s="1">
        <f t="shared" ca="1" si="77"/>
        <v>-5</v>
      </c>
      <c r="R49" s="1">
        <f t="shared" si="38"/>
        <v>1</v>
      </c>
      <c r="S49" s="1">
        <f t="shared" ca="1" si="39"/>
        <v>-5</v>
      </c>
      <c r="T49" s="1" t="str">
        <f>IF(H49="","",VLOOKUP(H49,'Соль SKU'!$A$1:$B$150,2,0))</f>
        <v>-</v>
      </c>
      <c r="U49" s="1">
        <f t="shared" si="40"/>
        <v>9.4117647058823533</v>
      </c>
      <c r="V49" s="1">
        <f t="shared" si="41"/>
        <v>8000</v>
      </c>
      <c r="W49" s="1">
        <f t="shared" si="42"/>
        <v>850</v>
      </c>
      <c r="X49" s="1">
        <f t="shared" ca="1" si="43"/>
        <v>850</v>
      </c>
    </row>
    <row r="50" spans="1:24" s="1" customFormat="1" ht="13.75" customHeight="1" x14ac:dyDescent="0.2">
      <c r="A50" s="34">
        <f ca="1">IF(O50="-", "-", 1 + MAX(Вода!$A$2:$A$63) + SUM(INDIRECT(ADDRESS(2,COLUMN(R50)) &amp; ":" &amp; ADDRESS(ROW(),COLUMN(R50)))))</f>
        <v>20</v>
      </c>
      <c r="B50" s="34" t="s">
        <v>658</v>
      </c>
      <c r="C50" s="34">
        <v>850</v>
      </c>
      <c r="D50" s="34" t="s">
        <v>654</v>
      </c>
      <c r="E50" s="34" t="s">
        <v>700</v>
      </c>
      <c r="F50" s="34" t="s">
        <v>700</v>
      </c>
      <c r="G50" s="34" t="s">
        <v>695</v>
      </c>
      <c r="H50" s="34" t="s">
        <v>229</v>
      </c>
      <c r="I50" s="34">
        <v>844</v>
      </c>
      <c r="J50" s="11" t="str">
        <f t="shared" ca="1" si="34"/>
        <v/>
      </c>
      <c r="K50" s="32">
        <v>1</v>
      </c>
      <c r="L50" s="11"/>
      <c r="M50" s="19"/>
      <c r="N50" s="18" t="str">
        <f t="shared" ca="1" si="35"/>
        <v/>
      </c>
      <c r="P50" s="1">
        <f t="shared" si="36"/>
        <v>844</v>
      </c>
      <c r="Q50" s="1">
        <f t="shared" ca="1" si="77"/>
        <v>0</v>
      </c>
      <c r="R50" s="1">
        <f t="shared" si="38"/>
        <v>0</v>
      </c>
      <c r="S50" s="1">
        <f t="shared" ca="1" si="39"/>
        <v>-5</v>
      </c>
      <c r="T50" s="1" t="str">
        <f>IF(H50="","",VLOOKUP(H50,'Соль SKU'!$A$1:$B$150,2,0))</f>
        <v>2.7, Сакко</v>
      </c>
      <c r="U50" s="1">
        <f t="shared" si="40"/>
        <v>9.4117647058823533</v>
      </c>
      <c r="V50" s="1">
        <f t="shared" si="41"/>
        <v>0</v>
      </c>
      <c r="W50" s="1">
        <f t="shared" si="42"/>
        <v>0</v>
      </c>
      <c r="X50" s="1" t="str">
        <f t="shared" ca="1" si="43"/>
        <v/>
      </c>
    </row>
    <row r="51" spans="1:24" s="1" customFormat="1" ht="13.75" customHeight="1" x14ac:dyDescent="0.2">
      <c r="A51" s="35">
        <f ca="1">IF(O51="-", "-", 1 + MAX(Вода!$A$2:$A$63) + SUM(INDIRECT(ADDRESS(2,COLUMN(R51)) &amp; ":" &amp; ADDRESS(ROW(),COLUMN(R51)))))</f>
        <v>20</v>
      </c>
      <c r="B51" s="35" t="s">
        <v>658</v>
      </c>
      <c r="C51" s="35">
        <v>850</v>
      </c>
      <c r="D51" s="35" t="s">
        <v>652</v>
      </c>
      <c r="E51" s="35" t="s">
        <v>700</v>
      </c>
      <c r="F51" s="35" t="s">
        <v>700</v>
      </c>
      <c r="G51" s="35" t="s">
        <v>695</v>
      </c>
      <c r="H51" s="35" t="s">
        <v>207</v>
      </c>
      <c r="I51" s="35">
        <v>6</v>
      </c>
      <c r="J51" s="11" t="str">
        <f t="shared" ca="1" si="34"/>
        <v/>
      </c>
      <c r="K51" s="32">
        <v>1</v>
      </c>
      <c r="L51" s="11"/>
      <c r="M51" s="19"/>
      <c r="N51" s="18" t="str">
        <f t="shared" ca="1" si="35"/>
        <v/>
      </c>
      <c r="P51" s="1">
        <f t="shared" si="36"/>
        <v>6</v>
      </c>
      <c r="Q51" s="1">
        <f t="shared" ca="1" si="77"/>
        <v>0</v>
      </c>
      <c r="R51" s="1">
        <f t="shared" si="38"/>
        <v>0</v>
      </c>
      <c r="S51" s="1">
        <f t="shared" ca="1" si="39"/>
        <v>-5</v>
      </c>
      <c r="T51" s="1" t="str">
        <f>IF(H51="","",VLOOKUP(H51,'Соль SKU'!$A$1:$B$150,2,0))</f>
        <v>2.7, Альче</v>
      </c>
      <c r="U51" s="1">
        <f t="shared" si="40"/>
        <v>9.4117647058823533</v>
      </c>
      <c r="V51" s="1">
        <f t="shared" si="41"/>
        <v>0</v>
      </c>
      <c r="W51" s="1">
        <f t="shared" si="42"/>
        <v>0</v>
      </c>
      <c r="X51" s="1" t="str">
        <f t="shared" ca="1" si="43"/>
        <v/>
      </c>
    </row>
    <row r="52" spans="1:24" s="1" customFormat="1" ht="13.75" customHeight="1" x14ac:dyDescent="0.2">
      <c r="A52" s="32" t="str">
        <f ca="1">IF(O52="-", "-", 1 + MAX(Вода!$A$2:$A$63) + SUM(INDIRECT(ADDRESS(2,COLUMN(R52)) &amp; ":" &amp; ADDRESS(ROW(),COLUMN(R52)))))</f>
        <v>-</v>
      </c>
      <c r="B52" s="32" t="s">
        <v>691</v>
      </c>
      <c r="C52" s="32" t="s">
        <v>691</v>
      </c>
      <c r="D52" s="32" t="s">
        <v>691</v>
      </c>
      <c r="E52" s="32" t="s">
        <v>691</v>
      </c>
      <c r="F52" s="32" t="s">
        <v>691</v>
      </c>
      <c r="G52" s="32" t="s">
        <v>691</v>
      </c>
      <c r="H52" s="32" t="s">
        <v>691</v>
      </c>
      <c r="J52" s="11">
        <f t="shared" ca="1" si="34"/>
        <v>0</v>
      </c>
      <c r="K52" s="32"/>
      <c r="L52" s="11"/>
      <c r="M52" s="33">
        <v>8000</v>
      </c>
      <c r="N52" s="18">
        <f t="shared" si="35"/>
        <v>850</v>
      </c>
      <c r="O52" s="32" t="s">
        <v>691</v>
      </c>
      <c r="P52" s="1">
        <f t="shared" si="36"/>
        <v>-850</v>
      </c>
      <c r="Q52" s="1">
        <f t="shared" ca="1" si="77"/>
        <v>-5</v>
      </c>
      <c r="R52" s="1">
        <f t="shared" si="38"/>
        <v>1</v>
      </c>
      <c r="S52" s="1">
        <f t="shared" ca="1" si="39"/>
        <v>-5</v>
      </c>
      <c r="T52" s="1" t="str">
        <f>IF(H52="","",VLOOKUP(H52,'Соль SKU'!$A$1:$B$150,2,0))</f>
        <v>-</v>
      </c>
      <c r="U52" s="1">
        <f t="shared" si="40"/>
        <v>9.4117647058823533</v>
      </c>
      <c r="V52" s="1">
        <f t="shared" si="41"/>
        <v>8000</v>
      </c>
      <c r="W52" s="1">
        <f t="shared" si="42"/>
        <v>850</v>
      </c>
      <c r="X52" s="1">
        <f t="shared" ca="1" si="43"/>
        <v>850</v>
      </c>
    </row>
    <row r="53" spans="1:24" s="1" customFormat="1" ht="13.75" customHeight="1" x14ac:dyDescent="0.2">
      <c r="A53" s="35">
        <f ca="1">IF(O53="-", "-", 1 + MAX(Вода!$A$2:$A$63) + SUM(INDIRECT(ADDRESS(2,COLUMN(R53)) &amp; ":" &amp; ADDRESS(ROW(),COLUMN(R53)))))</f>
        <v>21</v>
      </c>
      <c r="B53" s="35" t="s">
        <v>661</v>
      </c>
      <c r="C53" s="35">
        <v>850</v>
      </c>
      <c r="D53" s="35" t="s">
        <v>652</v>
      </c>
      <c r="E53" s="35" t="s">
        <v>699</v>
      </c>
      <c r="F53" s="35" t="s">
        <v>699</v>
      </c>
      <c r="G53" s="35" t="s">
        <v>695</v>
      </c>
      <c r="H53" s="35" t="s">
        <v>212</v>
      </c>
      <c r="I53" s="35">
        <v>850</v>
      </c>
      <c r="J53" s="11" t="str">
        <f t="shared" ref="J53:J59" ca="1" si="78">IF(M53="", IF(O53="","",X53+(INDIRECT("S" &amp; ROW() - 1) - S53)),IF(O53="", "", INDIRECT("S" &amp; ROW() - 1) - S53))</f>
        <v/>
      </c>
      <c r="K53" s="32">
        <v>1</v>
      </c>
      <c r="L53" s="11"/>
      <c r="M53" s="19"/>
      <c r="N53" s="18" t="str">
        <f t="shared" ref="N53:N59" ca="1" si="79">IF(M53="", IF(X53=0, "", X53), IF(V53 = "", "", IF(V53/U53 = 0, "", V53/U53)))</f>
        <v/>
      </c>
      <c r="P53" s="1">
        <f t="shared" ref="P53:P59" si="80">IF(O53 = "-", -W53,I53)</f>
        <v>850</v>
      </c>
      <c r="Q53" s="1">
        <f t="shared" ref="Q53:Q59" ca="1" si="81">IF(O53 = "-", SUM(INDIRECT(ADDRESS(2,COLUMN(P53)) &amp; ":" &amp; ADDRESS(ROW(),COLUMN(P53)))), 0)</f>
        <v>0</v>
      </c>
      <c r="R53" s="1">
        <f t="shared" ref="R53:R59" si="82">IF(O53="-",1,0)</f>
        <v>0</v>
      </c>
      <c r="S53" s="1">
        <f t="shared" ref="S53:S59" ca="1" si="83">IF(Q53 = 0, INDIRECT("S" &amp; ROW() - 1), Q53)</f>
        <v>-5</v>
      </c>
      <c r="T53" s="1" t="str">
        <f>IF(H53="","",VLOOKUP(H53,'Соль SKU'!$A$1:$B$150,2,0))</f>
        <v>2.7, Альче</v>
      </c>
      <c r="U53" s="1">
        <f t="shared" si="40"/>
        <v>9.4117647058823533</v>
      </c>
      <c r="V53" s="1">
        <f t="shared" si="41"/>
        <v>0</v>
      </c>
      <c r="W53" s="1">
        <f t="shared" ref="W53:W59" si="84">IF(V53 = "", "", V53/U53)</f>
        <v>0</v>
      </c>
      <c r="X53" s="1" t="str">
        <f t="shared" ref="X53:X59" ca="1" si="85">IF(O53="", "", MAX(ROUND(-(INDIRECT("S" &amp; ROW() - 1) - S53)/850, 0), 1) * 850)</f>
        <v/>
      </c>
    </row>
    <row r="54" spans="1:24" s="1" customFormat="1" ht="13.75" customHeight="1" x14ac:dyDescent="0.2">
      <c r="A54" s="32" t="str">
        <f ca="1">IF(O54="-", "-", 1 + MAX(Вода!$A$2:$A$63) + SUM(INDIRECT(ADDRESS(2,COLUMN(R54)) &amp; ":" &amp; ADDRESS(ROW(),COLUMN(R54)))))</f>
        <v>-</v>
      </c>
      <c r="B54" s="32" t="s">
        <v>691</v>
      </c>
      <c r="C54" s="32" t="s">
        <v>691</v>
      </c>
      <c r="D54" s="32" t="s">
        <v>691</v>
      </c>
      <c r="E54" s="32" t="s">
        <v>691</v>
      </c>
      <c r="F54" s="32" t="s">
        <v>691</v>
      </c>
      <c r="G54" s="32" t="s">
        <v>691</v>
      </c>
      <c r="H54" s="32" t="s">
        <v>691</v>
      </c>
      <c r="J54" s="11">
        <f t="shared" ca="1" si="78"/>
        <v>0</v>
      </c>
      <c r="K54" s="32"/>
      <c r="L54" s="11"/>
      <c r="M54" s="33">
        <v>8000</v>
      </c>
      <c r="N54" s="18">
        <f t="shared" si="79"/>
        <v>850</v>
      </c>
      <c r="O54" s="32" t="s">
        <v>691</v>
      </c>
      <c r="P54" s="1">
        <f t="shared" si="80"/>
        <v>-850</v>
      </c>
      <c r="Q54" s="1">
        <f t="shared" ca="1" si="81"/>
        <v>-5</v>
      </c>
      <c r="R54" s="1">
        <f t="shared" si="82"/>
        <v>1</v>
      </c>
      <c r="S54" s="1">
        <f t="shared" ca="1" si="83"/>
        <v>-5</v>
      </c>
      <c r="T54" s="1" t="str">
        <f>IF(H54="","",VLOOKUP(H54,'Соль SKU'!$A$1:$B$150,2,0))</f>
        <v>-</v>
      </c>
      <c r="U54" s="1">
        <f t="shared" si="40"/>
        <v>9.4117647058823533</v>
      </c>
      <c r="V54" s="1">
        <f t="shared" si="41"/>
        <v>8000</v>
      </c>
      <c r="W54" s="1">
        <f t="shared" si="84"/>
        <v>850</v>
      </c>
      <c r="X54" s="1">
        <f t="shared" ca="1" si="85"/>
        <v>850</v>
      </c>
    </row>
    <row r="55" spans="1:24" s="1" customFormat="1" ht="13.75" customHeight="1" x14ac:dyDescent="0.2">
      <c r="A55" s="34">
        <f ca="1">IF(O55="-", "-", 1 + MAX(Вода!$A$2:$A$63) + SUM(INDIRECT(ADDRESS(2,COLUMN(R55)) &amp; ":" &amp; ADDRESS(ROW(),COLUMN(R55)))))</f>
        <v>22</v>
      </c>
      <c r="B55" s="34" t="s">
        <v>658</v>
      </c>
      <c r="C55" s="34">
        <v>850</v>
      </c>
      <c r="D55" s="34" t="s">
        <v>654</v>
      </c>
      <c r="E55" s="34" t="s">
        <v>697</v>
      </c>
      <c r="F55" s="34" t="s">
        <v>697</v>
      </c>
      <c r="G55" s="34" t="s">
        <v>702</v>
      </c>
      <c r="H55" s="34" t="s">
        <v>233</v>
      </c>
      <c r="I55" s="34">
        <v>850</v>
      </c>
      <c r="J55" s="11" t="str">
        <f t="shared" ca="1" si="78"/>
        <v/>
      </c>
      <c r="K55" s="32">
        <v>1</v>
      </c>
      <c r="L55" s="11"/>
      <c r="M55" s="19"/>
      <c r="N55" s="18" t="str">
        <f t="shared" ca="1" si="79"/>
        <v/>
      </c>
      <c r="P55" s="1">
        <f t="shared" si="80"/>
        <v>850</v>
      </c>
      <c r="Q55" s="1">
        <f t="shared" ca="1" si="81"/>
        <v>0</v>
      </c>
      <c r="R55" s="1">
        <f t="shared" si="82"/>
        <v>0</v>
      </c>
      <c r="S55" s="1">
        <f t="shared" ca="1" si="83"/>
        <v>-5</v>
      </c>
      <c r="T55" s="1" t="str">
        <f>IF(H55="","",VLOOKUP(H55,'Соль SKU'!$A$1:$B$150,2,0))</f>
        <v>2.7, Сакко</v>
      </c>
      <c r="U55" s="1">
        <f t="shared" si="40"/>
        <v>9.4117647058823533</v>
      </c>
      <c r="V55" s="1">
        <f t="shared" si="41"/>
        <v>0</v>
      </c>
      <c r="W55" s="1">
        <f t="shared" si="84"/>
        <v>0</v>
      </c>
      <c r="X55" s="1" t="str">
        <f t="shared" ca="1" si="85"/>
        <v/>
      </c>
    </row>
    <row r="56" spans="1:24" s="1" customFormat="1" ht="13.75" customHeight="1" x14ac:dyDescent="0.2">
      <c r="A56" s="32" t="str">
        <f ca="1">IF(O56="-", "-", 1 + MAX(Вода!$A$2:$A$63) + SUM(INDIRECT(ADDRESS(2,COLUMN(R56)) &amp; ":" &amp; ADDRESS(ROW(),COLUMN(R56)))))</f>
        <v>-</v>
      </c>
      <c r="B56" s="32" t="s">
        <v>691</v>
      </c>
      <c r="C56" s="32" t="s">
        <v>691</v>
      </c>
      <c r="D56" s="32" t="s">
        <v>691</v>
      </c>
      <c r="E56" s="32" t="s">
        <v>691</v>
      </c>
      <c r="F56" s="32" t="s">
        <v>691</v>
      </c>
      <c r="G56" s="32" t="s">
        <v>691</v>
      </c>
      <c r="H56" s="32" t="s">
        <v>691</v>
      </c>
      <c r="J56" s="11">
        <f t="shared" ca="1" si="78"/>
        <v>0</v>
      </c>
      <c r="K56" s="32"/>
      <c r="L56" s="11"/>
      <c r="M56" s="33">
        <v>8000</v>
      </c>
      <c r="N56" s="18">
        <f t="shared" si="79"/>
        <v>850</v>
      </c>
      <c r="O56" s="32" t="s">
        <v>691</v>
      </c>
      <c r="P56" s="1">
        <f t="shared" si="80"/>
        <v>-850</v>
      </c>
      <c r="Q56" s="1">
        <f t="shared" ca="1" si="81"/>
        <v>-5</v>
      </c>
      <c r="R56" s="1">
        <f t="shared" si="82"/>
        <v>1</v>
      </c>
      <c r="S56" s="1">
        <f t="shared" ca="1" si="83"/>
        <v>-5</v>
      </c>
      <c r="T56" s="1" t="str">
        <f>IF(H56="","",VLOOKUP(H56,'Соль SKU'!$A$1:$B$150,2,0))</f>
        <v>-</v>
      </c>
      <c r="U56" s="1">
        <f t="shared" si="40"/>
        <v>9.4117647058823533</v>
      </c>
      <c r="V56" s="1">
        <f t="shared" si="41"/>
        <v>8000</v>
      </c>
      <c r="W56" s="1">
        <f t="shared" si="84"/>
        <v>850</v>
      </c>
      <c r="X56" s="1">
        <f t="shared" ca="1" si="85"/>
        <v>850</v>
      </c>
    </row>
    <row r="57" spans="1:24" s="1" customFormat="1" ht="13.75" customHeight="1" x14ac:dyDescent="0.2">
      <c r="A57" s="36">
        <f ca="1">IF(O57="-", "-", 1 + MAX(Вода!$A$2:$A$63) + SUM(INDIRECT(ADDRESS(2,COLUMN(R57)) &amp; ":" &amp; ADDRESS(ROW(),COLUMN(R57)))))</f>
        <v>23</v>
      </c>
      <c r="B57" s="36" t="s">
        <v>661</v>
      </c>
      <c r="C57" s="36">
        <v>850</v>
      </c>
      <c r="D57" s="36" t="s">
        <v>662</v>
      </c>
      <c r="E57" s="36" t="s">
        <v>696</v>
      </c>
      <c r="F57" s="36" t="s">
        <v>697</v>
      </c>
      <c r="G57" s="36" t="s">
        <v>698</v>
      </c>
      <c r="H57" s="36" t="s">
        <v>231</v>
      </c>
      <c r="I57" s="36">
        <v>12</v>
      </c>
      <c r="J57" s="11" t="str">
        <f ca="1">IF(M57="", IF(O57="","",X57+(INDIRECT("S" &amp; ROW() - 1) - S57)),IF(O57="", "", INDIRECT("S" &amp; ROW() - 1) - S57))</f>
        <v/>
      </c>
      <c r="K57" s="32">
        <v>2</v>
      </c>
      <c r="L57" s="11"/>
      <c r="M57" s="19"/>
      <c r="N57" s="18" t="str">
        <f ca="1">IF(M57="", IF(X57=0, "", X57), IF(V57 = "", "", IF(V57/U57 = 0, "", V57/U57)))</f>
        <v/>
      </c>
      <c r="P57" s="1">
        <f>IF(O57 = "-", -W57,I57)</f>
        <v>12</v>
      </c>
      <c r="Q57" s="1">
        <f ca="1">IF(O57 = "-", SUM(INDIRECT(ADDRESS(2,COLUMN(P57)) &amp; ":" &amp; ADDRESS(ROW(),COLUMN(P57)))), 0)</f>
        <v>0</v>
      </c>
      <c r="R57" s="1">
        <f>IF(O57="-",1,0)</f>
        <v>0</v>
      </c>
      <c r="S57" s="1">
        <f ca="1">IF(Q57 = 0, INDIRECT("S" &amp; ROW() - 1), Q57)</f>
        <v>-5</v>
      </c>
      <c r="T57" s="1" t="str">
        <f>IF(H57="","",VLOOKUP(H57,'Соль SKU'!$A$1:$B$150,2,0))</f>
        <v>2.7, Альче</v>
      </c>
      <c r="U57" s="1">
        <f t="shared" si="40"/>
        <v>9.4117647058823533</v>
      </c>
      <c r="V57" s="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>
        <f>IF(V57 = "", "", V57/U57)</f>
        <v>0</v>
      </c>
      <c r="X57" s="1" t="str">
        <f ca="1">IF(O57="", "", MAX(ROUND(-(INDIRECT("S" &amp; ROW() - 1) - S57)/850, 0), 1) * 850)</f>
        <v/>
      </c>
    </row>
    <row r="58" spans="1:24" s="1" customFormat="1" ht="13.75" customHeight="1" x14ac:dyDescent="0.2">
      <c r="A58" s="34">
        <f ca="1">IF(O58="-", "-", 1 + MAX(Вода!$A$2:$A$63) + SUM(INDIRECT(ADDRESS(2,COLUMN(R58)) &amp; ":" &amp; ADDRESS(ROW(),COLUMN(R58)))))</f>
        <v>23</v>
      </c>
      <c r="B58" s="34" t="s">
        <v>661</v>
      </c>
      <c r="C58" s="34">
        <v>850</v>
      </c>
      <c r="D58" s="34" t="s">
        <v>654</v>
      </c>
      <c r="E58" s="34" t="s">
        <v>697</v>
      </c>
      <c r="F58" s="34" t="s">
        <v>697</v>
      </c>
      <c r="G58" s="34" t="s">
        <v>702</v>
      </c>
      <c r="H58" s="34" t="s">
        <v>214</v>
      </c>
      <c r="I58" s="34">
        <v>838</v>
      </c>
      <c r="J58" s="11" t="str">
        <f t="shared" ref="J58:J59" ca="1" si="86">IF(M58="", IF(O58="","",X58+(INDIRECT("S" &amp; ROW() - 1) - S58)),IF(O58="", "", INDIRECT("S" &amp; ROW() - 1) - S58))</f>
        <v/>
      </c>
      <c r="K58" s="32">
        <v>1</v>
      </c>
      <c r="L58" s="11"/>
      <c r="M58" s="19"/>
      <c r="N58" s="18" t="str">
        <f t="shared" ref="N58:N59" ca="1" si="87">IF(M58="", IF(X58=0, "", X58), IF(V58 = "", "", IF(V58/U58 = 0, "", V58/U58)))</f>
        <v/>
      </c>
      <c r="P58" s="1">
        <f t="shared" ref="P58:P59" si="88">IF(O58 = "-", -W58,I58)</f>
        <v>838</v>
      </c>
      <c r="Q58" s="1">
        <f t="shared" ref="Q58:Q59" ca="1" si="89">IF(O58 = "-", SUM(INDIRECT(ADDRESS(2,COLUMN(P58)) &amp; ":" &amp; ADDRESS(ROW(),COLUMN(P58)))), 0)</f>
        <v>0</v>
      </c>
      <c r="R58" s="1">
        <f t="shared" ref="R58:R59" si="90">IF(O58="-",1,0)</f>
        <v>0</v>
      </c>
      <c r="S58" s="1">
        <f t="shared" ref="S58:S59" ca="1" si="91">IF(Q58 = 0, INDIRECT("S" &amp; ROW() - 1), Q58)</f>
        <v>-5</v>
      </c>
      <c r="T58" s="1" t="str">
        <f>IF(H58="","",VLOOKUP(H58,'Соль SKU'!$A$1:$B$150,2,0))</f>
        <v>2.7, Альче</v>
      </c>
      <c r="U58" s="1">
        <f t="shared" si="40"/>
        <v>9.4117647058823533</v>
      </c>
      <c r="V58" s="1">
        <f t="shared" si="41"/>
        <v>0</v>
      </c>
      <c r="W58" s="1">
        <f t="shared" ref="W58:W59" si="92">IF(V58 = "", "", V58/U58)</f>
        <v>0</v>
      </c>
      <c r="X58" s="1" t="str">
        <f t="shared" ref="X58:X59" ca="1" si="93">IF(O58="", "", MAX(ROUND(-(INDIRECT("S" &amp; ROW() - 1) - S58)/850, 0), 1) * 850)</f>
        <v/>
      </c>
    </row>
    <row r="59" spans="1:24" s="1" customFormat="1" ht="13.75" customHeight="1" x14ac:dyDescent="0.2">
      <c r="A59" s="32" t="str">
        <f ca="1">IF(O59="-", "-", 1 + MAX(Вода!$A$2:$A$63) + SUM(INDIRECT(ADDRESS(2,COLUMN(R59)) &amp; ":" &amp; ADDRESS(ROW(),COLUMN(R59)))))</f>
        <v>-</v>
      </c>
      <c r="B59" s="32" t="s">
        <v>691</v>
      </c>
      <c r="C59" s="32" t="s">
        <v>691</v>
      </c>
      <c r="D59" s="32" t="s">
        <v>691</v>
      </c>
      <c r="E59" s="32" t="s">
        <v>691</v>
      </c>
      <c r="F59" s="32" t="s">
        <v>691</v>
      </c>
      <c r="G59" s="32" t="s">
        <v>691</v>
      </c>
      <c r="H59" s="32" t="s">
        <v>691</v>
      </c>
      <c r="J59" s="11">
        <f t="shared" ca="1" si="86"/>
        <v>0</v>
      </c>
      <c r="K59" s="32"/>
      <c r="L59" s="11"/>
      <c r="M59" s="33">
        <v>8000</v>
      </c>
      <c r="N59" s="18">
        <f t="shared" si="87"/>
        <v>850</v>
      </c>
      <c r="O59" s="32" t="s">
        <v>691</v>
      </c>
      <c r="P59" s="1">
        <f t="shared" si="88"/>
        <v>-850</v>
      </c>
      <c r="Q59" s="1">
        <f t="shared" ca="1" si="89"/>
        <v>-5</v>
      </c>
      <c r="R59" s="1">
        <f t="shared" si="90"/>
        <v>1</v>
      </c>
      <c r="S59" s="1">
        <f t="shared" ca="1" si="91"/>
        <v>-5</v>
      </c>
      <c r="T59" s="1" t="str">
        <f>IF(H59="","",VLOOKUP(H59,'Соль SKU'!$A$1:$B$150,2,0))</f>
        <v>-</v>
      </c>
      <c r="U59" s="1">
        <f t="shared" si="40"/>
        <v>9.4117647058823533</v>
      </c>
      <c r="V59" s="1">
        <f t="shared" si="41"/>
        <v>8000</v>
      </c>
      <c r="W59" s="1">
        <f t="shared" si="92"/>
        <v>850</v>
      </c>
      <c r="X59" s="1">
        <f t="shared" ca="1" si="93"/>
        <v>850</v>
      </c>
    </row>
    <row r="60" spans="1:24" s="1" customFormat="1" ht="13.75" customHeight="1" x14ac:dyDescent="0.2">
      <c r="A60" s="36">
        <f ca="1">IF(O60="-", "-", 1 + MAX(Вода!$A$2:$A$63) + SUM(INDIRECT(ADDRESS(2,COLUMN(R60)) &amp; ":" &amp; ADDRESS(ROW(),COLUMN(R60)))))</f>
        <v>24</v>
      </c>
      <c r="B60" s="36" t="s">
        <v>661</v>
      </c>
      <c r="C60" s="36">
        <v>850</v>
      </c>
      <c r="D60" s="36" t="s">
        <v>662</v>
      </c>
      <c r="E60" s="36" t="s">
        <v>696</v>
      </c>
      <c r="F60" s="36" t="s">
        <v>697</v>
      </c>
      <c r="G60" s="36" t="s">
        <v>698</v>
      </c>
      <c r="H60" s="36" t="s">
        <v>231</v>
      </c>
      <c r="I60" s="36">
        <v>12</v>
      </c>
      <c r="J60" s="11" t="str">
        <f ca="1">IF(M60="", IF(O60="","",X60+(INDIRECT("S" &amp; ROW() - 1) - S60)),IF(O60="", "", INDIRECT("S" &amp; ROW() - 1) - S60))</f>
        <v/>
      </c>
      <c r="K60" s="32">
        <v>2</v>
      </c>
      <c r="L60" s="11"/>
      <c r="M60" s="19"/>
      <c r="N60" s="18" t="str">
        <f ca="1">IF(M60="", IF(X60=0, "", X60), IF(V60 = "", "", IF(V60/U60 = 0, "", V60/U60)))</f>
        <v/>
      </c>
      <c r="P60" s="1">
        <f>IF(O60 = "-", -W60,I60)</f>
        <v>12</v>
      </c>
      <c r="Q60" s="1">
        <f ca="1">IF(O60 = "-", SUM(INDIRECT(ADDRESS(2,COLUMN(P60)) &amp; ":" &amp; ADDRESS(ROW(),COLUMN(P60)))), 0)</f>
        <v>0</v>
      </c>
      <c r="R60" s="1">
        <f>IF(O60="-",1,0)</f>
        <v>0</v>
      </c>
      <c r="S60" s="1">
        <f ca="1">IF(Q60 = 0, INDIRECT("S" &amp; ROW() - 1), Q60)</f>
        <v>-5</v>
      </c>
      <c r="T60" s="1" t="str">
        <f>IF(H60="","",VLOOKUP(H60,'Соль SKU'!$A$1:$B$150,2,0))</f>
        <v>2.7, Альче</v>
      </c>
      <c r="U60" s="1">
        <f t="shared" si="40"/>
        <v>9.4117647058823533</v>
      </c>
      <c r="V60" s="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>
        <f>IF(V60 = "", "", V60/U60)</f>
        <v>0</v>
      </c>
      <c r="X60" s="1" t="str">
        <f ca="1">IF(O60="", "", MAX(ROUND(-(INDIRECT("S" &amp; ROW() - 1) - S60)/850, 0), 1) * 850)</f>
        <v/>
      </c>
    </row>
    <row r="61" spans="1:24" s="1" customFormat="1" ht="13.75" customHeight="1" x14ac:dyDescent="0.2">
      <c r="A61" s="34">
        <f ca="1">IF(O61="-", "-", 1 + MAX(Вода!$A$2:$A$63) + SUM(INDIRECT(ADDRESS(2,COLUMN(R61)) &amp; ":" &amp; ADDRESS(ROW(),COLUMN(R61)))))</f>
        <v>24</v>
      </c>
      <c r="B61" s="34" t="s">
        <v>661</v>
      </c>
      <c r="C61" s="34">
        <v>850</v>
      </c>
      <c r="D61" s="34" t="s">
        <v>654</v>
      </c>
      <c r="E61" s="34" t="s">
        <v>697</v>
      </c>
      <c r="F61" s="34" t="s">
        <v>697</v>
      </c>
      <c r="G61" s="34" t="s">
        <v>702</v>
      </c>
      <c r="H61" s="34" t="s">
        <v>214</v>
      </c>
      <c r="I61" s="34">
        <v>838</v>
      </c>
      <c r="J61" s="11" t="str">
        <f t="shared" ref="J61:J74" ca="1" si="94">IF(M61="", IF(O61="","",X61+(INDIRECT("S" &amp; ROW() - 1) - S61)),IF(O61="", "", INDIRECT("S" &amp; ROW() - 1) - S61))</f>
        <v/>
      </c>
      <c r="K61" s="32">
        <v>1</v>
      </c>
      <c r="L61" s="11"/>
      <c r="M61" s="19"/>
      <c r="N61" s="18" t="str">
        <f t="shared" ref="N61:N74" ca="1" si="95">IF(M61="", IF(X61=0, "", X61), IF(V61 = "", "", IF(V61/U61 = 0, "", V61/U61)))</f>
        <v/>
      </c>
      <c r="P61" s="1">
        <f t="shared" ref="P61:P74" si="96">IF(O61 = "-", -W61,I61)</f>
        <v>838</v>
      </c>
      <c r="Q61" s="1">
        <f t="shared" ref="Q61:Q74" ca="1" si="97">IF(O61 = "-", SUM(INDIRECT(ADDRESS(2,COLUMN(P61)) &amp; ":" &amp; ADDRESS(ROW(),COLUMN(P61)))), 0)</f>
        <v>0</v>
      </c>
      <c r="R61" s="1">
        <f t="shared" ref="R61:R74" si="98">IF(O61="-",1,0)</f>
        <v>0</v>
      </c>
      <c r="S61" s="1">
        <f t="shared" ref="S61:S74" ca="1" si="99">IF(Q61 = 0, INDIRECT("S" &amp; ROW() - 1), Q61)</f>
        <v>-5</v>
      </c>
      <c r="T61" s="1" t="str">
        <f>IF(H61="","",VLOOKUP(H61,'Соль SKU'!$A$1:$B$150,2,0))</f>
        <v>2.7, Альче</v>
      </c>
      <c r="U61" s="1">
        <f t="shared" si="40"/>
        <v>9.4117647058823533</v>
      </c>
      <c r="V61" s="1">
        <f t="shared" si="41"/>
        <v>0</v>
      </c>
      <c r="W61" s="1">
        <f t="shared" ref="W61:W74" si="100">IF(V61 = "", "", V61/U61)</f>
        <v>0</v>
      </c>
      <c r="X61" s="1" t="str">
        <f t="shared" ref="X61:X74" ca="1" si="101">IF(O61="", "", MAX(ROUND(-(INDIRECT("S" &amp; ROW() - 1) - S61)/850, 0), 1) * 850)</f>
        <v/>
      </c>
    </row>
    <row r="62" spans="1:24" s="1" customFormat="1" ht="13.75" customHeight="1" x14ac:dyDescent="0.2">
      <c r="A62" s="32" t="str">
        <f ca="1">IF(O62="-", "-", 1 + MAX(Вода!$A$2:$A$63) + SUM(INDIRECT(ADDRESS(2,COLUMN(R62)) &amp; ":" &amp; ADDRESS(ROW(),COLUMN(R62)))))</f>
        <v>-</v>
      </c>
      <c r="B62" s="32" t="s">
        <v>691</v>
      </c>
      <c r="C62" s="32" t="s">
        <v>691</v>
      </c>
      <c r="D62" s="32" t="s">
        <v>691</v>
      </c>
      <c r="E62" s="32" t="s">
        <v>691</v>
      </c>
      <c r="F62" s="32" t="s">
        <v>691</v>
      </c>
      <c r="G62" s="32" t="s">
        <v>691</v>
      </c>
      <c r="H62" s="32" t="s">
        <v>691</v>
      </c>
      <c r="J62" s="11">
        <f t="shared" ca="1" si="94"/>
        <v>0</v>
      </c>
      <c r="K62" s="32"/>
      <c r="L62" s="11"/>
      <c r="M62" s="33">
        <v>8000</v>
      </c>
      <c r="N62" s="18">
        <f t="shared" si="95"/>
        <v>850</v>
      </c>
      <c r="O62" s="32" t="s">
        <v>691</v>
      </c>
      <c r="P62" s="1">
        <f t="shared" si="96"/>
        <v>-850</v>
      </c>
      <c r="Q62" s="1">
        <f t="shared" ca="1" si="97"/>
        <v>-5</v>
      </c>
      <c r="R62" s="1">
        <f t="shared" si="98"/>
        <v>1</v>
      </c>
      <c r="S62" s="1">
        <f t="shared" ca="1" si="99"/>
        <v>-5</v>
      </c>
      <c r="T62" s="1" t="str">
        <f>IF(H62="","",VLOOKUP(H62,'Соль SKU'!$A$1:$B$150,2,0))</f>
        <v>-</v>
      </c>
      <c r="U62" s="1">
        <f t="shared" si="40"/>
        <v>9.4117647058823533</v>
      </c>
      <c r="V62" s="1">
        <f t="shared" si="41"/>
        <v>8000</v>
      </c>
      <c r="W62" s="1">
        <f t="shared" si="100"/>
        <v>850</v>
      </c>
      <c r="X62" s="1">
        <f t="shared" ca="1" si="101"/>
        <v>850</v>
      </c>
    </row>
    <row r="63" spans="1:24" s="1" customFormat="1" ht="13.75" customHeight="1" x14ac:dyDescent="0.2">
      <c r="A63" s="34">
        <f ca="1">IF(O63="-", "-", 1 + MAX(Вода!$A$2:$A$63) + SUM(INDIRECT(ADDRESS(2,COLUMN(R63)) &amp; ":" &amp; ADDRESS(ROW(),COLUMN(R63)))))</f>
        <v>25</v>
      </c>
      <c r="B63" s="34" t="s">
        <v>658</v>
      </c>
      <c r="C63" s="34">
        <v>850</v>
      </c>
      <c r="D63" s="34" t="s">
        <v>654</v>
      </c>
      <c r="E63" s="34" t="s">
        <v>700</v>
      </c>
      <c r="F63" s="34" t="s">
        <v>700</v>
      </c>
      <c r="G63" s="34" t="s">
        <v>695</v>
      </c>
      <c r="H63" s="34" t="s">
        <v>229</v>
      </c>
      <c r="I63" s="34">
        <v>850</v>
      </c>
      <c r="J63" s="11" t="str">
        <f t="shared" ca="1" si="94"/>
        <v/>
      </c>
      <c r="K63" s="32">
        <v>1</v>
      </c>
      <c r="L63" s="11"/>
      <c r="M63" s="19"/>
      <c r="N63" s="18" t="str">
        <f t="shared" ca="1" si="95"/>
        <v/>
      </c>
      <c r="P63" s="1">
        <f t="shared" si="96"/>
        <v>850</v>
      </c>
      <c r="Q63" s="1">
        <f t="shared" ref="Q63:Q67" ca="1" si="102">IF(O63 = "-", SUM(INDIRECT(ADDRESS(2,COLUMN(P63)) &amp; ":" &amp; ADDRESS(ROW(),COLUMN(P63)))), 0)</f>
        <v>0</v>
      </c>
      <c r="R63" s="1">
        <f t="shared" si="98"/>
        <v>0</v>
      </c>
      <c r="S63" s="1">
        <f t="shared" ca="1" si="99"/>
        <v>-5</v>
      </c>
      <c r="T63" s="1" t="str">
        <f>IF(H63="","",VLOOKUP(H63,'Соль SKU'!$A$1:$B$150,2,0))</f>
        <v>2.7, Сакко</v>
      </c>
      <c r="U63" s="1">
        <f t="shared" si="40"/>
        <v>9.4117647058823533</v>
      </c>
      <c r="V63" s="1">
        <f t="shared" si="41"/>
        <v>0</v>
      </c>
      <c r="W63" s="1">
        <f t="shared" si="100"/>
        <v>0</v>
      </c>
      <c r="X63" s="1" t="str">
        <f t="shared" ca="1" si="101"/>
        <v/>
      </c>
    </row>
    <row r="64" spans="1:24" s="1" customFormat="1" ht="13.75" customHeight="1" x14ac:dyDescent="0.2">
      <c r="A64" s="32" t="str">
        <f ca="1">IF(O64="-", "-", 1 + MAX(Вода!$A$2:$A$63) + SUM(INDIRECT(ADDRESS(2,COLUMN(R64)) &amp; ":" &amp; ADDRESS(ROW(),COLUMN(R64)))))</f>
        <v>-</v>
      </c>
      <c r="B64" s="32" t="s">
        <v>691</v>
      </c>
      <c r="C64" s="32" t="s">
        <v>691</v>
      </c>
      <c r="D64" s="32" t="s">
        <v>691</v>
      </c>
      <c r="E64" s="32" t="s">
        <v>691</v>
      </c>
      <c r="F64" s="32" t="s">
        <v>691</v>
      </c>
      <c r="G64" s="32" t="s">
        <v>691</v>
      </c>
      <c r="H64" s="32" t="s">
        <v>691</v>
      </c>
      <c r="J64" s="11">
        <f t="shared" ca="1" si="94"/>
        <v>0</v>
      </c>
      <c r="K64" s="32"/>
      <c r="L64" s="11"/>
      <c r="M64" s="33">
        <v>8000</v>
      </c>
      <c r="N64" s="18">
        <f t="shared" si="95"/>
        <v>850</v>
      </c>
      <c r="O64" s="32" t="s">
        <v>691</v>
      </c>
      <c r="P64" s="1">
        <f t="shared" si="96"/>
        <v>-850</v>
      </c>
      <c r="Q64" s="1">
        <f t="shared" ca="1" si="102"/>
        <v>-5</v>
      </c>
      <c r="R64" s="1">
        <f t="shared" si="98"/>
        <v>1</v>
      </c>
      <c r="S64" s="1">
        <f t="shared" ca="1" si="99"/>
        <v>-5</v>
      </c>
      <c r="T64" s="1" t="str">
        <f>IF(H64="","",VLOOKUP(H64,'Соль SKU'!$A$1:$B$150,2,0))</f>
        <v>-</v>
      </c>
      <c r="U64" s="1">
        <f t="shared" si="40"/>
        <v>9.4117647058823533</v>
      </c>
      <c r="V64" s="1">
        <f t="shared" si="41"/>
        <v>8000</v>
      </c>
      <c r="W64" s="1">
        <f t="shared" si="100"/>
        <v>850</v>
      </c>
      <c r="X64" s="1">
        <f t="shared" ca="1" si="101"/>
        <v>850</v>
      </c>
    </row>
    <row r="65" spans="1:24" s="1" customFormat="1" ht="13.75" customHeight="1" x14ac:dyDescent="0.2">
      <c r="A65" s="34">
        <f ca="1">IF(O65="-", "-", 1 + MAX(Вода!$A$2:$A$63) + SUM(INDIRECT(ADDRESS(2,COLUMN(R65)) &amp; ":" &amp; ADDRESS(ROW(),COLUMN(R65)))))</f>
        <v>26</v>
      </c>
      <c r="B65" s="34" t="s">
        <v>658</v>
      </c>
      <c r="C65" s="34">
        <v>850</v>
      </c>
      <c r="D65" s="34" t="s">
        <v>654</v>
      </c>
      <c r="E65" s="34" t="s">
        <v>700</v>
      </c>
      <c r="F65" s="34" t="s">
        <v>700</v>
      </c>
      <c r="G65" s="34" t="s">
        <v>695</v>
      </c>
      <c r="H65" s="34" t="s">
        <v>229</v>
      </c>
      <c r="I65" s="34">
        <v>844</v>
      </c>
      <c r="J65" s="11" t="str">
        <f t="shared" ca="1" si="94"/>
        <v/>
      </c>
      <c r="K65" s="32">
        <v>1</v>
      </c>
      <c r="L65" s="11"/>
      <c r="M65" s="19"/>
      <c r="N65" s="18" t="str">
        <f t="shared" ca="1" si="95"/>
        <v/>
      </c>
      <c r="P65" s="1">
        <f t="shared" si="96"/>
        <v>844</v>
      </c>
      <c r="Q65" s="1">
        <f t="shared" ca="1" si="102"/>
        <v>0</v>
      </c>
      <c r="R65" s="1">
        <f t="shared" si="98"/>
        <v>0</v>
      </c>
      <c r="S65" s="1">
        <f t="shared" ca="1" si="99"/>
        <v>-5</v>
      </c>
      <c r="T65" s="1" t="str">
        <f>IF(H65="","",VLOOKUP(H65,'Соль SKU'!$A$1:$B$150,2,0))</f>
        <v>2.7, Сакко</v>
      </c>
      <c r="U65" s="1">
        <f t="shared" si="40"/>
        <v>9.4117647058823533</v>
      </c>
      <c r="V65" s="1">
        <f t="shared" si="41"/>
        <v>0</v>
      </c>
      <c r="W65" s="1">
        <f t="shared" si="100"/>
        <v>0</v>
      </c>
      <c r="X65" s="1" t="str">
        <f t="shared" ca="1" si="101"/>
        <v/>
      </c>
    </row>
    <row r="66" spans="1:24" s="1" customFormat="1" ht="13.75" customHeight="1" x14ac:dyDescent="0.2">
      <c r="A66" s="35">
        <f ca="1">IF(O66="-", "-", 1 + MAX(Вода!$A$2:$A$63) + SUM(INDIRECT(ADDRESS(2,COLUMN(R66)) &amp; ":" &amp; ADDRESS(ROW(),COLUMN(R66)))))</f>
        <v>26</v>
      </c>
      <c r="B66" s="35" t="s">
        <v>658</v>
      </c>
      <c r="C66" s="35">
        <v>850</v>
      </c>
      <c r="D66" s="35" t="s">
        <v>652</v>
      </c>
      <c r="E66" s="35" t="s">
        <v>700</v>
      </c>
      <c r="F66" s="35" t="s">
        <v>700</v>
      </c>
      <c r="G66" s="35" t="s">
        <v>695</v>
      </c>
      <c r="H66" s="35" t="s">
        <v>207</v>
      </c>
      <c r="I66" s="35">
        <v>6</v>
      </c>
      <c r="J66" s="11" t="str">
        <f t="shared" ca="1" si="94"/>
        <v/>
      </c>
      <c r="K66" s="32">
        <v>1</v>
      </c>
      <c r="L66" s="11"/>
      <c r="M66" s="19"/>
      <c r="N66" s="18" t="str">
        <f t="shared" ca="1" si="95"/>
        <v/>
      </c>
      <c r="P66" s="1">
        <f t="shared" si="96"/>
        <v>6</v>
      </c>
      <c r="Q66" s="1">
        <f t="shared" ca="1" si="102"/>
        <v>0</v>
      </c>
      <c r="R66" s="1">
        <f t="shared" si="98"/>
        <v>0</v>
      </c>
      <c r="S66" s="1">
        <f t="shared" ca="1" si="99"/>
        <v>-5</v>
      </c>
      <c r="T66" s="1" t="str">
        <f>IF(H66="","",VLOOKUP(H66,'Соль SKU'!$A$1:$B$150,2,0))</f>
        <v>2.7, Альче</v>
      </c>
      <c r="U66" s="1">
        <f t="shared" si="40"/>
        <v>9.4117647058823533</v>
      </c>
      <c r="V66" s="1">
        <f t="shared" si="41"/>
        <v>0</v>
      </c>
      <c r="W66" s="1">
        <f t="shared" si="100"/>
        <v>0</v>
      </c>
      <c r="X66" s="1" t="str">
        <f t="shared" ca="1" si="101"/>
        <v/>
      </c>
    </row>
    <row r="67" spans="1:24" s="1" customFormat="1" ht="13.75" customHeight="1" x14ac:dyDescent="0.2">
      <c r="A67" s="32" t="str">
        <f ca="1">IF(O67="-", "-", 1 + MAX(Вода!$A$2:$A$63) + SUM(INDIRECT(ADDRESS(2,COLUMN(R67)) &amp; ":" &amp; ADDRESS(ROW(),COLUMN(R67)))))</f>
        <v>-</v>
      </c>
      <c r="B67" s="32" t="s">
        <v>691</v>
      </c>
      <c r="C67" s="32" t="s">
        <v>691</v>
      </c>
      <c r="D67" s="32" t="s">
        <v>691</v>
      </c>
      <c r="E67" s="32" t="s">
        <v>691</v>
      </c>
      <c r="F67" s="32" t="s">
        <v>691</v>
      </c>
      <c r="G67" s="32" t="s">
        <v>691</v>
      </c>
      <c r="H67" s="32" t="s">
        <v>691</v>
      </c>
      <c r="J67" s="11">
        <f t="shared" ca="1" si="94"/>
        <v>0</v>
      </c>
      <c r="K67" s="32"/>
      <c r="L67" s="11"/>
      <c r="M67" s="33">
        <v>8000</v>
      </c>
      <c r="N67" s="18">
        <f t="shared" si="95"/>
        <v>850</v>
      </c>
      <c r="O67" s="32" t="s">
        <v>691</v>
      </c>
      <c r="P67" s="1">
        <f t="shared" si="96"/>
        <v>-850</v>
      </c>
      <c r="Q67" s="1">
        <f t="shared" ca="1" si="102"/>
        <v>-5</v>
      </c>
      <c r="R67" s="1">
        <f t="shared" si="98"/>
        <v>1</v>
      </c>
      <c r="S67" s="1">
        <f t="shared" ca="1" si="99"/>
        <v>-5</v>
      </c>
      <c r="T67" s="1" t="str">
        <f>IF(H67="","",VLOOKUP(H67,'Соль SKU'!$A$1:$B$150,2,0))</f>
        <v>-</v>
      </c>
      <c r="U67" s="1">
        <f t="shared" si="40"/>
        <v>9.4117647058823533</v>
      </c>
      <c r="V67" s="1">
        <f t="shared" si="41"/>
        <v>8000</v>
      </c>
      <c r="W67" s="1">
        <f t="shared" si="100"/>
        <v>850</v>
      </c>
      <c r="X67" s="1">
        <f t="shared" ca="1" si="101"/>
        <v>850</v>
      </c>
    </row>
    <row r="68" spans="1:24" s="1" customFormat="1" ht="13.75" customHeight="1" x14ac:dyDescent="0.2">
      <c r="A68" s="35">
        <f ca="1">IF(O68="-", "-", 1 + MAX(Вода!$A$2:$A$63) + SUM(INDIRECT(ADDRESS(2,COLUMN(R68)) &amp; ":" &amp; ADDRESS(ROW(),COLUMN(R68)))))</f>
        <v>27</v>
      </c>
      <c r="B68" s="35" t="s">
        <v>661</v>
      </c>
      <c r="C68" s="35">
        <v>850</v>
      </c>
      <c r="D68" s="35" t="s">
        <v>652</v>
      </c>
      <c r="E68" s="35" t="s">
        <v>699</v>
      </c>
      <c r="F68" s="35" t="s">
        <v>699</v>
      </c>
      <c r="G68" s="35" t="s">
        <v>695</v>
      </c>
      <c r="H68" s="35" t="s">
        <v>212</v>
      </c>
      <c r="I68" s="35">
        <v>850</v>
      </c>
      <c r="J68" s="11" t="str">
        <f t="shared" ca="1" si="94"/>
        <v/>
      </c>
      <c r="K68" s="32">
        <v>1</v>
      </c>
      <c r="L68" s="11"/>
      <c r="M68" s="19"/>
      <c r="N68" s="18" t="str">
        <f t="shared" ca="1" si="95"/>
        <v/>
      </c>
      <c r="P68" s="1">
        <f t="shared" si="96"/>
        <v>850</v>
      </c>
      <c r="Q68" s="1">
        <f t="shared" ref="Q68:Q74" ca="1" si="103">IF(O68 = "-", SUM(INDIRECT(ADDRESS(2,COLUMN(P68)) &amp; ":" &amp; ADDRESS(ROW(),COLUMN(P68)))), 0)</f>
        <v>0</v>
      </c>
      <c r="R68" s="1">
        <f t="shared" si="98"/>
        <v>0</v>
      </c>
      <c r="S68" s="1">
        <f t="shared" ca="1" si="99"/>
        <v>-5</v>
      </c>
      <c r="T68" s="1" t="str">
        <f>IF(H68="","",VLOOKUP(H68,'Соль SKU'!$A$1:$B$150,2,0))</f>
        <v>2.7, Альче</v>
      </c>
      <c r="U68" s="1">
        <f t="shared" si="40"/>
        <v>9.4117647058823533</v>
      </c>
      <c r="V68" s="1">
        <f t="shared" si="41"/>
        <v>0</v>
      </c>
      <c r="W68" s="1">
        <f t="shared" si="100"/>
        <v>0</v>
      </c>
      <c r="X68" s="1" t="str">
        <f t="shared" ca="1" si="101"/>
        <v/>
      </c>
    </row>
    <row r="69" spans="1:24" s="1" customFormat="1" ht="13.75" customHeight="1" x14ac:dyDescent="0.2">
      <c r="A69" s="32" t="str">
        <f ca="1">IF(O69="-", "-", 1 + MAX(Вода!$A$2:$A$63) + SUM(INDIRECT(ADDRESS(2,COLUMN(R69)) &amp; ":" &amp; ADDRESS(ROW(),COLUMN(R69)))))</f>
        <v>-</v>
      </c>
      <c r="B69" s="32" t="s">
        <v>691</v>
      </c>
      <c r="C69" s="32" t="s">
        <v>691</v>
      </c>
      <c r="D69" s="32" t="s">
        <v>691</v>
      </c>
      <c r="E69" s="32" t="s">
        <v>691</v>
      </c>
      <c r="F69" s="32" t="s">
        <v>691</v>
      </c>
      <c r="G69" s="32" t="s">
        <v>691</v>
      </c>
      <c r="H69" s="32" t="s">
        <v>691</v>
      </c>
      <c r="J69" s="11">
        <f t="shared" ca="1" si="94"/>
        <v>0</v>
      </c>
      <c r="K69" s="32"/>
      <c r="L69" s="11"/>
      <c r="M69" s="33">
        <v>8000</v>
      </c>
      <c r="N69" s="18">
        <f t="shared" si="95"/>
        <v>850</v>
      </c>
      <c r="O69" s="32" t="s">
        <v>691</v>
      </c>
      <c r="P69" s="1">
        <f t="shared" si="96"/>
        <v>-850</v>
      </c>
      <c r="Q69" s="1">
        <f t="shared" ca="1" si="103"/>
        <v>-5</v>
      </c>
      <c r="R69" s="1">
        <f t="shared" si="98"/>
        <v>1</v>
      </c>
      <c r="S69" s="1">
        <f t="shared" ca="1" si="99"/>
        <v>-5</v>
      </c>
      <c r="T69" s="1" t="str">
        <f>IF(H69="","",VLOOKUP(H69,'Соль SKU'!$A$1:$B$150,2,0))</f>
        <v>-</v>
      </c>
      <c r="U69" s="1">
        <f t="shared" si="40"/>
        <v>9.4117647058823533</v>
      </c>
      <c r="V69" s="1">
        <f t="shared" si="41"/>
        <v>8000</v>
      </c>
      <c r="W69" s="1">
        <f t="shared" si="100"/>
        <v>850</v>
      </c>
      <c r="X69" s="1">
        <f t="shared" ca="1" si="101"/>
        <v>850</v>
      </c>
    </row>
    <row r="70" spans="1:24" s="1" customFormat="1" ht="13.75" customHeight="1" x14ac:dyDescent="0.2">
      <c r="A70" s="34">
        <f ca="1">IF(O70="-", "-", 1 + MAX(Вода!$A$2:$A$63) + SUM(INDIRECT(ADDRESS(2,COLUMN(R70)) &amp; ":" &amp; ADDRESS(ROW(),COLUMN(R70)))))</f>
        <v>28</v>
      </c>
      <c r="B70" s="34" t="s">
        <v>658</v>
      </c>
      <c r="C70" s="34">
        <v>850</v>
      </c>
      <c r="D70" s="34" t="s">
        <v>654</v>
      </c>
      <c r="E70" s="34" t="s">
        <v>697</v>
      </c>
      <c r="F70" s="34" t="s">
        <v>697</v>
      </c>
      <c r="G70" s="34" t="s">
        <v>702</v>
      </c>
      <c r="H70" s="34" t="s">
        <v>233</v>
      </c>
      <c r="I70" s="34">
        <v>850</v>
      </c>
      <c r="J70" s="11" t="str">
        <f t="shared" ca="1" si="94"/>
        <v/>
      </c>
      <c r="K70" s="32">
        <v>1</v>
      </c>
      <c r="L70" s="11"/>
      <c r="M70" s="19"/>
      <c r="N70" s="18" t="str">
        <f t="shared" ca="1" si="95"/>
        <v/>
      </c>
      <c r="P70" s="1">
        <f t="shared" si="96"/>
        <v>850</v>
      </c>
      <c r="Q70" s="1">
        <f t="shared" ca="1" si="103"/>
        <v>0</v>
      </c>
      <c r="R70" s="1">
        <f t="shared" si="98"/>
        <v>0</v>
      </c>
      <c r="S70" s="1">
        <f t="shared" ca="1" si="99"/>
        <v>-5</v>
      </c>
      <c r="T70" s="1" t="str">
        <f>IF(H70="","",VLOOKUP(H70,'Соль SKU'!$A$1:$B$150,2,0))</f>
        <v>2.7, Сакко</v>
      </c>
      <c r="U70" s="1">
        <f t="shared" si="40"/>
        <v>9.4117647058823533</v>
      </c>
      <c r="V70" s="1">
        <f t="shared" si="41"/>
        <v>0</v>
      </c>
      <c r="W70" s="1">
        <f t="shared" si="100"/>
        <v>0</v>
      </c>
      <c r="X70" s="1" t="str">
        <f t="shared" ca="1" si="101"/>
        <v/>
      </c>
    </row>
    <row r="71" spans="1:24" s="1" customFormat="1" ht="13.75" customHeight="1" x14ac:dyDescent="0.2">
      <c r="A71" s="32" t="str">
        <f ca="1">IF(O71="-", "-", 1 + MAX(Вода!$A$2:$A$63) + SUM(INDIRECT(ADDRESS(2,COLUMN(R71)) &amp; ":" &amp; ADDRESS(ROW(),COLUMN(R71)))))</f>
        <v>-</v>
      </c>
      <c r="B71" s="32" t="s">
        <v>691</v>
      </c>
      <c r="C71" s="32" t="s">
        <v>691</v>
      </c>
      <c r="D71" s="32" t="s">
        <v>691</v>
      </c>
      <c r="E71" s="32" t="s">
        <v>691</v>
      </c>
      <c r="F71" s="32" t="s">
        <v>691</v>
      </c>
      <c r="G71" s="32" t="s">
        <v>691</v>
      </c>
      <c r="H71" s="32" t="s">
        <v>691</v>
      </c>
      <c r="J71" s="11">
        <f t="shared" ca="1" si="94"/>
        <v>0</v>
      </c>
      <c r="K71" s="32"/>
      <c r="L71" s="11"/>
      <c r="M71" s="33">
        <v>8000</v>
      </c>
      <c r="N71" s="18">
        <f t="shared" si="95"/>
        <v>850</v>
      </c>
      <c r="O71" s="32" t="s">
        <v>691</v>
      </c>
      <c r="P71" s="1">
        <f t="shared" si="96"/>
        <v>-850</v>
      </c>
      <c r="Q71" s="1">
        <f t="shared" ca="1" si="103"/>
        <v>-5</v>
      </c>
      <c r="R71" s="1">
        <f t="shared" si="98"/>
        <v>1</v>
      </c>
      <c r="S71" s="1">
        <f t="shared" ca="1" si="99"/>
        <v>-5</v>
      </c>
      <c r="T71" s="1" t="str">
        <f>IF(H71="","",VLOOKUP(H71,'Соль SKU'!$A$1:$B$150,2,0))</f>
        <v>-</v>
      </c>
      <c r="U71" s="1">
        <f t="shared" si="40"/>
        <v>9.4117647058823533</v>
      </c>
      <c r="V71" s="1">
        <f t="shared" si="41"/>
        <v>8000</v>
      </c>
      <c r="W71" s="1">
        <f t="shared" si="100"/>
        <v>850</v>
      </c>
      <c r="X71" s="1">
        <f t="shared" ca="1" si="101"/>
        <v>850</v>
      </c>
    </row>
    <row r="72" spans="1:24" s="1" customFormat="1" ht="13.75" customHeight="1" x14ac:dyDescent="0.2">
      <c r="A72" s="36">
        <f ca="1">IF(O72="-", "-", 1 + MAX(Вода!$A$2:$A$63) + SUM(INDIRECT(ADDRESS(2,COLUMN(R72)) &amp; ":" &amp; ADDRESS(ROW(),COLUMN(R72)))))</f>
        <v>29</v>
      </c>
      <c r="B72" s="36" t="s">
        <v>661</v>
      </c>
      <c r="C72" s="36">
        <v>850</v>
      </c>
      <c r="D72" s="36" t="s">
        <v>662</v>
      </c>
      <c r="E72" s="36" t="s">
        <v>696</v>
      </c>
      <c r="F72" s="36" t="s">
        <v>697</v>
      </c>
      <c r="G72" s="36" t="s">
        <v>698</v>
      </c>
      <c r="H72" s="36" t="s">
        <v>231</v>
      </c>
      <c r="I72" s="36">
        <v>12</v>
      </c>
      <c r="J72" s="11" t="str">
        <f ca="1">IF(M72="", IF(O72="","",X72+(INDIRECT("S" &amp; ROW() - 1) - S72)),IF(O72="", "", INDIRECT("S" &amp; ROW() - 1) - S72))</f>
        <v/>
      </c>
      <c r="K72" s="32">
        <v>2</v>
      </c>
      <c r="L72" s="11"/>
      <c r="M72" s="19"/>
      <c r="N72" s="18" t="str">
        <f ca="1">IF(M72="", IF(X72=0, "", X72), IF(V72 = "", "", IF(V72/U72 = 0, "", V72/U72)))</f>
        <v/>
      </c>
      <c r="P72" s="1">
        <f>IF(O72 = "-", -W72,I72)</f>
        <v>12</v>
      </c>
      <c r="Q72" s="1">
        <f ca="1">IF(O72 = "-", SUM(INDIRECT(ADDRESS(2,COLUMN(P72)) &amp; ":" &amp; ADDRESS(ROW(),COLUMN(P72)))), 0)</f>
        <v>0</v>
      </c>
      <c r="R72" s="1">
        <f>IF(O72="-",1,0)</f>
        <v>0</v>
      </c>
      <c r="S72" s="1">
        <f ca="1">IF(Q72 = 0, INDIRECT("S" &amp; ROW() - 1), Q72)</f>
        <v>-5</v>
      </c>
      <c r="T72" s="1" t="str">
        <f>IF(H72="","",VLOOKUP(H72,'Соль SKU'!$A$1:$B$150,2,0))</f>
        <v>2.7, Альче</v>
      </c>
      <c r="U72" s="1">
        <f t="shared" si="40"/>
        <v>9.4117647058823533</v>
      </c>
      <c r="V72" s="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>
        <f>IF(V72 = "", "", V72/U72)</f>
        <v>0</v>
      </c>
      <c r="X72" s="1" t="str">
        <f ca="1">IF(O72="", "", MAX(ROUND(-(INDIRECT("S" &amp; ROW() - 1) - S72)/850, 0), 1) * 850)</f>
        <v/>
      </c>
    </row>
    <row r="73" spans="1:24" s="1" customFormat="1" ht="13.75" customHeight="1" x14ac:dyDescent="0.2">
      <c r="A73" s="34">
        <f ca="1">IF(O73="-", "-", 1 + MAX(Вода!$A$2:$A$63) + SUM(INDIRECT(ADDRESS(2,COLUMN(R73)) &amp; ":" &amp; ADDRESS(ROW(),COLUMN(R73)))))</f>
        <v>29</v>
      </c>
      <c r="B73" s="34" t="s">
        <v>661</v>
      </c>
      <c r="C73" s="34">
        <v>850</v>
      </c>
      <c r="D73" s="34" t="s">
        <v>654</v>
      </c>
      <c r="E73" s="34" t="s">
        <v>697</v>
      </c>
      <c r="F73" s="34" t="s">
        <v>697</v>
      </c>
      <c r="G73" s="34" t="s">
        <v>702</v>
      </c>
      <c r="H73" s="34" t="s">
        <v>214</v>
      </c>
      <c r="I73" s="34">
        <v>838</v>
      </c>
      <c r="J73" s="11" t="str">
        <f t="shared" ref="J73:J74" ca="1" si="104">IF(M73="", IF(O73="","",X73+(INDIRECT("S" &amp; ROW() - 1) - S73)),IF(O73="", "", INDIRECT("S" &amp; ROW() - 1) - S73))</f>
        <v/>
      </c>
      <c r="K73" s="32">
        <v>1</v>
      </c>
      <c r="L73" s="11"/>
      <c r="M73" s="19"/>
      <c r="N73" s="18" t="str">
        <f t="shared" ref="N73:N74" ca="1" si="105">IF(M73="", IF(X73=0, "", X73), IF(V73 = "", "", IF(V73/U73 = 0, "", V73/U73)))</f>
        <v/>
      </c>
      <c r="P73" s="1">
        <f t="shared" ref="P73:P74" si="106">IF(O73 = "-", -W73,I73)</f>
        <v>838</v>
      </c>
      <c r="Q73" s="1">
        <f t="shared" ref="Q73:Q74" ca="1" si="107">IF(O73 = "-", SUM(INDIRECT(ADDRESS(2,COLUMN(P73)) &amp; ":" &amp; ADDRESS(ROW(),COLUMN(P73)))), 0)</f>
        <v>0</v>
      </c>
      <c r="R73" s="1">
        <f t="shared" ref="R73:R74" si="108">IF(O73="-",1,0)</f>
        <v>0</v>
      </c>
      <c r="S73" s="1">
        <f t="shared" ref="S73:S74" ca="1" si="109">IF(Q73 = 0, INDIRECT("S" &amp; ROW() - 1), Q73)</f>
        <v>-5</v>
      </c>
      <c r="T73" s="1" t="str">
        <f>IF(H73="","",VLOOKUP(H73,'Соль SKU'!$A$1:$B$150,2,0))</f>
        <v>2.7, Альче</v>
      </c>
      <c r="U73" s="1">
        <f t="shared" si="40"/>
        <v>9.4117647058823533</v>
      </c>
      <c r="V73" s="1">
        <f t="shared" si="41"/>
        <v>0</v>
      </c>
      <c r="W73" s="1">
        <f t="shared" ref="W73:W74" si="110">IF(V73 = "", "", V73/U73)</f>
        <v>0</v>
      </c>
      <c r="X73" s="1" t="str">
        <f t="shared" ref="X73:X74" ca="1" si="111">IF(O73="", "", MAX(ROUND(-(INDIRECT("S" &amp; ROW() - 1) - S73)/850, 0), 1) * 850)</f>
        <v/>
      </c>
    </row>
    <row r="74" spans="1:24" s="1" customFormat="1" ht="13.75" customHeight="1" x14ac:dyDescent="0.2">
      <c r="A74" s="32" t="str">
        <f ca="1">IF(O74="-", "-", 1 + MAX(Вода!$A$2:$A$63) + SUM(INDIRECT(ADDRESS(2,COLUMN(R74)) &amp; ":" &amp; ADDRESS(ROW(),COLUMN(R74)))))</f>
        <v>-</v>
      </c>
      <c r="B74" s="32" t="s">
        <v>691</v>
      </c>
      <c r="C74" s="32" t="s">
        <v>691</v>
      </c>
      <c r="D74" s="32" t="s">
        <v>691</v>
      </c>
      <c r="E74" s="32" t="s">
        <v>691</v>
      </c>
      <c r="F74" s="32" t="s">
        <v>691</v>
      </c>
      <c r="G74" s="32" t="s">
        <v>691</v>
      </c>
      <c r="H74" s="32" t="s">
        <v>691</v>
      </c>
      <c r="J74" s="11">
        <f t="shared" ca="1" si="104"/>
        <v>0</v>
      </c>
      <c r="K74" s="32"/>
      <c r="L74" s="11"/>
      <c r="M74" s="33">
        <v>8000</v>
      </c>
      <c r="N74" s="18">
        <f t="shared" si="105"/>
        <v>850</v>
      </c>
      <c r="O74" s="32" t="s">
        <v>691</v>
      </c>
      <c r="P74" s="1">
        <f t="shared" si="106"/>
        <v>-850</v>
      </c>
      <c r="Q74" s="1">
        <f t="shared" ca="1" si="107"/>
        <v>-5</v>
      </c>
      <c r="R74" s="1">
        <f t="shared" si="108"/>
        <v>1</v>
      </c>
      <c r="S74" s="1">
        <f t="shared" ca="1" si="109"/>
        <v>-5</v>
      </c>
      <c r="T74" s="1" t="str">
        <f>IF(H74="","",VLOOKUP(H74,'Соль SKU'!$A$1:$B$150,2,0))</f>
        <v>-</v>
      </c>
      <c r="U74" s="1">
        <f t="shared" si="40"/>
        <v>9.4117647058823533</v>
      </c>
      <c r="V74" s="1">
        <f t="shared" si="41"/>
        <v>8000</v>
      </c>
      <c r="W74" s="1">
        <f t="shared" si="110"/>
        <v>850</v>
      </c>
      <c r="X74" s="1">
        <f t="shared" ca="1" si="111"/>
        <v>850</v>
      </c>
    </row>
    <row r="75" spans="1:24" ht="13.75" customHeight="1" x14ac:dyDescent="0.2">
      <c r="J75" s="11" t="str">
        <f t="shared" ca="1" si="34"/>
        <v/>
      </c>
      <c r="M75" s="19"/>
      <c r="N75" s="18" t="str">
        <f t="shared" ca="1" si="35"/>
        <v/>
      </c>
      <c r="P75" s="1">
        <f t="shared" si="36"/>
        <v>0</v>
      </c>
      <c r="Q75" s="1">
        <f t="shared" ca="1" si="37"/>
        <v>0</v>
      </c>
      <c r="R75" s="1">
        <f t="shared" si="38"/>
        <v>0</v>
      </c>
      <c r="S75" s="1">
        <f t="shared" ca="1" si="39"/>
        <v>-5</v>
      </c>
      <c r="T75" s="1" t="str">
        <f>IF(H75="","",VLOOKUP(H75,'Соль SKU'!$A$1:$B$150,2,0))</f>
        <v/>
      </c>
      <c r="U75" s="1">
        <f t="shared" si="40"/>
        <v>9.4117647058823533</v>
      </c>
      <c r="V75" s="1">
        <f t="shared" si="41"/>
        <v>0</v>
      </c>
      <c r="W75" s="1">
        <f t="shared" si="42"/>
        <v>0</v>
      </c>
      <c r="X75" s="1" t="str">
        <f t="shared" ca="1" si="43"/>
        <v/>
      </c>
    </row>
    <row r="76" spans="1:24" ht="13.75" customHeight="1" x14ac:dyDescent="0.2">
      <c r="J76" s="11" t="str">
        <f t="shared" ca="1" si="34"/>
        <v/>
      </c>
      <c r="M76" s="19"/>
      <c r="N76" s="18" t="str">
        <f t="shared" ca="1" si="35"/>
        <v/>
      </c>
      <c r="P76" s="1">
        <f t="shared" si="36"/>
        <v>0</v>
      </c>
      <c r="Q76" s="1">
        <f t="shared" ca="1" si="37"/>
        <v>0</v>
      </c>
      <c r="R76" s="1">
        <f t="shared" si="38"/>
        <v>0</v>
      </c>
      <c r="S76" s="1">
        <f t="shared" ca="1" si="39"/>
        <v>-5</v>
      </c>
      <c r="T76" s="1" t="str">
        <f>IF(H76="","",VLOOKUP(H76,'Соль SKU'!$A$1:$B$150,2,0))</f>
        <v/>
      </c>
      <c r="U76" s="1">
        <f t="shared" si="40"/>
        <v>9.4117647058823533</v>
      </c>
      <c r="V76" s="1">
        <f t="shared" si="41"/>
        <v>0</v>
      </c>
      <c r="W76" s="1">
        <f t="shared" si="42"/>
        <v>0</v>
      </c>
      <c r="X76" s="1" t="str">
        <f t="shared" ca="1" si="43"/>
        <v/>
      </c>
    </row>
    <row r="77" spans="1:24" ht="13.75" customHeight="1" x14ac:dyDescent="0.2">
      <c r="J77" s="11" t="str">
        <f t="shared" ca="1" si="34"/>
        <v/>
      </c>
      <c r="M77" s="19"/>
      <c r="N77" s="18" t="str">
        <f t="shared" ca="1" si="35"/>
        <v/>
      </c>
      <c r="P77" s="1">
        <f t="shared" si="36"/>
        <v>0</v>
      </c>
      <c r="Q77" s="1">
        <f t="shared" ca="1" si="37"/>
        <v>0</v>
      </c>
      <c r="R77" s="1">
        <f t="shared" si="38"/>
        <v>0</v>
      </c>
      <c r="S77" s="1">
        <f t="shared" ca="1" si="39"/>
        <v>-5</v>
      </c>
      <c r="T77" s="1" t="str">
        <f>IF(H77="","",VLOOKUP(H77,'Соль SKU'!$A$1:$B$150,2,0))</f>
        <v/>
      </c>
      <c r="U77" s="1">
        <f t="shared" si="40"/>
        <v>9.4117647058823533</v>
      </c>
      <c r="V77" s="1">
        <f t="shared" si="41"/>
        <v>0</v>
      </c>
      <c r="W77" s="1">
        <f t="shared" si="42"/>
        <v>0</v>
      </c>
      <c r="X77" s="1" t="str">
        <f t="shared" ca="1" si="43"/>
        <v/>
      </c>
    </row>
    <row r="78" spans="1:24" ht="13.75" customHeight="1" x14ac:dyDescent="0.2">
      <c r="J78" s="11" t="str">
        <f t="shared" ca="1" si="34"/>
        <v/>
      </c>
      <c r="M78" s="19"/>
      <c r="N78" s="18" t="str">
        <f t="shared" ca="1" si="35"/>
        <v/>
      </c>
      <c r="P78" s="1">
        <f t="shared" si="36"/>
        <v>0</v>
      </c>
      <c r="Q78" s="1">
        <f t="shared" ca="1" si="37"/>
        <v>0</v>
      </c>
      <c r="R78" s="1">
        <f t="shared" si="38"/>
        <v>0</v>
      </c>
      <c r="S78" s="1">
        <f t="shared" ca="1" si="39"/>
        <v>-5</v>
      </c>
      <c r="T78" s="1" t="str">
        <f>IF(H78="","",VLOOKUP(H78,'Соль SKU'!$A$1:$B$150,2,0))</f>
        <v/>
      </c>
      <c r="U78" s="1">
        <f t="shared" si="40"/>
        <v>9.4117647058823533</v>
      </c>
      <c r="V78" s="1">
        <f t="shared" si="41"/>
        <v>0</v>
      </c>
      <c r="W78" s="1">
        <f t="shared" si="42"/>
        <v>0</v>
      </c>
      <c r="X78" s="1" t="str">
        <f t="shared" ca="1" si="43"/>
        <v/>
      </c>
    </row>
    <row r="79" spans="1:24" ht="13.75" customHeight="1" x14ac:dyDescent="0.2">
      <c r="J79" s="11" t="str">
        <f t="shared" ca="1" si="34"/>
        <v/>
      </c>
      <c r="M79" s="19"/>
      <c r="N79" s="18" t="str">
        <f t="shared" ca="1" si="35"/>
        <v/>
      </c>
      <c r="P79" s="1">
        <f t="shared" si="36"/>
        <v>0</v>
      </c>
      <c r="Q79" s="1">
        <f t="shared" ca="1" si="37"/>
        <v>0</v>
      </c>
      <c r="R79" s="1">
        <f t="shared" si="38"/>
        <v>0</v>
      </c>
      <c r="S79" s="1">
        <f t="shared" ca="1" si="39"/>
        <v>-5</v>
      </c>
      <c r="T79" s="1" t="str">
        <f>IF(H79="","",VLOOKUP(H79,'Соль SKU'!$A$1:$B$150,2,0))</f>
        <v/>
      </c>
      <c r="U79" s="1">
        <f t="shared" si="40"/>
        <v>9.4117647058823533</v>
      </c>
      <c r="V79" s="1">
        <f t="shared" si="41"/>
        <v>0</v>
      </c>
      <c r="W79" s="1">
        <f t="shared" si="42"/>
        <v>0</v>
      </c>
      <c r="X79" s="1" t="str">
        <f t="shared" ca="1" si="43"/>
        <v/>
      </c>
    </row>
    <row r="80" spans="1:24" ht="13.75" customHeight="1" x14ac:dyDescent="0.2">
      <c r="J80" s="11" t="str">
        <f t="shared" ca="1" si="34"/>
        <v/>
      </c>
      <c r="M80" s="19"/>
      <c r="N80" s="18" t="str">
        <f t="shared" ca="1" si="35"/>
        <v/>
      </c>
      <c r="P80" s="1">
        <f t="shared" si="36"/>
        <v>0</v>
      </c>
      <c r="Q80" s="1">
        <f t="shared" ca="1" si="37"/>
        <v>0</v>
      </c>
      <c r="R80" s="1">
        <f t="shared" si="38"/>
        <v>0</v>
      </c>
      <c r="S80" s="1">
        <f t="shared" ca="1" si="39"/>
        <v>-5</v>
      </c>
      <c r="T80" s="1" t="str">
        <f>IF(H80="","",VLOOKUP(H80,'Соль SKU'!$A$1:$B$150,2,0))</f>
        <v/>
      </c>
      <c r="U80" s="1">
        <f t="shared" si="40"/>
        <v>9.4117647058823533</v>
      </c>
      <c r="V80" s="1">
        <f t="shared" si="41"/>
        <v>0</v>
      </c>
      <c r="W80" s="1">
        <f t="shared" si="42"/>
        <v>0</v>
      </c>
      <c r="X80" s="1" t="str">
        <f t="shared" ca="1" si="43"/>
        <v/>
      </c>
    </row>
    <row r="81" spans="10:24" ht="13.75" customHeight="1" x14ac:dyDescent="0.2">
      <c r="J81" s="11" t="str">
        <f t="shared" ca="1" si="34"/>
        <v/>
      </c>
      <c r="M81" s="19"/>
      <c r="N81" s="18" t="str">
        <f t="shared" ca="1" si="35"/>
        <v/>
      </c>
      <c r="P81" s="1">
        <f t="shared" si="36"/>
        <v>0</v>
      </c>
      <c r="Q81" s="1">
        <f t="shared" ca="1" si="37"/>
        <v>0</v>
      </c>
      <c r="R81" s="1">
        <f t="shared" si="38"/>
        <v>0</v>
      </c>
      <c r="S81" s="1">
        <f t="shared" ca="1" si="39"/>
        <v>-5</v>
      </c>
      <c r="T81" s="1" t="str">
        <f>IF(H81="","",VLOOKUP(H81,'Соль SKU'!$A$1:$B$150,2,0))</f>
        <v/>
      </c>
      <c r="U81" s="1">
        <f t="shared" si="40"/>
        <v>9.4117647058823533</v>
      </c>
      <c r="V81" s="1">
        <f t="shared" si="41"/>
        <v>0</v>
      </c>
      <c r="W81" s="1">
        <f t="shared" si="42"/>
        <v>0</v>
      </c>
      <c r="X81" s="1" t="str">
        <f t="shared" ca="1" si="43"/>
        <v/>
      </c>
    </row>
    <row r="82" spans="10:24" ht="13.75" customHeight="1" x14ac:dyDescent="0.2">
      <c r="J82" s="11" t="str">
        <f t="shared" ca="1" si="34"/>
        <v/>
      </c>
      <c r="M82" s="19"/>
      <c r="N82" s="18" t="str">
        <f t="shared" ca="1" si="35"/>
        <v/>
      </c>
      <c r="P82" s="1">
        <f t="shared" si="36"/>
        <v>0</v>
      </c>
      <c r="Q82" s="1">
        <f t="shared" ca="1" si="37"/>
        <v>0</v>
      </c>
      <c r="R82" s="1">
        <f t="shared" si="38"/>
        <v>0</v>
      </c>
      <c r="S82" s="1">
        <f t="shared" ca="1" si="39"/>
        <v>-5</v>
      </c>
      <c r="T82" s="1" t="str">
        <f>IF(H82="","",VLOOKUP(H82,'Соль SKU'!$A$1:$B$150,2,0))</f>
        <v/>
      </c>
      <c r="U82" s="1">
        <f t="shared" si="40"/>
        <v>9.4117647058823533</v>
      </c>
      <c r="V82" s="1">
        <f t="shared" si="41"/>
        <v>0</v>
      </c>
      <c r="W82" s="1">
        <f t="shared" si="42"/>
        <v>0</v>
      </c>
      <c r="X82" s="1" t="str">
        <f t="shared" ca="1" si="43"/>
        <v/>
      </c>
    </row>
    <row r="83" spans="10:24" ht="13.75" customHeight="1" x14ac:dyDescent="0.2">
      <c r="J83" s="11" t="str">
        <f t="shared" ca="1" si="34"/>
        <v/>
      </c>
      <c r="M83" s="19"/>
      <c r="N83" s="18" t="str">
        <f t="shared" ca="1" si="35"/>
        <v/>
      </c>
      <c r="P83" s="1">
        <f t="shared" si="36"/>
        <v>0</v>
      </c>
      <c r="Q83" s="1">
        <f t="shared" ca="1" si="37"/>
        <v>0</v>
      </c>
      <c r="R83" s="1">
        <f t="shared" si="38"/>
        <v>0</v>
      </c>
      <c r="S83" s="1">
        <f t="shared" ca="1" si="39"/>
        <v>-5</v>
      </c>
      <c r="T83" s="1" t="str">
        <f>IF(H83="","",VLOOKUP(H83,'Соль SKU'!$A$1:$B$150,2,0))</f>
        <v/>
      </c>
      <c r="U83" s="1">
        <f t="shared" si="40"/>
        <v>9.4117647058823533</v>
      </c>
      <c r="V83" s="1">
        <f t="shared" si="41"/>
        <v>0</v>
      </c>
      <c r="W83" s="1">
        <f t="shared" si="42"/>
        <v>0</v>
      </c>
      <c r="X83" s="1" t="str">
        <f t="shared" ca="1" si="43"/>
        <v/>
      </c>
    </row>
    <row r="84" spans="10:24" ht="13.75" customHeight="1" x14ac:dyDescent="0.2">
      <c r="J84" s="11" t="str">
        <f t="shared" ca="1" si="34"/>
        <v/>
      </c>
      <c r="M84" s="19"/>
      <c r="N84" s="18" t="str">
        <f t="shared" ca="1" si="35"/>
        <v/>
      </c>
      <c r="P84" s="1">
        <f t="shared" si="36"/>
        <v>0</v>
      </c>
      <c r="Q84" s="1">
        <f t="shared" ca="1" si="37"/>
        <v>0</v>
      </c>
      <c r="R84" s="1">
        <f t="shared" si="38"/>
        <v>0</v>
      </c>
      <c r="S84" s="1">
        <f t="shared" ca="1" si="39"/>
        <v>-5</v>
      </c>
      <c r="T84" s="1" t="str">
        <f>IF(H84="","",VLOOKUP(H84,'Соль SKU'!$A$1:$B$150,2,0))</f>
        <v/>
      </c>
      <c r="U84" s="1">
        <f t="shared" si="40"/>
        <v>9.4117647058823533</v>
      </c>
      <c r="V84" s="1">
        <f t="shared" si="41"/>
        <v>0</v>
      </c>
      <c r="W84" s="1">
        <f t="shared" si="42"/>
        <v>0</v>
      </c>
      <c r="X84" s="1" t="str">
        <f t="shared" ca="1" si="43"/>
        <v/>
      </c>
    </row>
    <row r="85" spans="10:24" ht="13.75" customHeight="1" x14ac:dyDescent="0.2">
      <c r="J85" s="11" t="str">
        <f t="shared" ca="1" si="34"/>
        <v/>
      </c>
      <c r="M85" s="19"/>
      <c r="N85" s="18" t="str">
        <f t="shared" ca="1" si="35"/>
        <v/>
      </c>
      <c r="P85" s="1">
        <f t="shared" si="36"/>
        <v>0</v>
      </c>
      <c r="Q85" s="1">
        <f t="shared" ca="1" si="37"/>
        <v>0</v>
      </c>
      <c r="R85" s="1">
        <f t="shared" si="38"/>
        <v>0</v>
      </c>
      <c r="S85" s="1">
        <f t="shared" ca="1" si="39"/>
        <v>-5</v>
      </c>
      <c r="T85" s="1" t="str">
        <f>IF(H85="","",VLOOKUP(H85,'Соль SKU'!$A$1:$B$150,2,0))</f>
        <v/>
      </c>
      <c r="U85" s="1">
        <f t="shared" si="40"/>
        <v>9.4117647058823533</v>
      </c>
      <c r="V85" s="1">
        <f t="shared" si="41"/>
        <v>0</v>
      </c>
      <c r="W85" s="1">
        <f t="shared" si="42"/>
        <v>0</v>
      </c>
      <c r="X85" s="1" t="str">
        <f t="shared" ca="1" si="43"/>
        <v/>
      </c>
    </row>
    <row r="86" spans="10:24" ht="13.75" customHeight="1" x14ac:dyDescent="0.2">
      <c r="J86" s="11" t="str">
        <f t="shared" ca="1" si="34"/>
        <v/>
      </c>
      <c r="M86" s="19"/>
      <c r="N86" s="18" t="str">
        <f t="shared" ca="1" si="35"/>
        <v/>
      </c>
      <c r="P86" s="1">
        <f t="shared" si="36"/>
        <v>0</v>
      </c>
      <c r="Q86" s="1">
        <f t="shared" ca="1" si="37"/>
        <v>0</v>
      </c>
      <c r="R86" s="1">
        <f t="shared" si="38"/>
        <v>0</v>
      </c>
      <c r="S86" s="1">
        <f t="shared" ca="1" si="39"/>
        <v>-5</v>
      </c>
      <c r="T86" s="1" t="str">
        <f>IF(H86="","",VLOOKUP(H86,'Соль SKU'!$A$1:$B$150,2,0))</f>
        <v/>
      </c>
      <c r="U86" s="1">
        <f t="shared" si="40"/>
        <v>9.4117647058823533</v>
      </c>
      <c r="V86" s="1">
        <f t="shared" si="41"/>
        <v>0</v>
      </c>
      <c r="W86" s="1">
        <f t="shared" si="42"/>
        <v>0</v>
      </c>
      <c r="X86" s="1" t="str">
        <f t="shared" ca="1" si="43"/>
        <v/>
      </c>
    </row>
    <row r="87" spans="10:24" ht="13.75" customHeight="1" x14ac:dyDescent="0.2">
      <c r="J87" s="11" t="str">
        <f t="shared" ca="1" si="34"/>
        <v/>
      </c>
      <c r="M87" s="19"/>
      <c r="N87" s="18" t="str">
        <f t="shared" ca="1" si="35"/>
        <v/>
      </c>
      <c r="P87" s="1">
        <f t="shared" si="36"/>
        <v>0</v>
      </c>
      <c r="Q87" s="1">
        <f t="shared" ca="1" si="37"/>
        <v>0</v>
      </c>
      <c r="R87" s="1">
        <f t="shared" si="38"/>
        <v>0</v>
      </c>
      <c r="S87" s="1">
        <f t="shared" ca="1" si="39"/>
        <v>-5</v>
      </c>
      <c r="T87" s="1" t="str">
        <f>IF(H87="","",VLOOKUP(H87,'Соль SKU'!$A$1:$B$150,2,0))</f>
        <v/>
      </c>
      <c r="U87" s="1">
        <f t="shared" si="40"/>
        <v>9.4117647058823533</v>
      </c>
      <c r="V87" s="1">
        <f t="shared" si="41"/>
        <v>0</v>
      </c>
      <c r="W87" s="1">
        <f t="shared" si="42"/>
        <v>0</v>
      </c>
      <c r="X87" s="1" t="str">
        <f t="shared" ca="1" si="43"/>
        <v/>
      </c>
    </row>
    <row r="88" spans="10:24" ht="13.75" customHeight="1" x14ac:dyDescent="0.2">
      <c r="J88" s="11" t="str">
        <f t="shared" ca="1" si="34"/>
        <v/>
      </c>
      <c r="M88" s="19"/>
      <c r="N88" s="18" t="str">
        <f t="shared" ca="1" si="35"/>
        <v/>
      </c>
      <c r="P88" s="1">
        <f t="shared" si="36"/>
        <v>0</v>
      </c>
      <c r="Q88" s="1">
        <f t="shared" ca="1" si="37"/>
        <v>0</v>
      </c>
      <c r="R88" s="1">
        <f t="shared" si="38"/>
        <v>0</v>
      </c>
      <c r="S88" s="1">
        <f t="shared" ca="1" si="39"/>
        <v>-5</v>
      </c>
      <c r="T88" s="1" t="str">
        <f>IF(H88="","",VLOOKUP(H88,'Соль SKU'!$A$1:$B$150,2,0))</f>
        <v/>
      </c>
      <c r="U88" s="1">
        <f t="shared" si="40"/>
        <v>9.4117647058823533</v>
      </c>
      <c r="V88" s="1">
        <f t="shared" si="41"/>
        <v>0</v>
      </c>
      <c r="W88" s="1">
        <f t="shared" si="42"/>
        <v>0</v>
      </c>
      <c r="X88" s="1" t="str">
        <f t="shared" ca="1" si="43"/>
        <v/>
      </c>
    </row>
    <row r="89" spans="10:24" ht="13.75" customHeight="1" x14ac:dyDescent="0.2">
      <c r="J89" s="11" t="str">
        <f t="shared" ca="1" si="34"/>
        <v/>
      </c>
      <c r="M89" s="19"/>
      <c r="N89" s="18" t="str">
        <f t="shared" ca="1" si="35"/>
        <v/>
      </c>
      <c r="P89" s="1">
        <f t="shared" si="36"/>
        <v>0</v>
      </c>
      <c r="Q89" s="1">
        <f t="shared" ca="1" si="37"/>
        <v>0</v>
      </c>
      <c r="R89" s="1">
        <f t="shared" si="38"/>
        <v>0</v>
      </c>
      <c r="S89" s="1">
        <f t="shared" ca="1" si="39"/>
        <v>-5</v>
      </c>
      <c r="T89" s="1" t="str">
        <f>IF(H89="","",VLOOKUP(H89,'Соль SKU'!$A$1:$B$150,2,0))</f>
        <v/>
      </c>
      <c r="U89" s="1">
        <f t="shared" si="40"/>
        <v>9.4117647058823533</v>
      </c>
      <c r="V89" s="1">
        <f t="shared" si="41"/>
        <v>0</v>
      </c>
      <c r="W89" s="1">
        <f t="shared" si="42"/>
        <v>0</v>
      </c>
      <c r="X89" s="1" t="str">
        <f t="shared" ca="1" si="43"/>
        <v/>
      </c>
    </row>
    <row r="90" spans="10:24" ht="13.75" customHeight="1" x14ac:dyDescent="0.2">
      <c r="J90" s="11" t="str">
        <f t="shared" ca="1" si="34"/>
        <v/>
      </c>
      <c r="M90" s="19"/>
      <c r="N90" s="18" t="str">
        <f t="shared" ca="1" si="35"/>
        <v/>
      </c>
      <c r="P90" s="1">
        <f t="shared" si="36"/>
        <v>0</v>
      </c>
      <c r="Q90" s="1">
        <f t="shared" ca="1" si="37"/>
        <v>0</v>
      </c>
      <c r="R90" s="1">
        <f t="shared" si="38"/>
        <v>0</v>
      </c>
      <c r="S90" s="1">
        <f t="shared" ca="1" si="39"/>
        <v>-5</v>
      </c>
      <c r="T90" s="1" t="str">
        <f>IF(H90="","",VLOOKUP(H90,'Соль SKU'!$A$1:$B$150,2,0))</f>
        <v/>
      </c>
      <c r="U90" s="1">
        <f t="shared" si="40"/>
        <v>9.4117647058823533</v>
      </c>
      <c r="V90" s="1">
        <f t="shared" si="41"/>
        <v>0</v>
      </c>
      <c r="W90" s="1">
        <f t="shared" si="42"/>
        <v>0</v>
      </c>
      <c r="X90" s="1" t="str">
        <f t="shared" ca="1" si="43"/>
        <v/>
      </c>
    </row>
    <row r="91" spans="10:24" ht="13.75" customHeight="1" x14ac:dyDescent="0.2">
      <c r="J91" s="11" t="str">
        <f t="shared" ca="1" si="34"/>
        <v/>
      </c>
      <c r="M91" s="18"/>
      <c r="N91" s="18" t="str">
        <f t="shared" ca="1" si="35"/>
        <v/>
      </c>
      <c r="P91" s="1">
        <f t="shared" si="36"/>
        <v>0</v>
      </c>
      <c r="Q91" s="1">
        <f t="shared" ca="1" si="37"/>
        <v>0</v>
      </c>
      <c r="R91" s="1">
        <f t="shared" si="38"/>
        <v>0</v>
      </c>
      <c r="S91" s="1">
        <f t="shared" ca="1" si="39"/>
        <v>-5</v>
      </c>
      <c r="T91" s="1" t="str">
        <f>IF(H91="","",VLOOKUP(H91,'Соль SKU'!$A$1:$B$150,2,0))</f>
        <v/>
      </c>
      <c r="U91" s="1">
        <f t="shared" si="40"/>
        <v>9.4117647058823533</v>
      </c>
      <c r="V91" s="1">
        <f t="shared" si="41"/>
        <v>0</v>
      </c>
      <c r="W91" s="1">
        <f t="shared" si="42"/>
        <v>0</v>
      </c>
      <c r="X91" s="1" t="str">
        <f t="shared" ca="1" si="43"/>
        <v/>
      </c>
    </row>
    <row r="92" spans="10:24" ht="13.75" customHeight="1" x14ac:dyDescent="0.2">
      <c r="J92" s="11" t="str">
        <f t="shared" ca="1" si="34"/>
        <v/>
      </c>
      <c r="M92" s="19"/>
      <c r="N92" s="18" t="str">
        <f t="shared" ca="1" si="35"/>
        <v/>
      </c>
      <c r="P92" s="1">
        <f t="shared" si="36"/>
        <v>0</v>
      </c>
      <c r="Q92" s="1">
        <f t="shared" ca="1" si="37"/>
        <v>0</v>
      </c>
      <c r="R92" s="1">
        <f t="shared" si="38"/>
        <v>0</v>
      </c>
      <c r="S92" s="1">
        <f t="shared" ca="1" si="39"/>
        <v>-5</v>
      </c>
      <c r="T92" s="1" t="str">
        <f>IF(H92="","",VLOOKUP(H92,'Соль SKU'!$A$1:$B$150,2,0))</f>
        <v/>
      </c>
      <c r="U92" s="1">
        <f t="shared" si="40"/>
        <v>9.4117647058823533</v>
      </c>
      <c r="V92" s="1">
        <f t="shared" si="41"/>
        <v>0</v>
      </c>
      <c r="W92" s="1">
        <f t="shared" si="42"/>
        <v>0</v>
      </c>
      <c r="X92" s="1" t="str">
        <f t="shared" ca="1" si="43"/>
        <v/>
      </c>
    </row>
    <row r="93" spans="10:24" ht="13.75" customHeight="1" x14ac:dyDescent="0.2">
      <c r="J93" s="11" t="str">
        <f t="shared" ca="1" si="34"/>
        <v/>
      </c>
      <c r="M93" s="19"/>
      <c r="N93" s="18" t="str">
        <f t="shared" ca="1" si="35"/>
        <v/>
      </c>
      <c r="P93" s="1">
        <f t="shared" si="36"/>
        <v>0</v>
      </c>
      <c r="Q93" s="1">
        <f t="shared" ca="1" si="37"/>
        <v>0</v>
      </c>
      <c r="R93" s="1">
        <f t="shared" si="38"/>
        <v>0</v>
      </c>
      <c r="S93" s="1">
        <f t="shared" ca="1" si="39"/>
        <v>-5</v>
      </c>
      <c r="T93" s="1" t="str">
        <f>IF(H93="","",VLOOKUP(H93,'Соль SKU'!$A$1:$B$150,2,0))</f>
        <v/>
      </c>
      <c r="U93" s="1">
        <f t="shared" si="40"/>
        <v>9.4117647058823533</v>
      </c>
      <c r="V93" s="1">
        <f t="shared" si="41"/>
        <v>0</v>
      </c>
      <c r="W93" s="1">
        <f t="shared" si="42"/>
        <v>0</v>
      </c>
      <c r="X93" s="1" t="str">
        <f t="shared" ca="1" si="43"/>
        <v/>
      </c>
    </row>
    <row r="94" spans="10:24" ht="13.75" customHeight="1" x14ac:dyDescent="0.2">
      <c r="J94" s="11" t="str">
        <f t="shared" ca="1" si="34"/>
        <v/>
      </c>
      <c r="M94" s="19"/>
      <c r="N94" s="18" t="str">
        <f t="shared" ca="1" si="35"/>
        <v/>
      </c>
      <c r="P94" s="1">
        <f t="shared" si="36"/>
        <v>0</v>
      </c>
      <c r="Q94" s="1">
        <f t="shared" ca="1" si="37"/>
        <v>0</v>
      </c>
      <c r="R94" s="1">
        <f t="shared" si="38"/>
        <v>0</v>
      </c>
      <c r="S94" s="1">
        <f t="shared" ca="1" si="39"/>
        <v>-5</v>
      </c>
      <c r="T94" s="1" t="str">
        <f>IF(H94="","",VLOOKUP(H94,'Соль SKU'!$A$1:$B$150,2,0))</f>
        <v/>
      </c>
      <c r="U94" s="1">
        <f t="shared" si="40"/>
        <v>9.4117647058823533</v>
      </c>
      <c r="V94" s="1">
        <f t="shared" si="41"/>
        <v>0</v>
      </c>
      <c r="W94" s="1">
        <f t="shared" si="42"/>
        <v>0</v>
      </c>
      <c r="X94" s="1" t="str">
        <f t="shared" ca="1" si="43"/>
        <v/>
      </c>
    </row>
    <row r="95" spans="10:24" ht="13.75" customHeight="1" x14ac:dyDescent="0.2">
      <c r="J95" s="11" t="str">
        <f t="shared" ca="1" si="34"/>
        <v/>
      </c>
      <c r="M95" s="19"/>
      <c r="N95" s="18" t="str">
        <f t="shared" ca="1" si="35"/>
        <v/>
      </c>
      <c r="P95" s="1">
        <f t="shared" si="36"/>
        <v>0</v>
      </c>
      <c r="Q95" s="1">
        <f t="shared" ca="1" si="37"/>
        <v>0</v>
      </c>
      <c r="R95" s="1">
        <f t="shared" si="38"/>
        <v>0</v>
      </c>
      <c r="S95" s="1">
        <f t="shared" ca="1" si="39"/>
        <v>-5</v>
      </c>
      <c r="T95" s="1" t="str">
        <f>IF(H95="","",VLOOKUP(H95,'Соль SKU'!$A$1:$B$150,2,0))</f>
        <v/>
      </c>
      <c r="U95" s="1">
        <f t="shared" si="40"/>
        <v>9.4117647058823533</v>
      </c>
      <c r="V95" s="1">
        <f t="shared" si="41"/>
        <v>0</v>
      </c>
      <c r="W95" s="1">
        <f t="shared" si="42"/>
        <v>0</v>
      </c>
      <c r="X95" s="1" t="str">
        <f t="shared" ca="1" si="43"/>
        <v/>
      </c>
    </row>
    <row r="96" spans="10:24" ht="13.75" customHeight="1" x14ac:dyDescent="0.2">
      <c r="J96" s="11" t="str">
        <f t="shared" ca="1" si="34"/>
        <v/>
      </c>
      <c r="M96" s="19"/>
      <c r="N96" s="18" t="str">
        <f t="shared" ca="1" si="35"/>
        <v/>
      </c>
      <c r="P96" s="1">
        <f t="shared" si="36"/>
        <v>0</v>
      </c>
      <c r="Q96" s="1">
        <f t="shared" ca="1" si="37"/>
        <v>0</v>
      </c>
      <c r="R96" s="1">
        <f t="shared" si="38"/>
        <v>0</v>
      </c>
      <c r="S96" s="1">
        <f t="shared" ca="1" si="39"/>
        <v>-5</v>
      </c>
      <c r="T96" s="1" t="str">
        <f>IF(H96="","",VLOOKUP(H96,'Соль SKU'!$A$1:$B$150,2,0))</f>
        <v/>
      </c>
      <c r="U96" s="1">
        <f t="shared" si="40"/>
        <v>9.4117647058823533</v>
      </c>
      <c r="V96" s="1">
        <f t="shared" si="41"/>
        <v>0</v>
      </c>
      <c r="W96" s="1">
        <f t="shared" si="42"/>
        <v>0</v>
      </c>
      <c r="X96" s="1" t="str">
        <f t="shared" ca="1" si="43"/>
        <v/>
      </c>
    </row>
    <row r="97" spans="10:24" ht="13.75" customHeight="1" x14ac:dyDescent="0.2">
      <c r="J97" s="11" t="str">
        <f t="shared" ca="1" si="34"/>
        <v/>
      </c>
      <c r="M97" s="19"/>
      <c r="N97" s="18" t="str">
        <f t="shared" ca="1" si="35"/>
        <v/>
      </c>
      <c r="P97" s="1">
        <f t="shared" si="36"/>
        <v>0</v>
      </c>
      <c r="Q97" s="1">
        <f t="shared" ca="1" si="37"/>
        <v>0</v>
      </c>
      <c r="R97" s="1">
        <f t="shared" si="38"/>
        <v>0</v>
      </c>
      <c r="S97" s="1">
        <f t="shared" ca="1" si="39"/>
        <v>-5</v>
      </c>
      <c r="T97" s="1" t="str">
        <f>IF(H97="","",VLOOKUP(H97,'Соль SKU'!$A$1:$B$150,2,0))</f>
        <v/>
      </c>
      <c r="U97" s="1">
        <f t="shared" si="40"/>
        <v>9.4117647058823533</v>
      </c>
      <c r="V97" s="1">
        <f t="shared" si="41"/>
        <v>0</v>
      </c>
      <c r="W97" s="1">
        <f t="shared" si="42"/>
        <v>0</v>
      </c>
      <c r="X97" s="1" t="str">
        <f t="shared" ca="1" si="43"/>
        <v/>
      </c>
    </row>
    <row r="98" spans="10:24" ht="13.75" customHeight="1" x14ac:dyDescent="0.2">
      <c r="J98" s="11" t="str">
        <f t="shared" ref="J98:J129" ca="1" si="112">IF(M98="", IF(O98="","",X98+(INDIRECT("S" &amp; ROW() - 1) - S98)),IF(O98="", "", INDIRECT("S" &amp; ROW() - 1) - S98))</f>
        <v/>
      </c>
      <c r="M98" s="19"/>
      <c r="N98" s="18" t="str">
        <f t="shared" ref="N98:N129" ca="1" si="113">IF(M98="", IF(X98=0, "", X98), IF(V98 = "", "", IF(V98/U98 = 0, "", V98/U98)))</f>
        <v/>
      </c>
      <c r="P98" s="1">
        <f t="shared" ref="P98:P129" si="114">IF(O98 = "-", -W98,I98)</f>
        <v>0</v>
      </c>
      <c r="Q98" s="1">
        <f t="shared" ref="Q98:Q105" ca="1" si="115">IF(O98 = "-", SUM(INDIRECT(ADDRESS(2,COLUMN(P98)) &amp; ":" &amp; ADDRESS(ROW(),COLUMN(P98)))), 0)</f>
        <v>0</v>
      </c>
      <c r="R98" s="1">
        <f t="shared" ref="R98:R129" si="116">IF(O98="-",1,0)</f>
        <v>0</v>
      </c>
      <c r="S98" s="1">
        <f t="shared" ref="S98:S129" ca="1" si="117">IF(Q98 = 0, INDIRECT("S" &amp; ROW() - 1), Q98)</f>
        <v>-5</v>
      </c>
      <c r="T98" s="1" t="str">
        <f>IF(H98="","",VLOOKUP(H98,'Соль SKU'!$A$1:$B$150,2,0))</f>
        <v/>
      </c>
      <c r="U98" s="1">
        <f t="shared" ref="U98:U129" si="118">8000/850</f>
        <v>9.4117647058823533</v>
      </c>
      <c r="V98" s="1">
        <f t="shared" ref="V98:V129" si="11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9" si="120">IF(V98 = "", "", V98/U98)</f>
        <v>0</v>
      </c>
      <c r="X98" s="1" t="str">
        <f t="shared" ref="X98:X129" ca="1" si="121">IF(O98="", "", MAX(ROUND(-(INDIRECT("S" &amp; ROW() - 1) - S98)/850, 0), 1) * 850)</f>
        <v/>
      </c>
    </row>
    <row r="99" spans="10:24" ht="13.75" customHeight="1" x14ac:dyDescent="0.2">
      <c r="J99" s="11" t="str">
        <f t="shared" ca="1" si="112"/>
        <v/>
      </c>
      <c r="M99" s="19"/>
      <c r="N99" s="18" t="str">
        <f t="shared" ca="1" si="113"/>
        <v/>
      </c>
      <c r="P99" s="1">
        <f t="shared" si="114"/>
        <v>0</v>
      </c>
      <c r="Q99" s="1">
        <f t="shared" ca="1" si="115"/>
        <v>0</v>
      </c>
      <c r="R99" s="1">
        <f t="shared" si="116"/>
        <v>0</v>
      </c>
      <c r="S99" s="1">
        <f t="shared" ca="1" si="117"/>
        <v>-5</v>
      </c>
      <c r="T99" s="1" t="str">
        <f>IF(H99="","",VLOOKUP(H99,'Соль SKU'!$A$1:$B$150,2,0))</f>
        <v/>
      </c>
      <c r="U99" s="1">
        <f t="shared" si="118"/>
        <v>9.4117647058823533</v>
      </c>
      <c r="V99" s="1">
        <f t="shared" si="119"/>
        <v>0</v>
      </c>
      <c r="W99" s="1">
        <f t="shared" si="120"/>
        <v>0</v>
      </c>
      <c r="X99" s="1" t="str">
        <f t="shared" ca="1" si="121"/>
        <v/>
      </c>
    </row>
    <row r="100" spans="10:24" ht="13.75" customHeight="1" x14ac:dyDescent="0.2">
      <c r="J100" s="11" t="str">
        <f t="shared" ca="1" si="112"/>
        <v/>
      </c>
      <c r="M100" s="19"/>
      <c r="N100" s="18" t="str">
        <f t="shared" ca="1" si="113"/>
        <v/>
      </c>
      <c r="P100" s="1">
        <f t="shared" si="114"/>
        <v>0</v>
      </c>
      <c r="Q100" s="1">
        <f t="shared" ca="1" si="115"/>
        <v>0</v>
      </c>
      <c r="R100" s="1">
        <f t="shared" si="116"/>
        <v>0</v>
      </c>
      <c r="S100" s="1">
        <f t="shared" ca="1" si="117"/>
        <v>-5</v>
      </c>
      <c r="T100" s="1" t="str">
        <f>IF(H100="","",VLOOKUP(H100,'Соль SKU'!$A$1:$B$150,2,0))</f>
        <v/>
      </c>
      <c r="U100" s="1">
        <f t="shared" si="118"/>
        <v>9.4117647058823533</v>
      </c>
      <c r="V100" s="1">
        <f t="shared" si="119"/>
        <v>0</v>
      </c>
      <c r="W100" s="1">
        <f t="shared" si="120"/>
        <v>0</v>
      </c>
      <c r="X100" s="1" t="str">
        <f t="shared" ca="1" si="121"/>
        <v/>
      </c>
    </row>
    <row r="101" spans="10:24" ht="13.75" customHeight="1" x14ac:dyDescent="0.2">
      <c r="J101" s="11" t="str">
        <f t="shared" ca="1" si="112"/>
        <v/>
      </c>
      <c r="M101" s="19"/>
      <c r="N101" s="18" t="str">
        <f t="shared" ca="1" si="113"/>
        <v/>
      </c>
      <c r="P101" s="1">
        <f t="shared" si="114"/>
        <v>0</v>
      </c>
      <c r="Q101" s="1">
        <f t="shared" ca="1" si="115"/>
        <v>0</v>
      </c>
      <c r="R101" s="1">
        <f t="shared" si="116"/>
        <v>0</v>
      </c>
      <c r="S101" s="1">
        <f t="shared" ca="1" si="117"/>
        <v>-5</v>
      </c>
      <c r="T101" s="1" t="str">
        <f>IF(H101="","",VLOOKUP(H101,'Соль SKU'!$A$1:$B$150,2,0))</f>
        <v/>
      </c>
      <c r="U101" s="1">
        <f t="shared" si="118"/>
        <v>9.4117647058823533</v>
      </c>
      <c r="V101" s="1">
        <f t="shared" si="119"/>
        <v>0</v>
      </c>
      <c r="W101" s="1">
        <f t="shared" si="120"/>
        <v>0</v>
      </c>
      <c r="X101" s="1" t="str">
        <f t="shared" ca="1" si="121"/>
        <v/>
      </c>
    </row>
    <row r="102" spans="10:24" ht="13.75" customHeight="1" x14ac:dyDescent="0.2">
      <c r="J102" s="11" t="str">
        <f t="shared" ca="1" si="112"/>
        <v/>
      </c>
      <c r="M102" s="19"/>
      <c r="N102" s="18" t="str">
        <f t="shared" ca="1" si="113"/>
        <v/>
      </c>
      <c r="P102" s="1">
        <f t="shared" si="114"/>
        <v>0</v>
      </c>
      <c r="Q102" s="1">
        <f t="shared" ca="1" si="115"/>
        <v>0</v>
      </c>
      <c r="R102" s="1">
        <f t="shared" si="116"/>
        <v>0</v>
      </c>
      <c r="S102" s="1">
        <f t="shared" ca="1" si="117"/>
        <v>-5</v>
      </c>
      <c r="T102" s="1" t="str">
        <f>IF(H102="","",VLOOKUP(H102,'Соль SKU'!$A$1:$B$150,2,0))</f>
        <v/>
      </c>
      <c r="U102" s="1">
        <f t="shared" si="118"/>
        <v>9.4117647058823533</v>
      </c>
      <c r="V102" s="1">
        <f t="shared" si="119"/>
        <v>0</v>
      </c>
      <c r="W102" s="1">
        <f t="shared" si="120"/>
        <v>0</v>
      </c>
      <c r="X102" s="1" t="str">
        <f t="shared" ca="1" si="121"/>
        <v/>
      </c>
    </row>
    <row r="103" spans="10:24" ht="13.75" customHeight="1" x14ac:dyDescent="0.2">
      <c r="J103" s="11" t="str">
        <f t="shared" ca="1" si="112"/>
        <v/>
      </c>
      <c r="M103" s="19"/>
      <c r="N103" s="18" t="str">
        <f t="shared" ca="1" si="113"/>
        <v/>
      </c>
      <c r="P103" s="1">
        <f t="shared" si="114"/>
        <v>0</v>
      </c>
      <c r="Q103" s="1">
        <f t="shared" ca="1" si="115"/>
        <v>0</v>
      </c>
      <c r="R103" s="1">
        <f t="shared" si="116"/>
        <v>0</v>
      </c>
      <c r="S103" s="1">
        <f t="shared" ca="1" si="117"/>
        <v>-5</v>
      </c>
      <c r="T103" s="1" t="str">
        <f>IF(H103="","",VLOOKUP(H103,'Соль SKU'!$A$1:$B$150,2,0))</f>
        <v/>
      </c>
      <c r="U103" s="1">
        <f t="shared" si="118"/>
        <v>9.4117647058823533</v>
      </c>
      <c r="V103" s="1">
        <f t="shared" si="119"/>
        <v>0</v>
      </c>
      <c r="W103" s="1">
        <f t="shared" si="120"/>
        <v>0</v>
      </c>
      <c r="X103" s="1" t="str">
        <f t="shared" ca="1" si="121"/>
        <v/>
      </c>
    </row>
    <row r="104" spans="10:24" ht="13.75" customHeight="1" x14ac:dyDescent="0.2">
      <c r="J104" s="11" t="str">
        <f t="shared" ca="1" si="112"/>
        <v/>
      </c>
      <c r="M104" s="19"/>
      <c r="N104" s="18" t="str">
        <f t="shared" ca="1" si="113"/>
        <v/>
      </c>
      <c r="P104" s="1">
        <f t="shared" si="114"/>
        <v>0</v>
      </c>
      <c r="Q104" s="1">
        <f t="shared" ca="1" si="115"/>
        <v>0</v>
      </c>
      <c r="R104" s="1">
        <f t="shared" si="116"/>
        <v>0</v>
      </c>
      <c r="S104" s="1">
        <f t="shared" ca="1" si="117"/>
        <v>-5</v>
      </c>
      <c r="T104" s="1" t="str">
        <f>IF(H104="","",VLOOKUP(H104,'Соль SKU'!$A$1:$B$150,2,0))</f>
        <v/>
      </c>
      <c r="U104" s="1">
        <f t="shared" si="118"/>
        <v>9.4117647058823533</v>
      </c>
      <c r="V104" s="1">
        <f t="shared" si="119"/>
        <v>0</v>
      </c>
      <c r="W104" s="1">
        <f t="shared" si="120"/>
        <v>0</v>
      </c>
      <c r="X104" s="1" t="str">
        <f t="shared" ca="1" si="121"/>
        <v/>
      </c>
    </row>
    <row r="105" spans="10:24" ht="13.75" customHeight="1" x14ac:dyDescent="0.2">
      <c r="J105" s="11" t="str">
        <f t="shared" ca="1" si="112"/>
        <v/>
      </c>
      <c r="M105" s="19"/>
      <c r="N105" s="18" t="str">
        <f t="shared" ca="1" si="113"/>
        <v/>
      </c>
      <c r="P105" s="1">
        <f t="shared" si="114"/>
        <v>0</v>
      </c>
      <c r="Q105" s="1">
        <f t="shared" ca="1" si="115"/>
        <v>0</v>
      </c>
      <c r="R105" s="1">
        <f t="shared" si="116"/>
        <v>0</v>
      </c>
      <c r="S105" s="1">
        <f t="shared" ca="1" si="117"/>
        <v>-5</v>
      </c>
      <c r="T105" s="1" t="str">
        <f>IF(H105="","",VLOOKUP(H105,'Соль SKU'!$A$1:$B$150,2,0))</f>
        <v/>
      </c>
      <c r="U105" s="1">
        <f t="shared" si="118"/>
        <v>9.4117647058823533</v>
      </c>
      <c r="V105" s="1">
        <f t="shared" si="119"/>
        <v>0</v>
      </c>
      <c r="W105" s="1">
        <f t="shared" si="120"/>
        <v>0</v>
      </c>
      <c r="X105" s="1" t="str">
        <f t="shared" ca="1" si="121"/>
        <v/>
      </c>
    </row>
    <row r="106" spans="10:24" ht="13.75" customHeight="1" x14ac:dyDescent="0.2">
      <c r="J106" s="11" t="str">
        <f t="shared" ca="1" si="112"/>
        <v/>
      </c>
      <c r="M106" s="19"/>
      <c r="N106" s="18" t="str">
        <f t="shared" ca="1" si="113"/>
        <v/>
      </c>
      <c r="P106" s="1">
        <f t="shared" si="114"/>
        <v>0</v>
      </c>
      <c r="Q106" s="1">
        <f t="shared" ref="Q106:Q131" ca="1" si="122">IF(O106="-",SUM(INDIRECT(ADDRESS(2,COLUMN(P106))&amp;":"&amp;ADDRESS(ROW(),COLUMN(P106)))),0)</f>
        <v>0</v>
      </c>
      <c r="R106" s="1">
        <f t="shared" si="116"/>
        <v>0</v>
      </c>
      <c r="S106" s="1">
        <f t="shared" ca="1" si="117"/>
        <v>-5</v>
      </c>
      <c r="T106" s="1" t="str">
        <f>IF(H106="","",VLOOKUP(H106,'Соль SKU'!$A$1:$B$150,2,0))</f>
        <v/>
      </c>
      <c r="U106" s="1">
        <f t="shared" si="118"/>
        <v>9.4117647058823533</v>
      </c>
      <c r="V106" s="1">
        <f t="shared" si="119"/>
        <v>0</v>
      </c>
      <c r="W106" s="1">
        <f t="shared" si="120"/>
        <v>0</v>
      </c>
      <c r="X106" s="1" t="str">
        <f t="shared" ca="1" si="121"/>
        <v/>
      </c>
    </row>
    <row r="107" spans="10:24" ht="13.75" customHeight="1" x14ac:dyDescent="0.2">
      <c r="J107" s="11" t="str">
        <f t="shared" ca="1" si="112"/>
        <v/>
      </c>
      <c r="M107" s="19"/>
      <c r="N107" s="18" t="str">
        <f t="shared" ca="1" si="113"/>
        <v/>
      </c>
      <c r="P107" s="1">
        <f t="shared" si="114"/>
        <v>0</v>
      </c>
      <c r="Q107" s="1">
        <f t="shared" ca="1" si="122"/>
        <v>0</v>
      </c>
      <c r="R107" s="1">
        <f t="shared" si="116"/>
        <v>0</v>
      </c>
      <c r="S107" s="1">
        <f t="shared" ca="1" si="117"/>
        <v>-5</v>
      </c>
      <c r="T107" s="1" t="str">
        <f>IF(H107="","",VLOOKUP(H107,'Соль SKU'!$A$1:$B$150,2,0))</f>
        <v/>
      </c>
      <c r="U107" s="1">
        <f t="shared" si="118"/>
        <v>9.4117647058823533</v>
      </c>
      <c r="V107" s="1">
        <f t="shared" si="119"/>
        <v>0</v>
      </c>
      <c r="W107" s="1">
        <f t="shared" si="120"/>
        <v>0</v>
      </c>
      <c r="X107" s="1" t="str">
        <f t="shared" ca="1" si="121"/>
        <v/>
      </c>
    </row>
    <row r="108" spans="10:24" ht="13.75" customHeight="1" x14ac:dyDescent="0.2">
      <c r="J108" s="11" t="str">
        <f t="shared" ca="1" si="112"/>
        <v/>
      </c>
      <c r="M108" s="19"/>
      <c r="N108" s="18" t="str">
        <f t="shared" ca="1" si="113"/>
        <v/>
      </c>
      <c r="P108" s="1">
        <f t="shared" si="114"/>
        <v>0</v>
      </c>
      <c r="Q108" s="1">
        <f t="shared" ca="1" si="122"/>
        <v>0</v>
      </c>
      <c r="R108" s="1">
        <f t="shared" si="116"/>
        <v>0</v>
      </c>
      <c r="S108" s="1">
        <f t="shared" ca="1" si="117"/>
        <v>-5</v>
      </c>
      <c r="T108" s="1" t="str">
        <f>IF(H108="","",VLOOKUP(H108,'Соль SKU'!$A$1:$B$150,2,0))</f>
        <v/>
      </c>
      <c r="U108" s="1">
        <f t="shared" si="118"/>
        <v>9.4117647058823533</v>
      </c>
      <c r="V108" s="1">
        <f t="shared" si="119"/>
        <v>0</v>
      </c>
      <c r="W108" s="1">
        <f t="shared" si="120"/>
        <v>0</v>
      </c>
      <c r="X108" s="1" t="str">
        <f t="shared" ca="1" si="121"/>
        <v/>
      </c>
    </row>
    <row r="109" spans="10:24" ht="13.75" customHeight="1" x14ac:dyDescent="0.2">
      <c r="J109" s="11" t="str">
        <f t="shared" ca="1" si="112"/>
        <v/>
      </c>
      <c r="M109" s="19"/>
      <c r="N109" s="18" t="str">
        <f t="shared" ca="1" si="113"/>
        <v/>
      </c>
      <c r="P109" s="1">
        <f t="shared" si="114"/>
        <v>0</v>
      </c>
      <c r="Q109" s="1">
        <f t="shared" ca="1" si="122"/>
        <v>0</v>
      </c>
      <c r="R109" s="1">
        <f t="shared" si="116"/>
        <v>0</v>
      </c>
      <c r="S109" s="1">
        <f t="shared" ca="1" si="117"/>
        <v>-5</v>
      </c>
      <c r="T109" s="1" t="str">
        <f>IF(H109="","",VLOOKUP(H109,'Соль SKU'!$A$1:$B$150,2,0))</f>
        <v/>
      </c>
      <c r="U109" s="1">
        <f t="shared" si="118"/>
        <v>9.4117647058823533</v>
      </c>
      <c r="V109" s="1">
        <f t="shared" si="119"/>
        <v>0</v>
      </c>
      <c r="W109" s="1">
        <f t="shared" si="120"/>
        <v>0</v>
      </c>
      <c r="X109" s="1" t="str">
        <f t="shared" ca="1" si="121"/>
        <v/>
      </c>
    </row>
    <row r="110" spans="10:24" ht="13.75" customHeight="1" x14ac:dyDescent="0.2">
      <c r="J110" s="11" t="str">
        <f t="shared" ca="1" si="112"/>
        <v/>
      </c>
      <c r="M110" s="19"/>
      <c r="N110" s="18" t="str">
        <f t="shared" ca="1" si="113"/>
        <v/>
      </c>
      <c r="P110" s="1">
        <f t="shared" si="114"/>
        <v>0</v>
      </c>
      <c r="Q110" s="1">
        <f t="shared" ca="1" si="122"/>
        <v>0</v>
      </c>
      <c r="R110" s="1">
        <f t="shared" si="116"/>
        <v>0</v>
      </c>
      <c r="S110" s="1">
        <f t="shared" ca="1" si="117"/>
        <v>-5</v>
      </c>
      <c r="T110" s="1" t="str">
        <f>IF(H110="","",VLOOKUP(H110,'Соль SKU'!$A$1:$B$150,2,0))</f>
        <v/>
      </c>
      <c r="U110" s="1">
        <f t="shared" si="118"/>
        <v>9.4117647058823533</v>
      </c>
      <c r="V110" s="1">
        <f t="shared" si="119"/>
        <v>0</v>
      </c>
      <c r="W110" s="1">
        <f t="shared" si="120"/>
        <v>0</v>
      </c>
      <c r="X110" s="1" t="str">
        <f t="shared" ca="1" si="121"/>
        <v/>
      </c>
    </row>
    <row r="111" spans="10:24" ht="13.75" customHeight="1" x14ac:dyDescent="0.2">
      <c r="J111" s="11" t="str">
        <f t="shared" ca="1" si="112"/>
        <v/>
      </c>
      <c r="M111" s="19"/>
      <c r="N111" s="18" t="str">
        <f t="shared" ca="1" si="113"/>
        <v/>
      </c>
      <c r="P111" s="1">
        <f t="shared" si="114"/>
        <v>0</v>
      </c>
      <c r="Q111" s="1">
        <f t="shared" ca="1" si="122"/>
        <v>0</v>
      </c>
      <c r="R111" s="1">
        <f t="shared" si="116"/>
        <v>0</v>
      </c>
      <c r="S111" s="1">
        <f t="shared" ca="1" si="117"/>
        <v>-5</v>
      </c>
      <c r="T111" s="1" t="str">
        <f>IF(H111="","",VLOOKUP(H111,'Соль SKU'!$A$1:$B$150,2,0))</f>
        <v/>
      </c>
      <c r="U111" s="1">
        <f t="shared" si="118"/>
        <v>9.4117647058823533</v>
      </c>
      <c r="V111" s="1">
        <f t="shared" si="119"/>
        <v>0</v>
      </c>
      <c r="W111" s="1">
        <f t="shared" si="120"/>
        <v>0</v>
      </c>
      <c r="X111" s="1" t="str">
        <f t="shared" ca="1" si="121"/>
        <v/>
      </c>
    </row>
    <row r="112" spans="10:24" ht="13.75" customHeight="1" x14ac:dyDescent="0.2">
      <c r="J112" s="11" t="str">
        <f t="shared" ca="1" si="112"/>
        <v/>
      </c>
      <c r="M112" s="19"/>
      <c r="N112" s="18" t="str">
        <f t="shared" ca="1" si="113"/>
        <v/>
      </c>
      <c r="P112" s="1">
        <f t="shared" si="114"/>
        <v>0</v>
      </c>
      <c r="Q112" s="1">
        <f t="shared" ca="1" si="122"/>
        <v>0</v>
      </c>
      <c r="R112" s="1">
        <f t="shared" si="116"/>
        <v>0</v>
      </c>
      <c r="S112" s="1">
        <f t="shared" ca="1" si="117"/>
        <v>-5</v>
      </c>
      <c r="T112" s="1" t="str">
        <f>IF(H112="","",VLOOKUP(H112,'Соль SKU'!$A$1:$B$150,2,0))</f>
        <v/>
      </c>
      <c r="U112" s="1">
        <f t="shared" si="118"/>
        <v>9.4117647058823533</v>
      </c>
      <c r="V112" s="1">
        <f t="shared" si="119"/>
        <v>0</v>
      </c>
      <c r="W112" s="1">
        <f t="shared" si="120"/>
        <v>0</v>
      </c>
      <c r="X112" s="1" t="str">
        <f t="shared" ca="1" si="121"/>
        <v/>
      </c>
    </row>
    <row r="113" spans="10:24" ht="13.75" customHeight="1" x14ac:dyDescent="0.2">
      <c r="J113" s="11" t="str">
        <f t="shared" ca="1" si="112"/>
        <v/>
      </c>
      <c r="M113" s="19"/>
      <c r="N113" s="18" t="str">
        <f t="shared" ca="1" si="113"/>
        <v/>
      </c>
      <c r="P113" s="1">
        <f t="shared" si="114"/>
        <v>0</v>
      </c>
      <c r="Q113" s="1">
        <f t="shared" ca="1" si="122"/>
        <v>0</v>
      </c>
      <c r="R113" s="1">
        <f t="shared" si="116"/>
        <v>0</v>
      </c>
      <c r="S113" s="1">
        <f t="shared" ca="1" si="117"/>
        <v>-5</v>
      </c>
      <c r="T113" s="1" t="str">
        <f>IF(H113="","",VLOOKUP(H113,'Соль SKU'!$A$1:$B$150,2,0))</f>
        <v/>
      </c>
      <c r="U113" s="1">
        <f t="shared" si="118"/>
        <v>9.4117647058823533</v>
      </c>
      <c r="V113" s="1">
        <f t="shared" si="119"/>
        <v>0</v>
      </c>
      <c r="W113" s="1">
        <f t="shared" si="120"/>
        <v>0</v>
      </c>
      <c r="X113" s="1" t="str">
        <f t="shared" ca="1" si="121"/>
        <v/>
      </c>
    </row>
    <row r="114" spans="10:24" ht="13.75" customHeight="1" x14ac:dyDescent="0.2">
      <c r="J114" s="11" t="str">
        <f t="shared" ca="1" si="112"/>
        <v/>
      </c>
      <c r="M114" s="19"/>
      <c r="N114" s="18" t="str">
        <f t="shared" ca="1" si="113"/>
        <v/>
      </c>
      <c r="P114" s="1">
        <f t="shared" si="114"/>
        <v>0</v>
      </c>
      <c r="Q114" s="1">
        <f t="shared" ca="1" si="122"/>
        <v>0</v>
      </c>
      <c r="R114" s="1">
        <f t="shared" si="116"/>
        <v>0</v>
      </c>
      <c r="S114" s="1">
        <f t="shared" ca="1" si="117"/>
        <v>-5</v>
      </c>
      <c r="T114" s="1" t="str">
        <f>IF(H114="","",VLOOKUP(H114,'Соль SKU'!$A$1:$B$150,2,0))</f>
        <v/>
      </c>
      <c r="U114" s="1">
        <f t="shared" si="118"/>
        <v>9.4117647058823533</v>
      </c>
      <c r="V114" s="1">
        <f t="shared" si="119"/>
        <v>0</v>
      </c>
      <c r="W114" s="1">
        <f t="shared" si="120"/>
        <v>0</v>
      </c>
      <c r="X114" s="1" t="str">
        <f t="shared" ca="1" si="121"/>
        <v/>
      </c>
    </row>
    <row r="115" spans="10:24" ht="13.75" customHeight="1" x14ac:dyDescent="0.2">
      <c r="J115" s="11" t="str">
        <f t="shared" ca="1" si="112"/>
        <v/>
      </c>
      <c r="M115" s="19"/>
      <c r="N115" s="18" t="str">
        <f t="shared" ca="1" si="113"/>
        <v/>
      </c>
      <c r="P115" s="1">
        <f t="shared" si="114"/>
        <v>0</v>
      </c>
      <c r="Q115" s="1">
        <f t="shared" ca="1" si="122"/>
        <v>0</v>
      </c>
      <c r="R115" s="1">
        <f t="shared" si="116"/>
        <v>0</v>
      </c>
      <c r="S115" s="1">
        <f t="shared" ca="1" si="117"/>
        <v>-5</v>
      </c>
      <c r="T115" s="1" t="str">
        <f>IF(H115="","",VLOOKUP(H115,'Соль SKU'!$A$1:$B$150,2,0))</f>
        <v/>
      </c>
      <c r="U115" s="1">
        <f t="shared" si="118"/>
        <v>9.4117647058823533</v>
      </c>
      <c r="V115" s="1">
        <f t="shared" si="119"/>
        <v>0</v>
      </c>
      <c r="W115" s="1">
        <f t="shared" si="120"/>
        <v>0</v>
      </c>
      <c r="X115" s="1" t="str">
        <f t="shared" ca="1" si="121"/>
        <v/>
      </c>
    </row>
    <row r="116" spans="10:24" ht="13.75" customHeight="1" x14ac:dyDescent="0.2">
      <c r="J116" s="11" t="str">
        <f t="shared" ca="1" si="112"/>
        <v/>
      </c>
      <c r="M116" s="19"/>
      <c r="N116" s="18" t="str">
        <f t="shared" ca="1" si="113"/>
        <v/>
      </c>
      <c r="P116" s="1">
        <f t="shared" si="114"/>
        <v>0</v>
      </c>
      <c r="Q116" s="1">
        <f t="shared" ca="1" si="122"/>
        <v>0</v>
      </c>
      <c r="R116" s="1">
        <f t="shared" si="116"/>
        <v>0</v>
      </c>
      <c r="S116" s="1">
        <f t="shared" ca="1" si="117"/>
        <v>-5</v>
      </c>
      <c r="T116" s="1" t="str">
        <f>IF(H116="","",VLOOKUP(H116,'Соль SKU'!$A$1:$B$150,2,0))</f>
        <v/>
      </c>
      <c r="U116" s="1">
        <f t="shared" si="118"/>
        <v>9.4117647058823533</v>
      </c>
      <c r="V116" s="1">
        <f t="shared" si="119"/>
        <v>0</v>
      </c>
      <c r="W116" s="1">
        <f t="shared" si="120"/>
        <v>0</v>
      </c>
      <c r="X116" s="1" t="str">
        <f t="shared" ca="1" si="121"/>
        <v/>
      </c>
    </row>
    <row r="117" spans="10:24" ht="13.75" customHeight="1" x14ac:dyDescent="0.2">
      <c r="J117" s="11" t="str">
        <f t="shared" ca="1" si="112"/>
        <v/>
      </c>
      <c r="M117" s="19"/>
      <c r="N117" s="18" t="str">
        <f t="shared" ca="1" si="113"/>
        <v/>
      </c>
      <c r="P117" s="1">
        <f t="shared" si="114"/>
        <v>0</v>
      </c>
      <c r="Q117" s="1">
        <f t="shared" ca="1" si="122"/>
        <v>0</v>
      </c>
      <c r="R117" s="1">
        <f t="shared" si="116"/>
        <v>0</v>
      </c>
      <c r="S117" s="1">
        <f t="shared" ca="1" si="117"/>
        <v>-5</v>
      </c>
      <c r="T117" s="1" t="str">
        <f>IF(H117="","",VLOOKUP(H117,'Соль SKU'!$A$1:$B$150,2,0))</f>
        <v/>
      </c>
      <c r="U117" s="1">
        <f t="shared" si="118"/>
        <v>9.4117647058823533</v>
      </c>
      <c r="V117" s="1">
        <f t="shared" si="119"/>
        <v>0</v>
      </c>
      <c r="W117" s="1">
        <f t="shared" si="120"/>
        <v>0</v>
      </c>
      <c r="X117" s="1" t="str">
        <f t="shared" ca="1" si="121"/>
        <v/>
      </c>
    </row>
    <row r="118" spans="10:24" ht="13.75" customHeight="1" x14ac:dyDescent="0.2">
      <c r="J118" s="11" t="str">
        <f t="shared" ca="1" si="112"/>
        <v/>
      </c>
      <c r="M118" s="19"/>
      <c r="N118" s="18" t="str">
        <f t="shared" ca="1" si="113"/>
        <v/>
      </c>
      <c r="P118" s="1">
        <f t="shared" si="114"/>
        <v>0</v>
      </c>
      <c r="Q118" s="1">
        <f t="shared" ca="1" si="122"/>
        <v>0</v>
      </c>
      <c r="R118" s="1">
        <f t="shared" si="116"/>
        <v>0</v>
      </c>
      <c r="S118" s="1">
        <f t="shared" ca="1" si="117"/>
        <v>-5</v>
      </c>
      <c r="T118" s="1" t="str">
        <f>IF(H118="","",VLOOKUP(H118,'Соль SKU'!$A$1:$B$150,2,0))</f>
        <v/>
      </c>
      <c r="U118" s="1">
        <f t="shared" si="118"/>
        <v>9.4117647058823533</v>
      </c>
      <c r="V118" s="1">
        <f t="shared" si="119"/>
        <v>0</v>
      </c>
      <c r="W118" s="1">
        <f t="shared" si="120"/>
        <v>0</v>
      </c>
      <c r="X118" s="1" t="str">
        <f t="shared" ca="1" si="121"/>
        <v/>
      </c>
    </row>
    <row r="119" spans="10:24" ht="13.75" customHeight="1" x14ac:dyDescent="0.2">
      <c r="J119" s="11" t="str">
        <f t="shared" ca="1" si="112"/>
        <v/>
      </c>
      <c r="M119" s="19"/>
      <c r="N119" s="18" t="str">
        <f t="shared" ca="1" si="113"/>
        <v/>
      </c>
      <c r="P119" s="1">
        <f t="shared" si="114"/>
        <v>0</v>
      </c>
      <c r="Q119" s="1">
        <f t="shared" ca="1" si="122"/>
        <v>0</v>
      </c>
      <c r="R119" s="1">
        <f t="shared" si="116"/>
        <v>0</v>
      </c>
      <c r="S119" s="1">
        <f t="shared" ca="1" si="117"/>
        <v>-5</v>
      </c>
      <c r="T119" s="1" t="str">
        <f>IF(H119="","",VLOOKUP(H119,'Соль SKU'!$A$1:$B$150,2,0))</f>
        <v/>
      </c>
      <c r="U119" s="1">
        <f t="shared" si="118"/>
        <v>9.4117647058823533</v>
      </c>
      <c r="V119" s="1">
        <f t="shared" si="119"/>
        <v>0</v>
      </c>
      <c r="W119" s="1">
        <f t="shared" si="120"/>
        <v>0</v>
      </c>
      <c r="X119" s="1" t="str">
        <f t="shared" ca="1" si="121"/>
        <v/>
      </c>
    </row>
    <row r="120" spans="10:24" ht="13.75" customHeight="1" x14ac:dyDescent="0.2">
      <c r="J120" s="11" t="str">
        <f t="shared" ca="1" si="112"/>
        <v/>
      </c>
      <c r="M120" s="19"/>
      <c r="N120" s="18" t="str">
        <f t="shared" ca="1" si="113"/>
        <v/>
      </c>
      <c r="P120" s="1">
        <f t="shared" si="114"/>
        <v>0</v>
      </c>
      <c r="Q120" s="1">
        <f t="shared" ca="1" si="122"/>
        <v>0</v>
      </c>
      <c r="R120" s="1">
        <f t="shared" si="116"/>
        <v>0</v>
      </c>
      <c r="S120" s="1">
        <f t="shared" ca="1" si="117"/>
        <v>-5</v>
      </c>
      <c r="T120" s="1" t="str">
        <f>IF(H120="","",VLOOKUP(H120,'Соль SKU'!$A$1:$B$150,2,0))</f>
        <v/>
      </c>
      <c r="U120" s="1">
        <f t="shared" si="118"/>
        <v>9.4117647058823533</v>
      </c>
      <c r="V120" s="1">
        <f t="shared" si="119"/>
        <v>0</v>
      </c>
      <c r="W120" s="1">
        <f t="shared" si="120"/>
        <v>0</v>
      </c>
      <c r="X120" s="1" t="str">
        <f t="shared" ca="1" si="121"/>
        <v/>
      </c>
    </row>
    <row r="121" spans="10:24" ht="13.75" customHeight="1" x14ac:dyDescent="0.2">
      <c r="J121" s="11" t="str">
        <f t="shared" ca="1" si="112"/>
        <v/>
      </c>
      <c r="M121" s="19"/>
      <c r="N121" s="18" t="str">
        <f t="shared" ca="1" si="113"/>
        <v/>
      </c>
      <c r="P121" s="1">
        <f t="shared" si="114"/>
        <v>0</v>
      </c>
      <c r="Q121" s="1">
        <f t="shared" ca="1" si="122"/>
        <v>0</v>
      </c>
      <c r="R121" s="1">
        <f t="shared" si="116"/>
        <v>0</v>
      </c>
      <c r="S121" s="1">
        <f t="shared" ca="1" si="117"/>
        <v>-5</v>
      </c>
      <c r="T121" s="1" t="str">
        <f>IF(H121="","",VLOOKUP(H121,'Соль SKU'!$A$1:$B$150,2,0))</f>
        <v/>
      </c>
      <c r="U121" s="1">
        <f t="shared" si="118"/>
        <v>9.4117647058823533</v>
      </c>
      <c r="V121" s="1">
        <f t="shared" si="119"/>
        <v>0</v>
      </c>
      <c r="W121" s="1">
        <f t="shared" si="120"/>
        <v>0</v>
      </c>
      <c r="X121" s="1" t="str">
        <f t="shared" ca="1" si="121"/>
        <v/>
      </c>
    </row>
    <row r="122" spans="10:24" ht="13.75" customHeight="1" x14ac:dyDescent="0.2">
      <c r="J122" s="11" t="str">
        <f t="shared" ca="1" si="112"/>
        <v/>
      </c>
      <c r="M122" s="19"/>
      <c r="N122" s="18" t="str">
        <f t="shared" ca="1" si="113"/>
        <v/>
      </c>
      <c r="P122" s="1">
        <f t="shared" si="114"/>
        <v>0</v>
      </c>
      <c r="Q122" s="1">
        <f t="shared" ca="1" si="122"/>
        <v>0</v>
      </c>
      <c r="R122" s="1">
        <f t="shared" si="116"/>
        <v>0</v>
      </c>
      <c r="S122" s="1">
        <f t="shared" ca="1" si="117"/>
        <v>-5</v>
      </c>
      <c r="T122" s="1" t="str">
        <f>IF(H122="","",VLOOKUP(H122,'Соль SKU'!$A$1:$B$150,2,0))</f>
        <v/>
      </c>
      <c r="U122" s="1">
        <f t="shared" si="118"/>
        <v>9.4117647058823533</v>
      </c>
      <c r="V122" s="1">
        <f t="shared" si="119"/>
        <v>0</v>
      </c>
      <c r="W122" s="1">
        <f t="shared" si="120"/>
        <v>0</v>
      </c>
      <c r="X122" s="1" t="str">
        <f t="shared" ca="1" si="121"/>
        <v/>
      </c>
    </row>
    <row r="123" spans="10:24" ht="13.75" customHeight="1" x14ac:dyDescent="0.2">
      <c r="J123" s="11" t="str">
        <f t="shared" ca="1" si="112"/>
        <v/>
      </c>
      <c r="M123" s="19"/>
      <c r="N123" s="18" t="str">
        <f t="shared" ca="1" si="113"/>
        <v/>
      </c>
      <c r="P123" s="1">
        <f t="shared" si="114"/>
        <v>0</v>
      </c>
      <c r="Q123" s="1">
        <f t="shared" ca="1" si="122"/>
        <v>0</v>
      </c>
      <c r="R123" s="1">
        <f t="shared" si="116"/>
        <v>0</v>
      </c>
      <c r="S123" s="1">
        <f t="shared" ca="1" si="117"/>
        <v>-5</v>
      </c>
      <c r="T123" s="1" t="str">
        <f>IF(H123="","",VLOOKUP(H123,'Соль SKU'!$A$1:$B$150,2,0))</f>
        <v/>
      </c>
      <c r="U123" s="1">
        <f t="shared" si="118"/>
        <v>9.4117647058823533</v>
      </c>
      <c r="V123" s="1">
        <f t="shared" si="119"/>
        <v>0</v>
      </c>
      <c r="W123" s="1">
        <f t="shared" si="120"/>
        <v>0</v>
      </c>
      <c r="X123" s="1" t="str">
        <f t="shared" ca="1" si="121"/>
        <v/>
      </c>
    </row>
    <row r="124" spans="10:24" ht="13.75" customHeight="1" x14ac:dyDescent="0.2">
      <c r="J124" s="11" t="str">
        <f t="shared" ca="1" si="112"/>
        <v/>
      </c>
      <c r="M124" s="19"/>
      <c r="N124" s="18" t="str">
        <f t="shared" ca="1" si="113"/>
        <v/>
      </c>
      <c r="P124" s="1">
        <f t="shared" si="114"/>
        <v>0</v>
      </c>
      <c r="Q124" s="1">
        <f t="shared" ca="1" si="122"/>
        <v>0</v>
      </c>
      <c r="R124" s="1">
        <f t="shared" si="116"/>
        <v>0</v>
      </c>
      <c r="S124" s="1">
        <f t="shared" ca="1" si="117"/>
        <v>-5</v>
      </c>
      <c r="T124" s="1" t="str">
        <f>IF(H124="","",VLOOKUP(H124,'Соль SKU'!$A$1:$B$150,2,0))</f>
        <v/>
      </c>
      <c r="U124" s="1">
        <f t="shared" si="118"/>
        <v>9.4117647058823533</v>
      </c>
      <c r="V124" s="1">
        <f t="shared" si="119"/>
        <v>0</v>
      </c>
      <c r="W124" s="1">
        <f t="shared" si="120"/>
        <v>0</v>
      </c>
      <c r="X124" s="1" t="str">
        <f t="shared" ca="1" si="121"/>
        <v/>
      </c>
    </row>
    <row r="125" spans="10:24" ht="13.75" customHeight="1" x14ac:dyDescent="0.2">
      <c r="J125" s="11" t="str">
        <f t="shared" ca="1" si="112"/>
        <v/>
      </c>
      <c r="M125" s="19"/>
      <c r="N125" s="18" t="str">
        <f t="shared" ca="1" si="113"/>
        <v/>
      </c>
      <c r="P125" s="1">
        <f t="shared" si="114"/>
        <v>0</v>
      </c>
      <c r="Q125" s="1">
        <f t="shared" ca="1" si="122"/>
        <v>0</v>
      </c>
      <c r="R125" s="1">
        <f t="shared" si="116"/>
        <v>0</v>
      </c>
      <c r="S125" s="1">
        <f t="shared" ca="1" si="117"/>
        <v>-5</v>
      </c>
      <c r="T125" s="1" t="str">
        <f>IF(H125="","",VLOOKUP(H125,'Соль SKU'!$A$1:$B$150,2,0))</f>
        <v/>
      </c>
      <c r="U125" s="1">
        <f t="shared" si="118"/>
        <v>9.4117647058823533</v>
      </c>
      <c r="V125" s="1">
        <f t="shared" si="119"/>
        <v>0</v>
      </c>
      <c r="W125" s="1">
        <f t="shared" si="120"/>
        <v>0</v>
      </c>
      <c r="X125" s="1" t="str">
        <f t="shared" ca="1" si="121"/>
        <v/>
      </c>
    </row>
    <row r="126" spans="10:24" ht="13.75" customHeight="1" x14ac:dyDescent="0.2">
      <c r="J126" s="11" t="str">
        <f t="shared" ca="1" si="112"/>
        <v/>
      </c>
      <c r="M126" s="19"/>
      <c r="N126" s="18" t="str">
        <f t="shared" ca="1" si="113"/>
        <v/>
      </c>
      <c r="P126" s="1">
        <f t="shared" si="114"/>
        <v>0</v>
      </c>
      <c r="Q126" s="1">
        <f t="shared" ca="1" si="122"/>
        <v>0</v>
      </c>
      <c r="R126" s="1">
        <f t="shared" si="116"/>
        <v>0</v>
      </c>
      <c r="S126" s="1">
        <f t="shared" ca="1" si="117"/>
        <v>-5</v>
      </c>
      <c r="T126" s="1" t="str">
        <f>IF(H126="","",VLOOKUP(H126,'Соль SKU'!$A$1:$B$150,2,0))</f>
        <v/>
      </c>
      <c r="U126" s="1">
        <f t="shared" si="118"/>
        <v>9.4117647058823533</v>
      </c>
      <c r="V126" s="1">
        <f t="shared" si="119"/>
        <v>0</v>
      </c>
      <c r="W126" s="1">
        <f t="shared" si="120"/>
        <v>0</v>
      </c>
      <c r="X126" s="1" t="str">
        <f t="shared" ca="1" si="121"/>
        <v/>
      </c>
    </row>
    <row r="127" spans="10:24" ht="13.75" customHeight="1" x14ac:dyDescent="0.2">
      <c r="J127" s="11" t="str">
        <f t="shared" ca="1" si="112"/>
        <v/>
      </c>
      <c r="M127" s="19"/>
      <c r="N127" s="18" t="str">
        <f t="shared" ca="1" si="113"/>
        <v/>
      </c>
      <c r="P127" s="1">
        <f t="shared" si="114"/>
        <v>0</v>
      </c>
      <c r="Q127" s="1">
        <f t="shared" ca="1" si="122"/>
        <v>0</v>
      </c>
      <c r="R127" s="1">
        <f t="shared" si="116"/>
        <v>0</v>
      </c>
      <c r="S127" s="1">
        <f t="shared" ca="1" si="117"/>
        <v>-5</v>
      </c>
      <c r="T127" s="1" t="str">
        <f>IF(H127="","",VLOOKUP(H127,'Соль SKU'!$A$1:$B$150,2,0))</f>
        <v/>
      </c>
      <c r="U127" s="1">
        <f t="shared" si="118"/>
        <v>9.4117647058823533</v>
      </c>
      <c r="V127" s="1">
        <f t="shared" si="119"/>
        <v>0</v>
      </c>
      <c r="W127" s="1">
        <f t="shared" si="120"/>
        <v>0</v>
      </c>
      <c r="X127" s="1" t="str">
        <f t="shared" ca="1" si="121"/>
        <v/>
      </c>
    </row>
    <row r="128" spans="10:24" ht="13.75" customHeight="1" x14ac:dyDescent="0.2">
      <c r="J128" s="11" t="str">
        <f t="shared" ca="1" si="112"/>
        <v/>
      </c>
      <c r="M128" s="19"/>
      <c r="N128" s="18" t="str">
        <f t="shared" ca="1" si="113"/>
        <v/>
      </c>
      <c r="P128" s="1">
        <f t="shared" si="114"/>
        <v>0</v>
      </c>
      <c r="Q128" s="1">
        <f t="shared" ca="1" si="122"/>
        <v>0</v>
      </c>
      <c r="R128" s="1">
        <f t="shared" si="116"/>
        <v>0</v>
      </c>
      <c r="S128" s="1">
        <f t="shared" ca="1" si="117"/>
        <v>-5</v>
      </c>
      <c r="T128" s="1" t="str">
        <f>IF(H128="","",VLOOKUP(H128,'Соль SKU'!$A$1:$B$150,2,0))</f>
        <v/>
      </c>
      <c r="U128" s="1">
        <f t="shared" si="118"/>
        <v>9.4117647058823533</v>
      </c>
      <c r="V128" s="1">
        <f t="shared" si="119"/>
        <v>0</v>
      </c>
      <c r="W128" s="1">
        <f t="shared" si="120"/>
        <v>0</v>
      </c>
      <c r="X128" s="1" t="str">
        <f t="shared" ca="1" si="121"/>
        <v/>
      </c>
    </row>
    <row r="129" spans="10:24" ht="13.75" customHeight="1" x14ac:dyDescent="0.2">
      <c r="J129" s="11" t="str">
        <f t="shared" ca="1" si="112"/>
        <v/>
      </c>
      <c r="M129" s="19"/>
      <c r="N129" s="18" t="str">
        <f t="shared" ca="1" si="113"/>
        <v/>
      </c>
      <c r="P129" s="1">
        <f t="shared" si="114"/>
        <v>0</v>
      </c>
      <c r="Q129" s="1">
        <f t="shared" ca="1" si="122"/>
        <v>0</v>
      </c>
      <c r="R129" s="1">
        <f t="shared" si="116"/>
        <v>0</v>
      </c>
      <c r="S129" s="1">
        <f t="shared" ca="1" si="117"/>
        <v>-5</v>
      </c>
      <c r="T129" s="1" t="str">
        <f>IF(H129="","",VLOOKUP(H129,'Соль SKU'!$A$1:$B$150,2,0))</f>
        <v/>
      </c>
      <c r="U129" s="1">
        <f t="shared" si="118"/>
        <v>9.4117647058823533</v>
      </c>
      <c r="V129" s="1">
        <f t="shared" si="119"/>
        <v>0</v>
      </c>
      <c r="W129" s="1">
        <f t="shared" si="120"/>
        <v>0</v>
      </c>
      <c r="X129" s="1" t="str">
        <f t="shared" ca="1" si="121"/>
        <v/>
      </c>
    </row>
    <row r="130" spans="10:24" ht="13.75" customHeight="1" x14ac:dyDescent="0.2">
      <c r="J130" s="11" t="str">
        <f t="shared" ref="J130:J154" ca="1" si="123">IF(M130="", IF(O130="","",X130+(INDIRECT("S" &amp; ROW() - 1) - S130)),IF(O130="", "", INDIRECT("S" &amp; ROW() - 1) - S130))</f>
        <v/>
      </c>
      <c r="M130" s="19"/>
      <c r="N130" s="18" t="str">
        <f t="shared" ref="N130:N154" ca="1" si="124">IF(M130="", IF(X130=0, "", X130), IF(V130 = "", "", IF(V130/U130 = 0, "", V130/U130)))</f>
        <v/>
      </c>
      <c r="P130" s="1">
        <f t="shared" ref="P130:P154" si="125">IF(O130 = "-", -W130,I130)</f>
        <v>0</v>
      </c>
      <c r="Q130" s="1">
        <f t="shared" ca="1" si="122"/>
        <v>0</v>
      </c>
      <c r="R130" s="1">
        <f t="shared" ref="R130:R154" si="126">IF(O130="-",1,0)</f>
        <v>0</v>
      </c>
      <c r="S130" s="1">
        <f t="shared" ref="S130:S154" ca="1" si="127">IF(Q130 = 0, INDIRECT("S" &amp; ROW() - 1), Q130)</f>
        <v>-5</v>
      </c>
      <c r="T130" s="1" t="str">
        <f>IF(H130="","",VLOOKUP(H130,'Соль SKU'!$A$1:$B$150,2,0))</f>
        <v/>
      </c>
      <c r="U130" s="1">
        <f t="shared" ref="U130:U154" si="128">8000/850</f>
        <v>9.4117647058823533</v>
      </c>
      <c r="V130" s="1">
        <f t="shared" ref="V130:V154" si="129">VALUE(IF(TRIM(MID(SUBSTITUTE($M130,",",REPT(" ",LEN($M130))), 0 *LEN($M130)+1,LEN($M130))) = "", "0", TRIM(MID(SUBSTITUTE($M130,",",REPT(" ",LEN($M130))),0 *LEN($M130)+1,LEN($M130))))) +   VALUE(IF(TRIM(MID(SUBSTITUTE($M130,",",REPT(" ",LEN($M130))), 1 *LEN($M130)+1,LEN($M130))) = "", "0", TRIM(MID(SUBSTITUTE($M130,",",REPT(" ",LEN($M130))),1 *LEN($M130)+1,LEN($M130))))) +  VALUE(IF(TRIM(MID(SUBSTITUTE($M130,",",REPT(" ",LEN($M130))), 2 *LEN($M130)+1,LEN($M130))) = "", "0", TRIM(MID(SUBSTITUTE($M130,",",REPT(" ",LEN($M130))),2 *LEN($M130)+1,LEN($M130))))) +  VALUE(IF(TRIM(MID(SUBSTITUTE($M130,",",REPT(" ",LEN($M130))), 3 *LEN($M130)+1,LEN($M130))) = "", "0", TRIM(MID(SUBSTITUTE($M130,",",REPT(" ",LEN($M130))),3 *LEN($M130)+1,LEN($M130))))) +  VALUE(IF(TRIM(MID(SUBSTITUTE($M130,",",REPT(" ",LEN($M130))), 4 *LEN($M130)+1,LEN($M130))) = "", "0", TRIM(MID(SUBSTITUTE($M130,",",REPT(" ",LEN($M130))),4 *LEN($M130)+1,LEN($M130))))) +  VALUE(IF(TRIM(MID(SUBSTITUTE($M130,",",REPT(" ",LEN($M130))), 5 *LEN($M130)+1,LEN($M130))) = "", "0", TRIM(MID(SUBSTITUTE($M130,",",REPT(" ",LEN($M130))),5 *LEN($M130)+1,LEN($M130))))) +  VALUE(IF(TRIM(MID(SUBSTITUTE($M130,",",REPT(" ",LEN($M130))), 6 *LEN($M130)+1,LEN($M130))) = "", "0", TRIM(MID(SUBSTITUTE($M130,",",REPT(" ",LEN($M130))),6 *LEN($M130)+1,LEN($M130))))) +  VALUE(IF(TRIM(MID(SUBSTITUTE($M130,",",REPT(" ",LEN($M130))), 7 *LEN($M130)+1,LEN($M130))) = "", "0", TRIM(MID(SUBSTITUTE($M130,",",REPT(" ",LEN($M130))),7 *LEN($M130)+1,LEN($M130))))) +  VALUE(IF(TRIM(MID(SUBSTITUTE($M130,",",REPT(" ",LEN($M130))), 8 *LEN($M130)+1,LEN($M130))) = "", "0", TRIM(MID(SUBSTITUTE($M130,",",REPT(" ",LEN($M130))),8 *LEN($M130)+1,LEN($M130))))) +  VALUE(IF(TRIM(MID(SUBSTITUTE($M130,",",REPT(" ",LEN($M130))), 9 *LEN($M130)+1,LEN($M130))) = "", "0", TRIM(MID(SUBSTITUTE($M130,",",REPT(" ",LEN($M130))),9 *LEN($M130)+1,LEN($M130))))) +  VALUE(IF(TRIM(MID(SUBSTITUTE($M130,",",REPT(" ",LEN($M130))), 10 *LEN($M130)+1,LEN($M130))) = "", "0", TRIM(MID(SUBSTITUTE($M130,",",REPT(" ",LEN($M130))),10 *LEN($M130)+1,LEN($M130)))))</f>
        <v>0</v>
      </c>
      <c r="W130" s="1">
        <f t="shared" ref="W130:W154" si="130">IF(V130 = "", "", V130/U130)</f>
        <v>0</v>
      </c>
      <c r="X130" s="1" t="str">
        <f t="shared" ref="X130:X154" ca="1" si="131">IF(O130="", "", MAX(ROUND(-(INDIRECT("S" &amp; ROW() - 1) - S130)/850, 0), 1) * 850)</f>
        <v/>
      </c>
    </row>
    <row r="131" spans="10:24" ht="13.75" customHeight="1" x14ac:dyDescent="0.2">
      <c r="J131" s="11" t="str">
        <f t="shared" ca="1" si="123"/>
        <v/>
      </c>
      <c r="M131" s="19"/>
      <c r="N131" s="18" t="str">
        <f t="shared" ca="1" si="124"/>
        <v/>
      </c>
      <c r="P131" s="1">
        <f t="shared" si="125"/>
        <v>0</v>
      </c>
      <c r="Q131" s="1">
        <f t="shared" ca="1" si="122"/>
        <v>0</v>
      </c>
      <c r="R131" s="1">
        <f t="shared" si="126"/>
        <v>0</v>
      </c>
      <c r="S131" s="1">
        <f t="shared" ca="1" si="127"/>
        <v>-5</v>
      </c>
      <c r="T131" s="1" t="str">
        <f>IF(H131="","",VLOOKUP(H131,'Соль SKU'!$A$1:$B$150,2,0))</f>
        <v/>
      </c>
      <c r="U131" s="1">
        <f t="shared" si="128"/>
        <v>9.4117647058823533</v>
      </c>
      <c r="V131" s="1">
        <f t="shared" si="129"/>
        <v>0</v>
      </c>
      <c r="W131" s="1">
        <f t="shared" si="130"/>
        <v>0</v>
      </c>
      <c r="X131" s="1" t="str">
        <f t="shared" ca="1" si="131"/>
        <v/>
      </c>
    </row>
    <row r="132" spans="10:24" ht="13.75" customHeight="1" x14ac:dyDescent="0.2">
      <c r="J132" s="11" t="str">
        <f t="shared" ca="1" si="123"/>
        <v/>
      </c>
      <c r="M132" s="19"/>
      <c r="N132" s="18" t="str">
        <f t="shared" ca="1" si="124"/>
        <v/>
      </c>
      <c r="P132" s="1">
        <f t="shared" si="125"/>
        <v>0</v>
      </c>
      <c r="Q132" s="1">
        <f t="shared" ref="Q132:Q154" ca="1" si="132">IF(O132 = "-", SUM(INDIRECT(ADDRESS(2,COLUMN(P132)) &amp; ":" &amp; ADDRESS(ROW(),COLUMN(P132)))), 0)</f>
        <v>0</v>
      </c>
      <c r="R132" s="1">
        <f t="shared" si="126"/>
        <v>0</v>
      </c>
      <c r="S132" s="1">
        <f t="shared" ca="1" si="127"/>
        <v>-5</v>
      </c>
      <c r="T132" s="1" t="str">
        <f>IF(H132="","",VLOOKUP(H132,'Соль SKU'!$A$1:$B$150,2,0))</f>
        <v/>
      </c>
      <c r="U132" s="1">
        <f t="shared" si="128"/>
        <v>9.4117647058823533</v>
      </c>
      <c r="V132" s="1">
        <f t="shared" si="129"/>
        <v>0</v>
      </c>
      <c r="W132" s="1">
        <f t="shared" si="130"/>
        <v>0</v>
      </c>
      <c r="X132" s="1" t="str">
        <f t="shared" ca="1" si="131"/>
        <v/>
      </c>
    </row>
    <row r="133" spans="10:24" ht="13.75" customHeight="1" x14ac:dyDescent="0.2">
      <c r="J133" s="11" t="str">
        <f t="shared" ca="1" si="123"/>
        <v/>
      </c>
      <c r="M133" s="19"/>
      <c r="N133" s="18" t="str">
        <f t="shared" ca="1" si="124"/>
        <v/>
      </c>
      <c r="P133" s="1">
        <f t="shared" si="125"/>
        <v>0</v>
      </c>
      <c r="Q133" s="1">
        <f t="shared" ca="1" si="132"/>
        <v>0</v>
      </c>
      <c r="R133" s="1">
        <f t="shared" si="126"/>
        <v>0</v>
      </c>
      <c r="S133" s="1">
        <f t="shared" ca="1" si="127"/>
        <v>-5</v>
      </c>
      <c r="T133" s="1" t="str">
        <f>IF(H133="","",VLOOKUP(H133,'Соль SKU'!$A$1:$B$150,2,0))</f>
        <v/>
      </c>
      <c r="U133" s="1">
        <f t="shared" si="128"/>
        <v>9.4117647058823533</v>
      </c>
      <c r="V133" s="1">
        <f t="shared" si="129"/>
        <v>0</v>
      </c>
      <c r="W133" s="1">
        <f t="shared" si="130"/>
        <v>0</v>
      </c>
      <c r="X133" s="1" t="str">
        <f t="shared" ca="1" si="131"/>
        <v/>
      </c>
    </row>
    <row r="134" spans="10:24" ht="13.75" customHeight="1" x14ac:dyDescent="0.2">
      <c r="J134" s="11" t="str">
        <f t="shared" ca="1" si="123"/>
        <v/>
      </c>
      <c r="M134" s="19"/>
      <c r="N134" s="18" t="str">
        <f t="shared" ca="1" si="124"/>
        <v/>
      </c>
      <c r="P134" s="1">
        <f t="shared" si="125"/>
        <v>0</v>
      </c>
      <c r="Q134" s="1">
        <f t="shared" ca="1" si="132"/>
        <v>0</v>
      </c>
      <c r="R134" s="1">
        <f t="shared" si="126"/>
        <v>0</v>
      </c>
      <c r="S134" s="1">
        <f t="shared" ca="1" si="127"/>
        <v>-5</v>
      </c>
      <c r="T134" s="1" t="str">
        <f>IF(H134="","",VLOOKUP(H134,'Соль SKU'!$A$1:$B$150,2,0))</f>
        <v/>
      </c>
      <c r="U134" s="1">
        <f t="shared" si="128"/>
        <v>9.4117647058823533</v>
      </c>
      <c r="V134" s="1">
        <f t="shared" si="129"/>
        <v>0</v>
      </c>
      <c r="W134" s="1">
        <f t="shared" si="130"/>
        <v>0</v>
      </c>
      <c r="X134" s="1" t="str">
        <f t="shared" ca="1" si="131"/>
        <v/>
      </c>
    </row>
    <row r="135" spans="10:24" ht="13.75" customHeight="1" x14ac:dyDescent="0.2">
      <c r="J135" s="11" t="str">
        <f t="shared" ca="1" si="123"/>
        <v/>
      </c>
      <c r="M135" s="19"/>
      <c r="N135" s="18" t="str">
        <f t="shared" ca="1" si="124"/>
        <v/>
      </c>
      <c r="P135" s="1">
        <f t="shared" si="125"/>
        <v>0</v>
      </c>
      <c r="Q135" s="1">
        <f t="shared" ca="1" si="132"/>
        <v>0</v>
      </c>
      <c r="R135" s="1">
        <f t="shared" si="126"/>
        <v>0</v>
      </c>
      <c r="S135" s="1">
        <f t="shared" ca="1" si="127"/>
        <v>-5</v>
      </c>
      <c r="T135" s="1" t="str">
        <f>IF(H135="","",VLOOKUP(H135,'Соль SKU'!$A$1:$B$150,2,0))</f>
        <v/>
      </c>
      <c r="U135" s="1">
        <f t="shared" si="128"/>
        <v>9.4117647058823533</v>
      </c>
      <c r="V135" s="1">
        <f t="shared" si="129"/>
        <v>0</v>
      </c>
      <c r="W135" s="1">
        <f t="shared" si="130"/>
        <v>0</v>
      </c>
      <c r="X135" s="1" t="str">
        <f t="shared" ca="1" si="131"/>
        <v/>
      </c>
    </row>
    <row r="136" spans="10:24" ht="13.75" customHeight="1" x14ac:dyDescent="0.2">
      <c r="J136" s="11" t="str">
        <f t="shared" ca="1" si="123"/>
        <v/>
      </c>
      <c r="M136" s="19"/>
      <c r="N136" s="18" t="str">
        <f t="shared" ca="1" si="124"/>
        <v/>
      </c>
      <c r="P136" s="1">
        <f t="shared" si="125"/>
        <v>0</v>
      </c>
      <c r="Q136" s="1">
        <f t="shared" ca="1" si="132"/>
        <v>0</v>
      </c>
      <c r="R136" s="1">
        <f t="shared" si="126"/>
        <v>0</v>
      </c>
      <c r="S136" s="1">
        <f t="shared" ca="1" si="127"/>
        <v>-5</v>
      </c>
      <c r="T136" s="1" t="str">
        <f>IF(H136="","",VLOOKUP(H136,'Соль SKU'!$A$1:$B$150,2,0))</f>
        <v/>
      </c>
      <c r="U136" s="1">
        <f t="shared" si="128"/>
        <v>9.4117647058823533</v>
      </c>
      <c r="V136" s="1">
        <f t="shared" si="129"/>
        <v>0</v>
      </c>
      <c r="W136" s="1">
        <f t="shared" si="130"/>
        <v>0</v>
      </c>
      <c r="X136" s="1" t="str">
        <f t="shared" ca="1" si="131"/>
        <v/>
      </c>
    </row>
    <row r="137" spans="10:24" ht="13.75" customHeight="1" x14ac:dyDescent="0.2">
      <c r="J137" s="11" t="str">
        <f t="shared" ca="1" si="123"/>
        <v/>
      </c>
      <c r="M137" s="19"/>
      <c r="N137" s="18" t="str">
        <f t="shared" ca="1" si="124"/>
        <v/>
      </c>
      <c r="P137" s="1">
        <f t="shared" si="125"/>
        <v>0</v>
      </c>
      <c r="Q137" s="1">
        <f t="shared" ca="1" si="132"/>
        <v>0</v>
      </c>
      <c r="R137" s="1">
        <f t="shared" si="126"/>
        <v>0</v>
      </c>
      <c r="S137" s="1">
        <f t="shared" ca="1" si="127"/>
        <v>-5</v>
      </c>
      <c r="T137" s="1" t="str">
        <f>IF(H137="","",VLOOKUP(H137,'Соль SKU'!$A$1:$B$150,2,0))</f>
        <v/>
      </c>
      <c r="U137" s="1">
        <f t="shared" si="128"/>
        <v>9.4117647058823533</v>
      </c>
      <c r="V137" s="1">
        <f t="shared" si="129"/>
        <v>0</v>
      </c>
      <c r="W137" s="1">
        <f t="shared" si="130"/>
        <v>0</v>
      </c>
      <c r="X137" s="1" t="str">
        <f t="shared" ca="1" si="131"/>
        <v/>
      </c>
    </row>
    <row r="138" spans="10:24" ht="13.75" customHeight="1" x14ac:dyDescent="0.2">
      <c r="J138" s="11" t="str">
        <f t="shared" ca="1" si="123"/>
        <v/>
      </c>
      <c r="M138" s="19"/>
      <c r="N138" s="18" t="str">
        <f t="shared" ca="1" si="124"/>
        <v/>
      </c>
      <c r="P138" s="1">
        <f t="shared" si="125"/>
        <v>0</v>
      </c>
      <c r="Q138" s="1">
        <f t="shared" ca="1" si="132"/>
        <v>0</v>
      </c>
      <c r="R138" s="1">
        <f t="shared" si="126"/>
        <v>0</v>
      </c>
      <c r="S138" s="1">
        <f t="shared" ca="1" si="127"/>
        <v>-5</v>
      </c>
      <c r="T138" s="1" t="str">
        <f>IF(H138="","",VLOOKUP(H138,'Соль SKU'!$A$1:$B$150,2,0))</f>
        <v/>
      </c>
      <c r="U138" s="1">
        <f t="shared" si="128"/>
        <v>9.4117647058823533</v>
      </c>
      <c r="V138" s="1">
        <f t="shared" si="129"/>
        <v>0</v>
      </c>
      <c r="W138" s="1">
        <f t="shared" si="130"/>
        <v>0</v>
      </c>
      <c r="X138" s="1" t="str">
        <f t="shared" ca="1" si="131"/>
        <v/>
      </c>
    </row>
    <row r="139" spans="10:24" ht="13.75" customHeight="1" x14ac:dyDescent="0.2">
      <c r="J139" s="11" t="str">
        <f t="shared" ca="1" si="123"/>
        <v/>
      </c>
      <c r="M139" s="19"/>
      <c r="N139" s="18" t="str">
        <f t="shared" ca="1" si="124"/>
        <v/>
      </c>
      <c r="P139" s="1">
        <f t="shared" si="125"/>
        <v>0</v>
      </c>
      <c r="Q139" s="1">
        <f t="shared" ca="1" si="132"/>
        <v>0</v>
      </c>
      <c r="R139" s="1">
        <f t="shared" si="126"/>
        <v>0</v>
      </c>
      <c r="S139" s="1">
        <f t="shared" ca="1" si="127"/>
        <v>-5</v>
      </c>
      <c r="T139" s="1" t="str">
        <f>IF(H139="","",VLOOKUP(H139,'Соль SKU'!$A$1:$B$150,2,0))</f>
        <v/>
      </c>
      <c r="U139" s="1">
        <f t="shared" si="128"/>
        <v>9.4117647058823533</v>
      </c>
      <c r="V139" s="1">
        <f t="shared" si="129"/>
        <v>0</v>
      </c>
      <c r="W139" s="1">
        <f t="shared" si="130"/>
        <v>0</v>
      </c>
      <c r="X139" s="1" t="str">
        <f t="shared" ca="1" si="131"/>
        <v/>
      </c>
    </row>
    <row r="140" spans="10:24" ht="13.75" customHeight="1" x14ac:dyDescent="0.2">
      <c r="J140" s="11" t="str">
        <f t="shared" ca="1" si="123"/>
        <v/>
      </c>
      <c r="M140" s="19"/>
      <c r="N140" s="18" t="str">
        <f t="shared" ca="1" si="124"/>
        <v/>
      </c>
      <c r="P140" s="1">
        <f t="shared" si="125"/>
        <v>0</v>
      </c>
      <c r="Q140" s="1">
        <f t="shared" ca="1" si="132"/>
        <v>0</v>
      </c>
      <c r="R140" s="1">
        <f t="shared" si="126"/>
        <v>0</v>
      </c>
      <c r="S140" s="1">
        <f t="shared" ca="1" si="127"/>
        <v>-5</v>
      </c>
      <c r="T140" s="1" t="str">
        <f>IF(H140="","",VLOOKUP(H140,'Соль SKU'!$A$1:$B$150,2,0))</f>
        <v/>
      </c>
      <c r="U140" s="1">
        <f t="shared" si="128"/>
        <v>9.4117647058823533</v>
      </c>
      <c r="V140" s="1">
        <f t="shared" si="129"/>
        <v>0</v>
      </c>
      <c r="W140" s="1">
        <f t="shared" si="130"/>
        <v>0</v>
      </c>
      <c r="X140" s="1" t="str">
        <f t="shared" ca="1" si="131"/>
        <v/>
      </c>
    </row>
    <row r="141" spans="10:24" ht="13.75" customHeight="1" x14ac:dyDescent="0.2">
      <c r="J141" s="11" t="str">
        <f t="shared" ca="1" si="123"/>
        <v/>
      </c>
      <c r="M141" s="19"/>
      <c r="N141" s="18" t="str">
        <f t="shared" ca="1" si="124"/>
        <v/>
      </c>
      <c r="P141" s="1">
        <f t="shared" si="125"/>
        <v>0</v>
      </c>
      <c r="Q141" s="1">
        <f t="shared" ca="1" si="132"/>
        <v>0</v>
      </c>
      <c r="R141" s="1">
        <f t="shared" si="126"/>
        <v>0</v>
      </c>
      <c r="S141" s="1">
        <f t="shared" ca="1" si="127"/>
        <v>-5</v>
      </c>
      <c r="T141" s="1" t="str">
        <f>IF(H141="","",VLOOKUP(H141,'Соль SKU'!$A$1:$B$150,2,0))</f>
        <v/>
      </c>
      <c r="U141" s="1">
        <f t="shared" si="128"/>
        <v>9.4117647058823533</v>
      </c>
      <c r="V141" s="1">
        <f t="shared" si="129"/>
        <v>0</v>
      </c>
      <c r="W141" s="1">
        <f t="shared" si="130"/>
        <v>0</v>
      </c>
      <c r="X141" s="1" t="str">
        <f t="shared" ca="1" si="131"/>
        <v/>
      </c>
    </row>
    <row r="142" spans="10:24" ht="13.75" customHeight="1" x14ac:dyDescent="0.2">
      <c r="J142" s="11" t="str">
        <f t="shared" ca="1" si="123"/>
        <v/>
      </c>
      <c r="M142" s="19"/>
      <c r="N142" s="18" t="str">
        <f t="shared" ca="1" si="124"/>
        <v/>
      </c>
      <c r="P142" s="1">
        <f t="shared" si="125"/>
        <v>0</v>
      </c>
      <c r="Q142" s="1">
        <f t="shared" ca="1" si="132"/>
        <v>0</v>
      </c>
      <c r="R142" s="1">
        <f t="shared" si="126"/>
        <v>0</v>
      </c>
      <c r="S142" s="1">
        <f t="shared" ca="1" si="127"/>
        <v>-5</v>
      </c>
      <c r="T142" s="1" t="str">
        <f>IF(H142="","",VLOOKUP(H142,'Соль SKU'!$A$1:$B$150,2,0))</f>
        <v/>
      </c>
      <c r="U142" s="1">
        <f t="shared" si="128"/>
        <v>9.4117647058823533</v>
      </c>
      <c r="V142" s="1">
        <f t="shared" si="129"/>
        <v>0</v>
      </c>
      <c r="W142" s="1">
        <f t="shared" si="130"/>
        <v>0</v>
      </c>
      <c r="X142" s="1" t="str">
        <f t="shared" ca="1" si="131"/>
        <v/>
      </c>
    </row>
    <row r="143" spans="10:24" ht="13.75" customHeight="1" x14ac:dyDescent="0.2">
      <c r="J143" s="11" t="str">
        <f t="shared" ca="1" si="123"/>
        <v/>
      </c>
      <c r="M143" s="19"/>
      <c r="N143" s="18" t="str">
        <f t="shared" ca="1" si="124"/>
        <v/>
      </c>
      <c r="P143" s="1">
        <f t="shared" si="125"/>
        <v>0</v>
      </c>
      <c r="Q143" s="1">
        <f t="shared" ca="1" si="132"/>
        <v>0</v>
      </c>
      <c r="R143" s="1">
        <f t="shared" si="126"/>
        <v>0</v>
      </c>
      <c r="S143" s="1">
        <f t="shared" ca="1" si="127"/>
        <v>-5</v>
      </c>
      <c r="T143" s="1" t="str">
        <f>IF(H143="","",VLOOKUP(H143,'Соль SKU'!$A$1:$B$150,2,0))</f>
        <v/>
      </c>
      <c r="U143" s="1">
        <f t="shared" si="128"/>
        <v>9.4117647058823533</v>
      </c>
      <c r="V143" s="1">
        <f t="shared" si="129"/>
        <v>0</v>
      </c>
      <c r="W143" s="1">
        <f t="shared" si="130"/>
        <v>0</v>
      </c>
      <c r="X143" s="1" t="str">
        <f t="shared" ca="1" si="131"/>
        <v/>
      </c>
    </row>
    <row r="144" spans="10:24" ht="13.75" customHeight="1" x14ac:dyDescent="0.2">
      <c r="J144" s="11" t="str">
        <f t="shared" ca="1" si="123"/>
        <v/>
      </c>
      <c r="M144" s="19"/>
      <c r="N144" s="18" t="str">
        <f t="shared" ca="1" si="124"/>
        <v/>
      </c>
      <c r="P144" s="1">
        <f t="shared" si="125"/>
        <v>0</v>
      </c>
      <c r="Q144" s="1">
        <f t="shared" ca="1" si="132"/>
        <v>0</v>
      </c>
      <c r="R144" s="1">
        <f t="shared" si="126"/>
        <v>0</v>
      </c>
      <c r="S144" s="1">
        <f t="shared" ca="1" si="127"/>
        <v>-5</v>
      </c>
      <c r="T144" s="1" t="str">
        <f>IF(H144="","",VLOOKUP(H144,'Соль SKU'!$A$1:$B$150,2,0))</f>
        <v/>
      </c>
      <c r="U144" s="1">
        <f t="shared" si="128"/>
        <v>9.4117647058823533</v>
      </c>
      <c r="V144" s="1">
        <f t="shared" si="129"/>
        <v>0</v>
      </c>
      <c r="W144" s="1">
        <f t="shared" si="130"/>
        <v>0</v>
      </c>
      <c r="X144" s="1" t="str">
        <f t="shared" ca="1" si="131"/>
        <v/>
      </c>
    </row>
    <row r="145" spans="10:24" ht="13.75" customHeight="1" x14ac:dyDescent="0.2">
      <c r="J145" s="11" t="str">
        <f t="shared" ca="1" si="123"/>
        <v/>
      </c>
      <c r="M145" s="19"/>
      <c r="N145" s="18" t="str">
        <f t="shared" ca="1" si="124"/>
        <v/>
      </c>
      <c r="P145" s="1">
        <f t="shared" si="125"/>
        <v>0</v>
      </c>
      <c r="Q145" s="1">
        <f t="shared" ca="1" si="132"/>
        <v>0</v>
      </c>
      <c r="R145" s="1">
        <f t="shared" si="126"/>
        <v>0</v>
      </c>
      <c r="S145" s="1">
        <f t="shared" ca="1" si="127"/>
        <v>-5</v>
      </c>
      <c r="T145" s="1" t="str">
        <f>IF(H145="","",VLOOKUP(H145,'Соль SKU'!$A$1:$B$150,2,0))</f>
        <v/>
      </c>
      <c r="U145" s="1">
        <f t="shared" si="128"/>
        <v>9.4117647058823533</v>
      </c>
      <c r="V145" s="1">
        <f t="shared" si="129"/>
        <v>0</v>
      </c>
      <c r="W145" s="1">
        <f t="shared" si="130"/>
        <v>0</v>
      </c>
      <c r="X145" s="1" t="str">
        <f t="shared" ca="1" si="131"/>
        <v/>
      </c>
    </row>
    <row r="146" spans="10:24" ht="13.75" customHeight="1" x14ac:dyDescent="0.2">
      <c r="J146" s="11" t="str">
        <f t="shared" ca="1" si="123"/>
        <v/>
      </c>
      <c r="M146" s="19"/>
      <c r="N146" s="18" t="str">
        <f t="shared" ca="1" si="124"/>
        <v/>
      </c>
      <c r="P146" s="1">
        <f t="shared" si="125"/>
        <v>0</v>
      </c>
      <c r="Q146" s="1">
        <f t="shared" ca="1" si="132"/>
        <v>0</v>
      </c>
      <c r="R146" s="1">
        <f t="shared" si="126"/>
        <v>0</v>
      </c>
      <c r="S146" s="1">
        <f t="shared" ca="1" si="127"/>
        <v>-5</v>
      </c>
      <c r="T146" s="1" t="str">
        <f>IF(H146="","",VLOOKUP(H146,'Соль SKU'!$A$1:$B$150,2,0))</f>
        <v/>
      </c>
      <c r="U146" s="1">
        <f t="shared" si="128"/>
        <v>9.4117647058823533</v>
      </c>
      <c r="V146" s="1">
        <f t="shared" si="129"/>
        <v>0</v>
      </c>
      <c r="W146" s="1">
        <f t="shared" si="130"/>
        <v>0</v>
      </c>
      <c r="X146" s="1" t="str">
        <f t="shared" ca="1" si="131"/>
        <v/>
      </c>
    </row>
    <row r="147" spans="10:24" ht="13.75" customHeight="1" x14ac:dyDescent="0.2">
      <c r="J147" s="11" t="str">
        <f t="shared" ca="1" si="123"/>
        <v/>
      </c>
      <c r="M147" s="19"/>
      <c r="N147" s="18" t="str">
        <f t="shared" ca="1" si="124"/>
        <v/>
      </c>
      <c r="P147" s="1">
        <f t="shared" si="125"/>
        <v>0</v>
      </c>
      <c r="Q147" s="1">
        <f t="shared" ca="1" si="132"/>
        <v>0</v>
      </c>
      <c r="R147" s="1">
        <f t="shared" si="126"/>
        <v>0</v>
      </c>
      <c r="S147" s="1">
        <f t="shared" ca="1" si="127"/>
        <v>-5</v>
      </c>
      <c r="T147" s="1" t="str">
        <f>IF(H147="","",VLOOKUP(H147,'Соль SKU'!$A$1:$B$150,2,0))</f>
        <v/>
      </c>
      <c r="U147" s="1">
        <f t="shared" si="128"/>
        <v>9.4117647058823533</v>
      </c>
      <c r="V147" s="1">
        <f t="shared" si="129"/>
        <v>0</v>
      </c>
      <c r="W147" s="1">
        <f t="shared" si="130"/>
        <v>0</v>
      </c>
      <c r="X147" s="1" t="str">
        <f t="shared" ca="1" si="131"/>
        <v/>
      </c>
    </row>
    <row r="148" spans="10:24" ht="13.75" customHeight="1" x14ac:dyDescent="0.2">
      <c r="J148" s="11" t="str">
        <f t="shared" ca="1" si="123"/>
        <v/>
      </c>
      <c r="M148" s="19"/>
      <c r="N148" s="18" t="str">
        <f t="shared" ca="1" si="124"/>
        <v/>
      </c>
      <c r="P148" s="1">
        <f t="shared" si="125"/>
        <v>0</v>
      </c>
      <c r="Q148" s="1">
        <f t="shared" ca="1" si="132"/>
        <v>0</v>
      </c>
      <c r="R148" s="1">
        <f t="shared" si="126"/>
        <v>0</v>
      </c>
      <c r="S148" s="1">
        <f t="shared" ca="1" si="127"/>
        <v>-5</v>
      </c>
      <c r="T148" s="1" t="str">
        <f>IF(H148="","",VLOOKUP(H148,'Соль SKU'!$A$1:$B$150,2,0))</f>
        <v/>
      </c>
      <c r="U148" s="1">
        <f t="shared" si="128"/>
        <v>9.4117647058823533</v>
      </c>
      <c r="V148" s="1">
        <f t="shared" si="129"/>
        <v>0</v>
      </c>
      <c r="W148" s="1">
        <f t="shared" si="130"/>
        <v>0</v>
      </c>
      <c r="X148" s="1" t="str">
        <f t="shared" ca="1" si="131"/>
        <v/>
      </c>
    </row>
    <row r="149" spans="10:24" ht="13.75" customHeight="1" x14ac:dyDescent="0.2">
      <c r="J149" s="11" t="str">
        <f t="shared" ca="1" si="123"/>
        <v/>
      </c>
      <c r="M149" s="19"/>
      <c r="N149" s="18" t="str">
        <f t="shared" ca="1" si="124"/>
        <v/>
      </c>
      <c r="P149" s="1">
        <f t="shared" si="125"/>
        <v>0</v>
      </c>
      <c r="Q149" s="1">
        <f t="shared" ca="1" si="132"/>
        <v>0</v>
      </c>
      <c r="R149" s="1">
        <f t="shared" si="126"/>
        <v>0</v>
      </c>
      <c r="S149" s="1">
        <f t="shared" ca="1" si="127"/>
        <v>-5</v>
      </c>
      <c r="T149" s="1" t="str">
        <f>IF(H149="","",VLOOKUP(H149,'Соль SKU'!$A$1:$B$150,2,0))</f>
        <v/>
      </c>
      <c r="U149" s="1">
        <f t="shared" si="128"/>
        <v>9.4117647058823533</v>
      </c>
      <c r="V149" s="1">
        <f t="shared" si="129"/>
        <v>0</v>
      </c>
      <c r="W149" s="1">
        <f t="shared" si="130"/>
        <v>0</v>
      </c>
      <c r="X149" s="1" t="str">
        <f t="shared" ca="1" si="131"/>
        <v/>
      </c>
    </row>
    <row r="150" spans="10:24" ht="13.75" customHeight="1" x14ac:dyDescent="0.2">
      <c r="J150" s="11" t="str">
        <f t="shared" ca="1" si="123"/>
        <v/>
      </c>
      <c r="M150" s="19"/>
      <c r="N150" s="18" t="str">
        <f t="shared" ca="1" si="124"/>
        <v/>
      </c>
      <c r="P150" s="1">
        <f t="shared" si="125"/>
        <v>0</v>
      </c>
      <c r="Q150" s="1">
        <f t="shared" ca="1" si="132"/>
        <v>0</v>
      </c>
      <c r="R150" s="1">
        <f t="shared" si="126"/>
        <v>0</v>
      </c>
      <c r="S150" s="1">
        <f t="shared" ca="1" si="127"/>
        <v>-5</v>
      </c>
      <c r="T150" s="1" t="str">
        <f>IF(H150="","",VLOOKUP(H150,'Соль SKU'!$A$1:$B$150,2,0))</f>
        <v/>
      </c>
      <c r="U150" s="1">
        <f t="shared" si="128"/>
        <v>9.4117647058823533</v>
      </c>
      <c r="V150" s="1">
        <f t="shared" si="129"/>
        <v>0</v>
      </c>
      <c r="W150" s="1">
        <f t="shared" si="130"/>
        <v>0</v>
      </c>
      <c r="X150" s="1" t="str">
        <f t="shared" ca="1" si="131"/>
        <v/>
      </c>
    </row>
    <row r="151" spans="10:24" ht="13.75" customHeight="1" x14ac:dyDescent="0.2">
      <c r="J151" s="11" t="str">
        <f t="shared" ca="1" si="123"/>
        <v/>
      </c>
      <c r="M151" s="19"/>
      <c r="N151" s="18" t="str">
        <f t="shared" ca="1" si="124"/>
        <v/>
      </c>
      <c r="P151" s="1">
        <f t="shared" si="125"/>
        <v>0</v>
      </c>
      <c r="Q151" s="1">
        <f t="shared" ca="1" si="132"/>
        <v>0</v>
      </c>
      <c r="R151" s="1">
        <f t="shared" si="126"/>
        <v>0</v>
      </c>
      <c r="S151" s="1">
        <f t="shared" ca="1" si="127"/>
        <v>-5</v>
      </c>
      <c r="T151" s="1" t="str">
        <f>IF(H151="","",VLOOKUP(H151,'Соль SKU'!$A$1:$B$150,2,0))</f>
        <v/>
      </c>
      <c r="U151" s="1">
        <f t="shared" si="128"/>
        <v>9.4117647058823533</v>
      </c>
      <c r="V151" s="1">
        <f t="shared" si="129"/>
        <v>0</v>
      </c>
      <c r="W151" s="1">
        <f t="shared" si="130"/>
        <v>0</v>
      </c>
      <c r="X151" s="1" t="str">
        <f t="shared" ca="1" si="131"/>
        <v/>
      </c>
    </row>
    <row r="152" spans="10:24" ht="13.75" customHeight="1" x14ac:dyDescent="0.2">
      <c r="J152" s="11" t="str">
        <f t="shared" ca="1" si="123"/>
        <v/>
      </c>
      <c r="M152" s="19"/>
      <c r="N152" s="18" t="str">
        <f t="shared" ca="1" si="124"/>
        <v/>
      </c>
      <c r="P152" s="1">
        <f t="shared" si="125"/>
        <v>0</v>
      </c>
      <c r="Q152" s="1">
        <f t="shared" ca="1" si="132"/>
        <v>0</v>
      </c>
      <c r="R152" s="1">
        <f t="shared" si="126"/>
        <v>0</v>
      </c>
      <c r="S152" s="1">
        <f t="shared" ca="1" si="127"/>
        <v>-5</v>
      </c>
      <c r="T152" s="1" t="str">
        <f>IF(H152="","",VLOOKUP(H152,'Соль SKU'!$A$1:$B$150,2,0))</f>
        <v/>
      </c>
      <c r="U152" s="1">
        <f t="shared" si="128"/>
        <v>9.4117647058823533</v>
      </c>
      <c r="V152" s="1">
        <f t="shared" si="129"/>
        <v>0</v>
      </c>
      <c r="W152" s="1">
        <f t="shared" si="130"/>
        <v>0</v>
      </c>
      <c r="X152" s="1" t="str">
        <f t="shared" ca="1" si="131"/>
        <v/>
      </c>
    </row>
    <row r="153" spans="10:24" ht="13.75" customHeight="1" x14ac:dyDescent="0.2">
      <c r="J153" s="11" t="str">
        <f t="shared" ca="1" si="123"/>
        <v/>
      </c>
      <c r="M153" s="19"/>
      <c r="N153" s="18" t="str">
        <f t="shared" ca="1" si="124"/>
        <v/>
      </c>
      <c r="P153" s="1">
        <f t="shared" si="125"/>
        <v>0</v>
      </c>
      <c r="Q153" s="1">
        <f t="shared" ca="1" si="132"/>
        <v>0</v>
      </c>
      <c r="R153" s="1">
        <f t="shared" si="126"/>
        <v>0</v>
      </c>
      <c r="S153" s="1">
        <f t="shared" ca="1" si="127"/>
        <v>-5</v>
      </c>
      <c r="T153" s="1" t="str">
        <f>IF(H153="","",VLOOKUP(H153,'Соль SKU'!$A$1:$B$150,2,0))</f>
        <v/>
      </c>
      <c r="U153" s="1">
        <f t="shared" si="128"/>
        <v>9.4117647058823533</v>
      </c>
      <c r="V153" s="1">
        <f t="shared" si="129"/>
        <v>0</v>
      </c>
      <c r="W153" s="1">
        <f t="shared" si="130"/>
        <v>0</v>
      </c>
      <c r="X153" s="1" t="str">
        <f t="shared" ca="1" si="131"/>
        <v/>
      </c>
    </row>
    <row r="154" spans="10:24" ht="13.75" customHeight="1" x14ac:dyDescent="0.2">
      <c r="J154" s="11" t="str">
        <f t="shared" ca="1" si="123"/>
        <v/>
      </c>
      <c r="M154" s="19"/>
      <c r="N154" s="18" t="str">
        <f t="shared" ca="1" si="124"/>
        <v/>
      </c>
      <c r="P154" s="1">
        <f t="shared" si="125"/>
        <v>0</v>
      </c>
      <c r="Q154" s="1">
        <f t="shared" ca="1" si="132"/>
        <v>0</v>
      </c>
      <c r="R154" s="1">
        <f t="shared" si="126"/>
        <v>0</v>
      </c>
      <c r="S154" s="1">
        <f t="shared" ca="1" si="127"/>
        <v>-5</v>
      </c>
      <c r="T154" s="1" t="str">
        <f>IF(H154="","",VLOOKUP(H154,'Соль SKU'!$A$1:$B$150,2,0))</f>
        <v/>
      </c>
      <c r="U154" s="1">
        <f t="shared" si="128"/>
        <v>9.4117647058823533</v>
      </c>
      <c r="V154" s="1">
        <f t="shared" si="129"/>
        <v>0</v>
      </c>
      <c r="W154" s="1">
        <f t="shared" si="130"/>
        <v>0</v>
      </c>
      <c r="X154" s="1" t="str">
        <f t="shared" ca="1" si="131"/>
        <v/>
      </c>
    </row>
  </sheetData>
  <conditionalFormatting sqref="B2:B9 B11 B18:B24 B33:B35 B38:B47 B75:B154">
    <cfRule type="expression" dxfId="80" priority="82">
      <formula>$B2&lt;&gt;$T2</formula>
    </cfRule>
  </conditionalFormatting>
  <conditionalFormatting sqref="J1:J9 J11 J18:J24 J33:J35 J38:J47 J75:J1048576">
    <cfRule type="expression" dxfId="79" priority="84">
      <formula>IF(N1="",0, J1)  &lt; - 0.05* IF(N1="",0,N1)</formula>
    </cfRule>
    <cfRule type="expression" dxfId="78" priority="85">
      <formula>AND(IF(N1="",0, J1)  &gt;= - 0.05* IF(N1="",0,N1), IF(N1="",0, J1) &lt; 0)</formula>
    </cfRule>
    <cfRule type="expression" dxfId="77" priority="86">
      <formula>AND(IF(N1="",0, J1)  &lt;= 0.05* IF(N1="",0,N1), IF(N1="",0, J1) &gt; 0)</formula>
    </cfRule>
    <cfRule type="expression" dxfId="76" priority="87">
      <formula>IF(N1="",0,J1)  &gt; 0.05* IF(N1="",0,N1)</formula>
    </cfRule>
  </conditionalFormatting>
  <conditionalFormatting sqref="B10">
    <cfRule type="expression" dxfId="75" priority="76">
      <formula>$B10&lt;&gt;$T10</formula>
    </cfRule>
  </conditionalFormatting>
  <conditionalFormatting sqref="J10">
    <cfRule type="expression" dxfId="74" priority="77">
      <formula>IF(N10="",0, J10)  &lt; - 0.05* IF(N10="",0,N10)</formula>
    </cfRule>
    <cfRule type="expression" dxfId="73" priority="78">
      <formula>AND(IF(N10="",0, J10)  &gt;= - 0.05* IF(N10="",0,N10), IF(N10="",0, J10) &lt; 0)</formula>
    </cfRule>
    <cfRule type="expression" dxfId="72" priority="79">
      <formula>AND(IF(N10="",0, J10)  &lt;= 0.05* IF(N10="",0,N10), IF(N10="",0, J10) &gt; 0)</formula>
    </cfRule>
    <cfRule type="expression" dxfId="71" priority="80">
      <formula>IF(N10="",0,J10)  &gt; 0.05* IF(N10="",0,N10)</formula>
    </cfRule>
  </conditionalFormatting>
  <conditionalFormatting sqref="B12 B14">
    <cfRule type="expression" dxfId="70" priority="71">
      <formula>$B12&lt;&gt;$T12</formula>
    </cfRule>
  </conditionalFormatting>
  <conditionalFormatting sqref="J12 J14">
    <cfRule type="expression" dxfId="69" priority="72">
      <formula>IF(N12="",0, J12)  &lt; - 0.05* IF(N12="",0,N12)</formula>
    </cfRule>
    <cfRule type="expression" dxfId="68" priority="73">
      <formula>AND(IF(N12="",0, J12)  &gt;= - 0.05* IF(N12="",0,N12), IF(N12="",0, J12) &lt; 0)</formula>
    </cfRule>
    <cfRule type="expression" dxfId="67" priority="74">
      <formula>AND(IF(N12="",0, J12)  &lt;= 0.05* IF(N12="",0,N12), IF(N12="",0, J12) &gt; 0)</formula>
    </cfRule>
    <cfRule type="expression" dxfId="66" priority="75">
      <formula>IF(N12="",0,J12)  &gt; 0.05* IF(N12="",0,N12)</formula>
    </cfRule>
  </conditionalFormatting>
  <conditionalFormatting sqref="B13">
    <cfRule type="expression" dxfId="65" priority="66">
      <formula>$B13&lt;&gt;$T13</formula>
    </cfRule>
  </conditionalFormatting>
  <conditionalFormatting sqref="J13">
    <cfRule type="expression" dxfId="64" priority="67">
      <formula>IF(N13="",0, J13)  &lt; - 0.05* IF(N13="",0,N13)</formula>
    </cfRule>
    <cfRule type="expression" dxfId="63" priority="68">
      <formula>AND(IF(N13="",0, J13)  &gt;= - 0.05* IF(N13="",0,N13), IF(N13="",0, J13) &lt; 0)</formula>
    </cfRule>
    <cfRule type="expression" dxfId="62" priority="69">
      <formula>AND(IF(N13="",0, J13)  &lt;= 0.05* IF(N13="",0,N13), IF(N13="",0, J13) &gt; 0)</formula>
    </cfRule>
    <cfRule type="expression" dxfId="61" priority="70">
      <formula>IF(N13="",0,J13)  &gt; 0.05* IF(N13="",0,N13)</formula>
    </cfRule>
  </conditionalFormatting>
  <conditionalFormatting sqref="B15 B17">
    <cfRule type="expression" dxfId="60" priority="61">
      <formula>$B15&lt;&gt;$T15</formula>
    </cfRule>
  </conditionalFormatting>
  <conditionalFormatting sqref="J15 J17">
    <cfRule type="expression" dxfId="59" priority="62">
      <formula>IF(N15="",0, J15)  &lt; - 0.05* IF(N15="",0,N15)</formula>
    </cfRule>
    <cfRule type="expression" dxfId="58" priority="63">
      <formula>AND(IF(N15="",0, J15)  &gt;= - 0.05* IF(N15="",0,N15), IF(N15="",0, J15) &lt; 0)</formula>
    </cfRule>
    <cfRule type="expression" dxfId="57" priority="64">
      <formula>AND(IF(N15="",0, J15)  &lt;= 0.05* IF(N15="",0,N15), IF(N15="",0, J15) &gt; 0)</formula>
    </cfRule>
    <cfRule type="expression" dxfId="56" priority="65">
      <formula>IF(N15="",0,J15)  &gt; 0.05* IF(N15="",0,N15)</formula>
    </cfRule>
  </conditionalFormatting>
  <conditionalFormatting sqref="B16">
    <cfRule type="expression" dxfId="55" priority="56">
      <formula>$B16&lt;&gt;$T16</formula>
    </cfRule>
  </conditionalFormatting>
  <conditionalFormatting sqref="J16">
    <cfRule type="expression" dxfId="54" priority="57">
      <formula>IF(N16="",0, J16)  &lt; - 0.05* IF(N16="",0,N16)</formula>
    </cfRule>
    <cfRule type="expression" dxfId="53" priority="58">
      <formula>AND(IF(N16="",0, J16)  &gt;= - 0.05* IF(N16="",0,N16), IF(N16="",0, J16) &lt; 0)</formula>
    </cfRule>
    <cfRule type="expression" dxfId="52" priority="59">
      <formula>AND(IF(N16="",0, J16)  &lt;= 0.05* IF(N16="",0,N16), IF(N16="",0, J16) &gt; 0)</formula>
    </cfRule>
    <cfRule type="expression" dxfId="51" priority="60">
      <formula>IF(N16="",0,J16)  &gt; 0.05* IF(N16="",0,N16)</formula>
    </cfRule>
  </conditionalFormatting>
  <conditionalFormatting sqref="B25:B26">
    <cfRule type="expression" dxfId="50" priority="51">
      <formula>$B25&lt;&gt;$T25</formula>
    </cfRule>
  </conditionalFormatting>
  <conditionalFormatting sqref="J25:J26">
    <cfRule type="expression" dxfId="49" priority="52">
      <formula>IF(N25="",0, J25)  &lt; - 0.05* IF(N25="",0,N25)</formula>
    </cfRule>
    <cfRule type="expression" dxfId="48" priority="53">
      <formula>AND(IF(N25="",0, J25)  &gt;= - 0.05* IF(N25="",0,N25), IF(N25="",0, J25) &lt; 0)</formula>
    </cfRule>
    <cfRule type="expression" dxfId="47" priority="54">
      <formula>AND(IF(N25="",0, J25)  &lt;= 0.05* IF(N25="",0,N25), IF(N25="",0, J25) &gt; 0)</formula>
    </cfRule>
    <cfRule type="expression" dxfId="46" priority="55">
      <formula>IF(N25="",0,J25)  &gt; 0.05* IF(N25="",0,N25)</formula>
    </cfRule>
  </conditionalFormatting>
  <conditionalFormatting sqref="B31:B32">
    <cfRule type="expression" dxfId="45" priority="46">
      <formula>$B31&lt;&gt;$T31</formula>
    </cfRule>
  </conditionalFormatting>
  <conditionalFormatting sqref="J31:J32">
    <cfRule type="expression" dxfId="44" priority="47">
      <formula>IF(N31="",0, J31)  &lt; - 0.05* IF(N31="",0,N31)</formula>
    </cfRule>
    <cfRule type="expression" dxfId="43" priority="48">
      <formula>AND(IF(N31="",0, J31)  &gt;= - 0.05* IF(N31="",0,N31), IF(N31="",0, J31) &lt; 0)</formula>
    </cfRule>
    <cfRule type="expression" dxfId="42" priority="49">
      <formula>AND(IF(N31="",0, J31)  &lt;= 0.05* IF(N31="",0,N31), IF(N31="",0, J31) &gt; 0)</formula>
    </cfRule>
    <cfRule type="expression" dxfId="41" priority="50">
      <formula>IF(N31="",0,J31)  &gt; 0.05* IF(N31="",0,N31)</formula>
    </cfRule>
  </conditionalFormatting>
  <conditionalFormatting sqref="J1">
    <cfRule type="expression" dxfId="40" priority="300">
      <formula>SUMIF(J5:J154,"&gt;0")-SUMIF(J5:J154,"&lt;0") &gt; 1</formula>
    </cfRule>
  </conditionalFormatting>
  <conditionalFormatting sqref="B36:B37">
    <cfRule type="expression" dxfId="39" priority="36">
      <formula>$B36&lt;&gt;$T36</formula>
    </cfRule>
  </conditionalFormatting>
  <conditionalFormatting sqref="J36:J37">
    <cfRule type="expression" dxfId="38" priority="37">
      <formula>IF(N36="",0, J36)  &lt; - 0.05* IF(N36="",0,N36)</formula>
    </cfRule>
    <cfRule type="expression" dxfId="37" priority="38">
      <formula>AND(IF(N36="",0, J36)  &gt;= - 0.05* IF(N36="",0,N36), IF(N36="",0, J36) &lt; 0)</formula>
    </cfRule>
    <cfRule type="expression" dxfId="36" priority="39">
      <formula>AND(IF(N36="",0, J36)  &lt;= 0.05* IF(N36="",0,N36), IF(N36="",0, J36) &gt; 0)</formula>
    </cfRule>
    <cfRule type="expression" dxfId="35" priority="40">
      <formula>IF(N36="",0,J36)  &gt; 0.05* IF(N36="",0,N36)</formula>
    </cfRule>
  </conditionalFormatting>
  <conditionalFormatting sqref="B27:B28">
    <cfRule type="expression" dxfId="34" priority="31">
      <formula>$B27&lt;&gt;$T27</formula>
    </cfRule>
  </conditionalFormatting>
  <conditionalFormatting sqref="J27:J28">
    <cfRule type="expression" dxfId="33" priority="32">
      <formula>IF(N27="",0, J27)  &lt; - 0.05* IF(N27="",0,N27)</formula>
    </cfRule>
    <cfRule type="expression" dxfId="32" priority="33">
      <formula>AND(IF(N27="",0, J27)  &gt;= - 0.05* IF(N27="",0,N27), IF(N27="",0, J27) &lt; 0)</formula>
    </cfRule>
    <cfRule type="expression" dxfId="31" priority="34">
      <formula>AND(IF(N27="",0, J27)  &lt;= 0.05* IF(N27="",0,N27), IF(N27="",0, J27) &gt; 0)</formula>
    </cfRule>
    <cfRule type="expression" dxfId="30" priority="35">
      <formula>IF(N27="",0,J27)  &gt; 0.05* IF(N27="",0,N27)</formula>
    </cfRule>
  </conditionalFormatting>
  <conditionalFormatting sqref="B29:B30">
    <cfRule type="expression" dxfId="29" priority="26">
      <formula>$B29&lt;&gt;$T29</formula>
    </cfRule>
  </conditionalFormatting>
  <conditionalFormatting sqref="J29:J30">
    <cfRule type="expression" dxfId="28" priority="27">
      <formula>IF(N29="",0, J29)  &lt; - 0.05* IF(N29="",0,N29)</formula>
    </cfRule>
    <cfRule type="expression" dxfId="27" priority="28">
      <formula>AND(IF(N29="",0, J29)  &gt;= - 0.05* IF(N29="",0,N29), IF(N29="",0, J29) &lt; 0)</formula>
    </cfRule>
    <cfRule type="expression" dxfId="26" priority="29">
      <formula>AND(IF(N29="",0, J29)  &lt;= 0.05* IF(N29="",0,N29), IF(N29="",0, J29) &gt; 0)</formula>
    </cfRule>
    <cfRule type="expression" dxfId="25" priority="30">
      <formula>IF(N29="",0,J29)  &gt; 0.05* IF(N29="",0,N29)</formula>
    </cfRule>
  </conditionalFormatting>
  <conditionalFormatting sqref="B50:B59">
    <cfRule type="expression" dxfId="24" priority="21">
      <formula>$B50&lt;&gt;$T50</formula>
    </cfRule>
  </conditionalFormatting>
  <conditionalFormatting sqref="J50:J59">
    <cfRule type="expression" dxfId="23" priority="22">
      <formula>IF(N50="",0, J50)  &lt; - 0.05* IF(N50="",0,N50)</formula>
    </cfRule>
    <cfRule type="expression" dxfId="22" priority="23">
      <formula>AND(IF(N50="",0, J50)  &gt;= - 0.05* IF(N50="",0,N50), IF(N50="",0, J50) &lt; 0)</formula>
    </cfRule>
    <cfRule type="expression" dxfId="21" priority="24">
      <formula>AND(IF(N50="",0, J50)  &lt;= 0.05* IF(N50="",0,N50), IF(N50="",0, J50) &gt; 0)</formula>
    </cfRule>
    <cfRule type="expression" dxfId="20" priority="25">
      <formula>IF(N50="",0,J50)  &gt; 0.05* IF(N50="",0,N50)</formula>
    </cfRule>
  </conditionalFormatting>
  <conditionalFormatting sqref="B48:B49">
    <cfRule type="expression" dxfId="19" priority="16">
      <formula>$B48&lt;&gt;$T48</formula>
    </cfRule>
  </conditionalFormatting>
  <conditionalFormatting sqref="J48:J49">
    <cfRule type="expression" dxfId="18" priority="17">
      <formula>IF(N48="",0, J48)  &lt; - 0.05* IF(N48="",0,N48)</formula>
    </cfRule>
    <cfRule type="expression" dxfId="17" priority="18">
      <formula>AND(IF(N48="",0, J48)  &gt;= - 0.05* IF(N48="",0,N48), IF(N48="",0, J48) &lt; 0)</formula>
    </cfRule>
    <cfRule type="expression" dxfId="16" priority="19">
      <formula>AND(IF(N48="",0, J48)  &lt;= 0.05* IF(N48="",0,N48), IF(N48="",0, J48) &gt; 0)</formula>
    </cfRule>
    <cfRule type="expression" dxfId="15" priority="20">
      <formula>IF(N48="",0,J48)  &gt; 0.05* IF(N48="",0,N48)</formula>
    </cfRule>
  </conditionalFormatting>
  <conditionalFormatting sqref="B60:B62">
    <cfRule type="expression" dxfId="14" priority="11">
      <formula>$B60&lt;&gt;$T60</formula>
    </cfRule>
  </conditionalFormatting>
  <conditionalFormatting sqref="J60:J62">
    <cfRule type="expression" dxfId="13" priority="12">
      <formula>IF(N60="",0, J60)  &lt; - 0.05* IF(N60="",0,N60)</formula>
    </cfRule>
    <cfRule type="expression" dxfId="12" priority="13">
      <formula>AND(IF(N60="",0, J60)  &gt;= - 0.05* IF(N60="",0,N60), IF(N60="",0, J60) &lt; 0)</formula>
    </cfRule>
    <cfRule type="expression" dxfId="11" priority="14">
      <formula>AND(IF(N60="",0, J60)  &lt;= 0.05* IF(N60="",0,N60), IF(N60="",0, J60) &gt; 0)</formula>
    </cfRule>
    <cfRule type="expression" dxfId="10" priority="15">
      <formula>IF(N60="",0,J60)  &gt; 0.05* IF(N60="",0,N60)</formula>
    </cfRule>
  </conditionalFormatting>
  <conditionalFormatting sqref="B65:B74">
    <cfRule type="expression" dxfId="9" priority="6">
      <formula>$B65&lt;&gt;$T65</formula>
    </cfRule>
  </conditionalFormatting>
  <conditionalFormatting sqref="J65:J74">
    <cfRule type="expression" dxfId="8" priority="7">
      <formula>IF(N65="",0, J65)  &lt; - 0.05* IF(N65="",0,N65)</formula>
    </cfRule>
    <cfRule type="expression" dxfId="7" priority="8">
      <formula>AND(IF(N65="",0, J65)  &gt;= - 0.05* IF(N65="",0,N65), IF(N65="",0, J65) &lt; 0)</formula>
    </cfRule>
    <cfRule type="expression" dxfId="6" priority="9">
      <formula>AND(IF(N65="",0, J65)  &lt;= 0.05* IF(N65="",0,N65), IF(N65="",0, J65) &gt; 0)</formula>
    </cfRule>
    <cfRule type="expression" dxfId="5" priority="10">
      <formula>IF(N65="",0,J65)  &gt; 0.05* IF(N65="",0,N65)</formula>
    </cfRule>
  </conditionalFormatting>
  <conditionalFormatting sqref="B63:B64">
    <cfRule type="expression" dxfId="4" priority="1">
      <formula>$B63&lt;&gt;$T63</formula>
    </cfRule>
  </conditionalFormatting>
  <conditionalFormatting sqref="J63:J64">
    <cfRule type="expression" dxfId="3" priority="2">
      <formula>IF(N63="",0, J63)  &lt; - 0.05* IF(N63="",0,N63)</formula>
    </cfRule>
    <cfRule type="expression" dxfId="2" priority="3">
      <formula>AND(IF(N63="",0, J63)  &gt;= - 0.05* IF(N63="",0,N63), IF(N63="",0, J63) &lt; 0)</formula>
    </cfRule>
    <cfRule type="expression" dxfId="1" priority="4">
      <formula>AND(IF(N63="",0, J63)  &lt;= 0.05* IF(N63="",0,N63), IF(N63="",0, J63) &gt; 0)</formula>
    </cfRule>
    <cfRule type="expression" dxfId="0" priority="5">
      <formula>IF(N63="",0,J63)  &gt; 0.05* IF(N63="",0,N63)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Мойки!$A$1:$A$3</xm:f>
          </x14:formula1>
          <x14:formula2>
            <xm:f>0</xm:f>
          </x14:formula2>
          <xm:sqref>L1:L154</xm:sqref>
        </x14:dataValidation>
        <x14:dataValidation type="list" showInputMessage="1" xr:uid="{00000000-0002-0000-0300-000001000000}">
          <x14:formula1>
            <xm:f>'Типы варок'!$A$1:$A$102</xm:f>
          </x14:formula1>
          <x14:formula2>
            <xm:f>0</xm:f>
          </x14:formula2>
          <xm:sqref>B2:B154</xm:sqref>
        </x14:dataValidation>
        <x14:dataValidation type="list" showInputMessage="1" xr:uid="{00000000-0002-0000-0300-000002000000}">
          <x14:formula1>
            <xm:f>'Форм фактор плавления'!$A$1:$A$25</xm:f>
          </x14:formula1>
          <x14:formula2>
            <xm:f>0</xm:f>
          </x14:formula2>
          <xm:sqref>E2:F154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691</v>
      </c>
    </row>
    <row r="2" spans="1:1" ht="14.5" customHeight="1" x14ac:dyDescent="0.2">
      <c r="A2" s="1" t="s">
        <v>703</v>
      </c>
    </row>
    <row r="3" spans="1:1" ht="14.5" customHeight="1" x14ac:dyDescent="0.2">
      <c r="A3" s="1" t="s">
        <v>704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2" t="s">
        <v>235</v>
      </c>
      <c r="B2" s="32">
        <v>-6</v>
      </c>
    </row>
    <row r="3" spans="1:2" x14ac:dyDescent="0.2">
      <c r="A3" s="32" t="s">
        <v>236</v>
      </c>
      <c r="B3" s="32">
        <v>-17</v>
      </c>
    </row>
    <row r="4" spans="1:2" x14ac:dyDescent="0.2">
      <c r="A4" s="32" t="s">
        <v>237</v>
      </c>
      <c r="B4" s="32">
        <v>-24.7</v>
      </c>
    </row>
    <row r="5" spans="1:2" x14ac:dyDescent="0.2">
      <c r="A5" s="32" t="s">
        <v>238</v>
      </c>
      <c r="B5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2" t="s">
        <v>692</v>
      </c>
    </row>
    <row r="2" spans="1:1" x14ac:dyDescent="0.2">
      <c r="A2" s="32" t="s">
        <v>688</v>
      </c>
    </row>
    <row r="3" spans="1:1" x14ac:dyDescent="0.2">
      <c r="A3" s="32" t="s">
        <v>693</v>
      </c>
    </row>
    <row r="4" spans="1:1" x14ac:dyDescent="0.2">
      <c r="A4" s="32" t="s">
        <v>705</v>
      </c>
    </row>
    <row r="5" spans="1:1" x14ac:dyDescent="0.2">
      <c r="A5" s="32" t="s">
        <v>690</v>
      </c>
    </row>
    <row r="6" spans="1:1" x14ac:dyDescent="0.2">
      <c r="A6" s="32" t="s">
        <v>706</v>
      </c>
    </row>
    <row r="7" spans="1:1" x14ac:dyDescent="0.2">
      <c r="A7" s="32" t="s">
        <v>696</v>
      </c>
    </row>
    <row r="8" spans="1:1" x14ac:dyDescent="0.2">
      <c r="A8" s="32" t="s">
        <v>696</v>
      </c>
    </row>
    <row r="9" spans="1:1" x14ac:dyDescent="0.2">
      <c r="A9" s="32" t="s">
        <v>707</v>
      </c>
    </row>
    <row r="10" spans="1:1" x14ac:dyDescent="0.2">
      <c r="A10" s="32" t="s">
        <v>708</v>
      </c>
    </row>
    <row r="11" spans="1:1" x14ac:dyDescent="0.2">
      <c r="A11" s="32" t="s">
        <v>700</v>
      </c>
    </row>
    <row r="12" spans="1:1" x14ac:dyDescent="0.2">
      <c r="A12" s="32" t="s">
        <v>709</v>
      </c>
    </row>
    <row r="13" spans="1:1" x14ac:dyDescent="0.2">
      <c r="A13" s="32" t="s">
        <v>701</v>
      </c>
    </row>
    <row r="14" spans="1:1" x14ac:dyDescent="0.2">
      <c r="A14" s="32" t="s">
        <v>694</v>
      </c>
    </row>
    <row r="15" spans="1:1" x14ac:dyDescent="0.2">
      <c r="A15" s="32" t="s">
        <v>699</v>
      </c>
    </row>
    <row r="16" spans="1:1" x14ac:dyDescent="0.2">
      <c r="A16" s="32" t="s">
        <v>697</v>
      </c>
    </row>
    <row r="17" spans="1:1" x14ac:dyDescent="0.2">
      <c r="A17" s="32" t="s">
        <v>710</v>
      </c>
    </row>
    <row r="18" spans="1:1" x14ac:dyDescent="0.2">
      <c r="A18" s="32" t="s">
        <v>711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2" t="s">
        <v>691</v>
      </c>
      <c r="B1" s="32" t="s">
        <v>691</v>
      </c>
    </row>
    <row r="2" spans="1:2" x14ac:dyDescent="0.2">
      <c r="A2" s="32" t="s">
        <v>254</v>
      </c>
      <c r="B2" s="32" t="s">
        <v>666</v>
      </c>
    </row>
    <row r="3" spans="1:2" x14ac:dyDescent="0.2">
      <c r="A3" s="32" t="s">
        <v>244</v>
      </c>
      <c r="B3" s="32" t="s">
        <v>664</v>
      </c>
    </row>
    <row r="4" spans="1:2" x14ac:dyDescent="0.2">
      <c r="A4" s="32" t="s">
        <v>243</v>
      </c>
      <c r="B4" s="32" t="s">
        <v>664</v>
      </c>
    </row>
    <row r="5" spans="1:2" x14ac:dyDescent="0.2">
      <c r="A5" s="32" t="s">
        <v>245</v>
      </c>
      <c r="B5" s="32" t="s">
        <v>664</v>
      </c>
    </row>
    <row r="6" spans="1:2" x14ac:dyDescent="0.2">
      <c r="A6" s="32" t="s">
        <v>246</v>
      </c>
      <c r="B6" s="32" t="s">
        <v>664</v>
      </c>
    </row>
    <row r="7" spans="1:2" x14ac:dyDescent="0.2">
      <c r="A7" s="32" t="s">
        <v>247</v>
      </c>
      <c r="B7" s="32" t="s">
        <v>664</v>
      </c>
    </row>
    <row r="8" spans="1:2" x14ac:dyDescent="0.2">
      <c r="A8" s="32" t="s">
        <v>241</v>
      </c>
      <c r="B8" s="32" t="s">
        <v>666</v>
      </c>
    </row>
    <row r="9" spans="1:2" x14ac:dyDescent="0.2">
      <c r="A9" s="32" t="s">
        <v>259</v>
      </c>
      <c r="B9" s="32" t="s">
        <v>664</v>
      </c>
    </row>
    <row r="10" spans="1:2" x14ac:dyDescent="0.2">
      <c r="A10" s="32" t="s">
        <v>257</v>
      </c>
      <c r="B10" s="32" t="s">
        <v>664</v>
      </c>
    </row>
    <row r="11" spans="1:2" x14ac:dyDescent="0.2">
      <c r="A11" s="32" t="s">
        <v>255</v>
      </c>
      <c r="B11" s="32" t="s">
        <v>666</v>
      </c>
    </row>
    <row r="12" spans="1:2" x14ac:dyDescent="0.2">
      <c r="A12" s="32" t="s">
        <v>264</v>
      </c>
      <c r="B12" s="32" t="s">
        <v>664</v>
      </c>
    </row>
    <row r="13" spans="1:2" x14ac:dyDescent="0.2">
      <c r="A13" s="32" t="s">
        <v>265</v>
      </c>
      <c r="B13" s="32" t="s">
        <v>664</v>
      </c>
    </row>
    <row r="14" spans="1:2" x14ac:dyDescent="0.2">
      <c r="A14" s="32" t="s">
        <v>252</v>
      </c>
      <c r="B14" s="32" t="s">
        <v>655</v>
      </c>
    </row>
    <row r="15" spans="1:2" x14ac:dyDescent="0.2">
      <c r="A15" s="32" t="s">
        <v>249</v>
      </c>
      <c r="B15" s="32" t="s">
        <v>664</v>
      </c>
    </row>
    <row r="16" spans="1:2" x14ac:dyDescent="0.2">
      <c r="A16" s="32" t="s">
        <v>250</v>
      </c>
      <c r="B16" s="32" t="s">
        <v>664</v>
      </c>
    </row>
    <row r="17" spans="1:2" x14ac:dyDescent="0.2">
      <c r="A17" s="32" t="s">
        <v>559</v>
      </c>
      <c r="B17" s="32" t="s">
        <v>655</v>
      </c>
    </row>
    <row r="18" spans="1:2" x14ac:dyDescent="0.2">
      <c r="A18" s="32" t="s">
        <v>253</v>
      </c>
      <c r="B18" s="32" t="s">
        <v>655</v>
      </c>
    </row>
    <row r="19" spans="1:2" x14ac:dyDescent="0.2">
      <c r="A19" s="32" t="s">
        <v>251</v>
      </c>
      <c r="B19" s="32" t="s">
        <v>655</v>
      </c>
    </row>
    <row r="20" spans="1:2" x14ac:dyDescent="0.2">
      <c r="A20" s="32" t="s">
        <v>242</v>
      </c>
      <c r="B20" s="32" t="s">
        <v>655</v>
      </c>
    </row>
    <row r="21" spans="1:2" x14ac:dyDescent="0.2">
      <c r="A21" s="32" t="s">
        <v>248</v>
      </c>
      <c r="B21" s="32" t="s">
        <v>664</v>
      </c>
    </row>
    <row r="22" spans="1:2" x14ac:dyDescent="0.2">
      <c r="A22" s="32" t="s">
        <v>258</v>
      </c>
      <c r="B22" s="32" t="s">
        <v>664</v>
      </c>
    </row>
    <row r="23" spans="1:2" x14ac:dyDescent="0.2">
      <c r="A23" s="32" t="s">
        <v>261</v>
      </c>
      <c r="B23" s="32" t="s">
        <v>655</v>
      </c>
    </row>
    <row r="24" spans="1:2" x14ac:dyDescent="0.2">
      <c r="A24" s="32" t="s">
        <v>263</v>
      </c>
      <c r="B24" s="32" t="s">
        <v>664</v>
      </c>
    </row>
    <row r="25" spans="1:2" x14ac:dyDescent="0.2">
      <c r="A25" s="32" t="s">
        <v>260</v>
      </c>
      <c r="B25" s="32" t="s">
        <v>664</v>
      </c>
    </row>
    <row r="26" spans="1:2" x14ac:dyDescent="0.2">
      <c r="A26" s="32" t="s">
        <v>256</v>
      </c>
      <c r="B26" s="32" t="s">
        <v>655</v>
      </c>
    </row>
    <row r="27" spans="1:2" x14ac:dyDescent="0.2">
      <c r="A27" s="32" t="s">
        <v>262</v>
      </c>
      <c r="B27" s="32" t="s">
        <v>655</v>
      </c>
    </row>
    <row r="28" spans="1:2" x14ac:dyDescent="0.2">
      <c r="A28" s="32" t="s">
        <v>712</v>
      </c>
      <c r="B28" s="32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2021-05-26T18:52:23Z</dcterms:modified>
  <dc:language>en-US</dc:language>
</cp:coreProperties>
</file>