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ozzarella/"/>
    </mc:Choice>
  </mc:AlternateContent>
  <xr:revisionPtr revIDLastSave="0" documentId="13_ncr:1_{A63997D6-FBF1-DA48-BFBF-D782121DC5EA}" xr6:coauthVersionLast="47" xr6:coauthVersionMax="47" xr10:uidLastSave="{00000000-0000-0000-0000-000000000000}"/>
  <bookViews>
    <workbookView xWindow="0" yWindow="760" windowWidth="34560" windowHeight="215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7" i="4" l="1"/>
  <c r="W47" i="4" s="1"/>
  <c r="P47" i="4" s="1"/>
  <c r="U47" i="4"/>
  <c r="T47" i="4"/>
  <c r="R47" i="4"/>
  <c r="A47" i="4"/>
  <c r="X46" i="4"/>
  <c r="N46" i="4" s="1"/>
  <c r="V46" i="4"/>
  <c r="U46" i="4"/>
  <c r="T46" i="4"/>
  <c r="R46" i="4"/>
  <c r="Q46" i="4"/>
  <c r="P46" i="4"/>
  <c r="J46" i="4"/>
  <c r="V45" i="4"/>
  <c r="W45" i="4" s="1"/>
  <c r="P45" i="4" s="1"/>
  <c r="U45" i="4"/>
  <c r="T45" i="4"/>
  <c r="R45" i="4"/>
  <c r="A45" i="4"/>
  <c r="X44" i="4"/>
  <c r="N44" i="4" s="1"/>
  <c r="V44" i="4"/>
  <c r="W44" i="4" s="1"/>
  <c r="U44" i="4"/>
  <c r="T44" i="4"/>
  <c r="R44" i="4"/>
  <c r="Q44" i="4"/>
  <c r="P44" i="4"/>
  <c r="J44" i="4"/>
  <c r="V43" i="4"/>
  <c r="W43" i="4" s="1"/>
  <c r="P43" i="4" s="1"/>
  <c r="U43" i="4"/>
  <c r="T43" i="4"/>
  <c r="R43" i="4"/>
  <c r="A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W40" i="4" s="1"/>
  <c r="U40" i="4"/>
  <c r="T40" i="4"/>
  <c r="R40" i="4"/>
  <c r="Q40" i="4"/>
  <c r="P40" i="4"/>
  <c r="J40" i="4"/>
  <c r="V39" i="4"/>
  <c r="U39" i="4"/>
  <c r="T39" i="4"/>
  <c r="R39" i="4"/>
  <c r="A39" i="4"/>
  <c r="X38" i="4"/>
  <c r="N38" i="4" s="1"/>
  <c r="V38" i="4"/>
  <c r="W38" i="4" s="1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V32" i="4"/>
  <c r="U32" i="4"/>
  <c r="T32" i="4"/>
  <c r="R32" i="4"/>
  <c r="A32" i="4"/>
  <c r="X31" i="4"/>
  <c r="N31" i="4" s="1"/>
  <c r="V31" i="4"/>
  <c r="W31" i="4" s="1"/>
  <c r="U31" i="4"/>
  <c r="T31" i="4"/>
  <c r="R31" i="4"/>
  <c r="Q31" i="4"/>
  <c r="P31" i="4"/>
  <c r="J31" i="4"/>
  <c r="V30" i="4"/>
  <c r="U30" i="4"/>
  <c r="T30" i="4"/>
  <c r="R30" i="4"/>
  <c r="A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W28" i="4" s="1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V26" i="4"/>
  <c r="U26" i="4"/>
  <c r="T26" i="4"/>
  <c r="R26" i="4"/>
  <c r="A26" i="4"/>
  <c r="X25" i="4"/>
  <c r="N25" i="4" s="1"/>
  <c r="V25" i="4"/>
  <c r="W25" i="4" s="1"/>
  <c r="U25" i="4"/>
  <c r="T25" i="4"/>
  <c r="R25" i="4"/>
  <c r="Q25" i="4"/>
  <c r="P25" i="4"/>
  <c r="J25" i="4"/>
  <c r="V73" i="3"/>
  <c r="U73" i="3"/>
  <c r="T73" i="3"/>
  <c r="R73" i="3"/>
  <c r="A73" i="3"/>
  <c r="X72" i="3"/>
  <c r="N72" i="3" s="1"/>
  <c r="V72" i="3"/>
  <c r="W72" i="3" s="1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W70" i="3" s="1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W67" i="3" s="1"/>
  <c r="U67" i="3"/>
  <c r="T67" i="3"/>
  <c r="R67" i="3"/>
  <c r="Q67" i="3"/>
  <c r="P67" i="3"/>
  <c r="J67" i="3"/>
  <c r="V66" i="3"/>
  <c r="W66" i="3" s="1"/>
  <c r="P66" i="3" s="1"/>
  <c r="U66" i="3"/>
  <c r="T66" i="3"/>
  <c r="R66" i="3"/>
  <c r="A66" i="3"/>
  <c r="X65" i="3"/>
  <c r="N65" i="3" s="1"/>
  <c r="V65" i="3"/>
  <c r="W65" i="3" s="1"/>
  <c r="U65" i="3"/>
  <c r="T65" i="3"/>
  <c r="R65" i="3"/>
  <c r="Q65" i="3"/>
  <c r="P65" i="3"/>
  <c r="J65" i="3"/>
  <c r="V64" i="3"/>
  <c r="W64" i="3" s="1"/>
  <c r="P64" i="3" s="1"/>
  <c r="U64" i="3"/>
  <c r="T64" i="3"/>
  <c r="R64" i="3"/>
  <c r="A64" i="3"/>
  <c r="X63" i="3"/>
  <c r="N63" i="3" s="1"/>
  <c r="V63" i="3"/>
  <c r="W63" i="3" s="1"/>
  <c r="U63" i="3"/>
  <c r="T63" i="3"/>
  <c r="R63" i="3"/>
  <c r="Q63" i="3"/>
  <c r="P63" i="3"/>
  <c r="J63" i="3"/>
  <c r="X62" i="3"/>
  <c r="N62" i="3" s="1"/>
  <c r="V62" i="3"/>
  <c r="W62" i="3" s="1"/>
  <c r="U62" i="3"/>
  <c r="T62" i="3"/>
  <c r="R62" i="3"/>
  <c r="Q62" i="3"/>
  <c r="P62" i="3"/>
  <c r="J62" i="3"/>
  <c r="V61" i="3"/>
  <c r="U61" i="3"/>
  <c r="T61" i="3"/>
  <c r="R61" i="3"/>
  <c r="A61" i="3"/>
  <c r="X60" i="3"/>
  <c r="N60" i="3" s="1"/>
  <c r="V60" i="3"/>
  <c r="W60" i="3" s="1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W58" i="3" s="1"/>
  <c r="U58" i="3"/>
  <c r="T58" i="3"/>
  <c r="R58" i="3"/>
  <c r="Q58" i="3"/>
  <c r="P58" i="3"/>
  <c r="J58" i="3"/>
  <c r="V57" i="3"/>
  <c r="W57" i="3" s="1"/>
  <c r="P57" i="3" s="1"/>
  <c r="U57" i="3"/>
  <c r="T57" i="3"/>
  <c r="R57" i="3"/>
  <c r="A57" i="3"/>
  <c r="X56" i="3"/>
  <c r="N56" i="3" s="1"/>
  <c r="V56" i="3"/>
  <c r="W56" i="3" s="1"/>
  <c r="U56" i="3"/>
  <c r="T56" i="3"/>
  <c r="R56" i="3"/>
  <c r="Q56" i="3"/>
  <c r="P56" i="3"/>
  <c r="J56" i="3"/>
  <c r="X55" i="3"/>
  <c r="N55" i="3" s="1"/>
  <c r="V55" i="3"/>
  <c r="W55" i="3" s="1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V52" i="3"/>
  <c r="W52" i="3" s="1"/>
  <c r="U52" i="3"/>
  <c r="T52" i="3"/>
  <c r="R52" i="3"/>
  <c r="Q52" i="3"/>
  <c r="P52" i="3"/>
  <c r="J52" i="3"/>
  <c r="X51" i="3"/>
  <c r="N51" i="3" s="1"/>
  <c r="V51" i="3"/>
  <c r="W51" i="3" s="1"/>
  <c r="U51" i="3"/>
  <c r="T51" i="3"/>
  <c r="R51" i="3"/>
  <c r="Q51" i="3"/>
  <c r="P51" i="3"/>
  <c r="J51" i="3"/>
  <c r="V50" i="3"/>
  <c r="W50" i="3" s="1"/>
  <c r="P50" i="3" s="1"/>
  <c r="U50" i="3"/>
  <c r="T50" i="3"/>
  <c r="R50" i="3"/>
  <c r="A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V43" i="3"/>
  <c r="U43" i="3"/>
  <c r="T43" i="3"/>
  <c r="R43" i="3"/>
  <c r="A43" i="3"/>
  <c r="X42" i="3"/>
  <c r="N42" i="3" s="1"/>
  <c r="V42" i="3"/>
  <c r="U42" i="3"/>
  <c r="T42" i="3"/>
  <c r="R42" i="3"/>
  <c r="Q42" i="3"/>
  <c r="P42" i="3"/>
  <c r="J42" i="3"/>
  <c r="V41" i="3"/>
  <c r="U41" i="3"/>
  <c r="T41" i="3"/>
  <c r="R41" i="3"/>
  <c r="A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V38" i="3"/>
  <c r="U38" i="3"/>
  <c r="T38" i="3"/>
  <c r="R38" i="3"/>
  <c r="A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V34" i="3"/>
  <c r="U34" i="3"/>
  <c r="T34" i="3"/>
  <c r="R34" i="3"/>
  <c r="A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V24" i="4"/>
  <c r="U24" i="4"/>
  <c r="T24" i="4"/>
  <c r="R24" i="4"/>
  <c r="A24" i="4"/>
  <c r="X23" i="4"/>
  <c r="N23" i="4" s="1"/>
  <c r="V23" i="4"/>
  <c r="U23" i="4"/>
  <c r="T23" i="4"/>
  <c r="R23" i="4"/>
  <c r="Q23" i="4"/>
  <c r="P23" i="4"/>
  <c r="J23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J21" i="4"/>
  <c r="X19" i="4"/>
  <c r="N19" i="4" s="1"/>
  <c r="V19" i="4"/>
  <c r="U19" i="4"/>
  <c r="T19" i="4"/>
  <c r="R19" i="4"/>
  <c r="Q19" i="4"/>
  <c r="P19" i="4"/>
  <c r="J19" i="4"/>
  <c r="X15" i="4"/>
  <c r="N15" i="4" s="1"/>
  <c r="V15" i="4"/>
  <c r="U15" i="4"/>
  <c r="T15" i="4"/>
  <c r="R15" i="4"/>
  <c r="Q15" i="4"/>
  <c r="P15" i="4"/>
  <c r="J15" i="4"/>
  <c r="X11" i="4"/>
  <c r="N11" i="4" s="1"/>
  <c r="V11" i="4"/>
  <c r="U11" i="4"/>
  <c r="T11" i="4"/>
  <c r="R11" i="4"/>
  <c r="Q11" i="4"/>
  <c r="P11" i="4"/>
  <c r="J11" i="4"/>
  <c r="X14" i="3"/>
  <c r="N14" i="3" s="1"/>
  <c r="V14" i="3"/>
  <c r="W14" i="3" s="1"/>
  <c r="U14" i="3"/>
  <c r="T14" i="3"/>
  <c r="R14" i="3"/>
  <c r="Q14" i="3"/>
  <c r="P14" i="3"/>
  <c r="J14" i="3"/>
  <c r="X147" i="4"/>
  <c r="N147" i="4" s="1"/>
  <c r="V147" i="4"/>
  <c r="U147" i="4"/>
  <c r="T147" i="4"/>
  <c r="R147" i="4"/>
  <c r="Q147" i="4"/>
  <c r="P147" i="4"/>
  <c r="J147" i="4"/>
  <c r="X146" i="4"/>
  <c r="N146" i="4" s="1"/>
  <c r="V146" i="4"/>
  <c r="U146" i="4"/>
  <c r="T146" i="4"/>
  <c r="R146" i="4"/>
  <c r="Q146" i="4"/>
  <c r="P146" i="4"/>
  <c r="J146" i="4"/>
  <c r="X145" i="4"/>
  <c r="N145" i="4" s="1"/>
  <c r="V145" i="4"/>
  <c r="U145" i="4"/>
  <c r="T145" i="4"/>
  <c r="R145" i="4"/>
  <c r="Q145" i="4"/>
  <c r="P145" i="4"/>
  <c r="J145" i="4"/>
  <c r="X144" i="4"/>
  <c r="N144" i="4" s="1"/>
  <c r="V144" i="4"/>
  <c r="U144" i="4"/>
  <c r="T144" i="4"/>
  <c r="R144" i="4"/>
  <c r="Q144" i="4"/>
  <c r="P144" i="4"/>
  <c r="J144" i="4"/>
  <c r="X143" i="4"/>
  <c r="N143" i="4" s="1"/>
  <c r="V143" i="4"/>
  <c r="U143" i="4"/>
  <c r="T143" i="4"/>
  <c r="R143" i="4"/>
  <c r="Q143" i="4"/>
  <c r="P143" i="4"/>
  <c r="J143" i="4"/>
  <c r="X142" i="4"/>
  <c r="N142" i="4" s="1"/>
  <c r="V142" i="4"/>
  <c r="U142" i="4"/>
  <c r="T142" i="4"/>
  <c r="R142" i="4"/>
  <c r="Q142" i="4"/>
  <c r="P142" i="4"/>
  <c r="J142" i="4"/>
  <c r="X141" i="4"/>
  <c r="N141" i="4" s="1"/>
  <c r="V141" i="4"/>
  <c r="U141" i="4"/>
  <c r="T141" i="4"/>
  <c r="R141" i="4"/>
  <c r="Q141" i="4"/>
  <c r="P141" i="4"/>
  <c r="J141" i="4"/>
  <c r="X140" i="4"/>
  <c r="N140" i="4" s="1"/>
  <c r="V140" i="4"/>
  <c r="U140" i="4"/>
  <c r="T140" i="4"/>
  <c r="R140" i="4"/>
  <c r="Q140" i="4"/>
  <c r="P140" i="4"/>
  <c r="J140" i="4"/>
  <c r="X139" i="4"/>
  <c r="N139" i="4" s="1"/>
  <c r="V139" i="4"/>
  <c r="U139" i="4"/>
  <c r="T139" i="4"/>
  <c r="R139" i="4"/>
  <c r="Q139" i="4"/>
  <c r="P139" i="4"/>
  <c r="J139" i="4"/>
  <c r="X138" i="4"/>
  <c r="N138" i="4" s="1"/>
  <c r="V138" i="4"/>
  <c r="U138" i="4"/>
  <c r="T138" i="4"/>
  <c r="R138" i="4"/>
  <c r="Q138" i="4"/>
  <c r="P138" i="4"/>
  <c r="J138" i="4"/>
  <c r="X137" i="4"/>
  <c r="N137" i="4" s="1"/>
  <c r="V137" i="4"/>
  <c r="U137" i="4"/>
  <c r="T137" i="4"/>
  <c r="R137" i="4"/>
  <c r="Q137" i="4"/>
  <c r="P137" i="4"/>
  <c r="J137" i="4"/>
  <c r="X136" i="4"/>
  <c r="N136" i="4" s="1"/>
  <c r="V136" i="4"/>
  <c r="U136" i="4"/>
  <c r="T136" i="4"/>
  <c r="R136" i="4"/>
  <c r="Q136" i="4"/>
  <c r="P136" i="4"/>
  <c r="J136" i="4"/>
  <c r="X135" i="4"/>
  <c r="N135" i="4" s="1"/>
  <c r="V135" i="4"/>
  <c r="U135" i="4"/>
  <c r="T135" i="4"/>
  <c r="R135" i="4"/>
  <c r="Q135" i="4"/>
  <c r="P135" i="4"/>
  <c r="J135" i="4"/>
  <c r="X134" i="4"/>
  <c r="N134" i="4" s="1"/>
  <c r="V134" i="4"/>
  <c r="U134" i="4"/>
  <c r="T134" i="4"/>
  <c r="R134" i="4"/>
  <c r="Q134" i="4"/>
  <c r="P134" i="4"/>
  <c r="J134" i="4"/>
  <c r="X133" i="4"/>
  <c r="N133" i="4" s="1"/>
  <c r="V133" i="4"/>
  <c r="U133" i="4"/>
  <c r="T133" i="4"/>
  <c r="R133" i="4"/>
  <c r="Q133" i="4"/>
  <c r="P133" i="4"/>
  <c r="J133" i="4"/>
  <c r="X132" i="4"/>
  <c r="N132" i="4" s="1"/>
  <c r="V132" i="4"/>
  <c r="U132" i="4"/>
  <c r="T132" i="4"/>
  <c r="R132" i="4"/>
  <c r="Q132" i="4"/>
  <c r="P132" i="4"/>
  <c r="J132" i="4"/>
  <c r="X131" i="4"/>
  <c r="N131" i="4" s="1"/>
  <c r="V131" i="4"/>
  <c r="U131" i="4"/>
  <c r="T131" i="4"/>
  <c r="R131" i="4"/>
  <c r="Q131" i="4"/>
  <c r="P131" i="4"/>
  <c r="J131" i="4"/>
  <c r="X130" i="4"/>
  <c r="N130" i="4" s="1"/>
  <c r="V130" i="4"/>
  <c r="U130" i="4"/>
  <c r="T130" i="4"/>
  <c r="R130" i="4"/>
  <c r="Q130" i="4"/>
  <c r="P130" i="4"/>
  <c r="J130" i="4"/>
  <c r="X129" i="4"/>
  <c r="N129" i="4" s="1"/>
  <c r="V129" i="4"/>
  <c r="U129" i="4"/>
  <c r="T129" i="4"/>
  <c r="R129" i="4"/>
  <c r="Q129" i="4"/>
  <c r="P129" i="4"/>
  <c r="J129" i="4"/>
  <c r="X128" i="4"/>
  <c r="N128" i="4" s="1"/>
  <c r="V128" i="4"/>
  <c r="U128" i="4"/>
  <c r="T128" i="4"/>
  <c r="R128" i="4"/>
  <c r="Q128" i="4"/>
  <c r="P128" i="4"/>
  <c r="J128" i="4"/>
  <c r="X127" i="4"/>
  <c r="N127" i="4" s="1"/>
  <c r="V127" i="4"/>
  <c r="U127" i="4"/>
  <c r="T127" i="4"/>
  <c r="R127" i="4"/>
  <c r="Q127" i="4"/>
  <c r="P127" i="4"/>
  <c r="J127" i="4"/>
  <c r="X126" i="4"/>
  <c r="N126" i="4" s="1"/>
  <c r="V126" i="4"/>
  <c r="U126" i="4"/>
  <c r="T126" i="4"/>
  <c r="R126" i="4"/>
  <c r="Q126" i="4"/>
  <c r="P126" i="4"/>
  <c r="J126" i="4"/>
  <c r="X125" i="4"/>
  <c r="N125" i="4" s="1"/>
  <c r="V125" i="4"/>
  <c r="U125" i="4"/>
  <c r="T125" i="4"/>
  <c r="R125" i="4"/>
  <c r="Q125" i="4"/>
  <c r="P125" i="4"/>
  <c r="J125" i="4"/>
  <c r="X124" i="4"/>
  <c r="N124" i="4" s="1"/>
  <c r="V124" i="4"/>
  <c r="U124" i="4"/>
  <c r="T124" i="4"/>
  <c r="R124" i="4"/>
  <c r="Q124" i="4"/>
  <c r="P124" i="4"/>
  <c r="J124" i="4"/>
  <c r="X123" i="4"/>
  <c r="N123" i="4" s="1"/>
  <c r="V123" i="4"/>
  <c r="U123" i="4"/>
  <c r="T123" i="4"/>
  <c r="R123" i="4"/>
  <c r="Q123" i="4"/>
  <c r="P123" i="4"/>
  <c r="J123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U121" i="4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18" i="4"/>
  <c r="N18" i="4" s="1"/>
  <c r="V18" i="4"/>
  <c r="U18" i="4"/>
  <c r="T18" i="4"/>
  <c r="R18" i="4"/>
  <c r="Q18" i="4"/>
  <c r="P18" i="4"/>
  <c r="J18" i="4"/>
  <c r="V20" i="4"/>
  <c r="U20" i="4"/>
  <c r="T20" i="4"/>
  <c r="R20" i="4"/>
  <c r="A20" i="4"/>
  <c r="X17" i="4"/>
  <c r="N17" i="4" s="1"/>
  <c r="V17" i="4"/>
  <c r="U17" i="4"/>
  <c r="T17" i="4"/>
  <c r="R17" i="4"/>
  <c r="Q17" i="4"/>
  <c r="P17" i="4"/>
  <c r="J17" i="4"/>
  <c r="V16" i="4"/>
  <c r="U16" i="4"/>
  <c r="T16" i="4"/>
  <c r="R16" i="4"/>
  <c r="A16" i="4"/>
  <c r="X13" i="4"/>
  <c r="N13" i="4" s="1"/>
  <c r="V13" i="4"/>
  <c r="U13" i="4"/>
  <c r="T13" i="4"/>
  <c r="R13" i="4"/>
  <c r="Q13" i="4"/>
  <c r="P13" i="4"/>
  <c r="J13" i="4"/>
  <c r="X14" i="4"/>
  <c r="N14" i="4" s="1"/>
  <c r="V14" i="4"/>
  <c r="U14" i="4"/>
  <c r="T14" i="4"/>
  <c r="R14" i="4"/>
  <c r="Q14" i="4"/>
  <c r="P14" i="4"/>
  <c r="J14" i="4"/>
  <c r="V12" i="4"/>
  <c r="U12" i="4"/>
  <c r="T12" i="4"/>
  <c r="R12" i="4"/>
  <c r="A12" i="4"/>
  <c r="X10" i="4"/>
  <c r="N10" i="4" s="1"/>
  <c r="V10" i="4"/>
  <c r="U10" i="4"/>
  <c r="T10" i="4"/>
  <c r="R10" i="4"/>
  <c r="Q10" i="4"/>
  <c r="P10" i="4"/>
  <c r="J10" i="4"/>
  <c r="V9" i="4"/>
  <c r="U9" i="4"/>
  <c r="T9" i="4"/>
  <c r="R9" i="4"/>
  <c r="A9" i="4"/>
  <c r="X8" i="4"/>
  <c r="N8" i="4" s="1"/>
  <c r="V8" i="4"/>
  <c r="U8" i="4"/>
  <c r="T8" i="4"/>
  <c r="R8" i="4"/>
  <c r="Q8" i="4"/>
  <c r="P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N4" i="4" s="1"/>
  <c r="V4" i="4"/>
  <c r="U4" i="4"/>
  <c r="T4" i="4"/>
  <c r="R4" i="4"/>
  <c r="Q4" i="4"/>
  <c r="P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J2" i="4"/>
  <c r="X169" i="3"/>
  <c r="N169" i="3" s="1"/>
  <c r="V169" i="3"/>
  <c r="U169" i="3"/>
  <c r="T169" i="3"/>
  <c r="R169" i="3"/>
  <c r="Q169" i="3"/>
  <c r="P169" i="3"/>
  <c r="J169" i="3"/>
  <c r="X168" i="3"/>
  <c r="N168" i="3" s="1"/>
  <c r="V168" i="3"/>
  <c r="U168" i="3"/>
  <c r="T168" i="3"/>
  <c r="R168" i="3"/>
  <c r="Q168" i="3"/>
  <c r="P168" i="3"/>
  <c r="J168" i="3"/>
  <c r="X167" i="3"/>
  <c r="N167" i="3" s="1"/>
  <c r="V167" i="3"/>
  <c r="U167" i="3"/>
  <c r="T167" i="3"/>
  <c r="R167" i="3"/>
  <c r="Q167" i="3"/>
  <c r="P167" i="3"/>
  <c r="J167" i="3"/>
  <c r="X166" i="3"/>
  <c r="N166" i="3" s="1"/>
  <c r="V166" i="3"/>
  <c r="U166" i="3"/>
  <c r="T166" i="3"/>
  <c r="R166" i="3"/>
  <c r="Q166" i="3"/>
  <c r="P166" i="3"/>
  <c r="J166" i="3"/>
  <c r="X165" i="3"/>
  <c r="N165" i="3" s="1"/>
  <c r="V165" i="3"/>
  <c r="U165" i="3"/>
  <c r="T165" i="3"/>
  <c r="R165" i="3"/>
  <c r="Q165" i="3"/>
  <c r="P165" i="3"/>
  <c r="J165" i="3"/>
  <c r="X164" i="3"/>
  <c r="N164" i="3" s="1"/>
  <c r="V164" i="3"/>
  <c r="U164" i="3"/>
  <c r="T164" i="3"/>
  <c r="R164" i="3"/>
  <c r="Q164" i="3"/>
  <c r="P164" i="3"/>
  <c r="J164" i="3"/>
  <c r="X163" i="3"/>
  <c r="N163" i="3" s="1"/>
  <c r="V163" i="3"/>
  <c r="U163" i="3"/>
  <c r="T163" i="3"/>
  <c r="R163" i="3"/>
  <c r="Q163" i="3"/>
  <c r="P163" i="3"/>
  <c r="J163" i="3"/>
  <c r="X162" i="3"/>
  <c r="N162" i="3" s="1"/>
  <c r="V162" i="3"/>
  <c r="U162" i="3"/>
  <c r="T162" i="3"/>
  <c r="R162" i="3"/>
  <c r="Q162" i="3"/>
  <c r="P162" i="3"/>
  <c r="J162" i="3"/>
  <c r="X161" i="3"/>
  <c r="N161" i="3" s="1"/>
  <c r="V161" i="3"/>
  <c r="U161" i="3"/>
  <c r="T161" i="3"/>
  <c r="R161" i="3"/>
  <c r="Q161" i="3"/>
  <c r="P161" i="3"/>
  <c r="J161" i="3"/>
  <c r="X160" i="3"/>
  <c r="N160" i="3" s="1"/>
  <c r="V160" i="3"/>
  <c r="U160" i="3"/>
  <c r="T160" i="3"/>
  <c r="R160" i="3"/>
  <c r="Q160" i="3"/>
  <c r="P160" i="3"/>
  <c r="J160" i="3"/>
  <c r="X159" i="3"/>
  <c r="N159" i="3" s="1"/>
  <c r="V159" i="3"/>
  <c r="U159" i="3"/>
  <c r="T159" i="3"/>
  <c r="R159" i="3"/>
  <c r="Q159" i="3"/>
  <c r="P159" i="3"/>
  <c r="J159" i="3"/>
  <c r="X158" i="3"/>
  <c r="N158" i="3" s="1"/>
  <c r="V158" i="3"/>
  <c r="U158" i="3"/>
  <c r="T158" i="3"/>
  <c r="R158" i="3"/>
  <c r="Q158" i="3"/>
  <c r="P158" i="3"/>
  <c r="J158" i="3"/>
  <c r="X157" i="3"/>
  <c r="N157" i="3" s="1"/>
  <c r="V157" i="3"/>
  <c r="U157" i="3"/>
  <c r="T157" i="3"/>
  <c r="R157" i="3"/>
  <c r="Q157" i="3"/>
  <c r="P157" i="3"/>
  <c r="J157" i="3"/>
  <c r="X156" i="3"/>
  <c r="N156" i="3" s="1"/>
  <c r="V156" i="3"/>
  <c r="U156" i="3"/>
  <c r="T156" i="3"/>
  <c r="R156" i="3"/>
  <c r="Q156" i="3"/>
  <c r="P156" i="3"/>
  <c r="J156" i="3"/>
  <c r="X155" i="3"/>
  <c r="N155" i="3" s="1"/>
  <c r="V155" i="3"/>
  <c r="U155" i="3"/>
  <c r="T155" i="3"/>
  <c r="R155" i="3"/>
  <c r="Q155" i="3"/>
  <c r="P155" i="3"/>
  <c r="J155" i="3"/>
  <c r="X154" i="3"/>
  <c r="N154" i="3" s="1"/>
  <c r="V154" i="3"/>
  <c r="U154" i="3"/>
  <c r="T154" i="3"/>
  <c r="R154" i="3"/>
  <c r="Q154" i="3"/>
  <c r="P154" i="3"/>
  <c r="J154" i="3"/>
  <c r="X153" i="3"/>
  <c r="N153" i="3" s="1"/>
  <c r="V153" i="3"/>
  <c r="U153" i="3"/>
  <c r="T153" i="3"/>
  <c r="R153" i="3"/>
  <c r="Q153" i="3"/>
  <c r="P153" i="3"/>
  <c r="J153" i="3"/>
  <c r="X152" i="3"/>
  <c r="N152" i="3" s="1"/>
  <c r="V152" i="3"/>
  <c r="U152" i="3"/>
  <c r="T152" i="3"/>
  <c r="R152" i="3"/>
  <c r="Q152" i="3"/>
  <c r="P152" i="3"/>
  <c r="J152" i="3"/>
  <c r="X151" i="3"/>
  <c r="N151" i="3" s="1"/>
  <c r="V151" i="3"/>
  <c r="U151" i="3"/>
  <c r="T151" i="3"/>
  <c r="R151" i="3"/>
  <c r="Q151" i="3"/>
  <c r="P151" i="3"/>
  <c r="J151" i="3"/>
  <c r="X150" i="3"/>
  <c r="N150" i="3" s="1"/>
  <c r="V150" i="3"/>
  <c r="U150" i="3"/>
  <c r="T150" i="3"/>
  <c r="R150" i="3"/>
  <c r="Q150" i="3"/>
  <c r="P150" i="3"/>
  <c r="J150" i="3"/>
  <c r="X149" i="3"/>
  <c r="N149" i="3" s="1"/>
  <c r="V149" i="3"/>
  <c r="U149" i="3"/>
  <c r="T149" i="3"/>
  <c r="R149" i="3"/>
  <c r="Q149" i="3"/>
  <c r="P149" i="3"/>
  <c r="J149" i="3"/>
  <c r="X148" i="3"/>
  <c r="N148" i="3" s="1"/>
  <c r="V148" i="3"/>
  <c r="U148" i="3"/>
  <c r="T148" i="3"/>
  <c r="R148" i="3"/>
  <c r="Q148" i="3"/>
  <c r="P148" i="3"/>
  <c r="J148" i="3"/>
  <c r="X147" i="3"/>
  <c r="N147" i="3" s="1"/>
  <c r="V147" i="3"/>
  <c r="U147" i="3"/>
  <c r="T147" i="3"/>
  <c r="R147" i="3"/>
  <c r="Q147" i="3"/>
  <c r="P147" i="3"/>
  <c r="J147" i="3"/>
  <c r="X146" i="3"/>
  <c r="N146" i="3" s="1"/>
  <c r="V146" i="3"/>
  <c r="U146" i="3"/>
  <c r="T146" i="3"/>
  <c r="R146" i="3"/>
  <c r="Q146" i="3"/>
  <c r="P146" i="3"/>
  <c r="J146" i="3"/>
  <c r="X145" i="3"/>
  <c r="N145" i="3" s="1"/>
  <c r="V145" i="3"/>
  <c r="U145" i="3"/>
  <c r="T145" i="3"/>
  <c r="R145" i="3"/>
  <c r="Q145" i="3"/>
  <c r="P145" i="3"/>
  <c r="J145" i="3"/>
  <c r="X144" i="3"/>
  <c r="N144" i="3" s="1"/>
  <c r="V144" i="3"/>
  <c r="U144" i="3"/>
  <c r="T144" i="3"/>
  <c r="R144" i="3"/>
  <c r="Q144" i="3"/>
  <c r="P144" i="3"/>
  <c r="J144" i="3"/>
  <c r="X143" i="3"/>
  <c r="N143" i="3" s="1"/>
  <c r="V143" i="3"/>
  <c r="U143" i="3"/>
  <c r="T143" i="3"/>
  <c r="R143" i="3"/>
  <c r="Q143" i="3"/>
  <c r="P143" i="3"/>
  <c r="J143" i="3"/>
  <c r="X142" i="3"/>
  <c r="N142" i="3" s="1"/>
  <c r="V142" i="3"/>
  <c r="U142" i="3"/>
  <c r="T142" i="3"/>
  <c r="R142" i="3"/>
  <c r="Q142" i="3"/>
  <c r="P142" i="3"/>
  <c r="J142" i="3"/>
  <c r="X141" i="3"/>
  <c r="N141" i="3" s="1"/>
  <c r="V141" i="3"/>
  <c r="U141" i="3"/>
  <c r="T141" i="3"/>
  <c r="R141" i="3"/>
  <c r="Q141" i="3"/>
  <c r="P141" i="3"/>
  <c r="J141" i="3"/>
  <c r="X140" i="3"/>
  <c r="N140" i="3" s="1"/>
  <c r="V140" i="3"/>
  <c r="U140" i="3"/>
  <c r="T140" i="3"/>
  <c r="R140" i="3"/>
  <c r="Q140" i="3"/>
  <c r="P140" i="3"/>
  <c r="J140" i="3"/>
  <c r="X139" i="3"/>
  <c r="N139" i="3" s="1"/>
  <c r="V139" i="3"/>
  <c r="U139" i="3"/>
  <c r="T139" i="3"/>
  <c r="R139" i="3"/>
  <c r="Q139" i="3"/>
  <c r="P139" i="3"/>
  <c r="J139" i="3"/>
  <c r="X138" i="3"/>
  <c r="N138" i="3" s="1"/>
  <c r="V138" i="3"/>
  <c r="U138" i="3"/>
  <c r="T138" i="3"/>
  <c r="R138" i="3"/>
  <c r="Q138" i="3"/>
  <c r="P138" i="3"/>
  <c r="J138" i="3"/>
  <c r="X137" i="3"/>
  <c r="N137" i="3" s="1"/>
  <c r="V137" i="3"/>
  <c r="U137" i="3"/>
  <c r="T137" i="3"/>
  <c r="R137" i="3"/>
  <c r="Q137" i="3"/>
  <c r="P137" i="3"/>
  <c r="J137" i="3"/>
  <c r="X136" i="3"/>
  <c r="N136" i="3" s="1"/>
  <c r="V136" i="3"/>
  <c r="U136" i="3"/>
  <c r="T136" i="3"/>
  <c r="R136" i="3"/>
  <c r="Q136" i="3"/>
  <c r="P136" i="3"/>
  <c r="J136" i="3"/>
  <c r="X135" i="3"/>
  <c r="N135" i="3" s="1"/>
  <c r="V135" i="3"/>
  <c r="U135" i="3"/>
  <c r="T135" i="3"/>
  <c r="R135" i="3"/>
  <c r="Q135" i="3"/>
  <c r="P135" i="3"/>
  <c r="J135" i="3"/>
  <c r="X134" i="3"/>
  <c r="N134" i="3" s="1"/>
  <c r="V134" i="3"/>
  <c r="U134" i="3"/>
  <c r="T134" i="3"/>
  <c r="R134" i="3"/>
  <c r="Q134" i="3"/>
  <c r="P134" i="3"/>
  <c r="J134" i="3"/>
  <c r="X133" i="3"/>
  <c r="N133" i="3" s="1"/>
  <c r="V133" i="3"/>
  <c r="U133" i="3"/>
  <c r="T133" i="3"/>
  <c r="R133" i="3"/>
  <c r="Q133" i="3"/>
  <c r="P133" i="3"/>
  <c r="J133" i="3"/>
  <c r="X132" i="3"/>
  <c r="N132" i="3" s="1"/>
  <c r="V132" i="3"/>
  <c r="U132" i="3"/>
  <c r="T132" i="3"/>
  <c r="R132" i="3"/>
  <c r="Q132" i="3"/>
  <c r="P132" i="3"/>
  <c r="J132" i="3"/>
  <c r="X131" i="3"/>
  <c r="N131" i="3" s="1"/>
  <c r="V131" i="3"/>
  <c r="U131" i="3"/>
  <c r="T131" i="3"/>
  <c r="R131" i="3"/>
  <c r="Q131" i="3"/>
  <c r="P131" i="3"/>
  <c r="J131" i="3"/>
  <c r="X130" i="3"/>
  <c r="N130" i="3" s="1"/>
  <c r="V130" i="3"/>
  <c r="U130" i="3"/>
  <c r="T130" i="3"/>
  <c r="R130" i="3"/>
  <c r="Q130" i="3"/>
  <c r="P130" i="3"/>
  <c r="J130" i="3"/>
  <c r="X129" i="3"/>
  <c r="N129" i="3" s="1"/>
  <c r="V129" i="3"/>
  <c r="U129" i="3"/>
  <c r="T129" i="3"/>
  <c r="R129" i="3"/>
  <c r="Q129" i="3"/>
  <c r="P129" i="3"/>
  <c r="J129" i="3"/>
  <c r="X128" i="3"/>
  <c r="N128" i="3" s="1"/>
  <c r="V128" i="3"/>
  <c r="U128" i="3"/>
  <c r="T128" i="3"/>
  <c r="R128" i="3"/>
  <c r="Q128" i="3"/>
  <c r="P128" i="3"/>
  <c r="J128" i="3"/>
  <c r="X127" i="3"/>
  <c r="N127" i="3" s="1"/>
  <c r="V127" i="3"/>
  <c r="U127" i="3"/>
  <c r="T127" i="3"/>
  <c r="R127" i="3"/>
  <c r="Q127" i="3"/>
  <c r="P127" i="3"/>
  <c r="J127" i="3"/>
  <c r="X126" i="3"/>
  <c r="N126" i="3" s="1"/>
  <c r="V126" i="3"/>
  <c r="U126" i="3"/>
  <c r="T126" i="3"/>
  <c r="R126" i="3"/>
  <c r="Q126" i="3"/>
  <c r="P126" i="3"/>
  <c r="J126" i="3"/>
  <c r="X125" i="3"/>
  <c r="N125" i="3" s="1"/>
  <c r="V125" i="3"/>
  <c r="U125" i="3"/>
  <c r="T125" i="3"/>
  <c r="R125" i="3"/>
  <c r="Q125" i="3"/>
  <c r="P125" i="3"/>
  <c r="J125" i="3"/>
  <c r="X124" i="3"/>
  <c r="N124" i="3" s="1"/>
  <c r="V124" i="3"/>
  <c r="U124" i="3"/>
  <c r="T124" i="3"/>
  <c r="R124" i="3"/>
  <c r="Q124" i="3"/>
  <c r="P124" i="3"/>
  <c r="J124" i="3"/>
  <c r="X123" i="3"/>
  <c r="N123" i="3" s="1"/>
  <c r="V123" i="3"/>
  <c r="U123" i="3"/>
  <c r="T123" i="3"/>
  <c r="R123" i="3"/>
  <c r="Q123" i="3"/>
  <c r="P123" i="3"/>
  <c r="J123" i="3"/>
  <c r="X122" i="3"/>
  <c r="N122" i="3" s="1"/>
  <c r="V122" i="3"/>
  <c r="U122" i="3"/>
  <c r="T122" i="3"/>
  <c r="R122" i="3"/>
  <c r="Q122" i="3"/>
  <c r="P122" i="3"/>
  <c r="J122" i="3"/>
  <c r="X121" i="3"/>
  <c r="N121" i="3" s="1"/>
  <c r="V121" i="3"/>
  <c r="U121" i="3"/>
  <c r="T121" i="3"/>
  <c r="R121" i="3"/>
  <c r="Q121" i="3"/>
  <c r="P121" i="3"/>
  <c r="J121" i="3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W101" i="3" s="1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V27" i="3"/>
  <c r="U27" i="3"/>
  <c r="W27" i="3" s="1"/>
  <c r="P27" i="3" s="1"/>
  <c r="T27" i="3"/>
  <c r="R27" i="3"/>
  <c r="A27" i="3"/>
  <c r="X26" i="3"/>
  <c r="N26" i="3" s="1"/>
  <c r="V26" i="3"/>
  <c r="U26" i="3"/>
  <c r="W26" i="3" s="1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V20" i="3"/>
  <c r="U20" i="3"/>
  <c r="T20" i="3"/>
  <c r="R20" i="3"/>
  <c r="A20" i="3"/>
  <c r="X19" i="3"/>
  <c r="N19" i="3" s="1"/>
  <c r="V19" i="3"/>
  <c r="U19" i="3"/>
  <c r="T19" i="3"/>
  <c r="R19" i="3"/>
  <c r="Q19" i="3"/>
  <c r="P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V15" i="3"/>
  <c r="U15" i="3"/>
  <c r="T15" i="3"/>
  <c r="R15" i="3"/>
  <c r="A15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0" i="3"/>
  <c r="N10" i="3" s="1"/>
  <c r="V10" i="3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V11" i="3"/>
  <c r="U11" i="3"/>
  <c r="T11" i="3"/>
  <c r="R11" i="3"/>
  <c r="A11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H71" i="2"/>
  <c r="F71" i="2"/>
  <c r="E71" i="2"/>
  <c r="F70" i="2"/>
  <c r="E70" i="2"/>
  <c r="H70" i="2" s="1"/>
  <c r="F69" i="2"/>
  <c r="E69" i="2"/>
  <c r="H69" i="2" s="1"/>
  <c r="F68" i="2"/>
  <c r="E68" i="2"/>
  <c r="H68" i="2" s="1"/>
  <c r="K67" i="2"/>
  <c r="L67" i="2" s="1"/>
  <c r="F67" i="2"/>
  <c r="E67" i="2"/>
  <c r="F64" i="2"/>
  <c r="E64" i="2"/>
  <c r="G64" i="2" s="1"/>
  <c r="F63" i="2"/>
  <c r="E63" i="2"/>
  <c r="G63" i="2" s="1"/>
  <c r="F62" i="2"/>
  <c r="E62" i="2"/>
  <c r="G62" i="2" s="1"/>
  <c r="F59" i="2"/>
  <c r="E59" i="2"/>
  <c r="G59" i="2" s="1"/>
  <c r="K59" i="2" s="1"/>
  <c r="L59" i="2" s="1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F45" i="2"/>
  <c r="E45" i="2"/>
  <c r="G45" i="2" s="1"/>
  <c r="F44" i="2"/>
  <c r="E44" i="2"/>
  <c r="G44" i="2" s="1"/>
  <c r="F43" i="2"/>
  <c r="E43" i="2"/>
  <c r="G43" i="2" s="1"/>
  <c r="F42" i="2"/>
  <c r="E42" i="2"/>
  <c r="G42" i="2" s="1"/>
  <c r="F39" i="2"/>
  <c r="E39" i="2"/>
  <c r="G39" i="2" s="1"/>
  <c r="F38" i="2"/>
  <c r="E38" i="2"/>
  <c r="G38" i="2" s="1"/>
  <c r="F37" i="2"/>
  <c r="E37" i="2"/>
  <c r="G37" i="2" s="1"/>
  <c r="F36" i="2"/>
  <c r="E36" i="2"/>
  <c r="G36" i="2" s="1"/>
  <c r="F35" i="2"/>
  <c r="E35" i="2"/>
  <c r="G35" i="2" s="1"/>
  <c r="F34" i="2"/>
  <c r="E34" i="2"/>
  <c r="G34" i="2" s="1"/>
  <c r="F33" i="2"/>
  <c r="E33" i="2"/>
  <c r="G33" i="2" s="1"/>
  <c r="F32" i="2"/>
  <c r="E32" i="2"/>
  <c r="G32" i="2" s="1"/>
  <c r="F31" i="2"/>
  <c r="E31" i="2"/>
  <c r="G31" i="2" s="1"/>
  <c r="F30" i="2"/>
  <c r="E30" i="2"/>
  <c r="G30" i="2" s="1"/>
  <c r="F29" i="2"/>
  <c r="E29" i="2"/>
  <c r="G29" i="2" s="1"/>
  <c r="F28" i="2"/>
  <c r="E28" i="2"/>
  <c r="G28" i="2" s="1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56" i="3"/>
  <c r="A70" i="3"/>
  <c r="A46" i="3"/>
  <c r="A29" i="3"/>
  <c r="A12" i="3"/>
  <c r="A71" i="3"/>
  <c r="A58" i="3"/>
  <c r="A44" i="3"/>
  <c r="A16" i="3"/>
  <c r="A25" i="3"/>
  <c r="A67" i="3"/>
  <c r="A39" i="3"/>
  <c r="A40" i="3"/>
  <c r="A26" i="3"/>
  <c r="A24" i="3"/>
  <c r="A65" i="3"/>
  <c r="A33" i="3"/>
  <c r="A36" i="3"/>
  <c r="A14" i="3"/>
  <c r="A72" i="3"/>
  <c r="A63" i="3"/>
  <c r="A45" i="3"/>
  <c r="A32" i="3"/>
  <c r="A21" i="3"/>
  <c r="A68" i="3"/>
  <c r="A59" i="3"/>
  <c r="A37" i="3"/>
  <c r="A30" i="3"/>
  <c r="A22" i="3"/>
  <c r="A60" i="3"/>
  <c r="A55" i="3"/>
  <c r="A31" i="3"/>
  <c r="A28" i="3"/>
  <c r="S2" i="4"/>
  <c r="A69" i="3"/>
  <c r="A52" i="3"/>
  <c r="A42" i="3"/>
  <c r="A13" i="3"/>
  <c r="A23" i="3"/>
  <c r="A54" i="3"/>
  <c r="A53" i="3"/>
  <c r="A49" i="3"/>
  <c r="A47" i="3"/>
  <c r="A17" i="3"/>
  <c r="A62" i="3"/>
  <c r="A51" i="3"/>
  <c r="A48" i="3"/>
  <c r="A35" i="3"/>
  <c r="A19" i="3"/>
  <c r="W37" i="4" l="1"/>
  <c r="K62" i="2"/>
  <c r="L62" i="2" s="1"/>
  <c r="W104" i="3"/>
  <c r="W42" i="3"/>
  <c r="W54" i="3"/>
  <c r="W68" i="3"/>
  <c r="W30" i="4"/>
  <c r="P30" i="4" s="1"/>
  <c r="W33" i="4"/>
  <c r="W45" i="3"/>
  <c r="W61" i="3"/>
  <c r="P61" i="3" s="1"/>
  <c r="W26" i="4"/>
  <c r="P26" i="4" s="1"/>
  <c r="W36" i="4"/>
  <c r="W46" i="4"/>
  <c r="W34" i="3"/>
  <c r="P34" i="3" s="1"/>
  <c r="W44" i="3"/>
  <c r="W49" i="3"/>
  <c r="W32" i="4"/>
  <c r="P32" i="4" s="1"/>
  <c r="W39" i="4"/>
  <c r="P39" i="4" s="1"/>
  <c r="W71" i="3"/>
  <c r="W29" i="4"/>
  <c r="W35" i="4"/>
  <c r="P35" i="4" s="1"/>
  <c r="W42" i="4"/>
  <c r="W40" i="3"/>
  <c r="W47" i="3"/>
  <c r="W59" i="3"/>
  <c r="W69" i="3"/>
  <c r="W73" i="3"/>
  <c r="P73" i="3" s="1"/>
  <c r="W27" i="4"/>
  <c r="W34" i="4"/>
  <c r="W41" i="4"/>
  <c r="W23" i="4"/>
  <c r="W22" i="4"/>
  <c r="P22" i="4" s="1"/>
  <c r="W24" i="4"/>
  <c r="P24" i="4" s="1"/>
  <c r="W19" i="4"/>
  <c r="W9" i="4"/>
  <c r="P9" i="4" s="1"/>
  <c r="W88" i="3"/>
  <c r="W117" i="3"/>
  <c r="W121" i="3"/>
  <c r="W128" i="3"/>
  <c r="W33" i="3"/>
  <c r="W113" i="3"/>
  <c r="W122" i="3"/>
  <c r="W80" i="3"/>
  <c r="W108" i="3"/>
  <c r="W30" i="3"/>
  <c r="W38" i="3"/>
  <c r="P38" i="3" s="1"/>
  <c r="W84" i="3"/>
  <c r="W87" i="3"/>
  <c r="W92" i="3"/>
  <c r="W106" i="3"/>
  <c r="W109" i="3"/>
  <c r="W114" i="3"/>
  <c r="W29" i="3"/>
  <c r="W41" i="3"/>
  <c r="P41" i="3" s="1"/>
  <c r="W96" i="3"/>
  <c r="W110" i="3"/>
  <c r="W120" i="3"/>
  <c r="W126" i="3"/>
  <c r="W32" i="3"/>
  <c r="W35" i="3"/>
  <c r="W36" i="3"/>
  <c r="W37" i="3"/>
  <c r="W43" i="3"/>
  <c r="P43" i="3" s="1"/>
  <c r="W76" i="3"/>
  <c r="W107" i="3"/>
  <c r="W125" i="3"/>
  <c r="W129" i="3"/>
  <c r="W28" i="3"/>
  <c r="W31" i="3"/>
  <c r="W98" i="3"/>
  <c r="W165" i="3"/>
  <c r="W166" i="3"/>
  <c r="W15" i="3"/>
  <c r="P15" i="3" s="1"/>
  <c r="W19" i="3"/>
  <c r="K42" i="2"/>
  <c r="L42" i="2" s="1"/>
  <c r="W138" i="3"/>
  <c r="W144" i="3"/>
  <c r="K23" i="2"/>
  <c r="L23" i="2" s="1"/>
  <c r="W81" i="3"/>
  <c r="W14" i="4"/>
  <c r="W99" i="3"/>
  <c r="W100" i="3"/>
  <c r="W103" i="3"/>
  <c r="W118" i="3"/>
  <c r="W21" i="4"/>
  <c r="W130" i="3"/>
  <c r="W134" i="3"/>
  <c r="W141" i="3"/>
  <c r="W145" i="3"/>
  <c r="W148" i="3"/>
  <c r="W149" i="3"/>
  <c r="W151" i="3"/>
  <c r="W152" i="3"/>
  <c r="W153" i="3"/>
  <c r="W154" i="3"/>
  <c r="W156" i="3"/>
  <c r="W157" i="3"/>
  <c r="W158" i="3"/>
  <c r="W160" i="3"/>
  <c r="W161" i="3"/>
  <c r="W162" i="3"/>
  <c r="W164" i="3"/>
  <c r="W133" i="3"/>
  <c r="W139" i="3"/>
  <c r="W169" i="3"/>
  <c r="W8" i="4"/>
  <c r="W16" i="4"/>
  <c r="P16" i="4" s="1"/>
  <c r="W18" i="4"/>
  <c r="W15" i="4"/>
  <c r="W123" i="4"/>
  <c r="W128" i="4"/>
  <c r="W131" i="4"/>
  <c r="W132" i="4"/>
  <c r="W136" i="4"/>
  <c r="W140" i="4"/>
  <c r="W51" i="4"/>
  <c r="W77" i="4"/>
  <c r="W79" i="4"/>
  <c r="W84" i="4"/>
  <c r="W86" i="4"/>
  <c r="W88" i="4"/>
  <c r="W92" i="4"/>
  <c r="W98" i="4"/>
  <c r="W100" i="4"/>
  <c r="W104" i="4"/>
  <c r="W63" i="4"/>
  <c r="W76" i="4"/>
  <c r="W97" i="4"/>
  <c r="W120" i="4"/>
  <c r="W3" i="4"/>
  <c r="P3" i="4" s="1"/>
  <c r="W6" i="4"/>
  <c r="W17" i="4"/>
  <c r="W20" i="4"/>
  <c r="P20" i="4" s="1"/>
  <c r="W48" i="4"/>
  <c r="W52" i="4"/>
  <c r="W53" i="4"/>
  <c r="W54" i="4"/>
  <c r="W55" i="4"/>
  <c r="W67" i="4"/>
  <c r="W4" i="4"/>
  <c r="W7" i="4"/>
  <c r="P7" i="4" s="1"/>
  <c r="W56" i="4"/>
  <c r="W105" i="4"/>
  <c r="W106" i="4"/>
  <c r="W107" i="4"/>
  <c r="W108" i="4"/>
  <c r="W112" i="4"/>
  <c r="W113" i="4"/>
  <c r="W116" i="4"/>
  <c r="W144" i="4"/>
  <c r="W5" i="4"/>
  <c r="W13" i="4"/>
  <c r="W64" i="4"/>
  <c r="W68" i="4"/>
  <c r="W70" i="4"/>
  <c r="W71" i="4"/>
  <c r="W72" i="4"/>
  <c r="W83" i="4"/>
  <c r="W121" i="4"/>
  <c r="W122" i="4"/>
  <c r="W96" i="4"/>
  <c r="W65" i="4"/>
  <c r="W66" i="4"/>
  <c r="W80" i="4"/>
  <c r="W81" i="4"/>
  <c r="W82" i="4"/>
  <c r="W93" i="4"/>
  <c r="W95" i="4"/>
  <c r="W110" i="4"/>
  <c r="W111" i="4"/>
  <c r="W134" i="4"/>
  <c r="W135" i="4"/>
  <c r="W145" i="4"/>
  <c r="W146" i="4"/>
  <c r="W147" i="4"/>
  <c r="W87" i="4"/>
  <c r="W99" i="4"/>
  <c r="W114" i="4"/>
  <c r="W115" i="4"/>
  <c r="W124" i="4"/>
  <c r="W125" i="4"/>
  <c r="W126" i="4"/>
  <c r="W127" i="4"/>
  <c r="W137" i="4"/>
  <c r="W138" i="4"/>
  <c r="W139" i="4"/>
  <c r="W11" i="4"/>
  <c r="W2" i="4"/>
  <c r="W10" i="4"/>
  <c r="W49" i="4"/>
  <c r="W50" i="4"/>
  <c r="W58" i="4"/>
  <c r="W59" i="4"/>
  <c r="W60" i="4"/>
  <c r="W61" i="4"/>
  <c r="W75" i="4"/>
  <c r="W91" i="4"/>
  <c r="W102" i="4"/>
  <c r="W103" i="4"/>
  <c r="W118" i="4"/>
  <c r="W119" i="4"/>
  <c r="W129" i="4"/>
  <c r="W130" i="4"/>
  <c r="W141" i="4"/>
  <c r="W142" i="4"/>
  <c r="W143" i="4"/>
  <c r="W12" i="4"/>
  <c r="P12" i="4" s="1"/>
  <c r="W85" i="3"/>
  <c r="W89" i="3"/>
  <c r="W93" i="3"/>
  <c r="W142" i="3"/>
  <c r="W146" i="3"/>
  <c r="W77" i="3"/>
  <c r="W137" i="3"/>
  <c r="W150" i="3"/>
  <c r="W21" i="3"/>
  <c r="W23" i="3"/>
  <c r="W25" i="3"/>
  <c r="W83" i="3"/>
  <c r="W90" i="3"/>
  <c r="W135" i="3"/>
  <c r="W10" i="3"/>
  <c r="W12" i="3"/>
  <c r="W13" i="3"/>
  <c r="W20" i="3"/>
  <c r="P20" i="3" s="1"/>
  <c r="W74" i="3"/>
  <c r="W75" i="3"/>
  <c r="W94" i="3"/>
  <c r="W95" i="3"/>
  <c r="W102" i="3"/>
  <c r="W123" i="3"/>
  <c r="W132" i="3"/>
  <c r="W136" i="3"/>
  <c r="W155" i="3"/>
  <c r="W163" i="3"/>
  <c r="W168" i="3"/>
  <c r="W2" i="3"/>
  <c r="W3" i="3"/>
  <c r="W4" i="3"/>
  <c r="W5" i="3"/>
  <c r="W6" i="3"/>
  <c r="W7" i="3"/>
  <c r="W18" i="3"/>
  <c r="P18" i="3" s="1"/>
  <c r="W22" i="3"/>
  <c r="W24" i="3"/>
  <c r="W82" i="3"/>
  <c r="W91" i="3"/>
  <c r="W131" i="3"/>
  <c r="W140" i="3"/>
  <c r="W167" i="3"/>
  <c r="W8" i="3"/>
  <c r="W9" i="3"/>
  <c r="W11" i="3"/>
  <c r="P11" i="3" s="1"/>
  <c r="W16" i="3"/>
  <c r="W17" i="3"/>
  <c r="W78" i="3"/>
  <c r="W79" i="3"/>
  <c r="W86" i="3"/>
  <c r="W97" i="3"/>
  <c r="W105" i="3"/>
  <c r="Q35" i="4"/>
  <c r="Q66" i="3"/>
  <c r="A10" i="3"/>
  <c r="Q7" i="4"/>
  <c r="Q27" i="3"/>
  <c r="Q57" i="3"/>
  <c r="Q12" i="4"/>
  <c r="Q61" i="3"/>
  <c r="A8" i="3"/>
  <c r="Q73" i="3"/>
  <c r="Q39" i="4"/>
  <c r="Q24" i="4"/>
  <c r="Q22" i="4"/>
  <c r="Q41" i="3"/>
  <c r="A9" i="3"/>
  <c r="Q20" i="4"/>
  <c r="Q16" i="4"/>
  <c r="Q43" i="4"/>
  <c r="A7" i="3"/>
  <c r="Q30" i="4"/>
  <c r="Q20" i="3"/>
  <c r="Q9" i="4"/>
  <c r="Q45" i="4"/>
  <c r="Q38" i="3"/>
  <c r="Q11" i="3"/>
  <c r="A4" i="3"/>
  <c r="Q50" i="3"/>
  <c r="A5" i="3"/>
  <c r="S2" i="3"/>
  <c r="Q43" i="3"/>
  <c r="Q3" i="4"/>
  <c r="Q26" i="4"/>
  <c r="A3" i="3"/>
  <c r="Q15" i="3"/>
  <c r="Q47" i="4"/>
  <c r="A2" i="3"/>
  <c r="Q18" i="3"/>
  <c r="Q64" i="3"/>
  <c r="Q32" i="4"/>
  <c r="Q34" i="3"/>
  <c r="A6" i="3"/>
  <c r="S47" i="4" l="1"/>
  <c r="S32" i="4"/>
  <c r="S30" i="4"/>
  <c r="S26" i="4"/>
  <c r="S45" i="4"/>
  <c r="S43" i="4"/>
  <c r="S39" i="4"/>
  <c r="S35" i="4"/>
  <c r="S61" i="3"/>
  <c r="S57" i="3"/>
  <c r="S66" i="3"/>
  <c r="S64" i="3"/>
  <c r="S73" i="3"/>
  <c r="S34" i="3"/>
  <c r="S43" i="3"/>
  <c r="S41" i="3"/>
  <c r="S50" i="3"/>
  <c r="S38" i="3"/>
  <c r="S22" i="4"/>
  <c r="S24" i="4"/>
  <c r="S11" i="3"/>
  <c r="S15" i="3"/>
  <c r="S18" i="3"/>
  <c r="S20" i="3"/>
  <c r="S27" i="3"/>
  <c r="S9" i="4"/>
  <c r="S12" i="4"/>
  <c r="S20" i="4"/>
  <c r="S7" i="4"/>
  <c r="S16" i="4"/>
  <c r="S3" i="4"/>
  <c r="K2" i="2"/>
  <c r="L2" i="2" s="1"/>
  <c r="K4" i="2"/>
  <c r="L4" i="2" s="1"/>
  <c r="K11" i="2"/>
  <c r="L11" i="2" s="1"/>
  <c r="W111" i="3"/>
  <c r="W112" i="3"/>
  <c r="W119" i="3"/>
  <c r="W124" i="3"/>
  <c r="W127" i="3"/>
  <c r="W143" i="3"/>
  <c r="W159" i="3"/>
  <c r="W147" i="3"/>
  <c r="W115" i="3"/>
  <c r="W116" i="3"/>
  <c r="W101" i="4"/>
  <c r="W117" i="4"/>
  <c r="W133" i="4"/>
  <c r="W57" i="4"/>
  <c r="W62" i="4"/>
  <c r="W73" i="4"/>
  <c r="W78" i="4"/>
  <c r="W89" i="4"/>
  <c r="W94" i="4"/>
  <c r="W69" i="4"/>
  <c r="W74" i="4"/>
  <c r="W85" i="4"/>
  <c r="W90" i="4"/>
  <c r="W109" i="4"/>
  <c r="S33" i="4"/>
  <c r="A42" i="4"/>
  <c r="A28" i="4"/>
  <c r="S39" i="3"/>
  <c r="S3" i="3"/>
  <c r="A2" i="4"/>
  <c r="A23" i="4"/>
  <c r="S27" i="4"/>
  <c r="S62" i="3"/>
  <c r="S23" i="4"/>
  <c r="A18" i="4"/>
  <c r="A34" i="4"/>
  <c r="S4" i="4"/>
  <c r="A44" i="4"/>
  <c r="S35" i="3"/>
  <c r="S28" i="3"/>
  <c r="A27" i="4"/>
  <c r="S19" i="3"/>
  <c r="A10" i="4"/>
  <c r="S44" i="4"/>
  <c r="X3" i="4"/>
  <c r="A14" i="4"/>
  <c r="S25" i="4"/>
  <c r="S51" i="3"/>
  <c r="S17" i="4"/>
  <c r="S18" i="4" s="1"/>
  <c r="S21" i="3"/>
  <c r="S48" i="4"/>
  <c r="A40" i="4"/>
  <c r="S13" i="4"/>
  <c r="A31" i="4"/>
  <c r="S42" i="3"/>
  <c r="A13" i="4"/>
  <c r="S10" i="4"/>
  <c r="A25" i="4"/>
  <c r="A29" i="4"/>
  <c r="S58" i="3"/>
  <c r="S21" i="4"/>
  <c r="A11" i="4"/>
  <c r="S8" i="4"/>
  <c r="A41" i="4"/>
  <c r="S36" i="4"/>
  <c r="S65" i="3"/>
  <c r="A19" i="4"/>
  <c r="A6" i="4"/>
  <c r="S67" i="3"/>
  <c r="A4" i="4"/>
  <c r="A8" i="4"/>
  <c r="X24" i="4"/>
  <c r="A46" i="4"/>
  <c r="S74" i="3"/>
  <c r="A5" i="4"/>
  <c r="A17" i="4"/>
  <c r="A37" i="4"/>
  <c r="A33" i="4"/>
  <c r="S44" i="3"/>
  <c r="A21" i="4"/>
  <c r="S31" i="4"/>
  <c r="S16" i="3"/>
  <c r="S46" i="4"/>
  <c r="A15" i="4"/>
  <c r="A38" i="4"/>
  <c r="A36" i="4"/>
  <c r="S40" i="4"/>
  <c r="N24" i="4" l="1"/>
  <c r="N3" i="4"/>
  <c r="S41" i="4"/>
  <c r="X26" i="4"/>
  <c r="S22" i="3"/>
  <c r="J3" i="4"/>
  <c r="X47" i="4"/>
  <c r="X45" i="4"/>
  <c r="X22" i="4"/>
  <c r="S75" i="3"/>
  <c r="X32" i="4"/>
  <c r="S29" i="3"/>
  <c r="S5" i="4"/>
  <c r="S28" i="4"/>
  <c r="S49" i="4"/>
  <c r="S37" i="4"/>
  <c r="S12" i="3"/>
  <c r="S17" i="3"/>
  <c r="S40" i="3"/>
  <c r="S4" i="3"/>
  <c r="S14" i="4"/>
  <c r="S45" i="3"/>
  <c r="S36" i="3"/>
  <c r="J24" i="4"/>
  <c r="S68" i="3"/>
  <c r="S63" i="3"/>
  <c r="S19" i="4"/>
  <c r="X66" i="3"/>
  <c r="S11" i="4"/>
  <c r="X12" i="4" s="1"/>
  <c r="S15" i="4"/>
  <c r="S52" i="3"/>
  <c r="X9" i="4"/>
  <c r="S59" i="3"/>
  <c r="S34" i="4"/>
  <c r="X20" i="3"/>
  <c r="X43" i="3"/>
  <c r="N43" i="3" l="1"/>
  <c r="N66" i="3"/>
  <c r="N32" i="4"/>
  <c r="N45" i="4"/>
  <c r="N47" i="4"/>
  <c r="N26" i="4"/>
  <c r="N12" i="4"/>
  <c r="N20" i="3"/>
  <c r="N22" i="4"/>
  <c r="N9" i="4"/>
  <c r="S46" i="3"/>
  <c r="J47" i="4"/>
  <c r="J12" i="4"/>
  <c r="J9" i="4"/>
  <c r="J43" i="3"/>
  <c r="X41" i="3"/>
  <c r="S13" i="3"/>
  <c r="X35" i="4"/>
  <c r="S38" i="4"/>
  <c r="J26" i="4"/>
  <c r="S76" i="3"/>
  <c r="J32" i="4"/>
  <c r="J22" i="4"/>
  <c r="X20" i="4"/>
  <c r="S5" i="3"/>
  <c r="X16" i="4"/>
  <c r="J20" i="3"/>
  <c r="S60" i="3"/>
  <c r="S29" i="4"/>
  <c r="S42" i="4"/>
  <c r="X18" i="3"/>
  <c r="S53" i="3"/>
  <c r="S30" i="3"/>
  <c r="S23" i="3"/>
  <c r="J66" i="3"/>
  <c r="S69" i="3"/>
  <c r="S6" i="4"/>
  <c r="S37" i="3"/>
  <c r="S50" i="4"/>
  <c r="X64" i="3"/>
  <c r="J45" i="4"/>
  <c r="N64" i="3" l="1"/>
  <c r="N35" i="4"/>
  <c r="N41" i="3"/>
  <c r="N20" i="4"/>
  <c r="N16" i="4"/>
  <c r="N18" i="3"/>
  <c r="J35" i="4"/>
  <c r="J18" i="3"/>
  <c r="J64" i="3"/>
  <c r="J16" i="4"/>
  <c r="X38" i="3"/>
  <c r="S24" i="3"/>
  <c r="S70" i="3"/>
  <c r="J41" i="3"/>
  <c r="X7" i="4"/>
  <c r="S31" i="3"/>
  <c r="S47" i="3"/>
  <c r="S77" i="3"/>
  <c r="S54" i="3"/>
  <c r="S14" i="3"/>
  <c r="X43" i="4"/>
  <c r="J20" i="4"/>
  <c r="S51" i="4"/>
  <c r="X39" i="4"/>
  <c r="S6" i="3"/>
  <c r="X30" i="4"/>
  <c r="X61" i="3"/>
  <c r="N61" i="3" l="1"/>
  <c r="N30" i="4"/>
  <c r="N39" i="4"/>
  <c r="N43" i="4"/>
  <c r="N38" i="3"/>
  <c r="N7" i="4"/>
  <c r="J61" i="3"/>
  <c r="S32" i="3"/>
  <c r="S25" i="3"/>
  <c r="S71" i="3"/>
  <c r="J38" i="3"/>
  <c r="J30" i="4"/>
  <c r="J39" i="4"/>
  <c r="J43" i="4"/>
  <c r="S78" i="3"/>
  <c r="S52" i="4"/>
  <c r="X15" i="3"/>
  <c r="S7" i="3"/>
  <c r="S48" i="3"/>
  <c r="J7" i="4"/>
  <c r="S55" i="3"/>
  <c r="N15" i="3" l="1"/>
  <c r="S56" i="3"/>
  <c r="J15" i="3"/>
  <c r="S49" i="3"/>
  <c r="S72" i="3"/>
  <c r="S79" i="3"/>
  <c r="S80" i="3"/>
  <c r="S33" i="3"/>
  <c r="S8" i="3"/>
  <c r="S9" i="3" s="1"/>
  <c r="S10" i="3" s="1"/>
  <c r="S81" i="3"/>
  <c r="S82" i="3" s="1"/>
  <c r="S53" i="4"/>
  <c r="S54" i="4" s="1"/>
  <c r="X11" i="3"/>
  <c r="S55" i="4"/>
  <c r="S26" i="3"/>
  <c r="X27" i="3" s="1"/>
  <c r="N11" i="3" l="1"/>
  <c r="N27" i="3"/>
  <c r="S56" i="4"/>
  <c r="J27" i="3"/>
  <c r="X34" i="3"/>
  <c r="X73" i="3"/>
  <c r="X50" i="3"/>
  <c r="X57" i="3"/>
  <c r="S83" i="3"/>
  <c r="J11" i="3"/>
  <c r="N57" i="3" l="1"/>
  <c r="N50" i="3"/>
  <c r="N73" i="3"/>
  <c r="N34" i="3"/>
  <c r="J50" i="3"/>
  <c r="J73" i="3"/>
  <c r="J34" i="3"/>
  <c r="S57" i="4"/>
  <c r="S58" i="4" s="1"/>
  <c r="S84" i="3"/>
  <c r="S85" i="3" s="1"/>
  <c r="J57" i="3"/>
  <c r="S86" i="3"/>
  <c r="S87" i="3" s="1"/>
  <c r="S59" i="4"/>
  <c r="S60" i="4" s="1"/>
  <c r="S61" i="4"/>
  <c r="S62" i="4" s="1"/>
  <c r="S63" i="4" s="1"/>
  <c r="S64" i="4" s="1"/>
  <c r="S65" i="4" s="1"/>
  <c r="S66" i="4" s="1"/>
  <c r="S67" i="4" s="1"/>
  <c r="S68" i="4" s="1"/>
  <c r="S88" i="3"/>
  <c r="S89" i="3" s="1"/>
  <c r="S90" i="3"/>
  <c r="S91" i="3" s="1"/>
  <c r="S69" i="4"/>
  <c r="S70" i="4" s="1"/>
  <c r="S71" i="4" s="1"/>
  <c r="S72" i="4" s="1"/>
  <c r="S73" i="4" s="1"/>
  <c r="S74" i="4" s="1"/>
  <c r="S75" i="4" s="1"/>
  <c r="S76" i="4" s="1"/>
  <c r="S77" i="4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92" i="3"/>
  <c r="S93" i="3" s="1"/>
  <c r="S94" i="3"/>
  <c r="S95" i="3" s="1"/>
  <c r="S134" i="4"/>
  <c r="S135" i="4" s="1"/>
  <c r="S136" i="4" s="1"/>
  <c r="S137" i="4" s="1"/>
  <c r="S138" i="4" s="1"/>
  <c r="S139" i="4" s="1"/>
  <c r="S140" i="4" s="1"/>
  <c r="S141" i="4" s="1"/>
  <c r="S142" i="4"/>
  <c r="S143" i="4" s="1"/>
  <c r="S144" i="4" s="1"/>
  <c r="S145" i="4" s="1"/>
  <c r="S146" i="4" s="1"/>
  <c r="S147" i="4" s="1"/>
  <c r="S96" i="3"/>
  <c r="S97" i="3" s="1"/>
  <c r="S98" i="3"/>
  <c r="S99" i="3" s="1"/>
  <c r="S100" i="3"/>
  <c r="S101" i="3" s="1"/>
  <c r="S102" i="3"/>
  <c r="S103" i="3" s="1"/>
  <c r="S104" i="3"/>
  <c r="S105" i="3"/>
  <c r="S106" i="3" s="1"/>
  <c r="S107" i="3"/>
  <c r="S108" i="3" s="1"/>
  <c r="S109" i="3"/>
  <c r="S110" i="3" s="1"/>
  <c r="S111" i="3"/>
  <c r="S112" i="3" s="1"/>
  <c r="S113" i="3" s="1"/>
  <c r="S114" i="3" s="1"/>
  <c r="S115" i="3" s="1"/>
  <c r="S116" i="3" s="1"/>
  <c r="S117" i="3" s="1"/>
  <c r="S118" i="3" s="1"/>
  <c r="S119" i="3"/>
  <c r="S120" i="3" s="1"/>
  <c r="S121" i="3" s="1"/>
  <c r="S122" i="3" s="1"/>
  <c r="S123" i="3" s="1"/>
  <c r="S124" i="3" s="1"/>
  <c r="S125" i="3" s="1"/>
  <c r="S126" i="3" s="1"/>
  <c r="S127" i="3"/>
  <c r="S128" i="3" s="1"/>
  <c r="S129" i="3" s="1"/>
  <c r="S130" i="3" s="1"/>
  <c r="S131" i="3" s="1"/>
  <c r="S132" i="3" s="1"/>
  <c r="S133" i="3" s="1"/>
  <c r="S134" i="3" s="1"/>
  <c r="S135" i="3"/>
  <c r="S136" i="3" s="1"/>
  <c r="S137" i="3" s="1"/>
  <c r="S138" i="3" s="1"/>
  <c r="S139" i="3" s="1"/>
  <c r="S140" i="3" s="1"/>
  <c r="S141" i="3" s="1"/>
  <c r="S142" i="3" s="1"/>
  <c r="S143" i="3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</calcChain>
</file>

<file path=xl/sharedStrings.xml><?xml version="1.0" encoding="utf-8"?>
<sst xmlns="http://schemas.openxmlformats.org/spreadsheetml/2006/main" count="3809" uniqueCount="710">
  <si>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</si>
  <si>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</si>
  <si>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</si>
  <si>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</si>
  <si>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</si>
  <si>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</si>
  <si>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</si>
  <si>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</si>
  <si>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</si>
  <si>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</si>
  <si>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</si>
  <si>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</si>
  <si>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</si>
  <si>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</si>
  <si>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</si>
  <si>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</si>
  <si>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</si>
  <si>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</si>
  <si>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</si>
  <si>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</si>
  <si>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</si>
  <si>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</si>
  <si>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</si>
  <si>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</si>
  <si>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</si>
  <si>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</si>
  <si>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</si>
  <si>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</si>
  <si>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</si>
  <si>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</si>
  <si>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</si>
  <si>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</si>
  <si>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</si>
  <si>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</si>
  <si>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</si>
  <si>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</si>
  <si>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</si>
  <si>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</si>
  <si>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</si>
  <si>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</si>
  <si>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</si>
  <si>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</si>
  <si>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</si>
  <si>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</si>
  <si>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</si>
  <si>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</si>
  <si>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</si>
  <si>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</si>
  <si>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</si>
  <si>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</si>
  <si>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</si>
  <si>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</si>
  <si>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</si>
  <si>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</si>
  <si>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</si>
  <si>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</si>
  <si>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</si>
  <si>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</si>
  <si>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</si>
  <si>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</si>
  <si>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</si>
  <si>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</si>
  <si>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</si>
  <si>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</si>
  <si>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</si>
  <si>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</si>
  <si>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</si>
  <si>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</si>
  <si>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</si>
  <si>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</si>
  <si>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</si>
  <si>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</si>
  <si>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</si>
  <si>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</si>
  <si>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</si>
  <si>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</si>
  <si>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</si>
  <si>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</si>
  <si>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</si>
  <si>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</si>
  <si>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</si>
  <si>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</si>
  <si>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</si>
  <si>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</si>
  <si>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</si>
  <si>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</si>
  <si>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</si>
  <si>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</si>
  <si>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</si>
  <si>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</si>
  <si>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</si>
  <si>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</si>
  <si>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</si>
  <si>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</si>
  <si>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</si>
  <si>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</si>
  <si>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</si>
  <si>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</si>
  <si>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</si>
  <si>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</si>
  <si>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</si>
  <si>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</si>
  <si>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</si>
  <si>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</si>
  <si>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</si>
  <si>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</si>
  <si>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</si>
  <si>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</si>
  <si>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</si>
  <si>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</si>
  <si>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</si>
  <si>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</si>
  <si>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</si>
  <si>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</si>
  <si>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</si>
  <si>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</si>
  <si>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</si>
  <si>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</si>
  <si>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</si>
  <si>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</si>
  <si>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</si>
  <si>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</si>
  <si>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</si>
  <si>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</si>
  <si>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</si>
  <si>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</si>
  <si>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</si>
  <si>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</si>
  <si>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</si>
  <si>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</si>
  <si>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</si>
  <si>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</si>
  <si>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</si>
  <si>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</si>
  <si>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</si>
  <si>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</si>
  <si>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</si>
  <si>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</si>
  <si>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</si>
  <si>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</si>
  <si>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</si>
  <si>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</si>
  <si>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</si>
  <si>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</si>
  <si>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</si>
  <si>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</si>
  <si>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</si>
  <si>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</si>
  <si>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</si>
  <si>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</si>
  <si>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</si>
  <si>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</si>
  <si>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</si>
  <si>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</si>
  <si>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</si>
  <si>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</si>
  <si>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</si>
  <si>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</si>
  <si>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</si>
  <si>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</si>
  <si>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</si>
  <si>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</si>
  <si>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</si>
  <si>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</si>
  <si>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</si>
  <si>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</si>
  <si>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</si>
  <si>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</si>
  <si>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</si>
  <si>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</si>
  <si>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</si>
  <si>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</si>
  <si>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</si>
  <si>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</si>
  <si>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</si>
  <si>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</si>
  <si>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</si>
  <si>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</si>
  <si>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</si>
  <si>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</si>
  <si>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</si>
  <si>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</si>
  <si>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</si>
  <si>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</si>
  <si>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</si>
  <si>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</si>
  <si>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</si>
  <si>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</si>
  <si>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</si>
  <si>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</si>
  <si>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</si>
  <si>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</si>
  <si>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</si>
  <si>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</si>
  <si>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</si>
  <si>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</si>
  <si>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</si>
  <si>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</si>
  <si>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</si>
  <si>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</si>
  <si>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</si>
  <si>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</si>
  <si>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</si>
  <si>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</si>
  <si>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</si>
  <si>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</si>
  <si>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</si>
  <si>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</si>
  <si>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</si>
  <si>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</si>
  <si>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</si>
  <si>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</si>
  <si>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</si>
  <si>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</si>
  <si>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</si>
  <si>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</si>
  <si>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</si>
  <si>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</si>
  <si>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</si>
  <si>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</si>
  <si>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</si>
  <si>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</si>
  <si>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</si>
  <si>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</si>
  <si>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</si>
  <si>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</si>
  <si>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</si>
  <si>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</si>
  <si>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</si>
  <si>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</si>
  <si>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</si>
  <si>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</si>
  <si>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</si>
  <si>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</si>
  <si>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</si>
  <si>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</si>
  <si>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</si>
  <si>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</si>
  <si>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</si>
  <si>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</si>
  <si>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</si>
  <si>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</si>
  <si>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</si>
  <si>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</si>
  <si>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</si>
  <si>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</si>
  <si>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</si>
  <si>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</si>
  <si>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</si>
  <si>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</si>
  <si>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</si>
  <si>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</si>
  <si>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</si>
  <si>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</si>
  <si>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</si>
  <si>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</si>
  <si>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</si>
  <si>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</si>
  <si>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</si>
  <si>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</si>
  <si>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</si>
  <si>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</si>
  <si>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</si>
  <si>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</si>
  <si>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</si>
  <si>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</si>
  <si>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</si>
  <si>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</si>
  <si>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</si>
  <si>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</si>
  <si>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</si>
  <si>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</si>
  <si>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</si>
  <si>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</si>
  <si>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</si>
  <si>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</si>
  <si>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</si>
  <si>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</si>
  <si>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</si>
  <si>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</si>
  <si>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</si>
  <si>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</si>
  <si>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</si>
  <si>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</si>
  <si>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</si>
  <si>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</si>
  <si>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</si>
  <si>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</si>
  <si>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</si>
  <si>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</si>
  <si>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</si>
  <si>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</si>
  <si>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</si>
  <si>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</si>
  <si>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</si>
  <si>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</si>
  <si>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</si>
  <si>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</si>
  <si>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</si>
  <si>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</si>
  <si>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</si>
  <si>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</si>
  <si>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</si>
  <si>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</si>
  <si>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</si>
  <si>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</si>
  <si>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</si>
  <si>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</si>
  <si>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</si>
  <si>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</si>
  <si>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</si>
  <si>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</si>
  <si>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</si>
  <si>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</si>
  <si>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</si>
  <si>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</si>
  <si>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</si>
  <si>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</si>
  <si>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</si>
  <si>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</si>
  <si>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</si>
  <si>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</si>
  <si>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</si>
  <si>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</si>
  <si>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</si>
  <si>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</si>
  <si>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</si>
  <si>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</si>
  <si>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</si>
  <si>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</si>
  <si>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</si>
  <si>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</si>
  <si>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</si>
  <si>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</si>
  <si>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</si>
  <si>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</si>
  <si>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</si>
  <si>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</si>
  <si>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</si>
  <si>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</si>
  <si>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</si>
  <si>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</si>
  <si>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</si>
  <si>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</si>
  <si>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</si>
  <si>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</si>
  <si>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</si>
  <si>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</si>
  <si>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</si>
  <si>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</si>
  <si>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</si>
  <si>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</si>
  <si>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</si>
  <si>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</si>
  <si>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</si>
  <si>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</si>
  <si>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</si>
  <si>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</si>
  <si>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</si>
  <si>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</si>
  <si>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</si>
  <si>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</si>
  <si>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</si>
  <si>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</si>
  <si>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</si>
  <si>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</si>
  <si>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</si>
  <si>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</si>
  <si>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</si>
  <si>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</si>
  <si>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</si>
  <si>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</si>
  <si>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</si>
  <si>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</si>
  <si>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</si>
  <si>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</si>
  <si>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</si>
  <si>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</si>
  <si>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</si>
  <si>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</si>
  <si>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</si>
  <si>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</si>
  <si>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</si>
  <si>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</si>
  <si>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</si>
  <si>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</si>
  <si>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</si>
  <si>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</si>
  <si>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</si>
  <si>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</si>
  <si>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</si>
  <si>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</si>
  <si>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</si>
  <si>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</si>
  <si>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</si>
  <si>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</si>
  <si>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</si>
  <si>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</si>
  <si>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</si>
  <si>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</si>
  <si>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</si>
  <si>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</si>
  <si>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</si>
  <si>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</si>
  <si>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</si>
  <si>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</si>
  <si>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</si>
  <si>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</si>
  <si>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</si>
  <si>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</si>
  <si>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</si>
  <si>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</si>
  <si>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</si>
  <si>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</si>
  <si>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</si>
  <si>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</si>
  <si>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</si>
  <si>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</si>
  <si>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</si>
  <si>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</si>
  <si>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</si>
  <si>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</si>
  <si>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</si>
  <si>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</si>
  <si>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</si>
  <si>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</si>
  <si>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</si>
  <si>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</si>
  <si>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</si>
  <si>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</si>
  <si>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</si>
  <si>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</si>
  <si>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</si>
  <si>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</si>
  <si>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</si>
  <si>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</si>
  <si>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</si>
  <si>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</si>
  <si>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</si>
  <si>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</si>
  <si>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</si>
  <si>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</si>
  <si>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10.02.21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</si>
  <si>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</si>
  <si>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</si>
  <si>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</si>
  <si>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</si>
  <si>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</si>
  <si>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</si>
  <si>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</si>
  <si>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</si>
  <si>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</si>
  <si>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</si>
  <si>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</si>
  <si>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</si>
  <si>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</si>
  <si>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</si>
  <si>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</si>
  <si>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</si>
  <si>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5 января</t>
  </si>
  <si>
    <t>на 6 января</t>
  </si>
  <si>
    <t>на 7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</si>
  <si>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</si>
  <si>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</si>
  <si>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</si>
  <si>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</si>
  <si>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</si>
  <si>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</si>
  <si>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</si>
  <si>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</si>
  <si>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</si>
  <si>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</si>
  <si>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</si>
  <si>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</si>
  <si>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</si>
  <si>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</si>
  <si>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</si>
  <si>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</si>
  <si>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</si>
  <si>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</si>
  <si>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</si>
  <si>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</si>
  <si>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</si>
  <si>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</si>
  <si>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</si>
  <si>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</si>
  <si>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</si>
  <si>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</si>
  <si>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</si>
  <si>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</si>
  <si>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</si>
  <si>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</si>
  <si>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</si>
  <si>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</si>
  <si>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</si>
  <si>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</si>
  <si>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</si>
  <si>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</si>
  <si>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</si>
  <si>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</si>
  <si>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</si>
  <si>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</si>
  <si>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</si>
  <si>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</si>
  <si>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</si>
  <si>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</si>
  <si>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</si>
  <si>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</si>
  <si>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</si>
  <si>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</si>
  <si>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</si>
  <si>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</si>
  <si>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</si>
  <si>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</si>
  <si>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</si>
  <si>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</si>
  <si>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</si>
  <si>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</si>
  <si>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</si>
  <si>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</si>
  <si>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</si>
  <si>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</si>
  <si>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</si>
  <si>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</si>
  <si>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</si>
  <si>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</si>
  <si>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</si>
  <si>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</si>
  <si>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</si>
  <si>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</si>
  <si>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</si>
  <si>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</si>
  <si>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</si>
  <si>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</si>
  <si>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</si>
  <si>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</si>
  <si>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</si>
  <si>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</si>
  <si>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</si>
  <si>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</si>
  <si>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</si>
  <si>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</si>
  <si>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</si>
  <si>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</si>
  <si>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</si>
  <si>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</si>
  <si>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</si>
  <si>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</si>
  <si>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</si>
  <si>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</si>
  <si>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</si>
  <si>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</si>
  <si>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</si>
  <si>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</si>
  <si>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</si>
  <si>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</si>
  <si>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</si>
  <si>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</si>
  <si>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</si>
  <si>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</si>
  <si>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</si>
  <si>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</si>
  <si>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</si>
  <si>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</si>
  <si>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</si>
  <si>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</si>
  <si>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</si>
  <si>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</si>
  <si>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</si>
  <si>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</si>
  <si>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</si>
  <si>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</si>
  <si>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</si>
  <si>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</si>
  <si>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</si>
  <si>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</si>
  <si>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</si>
  <si>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</si>
  <si>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</si>
  <si>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</si>
  <si>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</si>
  <si>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</si>
  <si>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</si>
  <si>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</si>
  <si>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</si>
  <si>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</si>
  <si>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</si>
  <si>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</si>
  <si>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</si>
  <si>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</si>
  <si>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</si>
  <si>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</si>
  <si>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</si>
  <si>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</si>
  <si>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</si>
  <si>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</si>
  <si>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</si>
  <si>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</si>
  <si>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</si>
  <si>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</si>
  <si>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</si>
  <si>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</si>
  <si>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</si>
  <si>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</si>
  <si>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</si>
  <si>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</si>
  <si>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</si>
  <si>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</si>
  <si>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</si>
  <si>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</si>
  <si>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</si>
  <si>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</si>
  <si>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</si>
  <si>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</si>
  <si>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</si>
  <si>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</si>
  <si>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</si>
  <si>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</si>
  <si>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</si>
  <si>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</si>
  <si>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</si>
  <si>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</si>
  <si>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</si>
  <si>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</si>
  <si>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</si>
  <si>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</si>
  <si>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</si>
  <si>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</si>
  <si>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</si>
  <si>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</si>
  <si>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</si>
  <si>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</si>
  <si>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</si>
  <si>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</si>
  <si>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[59, 6]</t>
  </si>
  <si>
    <t>Для пиццы</t>
  </si>
  <si>
    <t>3.3, Альче, без лактозы</t>
  </si>
  <si>
    <t>Фиор Ди Латте</t>
  </si>
  <si>
    <t>[63, 72, 73, 77, 82]</t>
  </si>
  <si>
    <t>2.7, Сакко</t>
  </si>
  <si>
    <t>Маркет Перекресток</t>
  </si>
  <si>
    <t>[36, 16, 45, 2, 46, 47, 48, 1, 15, 33]</t>
  </si>
  <si>
    <t>2.7, Альче</t>
  </si>
  <si>
    <t>Моцарелла</t>
  </si>
  <si>
    <t>[35, 39, 38, 41, 37, 55, 34, 14, 18, 19, 20, 44, 17, 4, 3, 61, 5]</t>
  </si>
  <si>
    <t>3.3, Сакко</t>
  </si>
  <si>
    <t>[64, 65, 66, 67, 68, 69, 70, 71, 78, 79, 80, 81, 83, 84, 85]</t>
  </si>
  <si>
    <t>3.3, Альче</t>
  </si>
  <si>
    <t>[74]</t>
  </si>
  <si>
    <t>3.6, Альче</t>
  </si>
  <si>
    <t>[62, 75, 76]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</si>
  <si>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</si>
  <si>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</si>
  <si>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</si>
  <si>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</si>
  <si>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</si>
  <si>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</si>
  <si>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</si>
  <si>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</si>
  <si>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</si>
  <si>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</si>
  <si>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</si>
  <si>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</si>
  <si>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</si>
  <si>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</si>
  <si>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</si>
  <si>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</si>
  <si>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</si>
  <si>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</si>
  <si>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</si>
  <si>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</si>
  <si>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</si>
  <si>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</si>
  <si>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25</t>
  </si>
  <si>
    <t>Вода: 125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</si>
  <si>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</si>
  <si>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</si>
  <si>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</si>
  <si>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</si>
  <si>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</si>
  <si>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</si>
  <si>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</si>
  <si>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Техновак</t>
  </si>
  <si>
    <t>Соль: 200</t>
  </si>
  <si>
    <t>Соль: 280</t>
  </si>
  <si>
    <t>Короткая мойка</t>
  </si>
  <si>
    <t>Длинная мойка</t>
  </si>
  <si>
    <t>Масса</t>
  </si>
  <si>
    <t>Соль: 1200</t>
  </si>
  <si>
    <t>Соль: 15</t>
  </si>
  <si>
    <t>Соль: 260</t>
  </si>
  <si>
    <t>Соль: 370</t>
  </si>
  <si>
    <t>Соль: 460</t>
  </si>
  <si>
    <t>Соль: 7.5</t>
  </si>
  <si>
    <t>Соль: 700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</si>
  <si>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</si>
  <si>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</si>
  <si>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Чильеджина в воде "Unagrande", 50%, 0,125, ф/п, (8 шт)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</si>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</sst>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Alignment="1"/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7" fillId="2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6" borderId="0" xfId="0" applyFont="1" applyFill="1"/>
    <xf numFmtId="0" fontId="7" fillId="6" borderId="0" xfId="0" applyFont="1" applyFill="1" applyAlignment="1"/>
    <xf numFmtId="0" fontId="7" fillId="0" borderId="0" xfId="0" applyFont="1"/>
    <xf numFmtId="0" fontId="7" fillId="5" borderId="0" xfId="0" applyFont="1" applyFill="1"/>
    <xf numFmtId="0" fontId="7" fillId="3" borderId="0" xfId="0" applyFont="1" applyFill="1"/>
    <xf numFmtId="0" fontId="7" fillId="2" borderId="0" xfId="0" applyFont="1" applyFill="1"/>
    <xf numFmtId="0" fontId="7" fillId="7" borderId="0" xfId="0" applyFont="1" applyFill="1"/>
    <xf numFmtId="0" fontId="7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7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7" fillId="6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8"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0">
        <v>44235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0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1">
        <v>44193</v>
      </c>
    </row>
    <row r="10" spans="1:130" x14ac:dyDescent="0.2">
      <c r="A10" s="20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1">
        <v>44194</v>
      </c>
    </row>
    <row r="11" spans="1:130" x14ac:dyDescent="0.2">
      <c r="A11" s="20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1">
        <v>44195</v>
      </c>
    </row>
    <row r="12" spans="1:130" x14ac:dyDescent="0.2">
      <c r="A12" s="20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1">
        <v>44196</v>
      </c>
    </row>
    <row r="13" spans="1:130" x14ac:dyDescent="0.2">
      <c r="A13" s="20">
        <v>44197</v>
      </c>
      <c r="DW13" s="1">
        <v>0</v>
      </c>
      <c r="DX13" s="21">
        <v>44197</v>
      </c>
    </row>
    <row r="14" spans="1:130" x14ac:dyDescent="0.2">
      <c r="A14" s="20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1">
        <v>44198</v>
      </c>
    </row>
    <row r="15" spans="1:130" x14ac:dyDescent="0.2">
      <c r="A15" s="20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1">
        <v>44199</v>
      </c>
    </row>
    <row r="16" spans="1:130" x14ac:dyDescent="0.2">
      <c r="A16" s="20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1">
        <v>44200</v>
      </c>
    </row>
    <row r="17" spans="1:128" x14ac:dyDescent="0.2">
      <c r="A17" s="20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1">
        <v>44201</v>
      </c>
    </row>
    <row r="18" spans="1:128" x14ac:dyDescent="0.2">
      <c r="A18" s="20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1">
        <v>44202</v>
      </c>
    </row>
    <row r="19" spans="1:128" x14ac:dyDescent="0.2">
      <c r="A19" s="20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1">
        <v>44203</v>
      </c>
    </row>
    <row r="20" spans="1:128" x14ac:dyDescent="0.2">
      <c r="A20" s="20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270</v>
      </c>
      <c r="DW20" s="1">
        <v>270</v>
      </c>
      <c r="DX20" s="21">
        <v>44204</v>
      </c>
    </row>
    <row r="21" spans="1:128" x14ac:dyDescent="0.2">
      <c r="A21" s="20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1">
        <v>44205</v>
      </c>
    </row>
    <row r="22" spans="1:128" x14ac:dyDescent="0.2">
      <c r="A22" s="20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411</v>
      </c>
      <c r="DW22" s="1">
        <v>411</v>
      </c>
      <c r="DX22" s="21">
        <v>44206</v>
      </c>
    </row>
    <row r="23" spans="1:128" x14ac:dyDescent="0.2">
      <c r="A23" s="20">
        <v>44207</v>
      </c>
      <c r="DW23" s="1">
        <v>0</v>
      </c>
      <c r="DX23" s="21">
        <v>44207</v>
      </c>
    </row>
    <row r="24" spans="1:128" x14ac:dyDescent="0.2">
      <c r="A24" s="20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1">
        <v>44208</v>
      </c>
    </row>
    <row r="25" spans="1:128" x14ac:dyDescent="0.2">
      <c r="A25" s="20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1">
        <v>44209</v>
      </c>
    </row>
    <row r="26" spans="1:128" x14ac:dyDescent="0.2">
      <c r="A26" s="20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1">
        <v>44210</v>
      </c>
    </row>
    <row r="27" spans="1:128" x14ac:dyDescent="0.2">
      <c r="A27" s="20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1">
        <v>44211</v>
      </c>
    </row>
    <row r="28" spans="1:128" x14ac:dyDescent="0.2">
      <c r="A28" s="20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1">
        <v>44212</v>
      </c>
    </row>
    <row r="29" spans="1:128" x14ac:dyDescent="0.2">
      <c r="A29" s="20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1">
        <v>44213</v>
      </c>
    </row>
    <row r="30" spans="1:128" x14ac:dyDescent="0.2">
      <c r="A30" s="20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1">
        <v>44214</v>
      </c>
    </row>
    <row r="31" spans="1:128" x14ac:dyDescent="0.2">
      <c r="A31" s="20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>
        <v>21.6</v>
      </c>
      <c r="DF31" s="1" t="s">
        <v>424</v>
      </c>
      <c r="DI31" s="1" t="s">
        <v>424</v>
      </c>
      <c r="DW31" s="1">
        <v>21.6</v>
      </c>
      <c r="DX31" s="21">
        <v>44215</v>
      </c>
    </row>
    <row r="32" spans="1:128" x14ac:dyDescent="0.2">
      <c r="A32" s="20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1">
        <v>44216</v>
      </c>
    </row>
    <row r="33" spans="1:128" x14ac:dyDescent="0.2">
      <c r="A33" s="20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1">
        <v>44217</v>
      </c>
    </row>
    <row r="34" spans="1:128" x14ac:dyDescent="0.2">
      <c r="A34" s="20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1">
        <v>44218</v>
      </c>
    </row>
    <row r="35" spans="1:128" x14ac:dyDescent="0.2">
      <c r="A35" s="20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>
        <v>28.8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>
        <v>360</v>
      </c>
      <c r="DW35" s="1">
        <v>388.8</v>
      </c>
      <c r="DX35" s="21">
        <v>44219</v>
      </c>
    </row>
    <row r="36" spans="1:128" x14ac:dyDescent="0.2">
      <c r="A36" s="20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>
        <v>174</v>
      </c>
      <c r="DW36" s="1">
        <v>174</v>
      </c>
      <c r="DX36" s="21">
        <v>44220</v>
      </c>
    </row>
    <row r="37" spans="1:128" x14ac:dyDescent="0.2">
      <c r="A37" s="20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AR37" s="1">
        <v>239.2</v>
      </c>
      <c r="BT37" s="1" t="s">
        <v>424</v>
      </c>
      <c r="DW37" s="1">
        <v>239.2</v>
      </c>
      <c r="DX37" s="21">
        <v>44221</v>
      </c>
    </row>
    <row r="38" spans="1:128" x14ac:dyDescent="0.2">
      <c r="A38" s="20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>
        <v>285.60000000000002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>
        <v>372</v>
      </c>
      <c r="DW38" s="1">
        <v>657.6</v>
      </c>
      <c r="DX38" s="21">
        <v>44222</v>
      </c>
    </row>
    <row r="39" spans="1:128" x14ac:dyDescent="0.2">
      <c r="A39" s="20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L39" s="1">
        <v>15.68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F39" s="1">
        <v>631.20000000000005</v>
      </c>
      <c r="CH39" s="1">
        <v>817.5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>
        <v>819</v>
      </c>
      <c r="DW39" s="1">
        <v>2283.38</v>
      </c>
      <c r="DX39" s="21">
        <v>44223</v>
      </c>
    </row>
    <row r="40" spans="1:128" x14ac:dyDescent="0.2">
      <c r="A40" s="20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1">
        <v>44224</v>
      </c>
    </row>
    <row r="41" spans="1:128" x14ac:dyDescent="0.2">
      <c r="A41" s="20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855</v>
      </c>
      <c r="BZ41" s="1" t="s">
        <v>424</v>
      </c>
      <c r="CB41" s="1" t="s">
        <v>424</v>
      </c>
      <c r="CE41" s="1" t="s">
        <v>424</v>
      </c>
      <c r="CH41" s="1">
        <v>813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1668</v>
      </c>
      <c r="DX41" s="21">
        <v>44225</v>
      </c>
    </row>
    <row r="42" spans="1:128" x14ac:dyDescent="0.2">
      <c r="A42" s="20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>
        <v>201</v>
      </c>
      <c r="DM42" s="1">
        <v>285</v>
      </c>
      <c r="DW42" s="1">
        <v>486</v>
      </c>
      <c r="DX42" s="21">
        <v>44226</v>
      </c>
    </row>
    <row r="43" spans="1:128" x14ac:dyDescent="0.2">
      <c r="A43" s="20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297</v>
      </c>
      <c r="DP43" s="1">
        <v>12</v>
      </c>
      <c r="DW43" s="1">
        <v>309</v>
      </c>
      <c r="DX43" s="21">
        <v>44227</v>
      </c>
    </row>
    <row r="44" spans="1:128" x14ac:dyDescent="0.2">
      <c r="A44" s="20">
        <v>44228</v>
      </c>
      <c r="F44" s="1" t="s">
        <v>424</v>
      </c>
      <c r="S44" s="1" t="s">
        <v>424</v>
      </c>
      <c r="DW44" s="1">
        <v>0</v>
      </c>
      <c r="DX44" s="21">
        <v>44228</v>
      </c>
    </row>
    <row r="45" spans="1:128" x14ac:dyDescent="0.2">
      <c r="A45" s="20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508.48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>
        <v>18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>
        <v>270</v>
      </c>
      <c r="BZ45" s="1" t="s">
        <v>424</v>
      </c>
      <c r="CE45" s="1" t="s">
        <v>424</v>
      </c>
      <c r="CG45" s="1" t="s">
        <v>424</v>
      </c>
      <c r="CJ45" s="1">
        <v>22.8</v>
      </c>
      <c r="CL45" s="1" t="s">
        <v>424</v>
      </c>
      <c r="CM45" s="1">
        <v>7.8</v>
      </c>
      <c r="CN45" s="1">
        <v>61.8</v>
      </c>
      <c r="CS45" s="1" t="s">
        <v>424</v>
      </c>
      <c r="CU45" s="1" t="s">
        <v>424</v>
      </c>
      <c r="CV45" s="1">
        <v>6</v>
      </c>
      <c r="CX45" s="1">
        <v>31.32</v>
      </c>
      <c r="CY45" s="1" t="s">
        <v>424</v>
      </c>
      <c r="DW45" s="1">
        <v>926.19999999999993</v>
      </c>
      <c r="DX45" s="21">
        <v>44229</v>
      </c>
    </row>
    <row r="46" spans="1:128" x14ac:dyDescent="0.2">
      <c r="A46" s="20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Q46" s="1">
        <v>156.4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>
        <v>926.4</v>
      </c>
      <c r="CB46" s="1" t="s">
        <v>424</v>
      </c>
      <c r="CG46" s="1">
        <v>85.32</v>
      </c>
      <c r="CP46" s="1" t="s">
        <v>424</v>
      </c>
      <c r="CQ46" s="1">
        <v>13.5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H46" s="1" t="s">
        <v>424</v>
      </c>
      <c r="DI46" s="1" t="s">
        <v>424</v>
      </c>
      <c r="DJ46" s="1">
        <v>468</v>
      </c>
      <c r="DM46" s="1">
        <v>480</v>
      </c>
      <c r="DP46" s="1">
        <v>402</v>
      </c>
      <c r="DW46" s="1">
        <v>2531.62</v>
      </c>
      <c r="DX46" s="21">
        <v>44230</v>
      </c>
    </row>
    <row r="47" spans="1:128" x14ac:dyDescent="0.2">
      <c r="A47" s="20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C47" s="1">
        <v>36</v>
      </c>
      <c r="DF47" s="1">
        <v>31.5</v>
      </c>
      <c r="DL47" s="1">
        <v>507</v>
      </c>
      <c r="DP47" s="1">
        <v>414</v>
      </c>
      <c r="DW47" s="1">
        <v>988.5</v>
      </c>
      <c r="DX47" s="21">
        <v>44231</v>
      </c>
    </row>
    <row r="48" spans="1:128" x14ac:dyDescent="0.2">
      <c r="A48" s="20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>
        <v>257.60000000000002</v>
      </c>
      <c r="T48" s="1">
        <v>99</v>
      </c>
      <c r="V48" s="1">
        <v>48</v>
      </c>
      <c r="X48" s="1" t="s">
        <v>424</v>
      </c>
      <c r="Y48" s="1">
        <v>1005.66</v>
      </c>
      <c r="AF48" s="1">
        <v>2.2400000000000002</v>
      </c>
      <c r="AH48" s="1">
        <v>108.92</v>
      </c>
      <c r="AJ48" s="1" t="s">
        <v>424</v>
      </c>
      <c r="AO48" s="1" t="s">
        <v>424</v>
      </c>
      <c r="CB48" s="1">
        <v>25.2</v>
      </c>
      <c r="CR48" s="1">
        <v>168</v>
      </c>
      <c r="CS48" s="1">
        <v>56.4</v>
      </c>
      <c r="CU48" s="1">
        <v>77.760000000000005</v>
      </c>
      <c r="CW48" s="1">
        <v>239.76</v>
      </c>
      <c r="DA48" s="1">
        <v>66</v>
      </c>
      <c r="DD48" s="1">
        <v>189</v>
      </c>
      <c r="DF48" s="1">
        <v>450</v>
      </c>
      <c r="DI48" s="1">
        <v>325.8</v>
      </c>
      <c r="DJ48" s="1">
        <v>1281</v>
      </c>
      <c r="DO48" s="1">
        <v>408</v>
      </c>
      <c r="DW48" s="1">
        <v>4808.34</v>
      </c>
      <c r="DX48" s="21">
        <v>44232</v>
      </c>
    </row>
    <row r="49" spans="1:128" x14ac:dyDescent="0.2">
      <c r="A49" s="20">
        <v>44233</v>
      </c>
      <c r="B49" s="1">
        <v>60</v>
      </c>
      <c r="H49" s="1">
        <v>2.96</v>
      </c>
      <c r="I49" s="1">
        <v>6</v>
      </c>
      <c r="N49" s="1">
        <v>100.64</v>
      </c>
      <c r="O49" s="1">
        <v>5.92</v>
      </c>
      <c r="P49" s="1">
        <v>26.64</v>
      </c>
      <c r="U49" s="1">
        <v>58.32</v>
      </c>
      <c r="AA49" s="1">
        <v>217.12</v>
      </c>
      <c r="AB49" s="1">
        <v>606.72</v>
      </c>
      <c r="AC49" s="1">
        <v>46.32</v>
      </c>
      <c r="AD49" s="1">
        <v>2.4</v>
      </c>
      <c r="AE49" s="1">
        <v>80.400000000000006</v>
      </c>
      <c r="AG49" s="1">
        <v>472.64</v>
      </c>
      <c r="AL49" s="1">
        <v>618.24</v>
      </c>
      <c r="AM49" s="1">
        <v>3256.2</v>
      </c>
      <c r="AP49" s="1">
        <v>15.6</v>
      </c>
      <c r="AQ49" s="1">
        <v>358.8</v>
      </c>
      <c r="AY49" s="1" t="s">
        <v>424</v>
      </c>
      <c r="AZ49" s="1" t="s">
        <v>424</v>
      </c>
      <c r="BC49" s="1">
        <v>1.2</v>
      </c>
      <c r="BD49" s="1">
        <v>1.5</v>
      </c>
      <c r="BF49" s="1" t="s">
        <v>424</v>
      </c>
      <c r="BI49" s="1" t="s">
        <v>424</v>
      </c>
      <c r="BJ49" s="1">
        <v>1</v>
      </c>
      <c r="BN49" s="1" t="s">
        <v>424</v>
      </c>
      <c r="BR49" s="1" t="s">
        <v>424</v>
      </c>
      <c r="BU49" s="1" t="s">
        <v>424</v>
      </c>
      <c r="BW49" s="1">
        <v>691.5</v>
      </c>
      <c r="BZ49" s="1">
        <v>180.36</v>
      </c>
      <c r="CA49" s="1">
        <v>94.92</v>
      </c>
      <c r="CD49" s="1">
        <v>513</v>
      </c>
      <c r="CE49" s="1">
        <v>171.6</v>
      </c>
      <c r="CL49" s="1">
        <v>239.4</v>
      </c>
      <c r="CM49" s="1">
        <v>238.8</v>
      </c>
      <c r="CP49" s="1">
        <v>69</v>
      </c>
      <c r="DB49" s="1">
        <v>756</v>
      </c>
      <c r="DC49" s="1">
        <v>1542</v>
      </c>
      <c r="DD49" s="1">
        <v>451.5</v>
      </c>
      <c r="DH49" s="1">
        <v>684</v>
      </c>
      <c r="DP49" s="1">
        <v>744</v>
      </c>
      <c r="DW49" s="1">
        <v>12314.7</v>
      </c>
      <c r="DX49" s="21">
        <v>44233</v>
      </c>
    </row>
    <row r="50" spans="1:128" x14ac:dyDescent="0.2">
      <c r="A50" s="20">
        <v>44234</v>
      </c>
      <c r="B50" s="1">
        <v>284.29599999999999</v>
      </c>
      <c r="D50" s="1">
        <v>60</v>
      </c>
      <c r="F50" s="1">
        <v>444</v>
      </c>
      <c r="J50" s="1">
        <v>598.08000000000004</v>
      </c>
      <c r="K50" s="1">
        <v>12</v>
      </c>
      <c r="S50" s="1">
        <v>2804.48</v>
      </c>
      <c r="W50" s="1">
        <v>4.8</v>
      </c>
      <c r="AA50" s="1">
        <v>1751.68</v>
      </c>
      <c r="AG50" s="1">
        <v>840</v>
      </c>
      <c r="AI50" s="1">
        <v>1003.2</v>
      </c>
      <c r="AJ50" s="1">
        <v>12.6</v>
      </c>
      <c r="AK50" s="1">
        <v>1075.2</v>
      </c>
      <c r="AM50" s="1">
        <v>1629</v>
      </c>
      <c r="AS50" s="1">
        <v>2</v>
      </c>
      <c r="AY50" s="1">
        <v>157</v>
      </c>
      <c r="BA50" s="1">
        <v>86</v>
      </c>
      <c r="BB50" s="1">
        <v>164.8</v>
      </c>
      <c r="BF50" s="1">
        <v>0.8</v>
      </c>
      <c r="BG50" s="1">
        <v>0.8</v>
      </c>
      <c r="BK50" s="1">
        <v>4</v>
      </c>
      <c r="BL50" s="1">
        <v>3.2</v>
      </c>
      <c r="BM50" s="1">
        <v>572</v>
      </c>
      <c r="BN50" s="1">
        <v>12</v>
      </c>
      <c r="BO50" s="1">
        <v>518.4</v>
      </c>
      <c r="BR50" s="1">
        <v>1.2</v>
      </c>
      <c r="BS50" s="1">
        <v>1</v>
      </c>
      <c r="BV50" s="1">
        <v>12</v>
      </c>
      <c r="BW50" s="1">
        <v>547.5</v>
      </c>
      <c r="CD50" s="1">
        <v>1128</v>
      </c>
      <c r="CG50" s="1">
        <v>1604.88</v>
      </c>
      <c r="CT50" s="1">
        <v>382.8</v>
      </c>
      <c r="CZ50" s="1">
        <v>20.46</v>
      </c>
      <c r="DW50" s="1">
        <v>15738.175999999999</v>
      </c>
      <c r="DX50" s="21">
        <v>44234</v>
      </c>
    </row>
    <row r="51" spans="1:128" x14ac:dyDescent="0.2">
      <c r="A51" s="20">
        <v>44235</v>
      </c>
      <c r="CY51" s="1">
        <v>74.52</v>
      </c>
      <c r="DA51" s="1">
        <v>1449</v>
      </c>
      <c r="DW51" s="1">
        <v>1523.52</v>
      </c>
      <c r="DX51" s="21">
        <v>44235</v>
      </c>
    </row>
    <row r="52" spans="1:128" x14ac:dyDescent="0.2">
      <c r="A52" s="20">
        <v>44236</v>
      </c>
      <c r="AJ52" s="1" t="s">
        <v>424</v>
      </c>
      <c r="DW52" s="1">
        <v>0</v>
      </c>
      <c r="DX52" s="21">
        <v>44236</v>
      </c>
    </row>
    <row r="53" spans="1:128" x14ac:dyDescent="0.2">
      <c r="A53" s="20">
        <v>44237</v>
      </c>
      <c r="DW53" s="1">
        <v>0</v>
      </c>
      <c r="DX53" s="21">
        <v>44237</v>
      </c>
    </row>
    <row r="54" spans="1:128" x14ac:dyDescent="0.2">
      <c r="A54" s="20">
        <v>44238</v>
      </c>
      <c r="DW54" s="1">
        <v>0</v>
      </c>
      <c r="DX54" s="21">
        <v>44238</v>
      </c>
    </row>
    <row r="55" spans="1:128" x14ac:dyDescent="0.2">
      <c r="A55" s="20">
        <v>44239</v>
      </c>
      <c r="DW55" s="1">
        <v>0</v>
      </c>
      <c r="DX55" s="21">
        <v>44239</v>
      </c>
    </row>
    <row r="56" spans="1:128" x14ac:dyDescent="0.2">
      <c r="A56" s="20">
        <v>44240</v>
      </c>
      <c r="DW56" s="1">
        <v>0</v>
      </c>
      <c r="DX56" s="21">
        <v>44240</v>
      </c>
    </row>
    <row r="57" spans="1:128" x14ac:dyDescent="0.2">
      <c r="A57" s="20">
        <v>44241</v>
      </c>
      <c r="DW57" s="1">
        <v>0</v>
      </c>
      <c r="DX57" s="21">
        <v>44241</v>
      </c>
    </row>
    <row r="58" spans="1:128" x14ac:dyDescent="0.2">
      <c r="A58" s="20">
        <v>44242</v>
      </c>
      <c r="DW58" s="1">
        <v>0</v>
      </c>
      <c r="DX58" s="21">
        <v>44242</v>
      </c>
    </row>
    <row r="59" spans="1:128" x14ac:dyDescent="0.2">
      <c r="A59" s="20">
        <v>44243</v>
      </c>
      <c r="DW59" s="1">
        <v>0</v>
      </c>
      <c r="DX59" s="21">
        <v>44243</v>
      </c>
    </row>
    <row r="60" spans="1:128" x14ac:dyDescent="0.2">
      <c r="A60" s="20">
        <v>44244</v>
      </c>
      <c r="DW60" s="1">
        <v>0</v>
      </c>
      <c r="DX60" s="21">
        <v>44244</v>
      </c>
    </row>
    <row r="61" spans="1:128" x14ac:dyDescent="0.2">
      <c r="A61" s="20">
        <v>44245</v>
      </c>
      <c r="DW61" s="1">
        <v>0</v>
      </c>
      <c r="DX61" s="21">
        <v>44245</v>
      </c>
    </row>
    <row r="62" spans="1:128" x14ac:dyDescent="0.2">
      <c r="A62" s="20">
        <v>44246</v>
      </c>
      <c r="DW62" s="1">
        <v>0</v>
      </c>
      <c r="DX62" s="21">
        <v>44246</v>
      </c>
    </row>
    <row r="63" spans="1:128" x14ac:dyDescent="0.2">
      <c r="A63" s="20">
        <v>44247</v>
      </c>
      <c r="DW63" s="1">
        <v>0</v>
      </c>
      <c r="DX63" s="21">
        <v>44247</v>
      </c>
    </row>
    <row r="64" spans="1:128" x14ac:dyDescent="0.2">
      <c r="A64" s="20">
        <v>44248</v>
      </c>
      <c r="DW64" s="1">
        <v>0</v>
      </c>
      <c r="DX64" s="21">
        <v>44248</v>
      </c>
    </row>
    <row r="65" spans="1:128" x14ac:dyDescent="0.2">
      <c r="A65" s="20">
        <v>44249</v>
      </c>
      <c r="DW65" s="1">
        <v>0</v>
      </c>
      <c r="DX65" s="21">
        <v>44249</v>
      </c>
    </row>
    <row r="66" spans="1:128" x14ac:dyDescent="0.2">
      <c r="A66" s="20">
        <v>44250</v>
      </c>
      <c r="DW66" s="1">
        <v>0</v>
      </c>
      <c r="DX66" s="21">
        <v>44250</v>
      </c>
    </row>
    <row r="67" spans="1:128" x14ac:dyDescent="0.2">
      <c r="A67" s="20">
        <v>44251</v>
      </c>
      <c r="DW67" s="1">
        <v>0</v>
      </c>
      <c r="DX67" s="21">
        <v>44251</v>
      </c>
    </row>
    <row r="68" spans="1:128" x14ac:dyDescent="0.2">
      <c r="A68" s="20">
        <v>44252</v>
      </c>
      <c r="DW68" s="1">
        <v>0</v>
      </c>
      <c r="DX68" s="21">
        <v>44252</v>
      </c>
    </row>
    <row r="69" spans="1:128" x14ac:dyDescent="0.2">
      <c r="A69" s="20">
        <v>44253</v>
      </c>
      <c r="DW69" s="1">
        <v>0</v>
      </c>
      <c r="DX69" s="21">
        <v>44253</v>
      </c>
    </row>
    <row r="70" spans="1:128" x14ac:dyDescent="0.2">
      <c r="A70" s="20">
        <v>44254</v>
      </c>
      <c r="DW70" s="1">
        <v>0</v>
      </c>
      <c r="DX70" s="21">
        <v>44254</v>
      </c>
    </row>
    <row r="71" spans="1:128" x14ac:dyDescent="0.2">
      <c r="A71" s="20">
        <v>44255</v>
      </c>
      <c r="DW71" s="1">
        <v>0</v>
      </c>
      <c r="DX71" s="21">
        <v>44255</v>
      </c>
    </row>
    <row r="72" spans="1:128" x14ac:dyDescent="0.2">
      <c r="A72" s="20">
        <v>44256</v>
      </c>
      <c r="DW72" s="1">
        <v>0</v>
      </c>
      <c r="DX72" s="21">
        <v>44256</v>
      </c>
    </row>
    <row r="73" spans="1:128" x14ac:dyDescent="0.2">
      <c r="A73" s="20">
        <v>44257</v>
      </c>
      <c r="DW73" s="1">
        <v>0</v>
      </c>
      <c r="DX73" s="21">
        <v>44257</v>
      </c>
    </row>
    <row r="74" spans="1:128" x14ac:dyDescent="0.2">
      <c r="A74" s="20">
        <v>44258</v>
      </c>
      <c r="DW74" s="1">
        <v>0</v>
      </c>
      <c r="DX74" s="21">
        <v>44258</v>
      </c>
    </row>
    <row r="75" spans="1:128" x14ac:dyDescent="0.2">
      <c r="A75" s="20">
        <v>44259</v>
      </c>
      <c r="DW75" s="1">
        <v>0</v>
      </c>
      <c r="DX75" s="21">
        <v>44259</v>
      </c>
    </row>
    <row r="76" spans="1:128" x14ac:dyDescent="0.2">
      <c r="A76" s="20">
        <v>44260</v>
      </c>
      <c r="DW76" s="1">
        <v>0</v>
      </c>
      <c r="DX76" s="21">
        <v>44260</v>
      </c>
    </row>
    <row r="77" spans="1:128" x14ac:dyDescent="0.2">
      <c r="A77" s="20">
        <v>44261</v>
      </c>
      <c r="DW77" s="1">
        <v>0</v>
      </c>
      <c r="DX77" s="21">
        <v>44261</v>
      </c>
    </row>
    <row r="78" spans="1:128" x14ac:dyDescent="0.2">
      <c r="A78" s="20">
        <v>44262</v>
      </c>
      <c r="DW78" s="1">
        <v>0</v>
      </c>
      <c r="DX78" s="21">
        <v>44262</v>
      </c>
    </row>
    <row r="79" spans="1:128" x14ac:dyDescent="0.2">
      <c r="A79" s="20">
        <v>44263</v>
      </c>
      <c r="DW79" s="1">
        <v>0</v>
      </c>
      <c r="DX79" s="21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344.29599999999999</v>
      </c>
      <c r="C81" s="1">
        <v>0</v>
      </c>
      <c r="D81" s="1">
        <v>60</v>
      </c>
      <c r="E81" s="1">
        <v>0</v>
      </c>
      <c r="F81" s="1">
        <v>444</v>
      </c>
      <c r="G81" s="1">
        <v>0</v>
      </c>
      <c r="H81" s="1">
        <v>2.96</v>
      </c>
      <c r="I81" s="1">
        <v>6</v>
      </c>
      <c r="J81" s="1">
        <v>598.08000000000004</v>
      </c>
      <c r="K81" s="1">
        <v>12</v>
      </c>
      <c r="L81" s="1">
        <v>15.68</v>
      </c>
      <c r="M81" s="1">
        <v>0</v>
      </c>
      <c r="N81" s="1">
        <v>100.64</v>
      </c>
      <c r="O81" s="1">
        <v>5.92</v>
      </c>
      <c r="P81" s="1">
        <v>26.64</v>
      </c>
      <c r="Q81" s="1">
        <v>508.48</v>
      </c>
      <c r="R81" s="1">
        <v>0</v>
      </c>
      <c r="S81" s="1">
        <v>9596.16</v>
      </c>
      <c r="T81" s="1">
        <v>99</v>
      </c>
      <c r="U81" s="1">
        <v>58.32</v>
      </c>
      <c r="V81" s="1">
        <v>48</v>
      </c>
      <c r="W81" s="1">
        <v>4.8</v>
      </c>
      <c r="X81" s="1">
        <v>0</v>
      </c>
      <c r="Y81" s="1">
        <v>1005.66</v>
      </c>
      <c r="Z81" s="1">
        <v>0</v>
      </c>
      <c r="AA81" s="1">
        <v>1968.8</v>
      </c>
      <c r="AB81" s="1">
        <v>606.72</v>
      </c>
      <c r="AC81" s="1">
        <v>46.32</v>
      </c>
      <c r="AD81" s="1">
        <v>2.4</v>
      </c>
      <c r="AE81" s="1">
        <v>80.400000000000006</v>
      </c>
      <c r="AF81" s="1">
        <v>2.2400000000000002</v>
      </c>
      <c r="AG81" s="1">
        <v>1312.64</v>
      </c>
      <c r="AH81" s="1">
        <v>108.92</v>
      </c>
      <c r="AI81" s="1">
        <v>2155.1999999999998</v>
      </c>
      <c r="AJ81" s="1">
        <v>12.6</v>
      </c>
      <c r="AK81" s="1">
        <v>1075.2</v>
      </c>
      <c r="AL81" s="1">
        <v>618.24</v>
      </c>
      <c r="AM81" s="1">
        <v>4885.2</v>
      </c>
      <c r="AN81" s="1">
        <v>18</v>
      </c>
      <c r="AO81" s="1">
        <v>0</v>
      </c>
      <c r="AP81" s="1">
        <v>15.6</v>
      </c>
      <c r="AQ81" s="1">
        <v>515.20000000000005</v>
      </c>
      <c r="AR81" s="1">
        <v>239.2</v>
      </c>
      <c r="AS81" s="1">
        <v>2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157</v>
      </c>
      <c r="AZ81" s="1">
        <v>0</v>
      </c>
      <c r="BA81" s="1">
        <v>86</v>
      </c>
      <c r="BB81" s="1">
        <v>164.8</v>
      </c>
      <c r="BC81" s="1">
        <v>1.2</v>
      </c>
      <c r="BD81" s="1">
        <v>1.5</v>
      </c>
      <c r="BE81" s="1">
        <v>0</v>
      </c>
      <c r="BF81" s="1">
        <v>0.8</v>
      </c>
      <c r="BG81" s="1">
        <v>0.8</v>
      </c>
      <c r="BH81" s="1">
        <v>0</v>
      </c>
      <c r="BI81" s="1">
        <v>0</v>
      </c>
      <c r="BJ81" s="1">
        <v>1</v>
      </c>
      <c r="BK81" s="1">
        <v>4</v>
      </c>
      <c r="BL81" s="1">
        <v>3.2</v>
      </c>
      <c r="BM81" s="1">
        <v>572</v>
      </c>
      <c r="BN81" s="1">
        <v>12</v>
      </c>
      <c r="BO81" s="1">
        <v>518.4</v>
      </c>
      <c r="BP81" s="1">
        <v>0</v>
      </c>
      <c r="BQ81" s="1">
        <v>0</v>
      </c>
      <c r="BR81" s="1">
        <v>1.2</v>
      </c>
      <c r="BS81" s="1">
        <v>1</v>
      </c>
      <c r="BT81" s="1">
        <v>0</v>
      </c>
      <c r="BU81" s="1">
        <v>0</v>
      </c>
      <c r="BV81" s="1">
        <v>12</v>
      </c>
      <c r="BW81" s="1">
        <v>1239</v>
      </c>
      <c r="BX81" s="1">
        <v>2622</v>
      </c>
      <c r="BY81" s="1">
        <v>1196.4000000000001</v>
      </c>
      <c r="BZ81" s="1">
        <v>180.36</v>
      </c>
      <c r="CA81" s="1">
        <v>94.92</v>
      </c>
      <c r="CB81" s="1">
        <v>25.2</v>
      </c>
      <c r="CC81" s="1">
        <v>0</v>
      </c>
      <c r="CD81" s="1">
        <v>9141</v>
      </c>
      <c r="CE81" s="1">
        <v>14638.8</v>
      </c>
      <c r="CF81" s="1">
        <v>631.20000000000005</v>
      </c>
      <c r="CG81" s="1">
        <v>1690.2</v>
      </c>
      <c r="CH81" s="1">
        <v>1630.5</v>
      </c>
      <c r="CI81" s="1">
        <v>28.8</v>
      </c>
      <c r="CJ81" s="1">
        <v>22.8</v>
      </c>
      <c r="CK81" s="1">
        <v>285.60000000000002</v>
      </c>
      <c r="CL81" s="1">
        <v>239.4</v>
      </c>
      <c r="CM81" s="1">
        <v>246.6</v>
      </c>
      <c r="CN81" s="1">
        <v>61.8</v>
      </c>
      <c r="CO81" s="1">
        <v>0</v>
      </c>
      <c r="CP81" s="1">
        <v>69</v>
      </c>
      <c r="CQ81" s="1">
        <v>13.5</v>
      </c>
      <c r="CR81" s="1">
        <v>168</v>
      </c>
      <c r="CS81" s="1">
        <v>56.4</v>
      </c>
      <c r="CT81" s="1">
        <v>382.8</v>
      </c>
      <c r="CU81" s="1">
        <v>77.760000000000005</v>
      </c>
      <c r="CV81" s="1">
        <v>6</v>
      </c>
      <c r="CW81" s="1">
        <v>239.76</v>
      </c>
      <c r="CX81" s="1">
        <v>31.32</v>
      </c>
      <c r="CY81" s="1">
        <v>74.52</v>
      </c>
      <c r="CZ81" s="1">
        <v>20.46</v>
      </c>
      <c r="DA81" s="1">
        <v>1515</v>
      </c>
      <c r="DB81" s="1">
        <v>756</v>
      </c>
      <c r="DC81" s="1">
        <v>1578</v>
      </c>
      <c r="DD81" s="1">
        <v>640.5</v>
      </c>
      <c r="DE81" s="1">
        <v>21.6</v>
      </c>
      <c r="DF81" s="1">
        <v>481.5</v>
      </c>
      <c r="DG81" s="1">
        <v>0</v>
      </c>
      <c r="DH81" s="1">
        <v>1809</v>
      </c>
      <c r="DI81" s="1">
        <v>325.8</v>
      </c>
      <c r="DJ81" s="1">
        <v>4188</v>
      </c>
      <c r="DK81" s="1">
        <v>360</v>
      </c>
      <c r="DL81" s="1">
        <v>804</v>
      </c>
      <c r="DM81" s="1">
        <v>1035</v>
      </c>
      <c r="DN81" s="1">
        <v>411</v>
      </c>
      <c r="DO81" s="1">
        <v>780</v>
      </c>
      <c r="DP81" s="1">
        <v>1572</v>
      </c>
      <c r="DQ81" s="1">
        <v>0</v>
      </c>
      <c r="DW81" s="1">
        <v>79529.916000000012</v>
      </c>
      <c r="DX81" s="1" t="s">
        <v>427</v>
      </c>
    </row>
    <row r="82" spans="1:128" x14ac:dyDescent="0.2">
      <c r="A82" s="2" t="s">
        <v>428</v>
      </c>
      <c r="B82" s="1">
        <v>344.29599999999999</v>
      </c>
      <c r="C82" s="1">
        <v>0</v>
      </c>
      <c r="D82" s="1">
        <v>60</v>
      </c>
      <c r="E82" s="1">
        <v>0</v>
      </c>
      <c r="F82" s="1">
        <v>444</v>
      </c>
      <c r="G82" s="1">
        <v>0</v>
      </c>
      <c r="H82" s="1">
        <v>2.96</v>
      </c>
      <c r="I82" s="1">
        <v>6</v>
      </c>
      <c r="J82" s="1">
        <v>598.08000000000004</v>
      </c>
      <c r="K82" s="1">
        <v>12</v>
      </c>
      <c r="L82" s="1">
        <v>15.68</v>
      </c>
      <c r="M82" s="1">
        <v>0</v>
      </c>
      <c r="N82" s="1">
        <v>100.64</v>
      </c>
      <c r="O82" s="1">
        <v>5.92</v>
      </c>
      <c r="P82" s="1">
        <v>26.64</v>
      </c>
      <c r="Q82" s="1">
        <v>508.48</v>
      </c>
      <c r="R82" s="1">
        <v>0</v>
      </c>
      <c r="S82" s="1">
        <v>3062.08</v>
      </c>
      <c r="T82" s="1">
        <v>99</v>
      </c>
      <c r="U82" s="1">
        <v>58.32</v>
      </c>
      <c r="V82" s="1">
        <v>48</v>
      </c>
      <c r="W82" s="1">
        <v>4.8</v>
      </c>
      <c r="X82" s="1">
        <v>0</v>
      </c>
      <c r="Y82" s="1">
        <v>1005.66</v>
      </c>
      <c r="Z82" s="1">
        <v>0</v>
      </c>
      <c r="AA82" s="1">
        <v>1968.8</v>
      </c>
      <c r="AB82" s="1">
        <v>606.72</v>
      </c>
      <c r="AC82" s="1">
        <v>46.32</v>
      </c>
      <c r="AD82" s="1">
        <v>2.4</v>
      </c>
      <c r="AE82" s="1">
        <v>80.400000000000006</v>
      </c>
      <c r="AF82" s="1">
        <v>2.2400000000000002</v>
      </c>
      <c r="AG82" s="1">
        <v>1312.64</v>
      </c>
      <c r="AH82" s="1">
        <v>108.92</v>
      </c>
      <c r="AI82" s="1">
        <v>1003.2</v>
      </c>
      <c r="AJ82" s="1">
        <v>12.6</v>
      </c>
      <c r="AK82" s="1">
        <v>1075.2</v>
      </c>
      <c r="AL82" s="1">
        <v>618.24</v>
      </c>
      <c r="AM82" s="1">
        <v>4885.2</v>
      </c>
      <c r="AN82" s="1">
        <v>18</v>
      </c>
      <c r="AO82" s="1">
        <v>0</v>
      </c>
      <c r="AP82" s="1">
        <v>15.6</v>
      </c>
      <c r="AQ82" s="1">
        <v>515.20000000000005</v>
      </c>
      <c r="AR82" s="1">
        <v>239.2</v>
      </c>
      <c r="AS82" s="1">
        <v>2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157</v>
      </c>
      <c r="AZ82" s="1">
        <v>0</v>
      </c>
      <c r="BA82" s="1">
        <v>86</v>
      </c>
      <c r="BB82" s="1">
        <v>164.8</v>
      </c>
      <c r="BC82" s="1">
        <v>1.2</v>
      </c>
      <c r="BD82" s="1">
        <v>1.5</v>
      </c>
      <c r="BE82" s="1">
        <v>0</v>
      </c>
      <c r="BF82" s="1">
        <v>0.8</v>
      </c>
      <c r="BG82" s="1">
        <v>0.8</v>
      </c>
      <c r="BH82" s="1">
        <v>0</v>
      </c>
      <c r="BI82" s="1">
        <v>0</v>
      </c>
      <c r="BJ82" s="1">
        <v>1</v>
      </c>
      <c r="BK82" s="1">
        <v>4</v>
      </c>
      <c r="BL82" s="1">
        <v>3.2</v>
      </c>
      <c r="BM82" s="1">
        <v>572</v>
      </c>
      <c r="BN82" s="1">
        <v>12</v>
      </c>
      <c r="BO82" s="1">
        <v>518.4</v>
      </c>
      <c r="BP82" s="1">
        <v>0</v>
      </c>
      <c r="BQ82" s="1">
        <v>0</v>
      </c>
      <c r="BR82" s="1">
        <v>1.2</v>
      </c>
      <c r="BS82" s="1">
        <v>1</v>
      </c>
      <c r="BT82" s="1">
        <v>0</v>
      </c>
      <c r="BU82" s="1">
        <v>0</v>
      </c>
      <c r="BV82" s="1">
        <v>12</v>
      </c>
      <c r="BW82" s="1">
        <v>1239</v>
      </c>
      <c r="BX82" s="1">
        <v>1143</v>
      </c>
      <c r="BY82" s="1">
        <v>1196.4000000000001</v>
      </c>
      <c r="BZ82" s="1">
        <v>180.36</v>
      </c>
      <c r="CA82" s="1">
        <v>94.92</v>
      </c>
      <c r="CB82" s="1">
        <v>25.2</v>
      </c>
      <c r="CC82" s="1">
        <v>0</v>
      </c>
      <c r="CD82" s="1">
        <v>1641</v>
      </c>
      <c r="CE82" s="1">
        <v>171.6</v>
      </c>
      <c r="CF82" s="1">
        <v>631.20000000000005</v>
      </c>
      <c r="CG82" s="1">
        <v>1690.2</v>
      </c>
      <c r="CH82" s="1">
        <v>1630.5</v>
      </c>
      <c r="CI82" s="1">
        <v>28.8</v>
      </c>
      <c r="CJ82" s="1">
        <v>22.8</v>
      </c>
      <c r="CK82" s="1">
        <v>285.60000000000002</v>
      </c>
      <c r="CL82" s="1">
        <v>239.4</v>
      </c>
      <c r="CM82" s="1">
        <v>246.6</v>
      </c>
      <c r="CN82" s="1">
        <v>61.8</v>
      </c>
      <c r="CO82" s="1">
        <v>0</v>
      </c>
      <c r="CP82" s="1">
        <v>69</v>
      </c>
      <c r="CQ82" s="1">
        <v>13.5</v>
      </c>
      <c r="CR82" s="1">
        <v>168</v>
      </c>
      <c r="CS82" s="1">
        <v>56.4</v>
      </c>
      <c r="CT82" s="1">
        <v>382.8</v>
      </c>
      <c r="CU82" s="1">
        <v>77.760000000000005</v>
      </c>
      <c r="CV82" s="1">
        <v>6</v>
      </c>
      <c r="CW82" s="1">
        <v>239.76</v>
      </c>
      <c r="CX82" s="1">
        <v>31.32</v>
      </c>
      <c r="CY82" s="1">
        <v>74.52</v>
      </c>
      <c r="CZ82" s="1">
        <v>20.46</v>
      </c>
      <c r="DA82" s="1">
        <v>1515</v>
      </c>
      <c r="DB82" s="1">
        <v>756</v>
      </c>
      <c r="DC82" s="1">
        <v>1578</v>
      </c>
      <c r="DD82" s="1">
        <v>640.5</v>
      </c>
      <c r="DE82" s="1">
        <v>21.6</v>
      </c>
      <c r="DF82" s="1">
        <v>481.5</v>
      </c>
      <c r="DG82" s="1">
        <v>0</v>
      </c>
      <c r="DH82" s="1">
        <v>684</v>
      </c>
      <c r="DI82" s="1">
        <v>325.8</v>
      </c>
      <c r="DJ82" s="1">
        <v>2943</v>
      </c>
      <c r="DK82" s="1">
        <v>360</v>
      </c>
      <c r="DL82" s="1">
        <v>804</v>
      </c>
      <c r="DM82" s="1">
        <v>1035</v>
      </c>
      <c r="DN82" s="1">
        <v>411</v>
      </c>
      <c r="DO82" s="1">
        <v>780</v>
      </c>
      <c r="DP82" s="1">
        <v>1572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46027.635999999991</v>
      </c>
      <c r="DX82" s="1" t="s">
        <v>428</v>
      </c>
    </row>
    <row r="83" spans="1:128" x14ac:dyDescent="0.2">
      <c r="A83" s="2" t="s">
        <v>429</v>
      </c>
      <c r="S83" s="1">
        <v>6534.08</v>
      </c>
      <c r="AI83" s="1">
        <v>1152</v>
      </c>
      <c r="BX83" s="1">
        <v>1479</v>
      </c>
      <c r="CD83" s="1">
        <v>7500</v>
      </c>
      <c r="CE83" s="1">
        <v>14467.2</v>
      </c>
      <c r="DH83" s="1">
        <v>1125</v>
      </c>
      <c r="DJ83" s="1">
        <v>1245</v>
      </c>
      <c r="DW83" s="1">
        <v>33502.28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344.29599999999999</v>
      </c>
      <c r="C105" s="1">
        <v>0</v>
      </c>
      <c r="D105" s="1">
        <v>60</v>
      </c>
      <c r="E105" s="1">
        <v>0</v>
      </c>
      <c r="F105" s="1">
        <v>444</v>
      </c>
      <c r="G105" s="1">
        <v>0</v>
      </c>
      <c r="H105" s="1">
        <v>2.96</v>
      </c>
      <c r="I105" s="1">
        <v>6</v>
      </c>
      <c r="J105" s="1">
        <v>598.08000000000004</v>
      </c>
      <c r="K105" s="1">
        <v>12</v>
      </c>
      <c r="L105" s="1">
        <v>15.68</v>
      </c>
      <c r="M105" s="1">
        <v>0</v>
      </c>
      <c r="N105" s="1">
        <v>100.64</v>
      </c>
      <c r="O105" s="1">
        <v>5.92</v>
      </c>
      <c r="P105" s="1">
        <v>26.64</v>
      </c>
      <c r="Q105" s="1">
        <v>508.48</v>
      </c>
      <c r="R105" s="1">
        <v>0</v>
      </c>
      <c r="S105" s="1">
        <v>9596.16</v>
      </c>
      <c r="T105" s="1">
        <v>99</v>
      </c>
      <c r="U105" s="1">
        <v>58.32</v>
      </c>
      <c r="V105" s="1">
        <v>48</v>
      </c>
      <c r="W105" s="1">
        <v>4.8</v>
      </c>
      <c r="Y105" s="1">
        <v>1005.66</v>
      </c>
      <c r="Z105" s="1">
        <v>0</v>
      </c>
      <c r="AA105" s="1">
        <v>1968.8</v>
      </c>
      <c r="AB105" s="1">
        <v>606.72</v>
      </c>
      <c r="AC105" s="1">
        <v>46.32</v>
      </c>
      <c r="AD105" s="1">
        <v>2.4</v>
      </c>
      <c r="AE105" s="1">
        <v>80.400000000000006</v>
      </c>
      <c r="AF105" s="1">
        <v>2.2400000000000002</v>
      </c>
      <c r="AG105" s="1">
        <v>1312.64</v>
      </c>
      <c r="AH105" s="1">
        <v>108.92</v>
      </c>
      <c r="AI105" s="1">
        <v>2155.1999999999998</v>
      </c>
      <c r="AJ105" s="1">
        <v>12.6</v>
      </c>
      <c r="AK105" s="1">
        <v>1075.2</v>
      </c>
      <c r="AL105" s="1">
        <v>618.24</v>
      </c>
      <c r="AM105" s="1">
        <v>4885.2</v>
      </c>
      <c r="AN105" s="1">
        <v>18</v>
      </c>
      <c r="AO105" s="1">
        <v>0</v>
      </c>
      <c r="AP105" s="1">
        <v>15.6</v>
      </c>
      <c r="AQ105" s="1">
        <v>515.20000000000005</v>
      </c>
      <c r="AR105" s="1">
        <v>239.2</v>
      </c>
      <c r="AS105" s="1">
        <v>2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157</v>
      </c>
      <c r="AZ105" s="1">
        <v>0</v>
      </c>
      <c r="BA105" s="1">
        <v>86</v>
      </c>
      <c r="BB105" s="1">
        <v>164.8</v>
      </c>
      <c r="BC105" s="1">
        <v>1.2</v>
      </c>
      <c r="BD105" s="1">
        <v>1.5</v>
      </c>
      <c r="BE105" s="1">
        <v>0</v>
      </c>
      <c r="BF105" s="1">
        <v>0.8</v>
      </c>
      <c r="BG105" s="1">
        <v>0.8</v>
      </c>
      <c r="BH105" s="1">
        <v>0</v>
      </c>
      <c r="BI105" s="1">
        <v>0</v>
      </c>
      <c r="BJ105" s="1">
        <v>1</v>
      </c>
      <c r="BK105" s="1">
        <v>4</v>
      </c>
      <c r="BL105" s="1">
        <v>3.2</v>
      </c>
      <c r="BM105" s="1">
        <v>572</v>
      </c>
      <c r="BN105" s="1">
        <v>12</v>
      </c>
      <c r="BO105" s="1">
        <v>518.4</v>
      </c>
      <c r="BP105" s="1">
        <v>0</v>
      </c>
      <c r="BQ105" s="1">
        <v>0</v>
      </c>
      <c r="BR105" s="1">
        <v>1.2</v>
      </c>
      <c r="BS105" s="1">
        <v>1</v>
      </c>
      <c r="BT105" s="1">
        <v>0</v>
      </c>
      <c r="BU105" s="1">
        <v>0</v>
      </c>
      <c r="BV105" s="1">
        <v>12</v>
      </c>
      <c r="BW105" s="1">
        <v>1239</v>
      </c>
      <c r="BX105" s="1">
        <v>2622</v>
      </c>
      <c r="BY105" s="1">
        <v>1196.4000000000001</v>
      </c>
      <c r="BZ105" s="1">
        <v>180.36</v>
      </c>
      <c r="CA105" s="1">
        <v>94.92</v>
      </c>
      <c r="CB105" s="1">
        <v>25.2</v>
      </c>
      <c r="CC105" s="1">
        <v>0</v>
      </c>
      <c r="CD105" s="1">
        <v>9141</v>
      </c>
      <c r="CE105" s="1">
        <v>14638.8</v>
      </c>
      <c r="CF105" s="1">
        <v>631.20000000000005</v>
      </c>
      <c r="CG105" s="1">
        <v>1690.2</v>
      </c>
      <c r="CH105" s="1">
        <v>1630.5</v>
      </c>
      <c r="CI105" s="1">
        <v>28.8</v>
      </c>
      <c r="CJ105" s="1">
        <v>22.8</v>
      </c>
      <c r="CK105" s="1">
        <v>285.60000000000002</v>
      </c>
      <c r="CL105" s="1">
        <v>239.4</v>
      </c>
      <c r="CM105" s="1">
        <v>246.6</v>
      </c>
      <c r="CN105" s="1">
        <v>61.8</v>
      </c>
      <c r="CO105" s="1">
        <v>0</v>
      </c>
      <c r="CP105" s="1">
        <v>69</v>
      </c>
      <c r="CQ105" s="1">
        <v>13.5</v>
      </c>
      <c r="CR105" s="1">
        <v>168</v>
      </c>
      <c r="CS105" s="1">
        <v>56.4</v>
      </c>
      <c r="CT105" s="1">
        <v>382.8</v>
      </c>
      <c r="CU105" s="1">
        <v>77.760000000000005</v>
      </c>
      <c r="CV105" s="1">
        <v>6</v>
      </c>
      <c r="CW105" s="1">
        <v>239.76</v>
      </c>
      <c r="CX105" s="1">
        <v>31.32</v>
      </c>
      <c r="CY105" s="1">
        <v>74.52</v>
      </c>
      <c r="CZ105" s="1">
        <v>20.46</v>
      </c>
      <c r="DA105" s="1">
        <v>1515</v>
      </c>
      <c r="DB105" s="1">
        <v>756</v>
      </c>
      <c r="DC105" s="1">
        <v>1578</v>
      </c>
      <c r="DD105" s="1">
        <v>640.5</v>
      </c>
      <c r="DE105" s="1">
        <v>21.6</v>
      </c>
      <c r="DF105" s="1">
        <v>481.5</v>
      </c>
      <c r="DG105" s="1">
        <v>0</v>
      </c>
      <c r="DH105" s="1">
        <v>1809</v>
      </c>
      <c r="DI105" s="1">
        <v>325.8</v>
      </c>
      <c r="DJ105" s="1">
        <v>4188</v>
      </c>
      <c r="DK105" s="1">
        <v>360</v>
      </c>
      <c r="DL105" s="1">
        <v>804</v>
      </c>
      <c r="DM105" s="1">
        <v>1035</v>
      </c>
      <c r="DN105" s="1">
        <v>411</v>
      </c>
      <c r="DO105" s="1">
        <v>780</v>
      </c>
      <c r="DP105" s="1">
        <v>1572</v>
      </c>
      <c r="DQ105" s="1">
        <v>0</v>
      </c>
      <c r="DR105" s="1">
        <v>0</v>
      </c>
      <c r="DV105" s="1">
        <v>0</v>
      </c>
      <c r="DW105" s="1">
        <v>79529.916000000012</v>
      </c>
      <c r="DX105" s="1" t="s">
        <v>438</v>
      </c>
    </row>
    <row r="106" spans="1:128" x14ac:dyDescent="0.2">
      <c r="A106" s="2" t="s">
        <v>428</v>
      </c>
      <c r="B106" s="1">
        <v>344.29599999999999</v>
      </c>
      <c r="C106" s="1">
        <v>0</v>
      </c>
      <c r="D106" s="1">
        <v>60</v>
      </c>
      <c r="E106" s="1">
        <v>0</v>
      </c>
      <c r="F106" s="1">
        <v>444</v>
      </c>
      <c r="G106" s="1">
        <v>0</v>
      </c>
      <c r="H106" s="1">
        <v>2.96</v>
      </c>
      <c r="I106" s="1">
        <v>6</v>
      </c>
      <c r="J106" s="1">
        <v>598.08000000000004</v>
      </c>
      <c r="K106" s="1">
        <v>12</v>
      </c>
      <c r="L106" s="1">
        <v>15.68</v>
      </c>
      <c r="M106" s="1">
        <v>0</v>
      </c>
      <c r="N106" s="1">
        <v>100.64</v>
      </c>
      <c r="O106" s="1">
        <v>5.92</v>
      </c>
      <c r="P106" s="1">
        <v>26.64</v>
      </c>
      <c r="Q106" s="1">
        <v>508.48</v>
      </c>
      <c r="R106" s="1">
        <v>0</v>
      </c>
      <c r="S106" s="1">
        <v>3062.08</v>
      </c>
      <c r="T106" s="1">
        <v>99</v>
      </c>
      <c r="U106" s="1">
        <v>58.32</v>
      </c>
      <c r="V106" s="1">
        <v>48</v>
      </c>
      <c r="W106" s="1">
        <v>4.8</v>
      </c>
      <c r="Y106" s="1">
        <v>1005.66</v>
      </c>
      <c r="Z106" s="1">
        <v>0</v>
      </c>
      <c r="AA106" s="1">
        <v>1968.8</v>
      </c>
      <c r="AB106" s="1">
        <v>606.72</v>
      </c>
      <c r="AC106" s="1">
        <v>46.32</v>
      </c>
      <c r="AD106" s="1">
        <v>2.4</v>
      </c>
      <c r="AE106" s="1">
        <v>80.400000000000006</v>
      </c>
      <c r="AF106" s="1">
        <v>2.2400000000000002</v>
      </c>
      <c r="AG106" s="1">
        <v>1312.64</v>
      </c>
      <c r="AH106" s="1">
        <v>108.92</v>
      </c>
      <c r="AI106" s="1">
        <v>1003.2</v>
      </c>
      <c r="AJ106" s="1">
        <v>12.6</v>
      </c>
      <c r="AK106" s="1">
        <v>1075.2</v>
      </c>
      <c r="AL106" s="1">
        <v>618.24</v>
      </c>
      <c r="AM106" s="1">
        <v>4885.2</v>
      </c>
      <c r="AN106" s="1">
        <v>18</v>
      </c>
      <c r="AO106" s="1">
        <v>0</v>
      </c>
      <c r="AP106" s="1">
        <v>15.6</v>
      </c>
      <c r="AQ106" s="1">
        <v>515.20000000000005</v>
      </c>
      <c r="AR106" s="1">
        <v>239.2</v>
      </c>
      <c r="AS106" s="1">
        <v>2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157</v>
      </c>
      <c r="AZ106" s="1">
        <v>0</v>
      </c>
      <c r="BA106" s="1">
        <v>86</v>
      </c>
      <c r="BB106" s="1">
        <v>164.8</v>
      </c>
      <c r="BC106" s="1">
        <v>1.2</v>
      </c>
      <c r="BD106" s="1">
        <v>1.5</v>
      </c>
      <c r="BE106" s="1">
        <v>0</v>
      </c>
      <c r="BF106" s="1">
        <v>0.8</v>
      </c>
      <c r="BG106" s="1">
        <v>0.8</v>
      </c>
      <c r="BH106" s="1">
        <v>0</v>
      </c>
      <c r="BI106" s="1">
        <v>0</v>
      </c>
      <c r="BJ106" s="1">
        <v>1</v>
      </c>
      <c r="BK106" s="1">
        <v>4</v>
      </c>
      <c r="BL106" s="1">
        <v>3.2</v>
      </c>
      <c r="BM106" s="1">
        <v>572</v>
      </c>
      <c r="BN106" s="1">
        <v>12</v>
      </c>
      <c r="BO106" s="1">
        <v>518.4</v>
      </c>
      <c r="BP106" s="1">
        <v>0</v>
      </c>
      <c r="BQ106" s="1">
        <v>0</v>
      </c>
      <c r="BR106" s="1">
        <v>1.2</v>
      </c>
      <c r="BS106" s="1">
        <v>1</v>
      </c>
      <c r="BT106" s="1">
        <v>0</v>
      </c>
      <c r="BU106" s="1">
        <v>0</v>
      </c>
      <c r="BV106" s="1">
        <v>12</v>
      </c>
      <c r="BW106" s="1">
        <v>1239</v>
      </c>
      <c r="BX106" s="1">
        <v>1143</v>
      </c>
      <c r="BY106" s="1">
        <v>1196.4000000000001</v>
      </c>
      <c r="BZ106" s="1">
        <v>180.36</v>
      </c>
      <c r="CA106" s="1">
        <v>94.92</v>
      </c>
      <c r="CB106" s="1">
        <v>25.2</v>
      </c>
      <c r="CC106" s="1">
        <v>0</v>
      </c>
      <c r="CD106" s="1">
        <v>1641</v>
      </c>
      <c r="CE106" s="1">
        <v>171.6</v>
      </c>
      <c r="CF106" s="1">
        <v>631.20000000000005</v>
      </c>
      <c r="CG106" s="1">
        <v>1690.2</v>
      </c>
      <c r="CH106" s="1">
        <v>1630.5</v>
      </c>
      <c r="CI106" s="1">
        <v>28.8</v>
      </c>
      <c r="CJ106" s="1">
        <v>22.8</v>
      </c>
      <c r="CK106" s="1">
        <v>285.60000000000002</v>
      </c>
      <c r="CL106" s="1">
        <v>239.4</v>
      </c>
      <c r="CM106" s="1">
        <v>246.6</v>
      </c>
      <c r="CN106" s="1">
        <v>61.8</v>
      </c>
      <c r="CO106" s="1">
        <v>0</v>
      </c>
      <c r="CP106" s="1">
        <v>69</v>
      </c>
      <c r="CQ106" s="1">
        <v>13.5</v>
      </c>
      <c r="CR106" s="1">
        <v>168</v>
      </c>
      <c r="CS106" s="1">
        <v>56.4</v>
      </c>
      <c r="CT106" s="1">
        <v>382.8</v>
      </c>
      <c r="CU106" s="1">
        <v>77.760000000000005</v>
      </c>
      <c r="CV106" s="1">
        <v>6</v>
      </c>
      <c r="CW106" s="1">
        <v>239.76</v>
      </c>
      <c r="CX106" s="1">
        <v>31.32</v>
      </c>
      <c r="CY106" s="1">
        <v>74.52</v>
      </c>
      <c r="CZ106" s="1">
        <v>20.46</v>
      </c>
      <c r="DA106" s="1">
        <v>1515</v>
      </c>
      <c r="DB106" s="1">
        <v>756</v>
      </c>
      <c r="DC106" s="1">
        <v>1578</v>
      </c>
      <c r="DD106" s="1">
        <v>640.5</v>
      </c>
      <c r="DE106" s="1">
        <v>21.6</v>
      </c>
      <c r="DF106" s="1">
        <v>481.5</v>
      </c>
      <c r="DG106" s="1">
        <v>0</v>
      </c>
      <c r="DH106" s="1">
        <v>684</v>
      </c>
      <c r="DI106" s="1">
        <v>325.8</v>
      </c>
      <c r="DJ106" s="1">
        <v>2943</v>
      </c>
      <c r="DK106" s="1">
        <v>360</v>
      </c>
      <c r="DL106" s="1">
        <v>804</v>
      </c>
      <c r="DM106" s="1">
        <v>1035</v>
      </c>
      <c r="DN106" s="1">
        <v>411</v>
      </c>
      <c r="DO106" s="1">
        <v>780</v>
      </c>
      <c r="DP106" s="1">
        <v>1572</v>
      </c>
      <c r="DQ106" s="1">
        <v>0</v>
      </c>
      <c r="DR106" s="1">
        <v>0</v>
      </c>
      <c r="DV106" s="1">
        <v>0</v>
      </c>
      <c r="DW106" s="1">
        <v>46027.635999999991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6534.08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1152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1479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7500</v>
      </c>
      <c r="CE107" s="1">
        <v>14467.2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1125</v>
      </c>
      <c r="DI107" s="1">
        <v>0</v>
      </c>
      <c r="DJ107" s="1">
        <v>1245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V107" s="1">
        <v>0</v>
      </c>
      <c r="DW107" s="1">
        <v>33502.28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107.5925</v>
      </c>
      <c r="C113" s="1">
        <v>0</v>
      </c>
      <c r="D113" s="1">
        <v>20</v>
      </c>
      <c r="E113" s="1">
        <v>0</v>
      </c>
      <c r="F113" s="1">
        <v>150</v>
      </c>
      <c r="G113" s="1">
        <v>0</v>
      </c>
      <c r="H113" s="1">
        <v>0.95792880258899682</v>
      </c>
      <c r="I113" s="1">
        <v>2</v>
      </c>
      <c r="J113" s="1">
        <v>267</v>
      </c>
      <c r="K113" s="1">
        <v>5.1724137931034484</v>
      </c>
      <c r="L113" s="1">
        <v>6.7586206896551726</v>
      </c>
      <c r="M113" s="1">
        <v>0</v>
      </c>
      <c r="N113" s="1">
        <v>33.546666666666667</v>
      </c>
      <c r="O113" s="1">
        <v>2</v>
      </c>
      <c r="P113" s="1">
        <v>8.8800000000000008</v>
      </c>
      <c r="Q113" s="1">
        <v>227</v>
      </c>
      <c r="R113" s="1">
        <v>0</v>
      </c>
      <c r="S113" s="1">
        <v>4283.9999999999991</v>
      </c>
      <c r="T113" s="1">
        <v>55</v>
      </c>
      <c r="U113" s="1">
        <v>48.6</v>
      </c>
      <c r="V113" s="1">
        <v>35.55555555555555</v>
      </c>
      <c r="W113" s="1">
        <v>3.5555555555555549</v>
      </c>
      <c r="X113" s="1">
        <v>0</v>
      </c>
      <c r="Y113" s="1">
        <v>453.00000000000011</v>
      </c>
      <c r="Z113" s="1">
        <v>0</v>
      </c>
      <c r="AA113" s="1">
        <v>535</v>
      </c>
      <c r="AB113" s="1">
        <v>505.6</v>
      </c>
      <c r="AC113" s="1">
        <v>34.31111111111111</v>
      </c>
      <c r="AD113" s="1">
        <v>2</v>
      </c>
      <c r="AE113" s="1">
        <v>59.555555555555557</v>
      </c>
      <c r="AF113" s="1">
        <v>0.91428571428571426</v>
      </c>
      <c r="AG113" s="1">
        <v>585.99999999999989</v>
      </c>
      <c r="AH113" s="1">
        <v>48.624999999999993</v>
      </c>
      <c r="AI113" s="1">
        <v>224.5</v>
      </c>
      <c r="AJ113" s="1">
        <v>6.2376237623762378</v>
      </c>
      <c r="AK113" s="1">
        <v>112</v>
      </c>
      <c r="AL113" s="1">
        <v>168</v>
      </c>
      <c r="AM113" s="1">
        <v>2714</v>
      </c>
      <c r="AN113" s="1">
        <v>10</v>
      </c>
      <c r="AO113" s="1">
        <v>0</v>
      </c>
      <c r="AP113" s="1">
        <v>11.555555555555561</v>
      </c>
      <c r="AQ113" s="1">
        <v>56.000000000000007</v>
      </c>
      <c r="AR113" s="1">
        <v>115</v>
      </c>
      <c r="AS113" s="1">
        <v>1.0309278350515469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157</v>
      </c>
      <c r="AZ113" s="1">
        <v>0</v>
      </c>
      <c r="BA113" s="1">
        <v>86</v>
      </c>
      <c r="BB113" s="1">
        <v>206</v>
      </c>
      <c r="BC113" s="1">
        <v>1</v>
      </c>
      <c r="BD113" s="1">
        <v>1</v>
      </c>
      <c r="BE113" s="1">
        <v>0</v>
      </c>
      <c r="BF113" s="1">
        <v>0.50955414012738853</v>
      </c>
      <c r="BG113" s="1">
        <v>0.51948051948051954</v>
      </c>
      <c r="BH113" s="1">
        <v>0</v>
      </c>
      <c r="BI113" s="1">
        <v>0</v>
      </c>
      <c r="BJ113" s="1">
        <v>1</v>
      </c>
      <c r="BK113" s="1">
        <v>4</v>
      </c>
      <c r="BL113" s="1">
        <v>2</v>
      </c>
      <c r="BM113" s="1">
        <v>572</v>
      </c>
      <c r="BN113" s="1">
        <v>12</v>
      </c>
      <c r="BO113" s="1">
        <v>647.99999999999989</v>
      </c>
      <c r="BP113" s="1">
        <v>0</v>
      </c>
      <c r="BQ113" s="1">
        <v>0</v>
      </c>
      <c r="BR113" s="1">
        <v>1</v>
      </c>
      <c r="BS113" s="1">
        <v>0.5181347150259068</v>
      </c>
      <c r="BT113" s="1">
        <v>0</v>
      </c>
      <c r="BU113" s="1">
        <v>0</v>
      </c>
      <c r="BV113" s="1">
        <v>8</v>
      </c>
      <c r="BW113" s="1">
        <v>826</v>
      </c>
      <c r="BX113" s="1">
        <v>874</v>
      </c>
      <c r="BY113" s="1">
        <v>842.53521126760575</v>
      </c>
      <c r="BZ113" s="1">
        <v>167</v>
      </c>
      <c r="CA113" s="1">
        <v>113</v>
      </c>
      <c r="CB113" s="1">
        <v>14</v>
      </c>
      <c r="CC113" s="1">
        <v>0</v>
      </c>
      <c r="CD113" s="1">
        <v>3047</v>
      </c>
      <c r="CE113" s="1">
        <v>12199</v>
      </c>
      <c r="CF113" s="1">
        <v>526.00000000000011</v>
      </c>
      <c r="CG113" s="1">
        <v>1565</v>
      </c>
      <c r="CH113" s="1">
        <v>1087</v>
      </c>
      <c r="CI113" s="1">
        <v>20.281690140845068</v>
      </c>
      <c r="CJ113" s="1">
        <v>16.056338028169019</v>
      </c>
      <c r="CK113" s="1">
        <v>238</v>
      </c>
      <c r="CL113" s="1">
        <v>168.59154929577471</v>
      </c>
      <c r="CM113" s="1">
        <v>173.66197183098589</v>
      </c>
      <c r="CN113" s="1">
        <v>43.521126760563376</v>
      </c>
      <c r="CO113" s="1">
        <v>0</v>
      </c>
      <c r="CP113" s="1">
        <v>23</v>
      </c>
      <c r="CQ113" s="1">
        <v>7.8488372093023253</v>
      </c>
      <c r="CR113" s="1">
        <v>56</v>
      </c>
      <c r="CS113" s="1">
        <v>39.718309859154928</v>
      </c>
      <c r="CT113" s="1">
        <v>319</v>
      </c>
      <c r="CU113" s="1">
        <v>72</v>
      </c>
      <c r="CV113" s="1">
        <v>5</v>
      </c>
      <c r="CW113" s="1">
        <v>222</v>
      </c>
      <c r="CX113" s="1">
        <v>29</v>
      </c>
      <c r="CY113" s="1">
        <v>68.999999999999986</v>
      </c>
      <c r="CZ113" s="1">
        <v>18.944444444444439</v>
      </c>
      <c r="DA113" s="1">
        <v>1010</v>
      </c>
      <c r="DB113" s="1">
        <v>504</v>
      </c>
      <c r="DC113" s="1">
        <v>526</v>
      </c>
      <c r="DD113" s="1">
        <v>427</v>
      </c>
      <c r="DE113" s="1">
        <v>15.2112676056338</v>
      </c>
      <c r="DF113" s="1">
        <v>321</v>
      </c>
      <c r="DG113" s="1">
        <v>0</v>
      </c>
      <c r="DH113" s="1">
        <v>603</v>
      </c>
      <c r="DI113" s="1">
        <v>229.43661971830991</v>
      </c>
      <c r="DJ113" s="1">
        <v>1396</v>
      </c>
      <c r="DK113" s="1">
        <v>60</v>
      </c>
      <c r="DL113" s="1">
        <v>268</v>
      </c>
      <c r="DM113" s="1">
        <v>345</v>
      </c>
      <c r="DN113" s="1">
        <v>137</v>
      </c>
      <c r="DO113" s="1">
        <v>130</v>
      </c>
      <c r="DP113" s="1">
        <v>262</v>
      </c>
      <c r="DQ113" s="1">
        <v>0</v>
      </c>
      <c r="DR113" s="1">
        <v>0</v>
      </c>
      <c r="DV113" s="1">
        <v>0</v>
      </c>
      <c r="DW113" s="1">
        <v>41617.303836132487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777.31076190476199</v>
      </c>
      <c r="C115" s="1">
        <v>55.08790476190476</v>
      </c>
      <c r="D115" s="1">
        <v>592.55361904761901</v>
      </c>
      <c r="E115" s="1">
        <v>92.359904761904758</v>
      </c>
      <c r="F115" s="1">
        <v>614.37619047619057</v>
      </c>
      <c r="G115" s="1">
        <v>35.428571428571431</v>
      </c>
      <c r="H115" s="1">
        <v>0</v>
      </c>
      <c r="I115" s="1">
        <v>231.44066666666669</v>
      </c>
      <c r="J115" s="1">
        <v>461.70666666666659</v>
      </c>
      <c r="K115" s="1">
        <v>97.155428571428573</v>
      </c>
      <c r="L115" s="1">
        <v>84.782095238095238</v>
      </c>
      <c r="M115" s="1">
        <v>0</v>
      </c>
      <c r="N115" s="1">
        <v>235.10857142857139</v>
      </c>
      <c r="O115" s="1">
        <v>165.79523809523809</v>
      </c>
      <c r="P115" s="1">
        <v>174.92190476190481</v>
      </c>
      <c r="Q115" s="1">
        <v>459.73333333333329</v>
      </c>
      <c r="R115" s="1">
        <v>341.27939047619049</v>
      </c>
      <c r="S115" s="1">
        <v>5941.3466666666673</v>
      </c>
      <c r="T115" s="1">
        <v>141.59047619047621</v>
      </c>
      <c r="U115" s="1">
        <v>530.37714285714276</v>
      </c>
      <c r="V115" s="1">
        <v>313.86285714285708</v>
      </c>
      <c r="W115" s="1">
        <v>5.7142857142857141E-2</v>
      </c>
      <c r="X115" s="1">
        <v>0</v>
      </c>
      <c r="Y115" s="1">
        <v>801.82523809523798</v>
      </c>
      <c r="Z115" s="1">
        <v>111.2114285714286</v>
      </c>
      <c r="AA115" s="1">
        <v>2387.4438095238102</v>
      </c>
      <c r="AB115" s="1">
        <v>646.09142857142854</v>
      </c>
      <c r="AC115" s="1">
        <v>99.315238095238087</v>
      </c>
      <c r="AD115" s="1">
        <v>510.45714285714291</v>
      </c>
      <c r="AE115" s="1">
        <v>0.1142857142857143</v>
      </c>
      <c r="AF115" s="1">
        <v>0.21333333333333329</v>
      </c>
      <c r="AG115" s="1">
        <v>1250.906666666667</v>
      </c>
      <c r="AH115" s="1">
        <v>110.4533333333333</v>
      </c>
      <c r="AI115" s="1">
        <v>3060.457142857143</v>
      </c>
      <c r="AJ115" s="1">
        <v>0</v>
      </c>
      <c r="AK115" s="1">
        <v>1424.5523809523811</v>
      </c>
      <c r="AL115" s="1">
        <v>596.90476190476193</v>
      </c>
      <c r="AM115" s="1">
        <v>4801.1428571428569</v>
      </c>
      <c r="AN115" s="1">
        <v>86.399999999999977</v>
      </c>
      <c r="AO115" s="1">
        <v>609.14285714285711</v>
      </c>
      <c r="AP115" s="1">
        <v>14.457142857142861</v>
      </c>
      <c r="AQ115" s="1">
        <v>679.07428571428557</v>
      </c>
      <c r="AR115" s="1">
        <v>295.1742857142857</v>
      </c>
      <c r="AS115" s="1">
        <v>125.3501785714286</v>
      </c>
      <c r="AT115" s="1">
        <v>107.1364285714286</v>
      </c>
      <c r="AU115" s="1">
        <v>27.945714285714288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2237.821428571428</v>
      </c>
      <c r="BX115" s="1">
        <v>388.85714285714289</v>
      </c>
      <c r="BY115" s="1">
        <v>82.800000000000011</v>
      </c>
      <c r="BZ115" s="1">
        <v>435.43285714285719</v>
      </c>
      <c r="CA115" s="1">
        <v>5869.6200000000008</v>
      </c>
      <c r="CB115" s="1">
        <v>0</v>
      </c>
      <c r="CC115" s="1">
        <v>0</v>
      </c>
      <c r="CD115" s="1">
        <v>27928.71428571429</v>
      </c>
      <c r="CE115" s="1">
        <v>13233.94285714286</v>
      </c>
      <c r="CF115" s="1">
        <v>212.57142857142861</v>
      </c>
      <c r="CG115" s="1">
        <v>2083.474285714286</v>
      </c>
      <c r="CH115" s="1">
        <v>787.28571428571433</v>
      </c>
      <c r="CI115" s="1">
        <v>0.1714285714285714</v>
      </c>
      <c r="CJ115" s="1">
        <v>0.1714285714285714</v>
      </c>
      <c r="CK115" s="1">
        <v>188.57142857142861</v>
      </c>
      <c r="CL115" s="1">
        <v>448.94285714285712</v>
      </c>
      <c r="CM115" s="1">
        <v>563.25714285714298</v>
      </c>
      <c r="CN115" s="1">
        <v>601.74285714285713</v>
      </c>
      <c r="CO115" s="1">
        <v>62.571428571428569</v>
      </c>
      <c r="CP115" s="1">
        <v>132.4047619047619</v>
      </c>
      <c r="CQ115" s="1">
        <v>7.1428571428571425E-2</v>
      </c>
      <c r="CR115" s="1">
        <v>507.5</v>
      </c>
      <c r="CS115" s="1">
        <v>0.1714285714285714</v>
      </c>
      <c r="CT115" s="1">
        <v>421.77142857142849</v>
      </c>
      <c r="CU115" s="1">
        <v>1113.8399999999999</v>
      </c>
      <c r="CV115" s="1">
        <v>75.428571428571431</v>
      </c>
      <c r="CW115" s="1">
        <v>1456.6628571428571</v>
      </c>
      <c r="CX115" s="1">
        <v>77.142857142857139</v>
      </c>
      <c r="CY115" s="1">
        <v>599.65714285714284</v>
      </c>
      <c r="CZ115" s="1">
        <v>355.3971428571428</v>
      </c>
      <c r="DA115" s="1">
        <v>10542.928571428571</v>
      </c>
      <c r="DB115" s="1">
        <v>4422.4642857142862</v>
      </c>
      <c r="DC115" s="1">
        <v>4579.8571428571431</v>
      </c>
      <c r="DD115" s="1">
        <v>983.57142857142844</v>
      </c>
      <c r="DE115" s="1">
        <v>0.1714285714285714</v>
      </c>
      <c r="DF115" s="1">
        <v>1132.928571428572</v>
      </c>
      <c r="DG115" s="1">
        <v>42.214285714285722</v>
      </c>
      <c r="DH115" s="1">
        <v>700.28571428571422</v>
      </c>
      <c r="DI115" s="1">
        <v>549.02857142857147</v>
      </c>
      <c r="DJ115" s="1">
        <v>638.90476190476193</v>
      </c>
      <c r="DK115" s="1">
        <v>820</v>
      </c>
      <c r="DL115" s="1">
        <v>107.0952380952381</v>
      </c>
      <c r="DM115" s="1">
        <v>87.19047619047619</v>
      </c>
      <c r="DN115" s="1">
        <v>20.285714285714281</v>
      </c>
      <c r="DO115" s="1">
        <v>220.38095238095241</v>
      </c>
      <c r="DP115" s="1">
        <v>689.71428571428567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114495.0620928571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1023</v>
      </c>
      <c r="C118" s="1">
        <v>9</v>
      </c>
      <c r="D118" s="1">
        <v>27</v>
      </c>
      <c r="E118" s="1">
        <v>105</v>
      </c>
      <c r="F118" s="1">
        <v>603.84</v>
      </c>
      <c r="G118" s="1">
        <v>0</v>
      </c>
      <c r="H118" s="1">
        <v>88.8</v>
      </c>
      <c r="I118" s="1">
        <v>48</v>
      </c>
      <c r="J118" s="1">
        <v>271.04000000000002</v>
      </c>
      <c r="K118" s="1">
        <v>0</v>
      </c>
      <c r="L118" s="1">
        <v>0</v>
      </c>
      <c r="M118" s="1">
        <v>0</v>
      </c>
      <c r="N118" s="1">
        <v>251.6</v>
      </c>
      <c r="O118" s="1">
        <v>65.12</v>
      </c>
      <c r="P118" s="1">
        <v>100.64</v>
      </c>
      <c r="Q118" s="1">
        <v>2.2400000000000002</v>
      </c>
      <c r="R118" s="1">
        <v>204</v>
      </c>
      <c r="S118" s="1">
        <v>1951.04</v>
      </c>
      <c r="T118" s="1">
        <v>5.4</v>
      </c>
      <c r="U118" s="1">
        <v>102</v>
      </c>
      <c r="V118" s="1">
        <v>14.4</v>
      </c>
      <c r="W118" s="1">
        <v>30</v>
      </c>
      <c r="X118" s="1">
        <v>618</v>
      </c>
      <c r="Y118" s="1">
        <v>415.14</v>
      </c>
      <c r="Z118" s="1">
        <v>0</v>
      </c>
      <c r="AA118" s="1">
        <v>250.24</v>
      </c>
      <c r="AB118" s="1">
        <v>52.8</v>
      </c>
      <c r="AC118" s="1">
        <v>36</v>
      </c>
      <c r="AD118" s="1">
        <v>1099.2</v>
      </c>
      <c r="AE118" s="1">
        <v>20.399999999999999</v>
      </c>
      <c r="AF118" s="1">
        <v>80.64</v>
      </c>
      <c r="AG118" s="1">
        <v>344.96</v>
      </c>
      <c r="AH118" s="1">
        <v>51.52</v>
      </c>
      <c r="AI118" s="1">
        <v>787.2</v>
      </c>
      <c r="AJ118" s="1">
        <v>54</v>
      </c>
      <c r="AK118" s="1">
        <v>192</v>
      </c>
      <c r="AL118" s="1">
        <v>187.68</v>
      </c>
      <c r="AM118" s="1">
        <v>462.6</v>
      </c>
      <c r="AN118" s="1">
        <v>0</v>
      </c>
      <c r="AO118" s="1">
        <v>1206</v>
      </c>
      <c r="AP118" s="1">
        <v>3.6</v>
      </c>
      <c r="AQ118" s="1">
        <v>193.2</v>
      </c>
      <c r="AR118" s="1">
        <v>18.72</v>
      </c>
      <c r="AS118" s="1">
        <v>18</v>
      </c>
      <c r="AT118" s="1">
        <v>45.9</v>
      </c>
      <c r="AU118" s="1">
        <v>0</v>
      </c>
      <c r="AV118" s="1">
        <v>0</v>
      </c>
      <c r="AW118" s="1">
        <v>0</v>
      </c>
      <c r="AX118" s="1">
        <v>0</v>
      </c>
      <c r="AY118" s="1">
        <v>1930</v>
      </c>
      <c r="AZ118" s="1">
        <v>28</v>
      </c>
      <c r="BA118" s="1">
        <v>81</v>
      </c>
      <c r="BB118" s="1">
        <v>107.2</v>
      </c>
      <c r="BC118" s="1">
        <v>0</v>
      </c>
      <c r="BD118" s="1">
        <v>189</v>
      </c>
      <c r="BE118" s="1">
        <v>22.5</v>
      </c>
      <c r="BF118" s="1">
        <v>408</v>
      </c>
      <c r="BG118" s="1">
        <v>259.2</v>
      </c>
      <c r="BH118" s="1">
        <v>112.8</v>
      </c>
      <c r="BI118" s="1">
        <v>55</v>
      </c>
      <c r="BJ118" s="1">
        <v>500</v>
      </c>
      <c r="BK118" s="1">
        <v>20</v>
      </c>
      <c r="BL118" s="1">
        <v>33.6</v>
      </c>
      <c r="BM118" s="1">
        <v>554</v>
      </c>
      <c r="BN118" s="1">
        <v>26</v>
      </c>
      <c r="BO118" s="1">
        <v>707.2</v>
      </c>
      <c r="BP118" s="1">
        <v>40</v>
      </c>
      <c r="BQ118" s="1">
        <v>19.5</v>
      </c>
      <c r="BR118" s="1">
        <v>166.8</v>
      </c>
      <c r="BS118" s="1">
        <v>56</v>
      </c>
      <c r="BT118" s="1">
        <v>364.8</v>
      </c>
      <c r="BU118" s="1">
        <v>0</v>
      </c>
      <c r="BV118" s="1">
        <v>223.5</v>
      </c>
      <c r="BW118" s="1">
        <v>211.5</v>
      </c>
      <c r="BX118" s="1">
        <v>75</v>
      </c>
      <c r="BY118" s="1">
        <v>84</v>
      </c>
      <c r="BZ118" s="1">
        <v>33.479999999999997</v>
      </c>
      <c r="CA118" s="1">
        <v>2.52</v>
      </c>
      <c r="CB118" s="1">
        <v>21.6</v>
      </c>
      <c r="CC118" s="1">
        <v>0</v>
      </c>
      <c r="CD118" s="1">
        <v>3654</v>
      </c>
      <c r="CE118" s="1">
        <v>625.20000000000005</v>
      </c>
      <c r="CF118" s="1">
        <v>192</v>
      </c>
      <c r="CG118" s="1">
        <v>1684.8</v>
      </c>
      <c r="CH118" s="1">
        <v>210</v>
      </c>
      <c r="CI118" s="1">
        <v>18</v>
      </c>
      <c r="CJ118" s="1">
        <v>21.6</v>
      </c>
      <c r="CK118" s="1">
        <v>0</v>
      </c>
      <c r="CL118" s="1">
        <v>37.200000000000003</v>
      </c>
      <c r="CM118" s="1">
        <v>28.8</v>
      </c>
      <c r="CN118" s="1">
        <v>36</v>
      </c>
      <c r="CO118" s="1">
        <v>0</v>
      </c>
      <c r="CP118" s="1">
        <v>63</v>
      </c>
      <c r="CQ118" s="1">
        <v>15</v>
      </c>
      <c r="CR118" s="1">
        <v>84</v>
      </c>
      <c r="CS118" s="1">
        <v>44.4</v>
      </c>
      <c r="CT118" s="1">
        <v>158.4</v>
      </c>
      <c r="CU118" s="1">
        <v>1285.2</v>
      </c>
      <c r="CV118" s="1">
        <v>96</v>
      </c>
      <c r="CW118" s="1">
        <v>169.56</v>
      </c>
      <c r="CX118" s="1">
        <v>86.4</v>
      </c>
      <c r="CY118" s="1">
        <v>180.36</v>
      </c>
      <c r="CZ118" s="1">
        <v>64.8</v>
      </c>
      <c r="DA118" s="1">
        <v>241.5</v>
      </c>
      <c r="DB118" s="1">
        <v>190.5</v>
      </c>
      <c r="DC118" s="1">
        <v>534</v>
      </c>
      <c r="DD118" s="1">
        <v>267</v>
      </c>
      <c r="DE118" s="1">
        <v>19.2</v>
      </c>
      <c r="DF118" s="1">
        <v>1117.5</v>
      </c>
      <c r="DG118" s="1">
        <v>0</v>
      </c>
      <c r="DH118" s="1">
        <v>246</v>
      </c>
      <c r="DI118" s="1">
        <v>38.4</v>
      </c>
      <c r="DJ118" s="1">
        <v>192</v>
      </c>
      <c r="DK118" s="1">
        <v>486</v>
      </c>
      <c r="DL118" s="1">
        <v>30</v>
      </c>
      <c r="DM118" s="1">
        <v>15</v>
      </c>
      <c r="DN118" s="1">
        <v>6</v>
      </c>
      <c r="DO118" s="1">
        <v>294</v>
      </c>
      <c r="DP118" s="1">
        <v>426</v>
      </c>
      <c r="DV118" s="1" t="s">
        <v>424</v>
      </c>
      <c r="DW118" s="1">
        <v>30229.94000000001</v>
      </c>
    </row>
    <row r="119" spans="1:128" x14ac:dyDescent="0.2">
      <c r="A119" s="2"/>
      <c r="DV119" s="1" t="s">
        <v>424</v>
      </c>
      <c r="DW119" s="1">
        <v>0</v>
      </c>
    </row>
    <row r="120" spans="1:128" x14ac:dyDescent="0.2">
      <c r="A120" s="2" t="s">
        <v>424</v>
      </c>
      <c r="B120" s="1" t="s">
        <v>424</v>
      </c>
      <c r="C120" s="1" t="s">
        <v>424</v>
      </c>
      <c r="D120" s="1" t="s">
        <v>424</v>
      </c>
      <c r="E120" s="1" t="s">
        <v>424</v>
      </c>
      <c r="F120" s="1" t="s">
        <v>424</v>
      </c>
      <c r="G120" s="1" t="s">
        <v>424</v>
      </c>
      <c r="H120" s="1" t="s">
        <v>424</v>
      </c>
      <c r="I120" s="1" t="s">
        <v>424</v>
      </c>
      <c r="J120" s="1" t="s">
        <v>424</v>
      </c>
      <c r="K120" s="1" t="s">
        <v>424</v>
      </c>
      <c r="L120" s="1" t="s">
        <v>424</v>
      </c>
      <c r="M120" s="1" t="s">
        <v>424</v>
      </c>
      <c r="N120" s="1" t="s">
        <v>424</v>
      </c>
      <c r="O120" s="1" t="s">
        <v>424</v>
      </c>
      <c r="P120" s="1" t="s">
        <v>424</v>
      </c>
      <c r="Q120" s="1" t="s">
        <v>424</v>
      </c>
      <c r="R120" s="1" t="s">
        <v>424</v>
      </c>
      <c r="S120" s="1" t="s">
        <v>424</v>
      </c>
      <c r="T120" s="1" t="s">
        <v>424</v>
      </c>
      <c r="U120" s="1" t="s">
        <v>424</v>
      </c>
      <c r="V120" s="1" t="s">
        <v>424</v>
      </c>
      <c r="W120" s="1" t="s">
        <v>424</v>
      </c>
      <c r="X120" s="1" t="s">
        <v>424</v>
      </c>
      <c r="Y120" s="1" t="s">
        <v>424</v>
      </c>
      <c r="Z120" s="1" t="s">
        <v>424</v>
      </c>
      <c r="AA120" s="1" t="s">
        <v>424</v>
      </c>
      <c r="AB120" s="1" t="s">
        <v>424</v>
      </c>
      <c r="AC120" s="1" t="s">
        <v>424</v>
      </c>
      <c r="AD120" s="1" t="s">
        <v>424</v>
      </c>
      <c r="AE120" s="1" t="s">
        <v>424</v>
      </c>
      <c r="AF120" s="1" t="s">
        <v>424</v>
      </c>
      <c r="AG120" s="1" t="s">
        <v>424</v>
      </c>
      <c r="AH120" s="1" t="s">
        <v>424</v>
      </c>
      <c r="AI120" s="1" t="s">
        <v>424</v>
      </c>
      <c r="AJ120" s="1" t="s">
        <v>424</v>
      </c>
      <c r="AK120" s="1" t="s">
        <v>424</v>
      </c>
      <c r="AL120" s="1" t="s">
        <v>424</v>
      </c>
      <c r="AM120" s="1" t="s">
        <v>424</v>
      </c>
      <c r="AN120" s="1" t="s">
        <v>424</v>
      </c>
      <c r="AO120" s="1" t="s">
        <v>424</v>
      </c>
      <c r="AP120" s="1" t="s">
        <v>424</v>
      </c>
      <c r="AQ120" s="1" t="s">
        <v>424</v>
      </c>
      <c r="AR120" s="1" t="s">
        <v>424</v>
      </c>
      <c r="AS120" s="1" t="s">
        <v>424</v>
      </c>
      <c r="AT120" s="1" t="s">
        <v>424</v>
      </c>
      <c r="AU120" s="1" t="s">
        <v>424</v>
      </c>
      <c r="AV120" s="1" t="s">
        <v>424</v>
      </c>
      <c r="AW120" s="1" t="s">
        <v>424</v>
      </c>
      <c r="AX120" s="1" t="s">
        <v>424</v>
      </c>
      <c r="AY120" s="1" t="s">
        <v>424</v>
      </c>
      <c r="AZ120" s="1" t="s">
        <v>424</v>
      </c>
      <c r="BA120" s="1" t="s">
        <v>424</v>
      </c>
      <c r="BB120" s="1" t="s">
        <v>424</v>
      </c>
      <c r="BC120" s="1" t="s">
        <v>424</v>
      </c>
      <c r="BD120" s="1" t="s">
        <v>424</v>
      </c>
      <c r="BE120" s="1" t="s">
        <v>424</v>
      </c>
      <c r="BF120" s="1" t="s">
        <v>424</v>
      </c>
      <c r="BG120" s="1" t="s">
        <v>424</v>
      </c>
      <c r="BH120" s="1" t="s">
        <v>424</v>
      </c>
      <c r="BI120" s="1" t="s">
        <v>424</v>
      </c>
      <c r="BJ120" s="1" t="s">
        <v>424</v>
      </c>
      <c r="BK120" s="1" t="s">
        <v>424</v>
      </c>
      <c r="BL120" s="1" t="s">
        <v>424</v>
      </c>
      <c r="BM120" s="1" t="s">
        <v>424</v>
      </c>
      <c r="BN120" s="1" t="s">
        <v>424</v>
      </c>
      <c r="BO120" s="1" t="s">
        <v>424</v>
      </c>
      <c r="BP120" s="1" t="s">
        <v>424</v>
      </c>
      <c r="BQ120" s="1" t="s">
        <v>424</v>
      </c>
      <c r="BR120" s="1" t="s">
        <v>424</v>
      </c>
      <c r="BS120" s="1" t="s">
        <v>424</v>
      </c>
      <c r="BT120" s="1" t="s">
        <v>424</v>
      </c>
      <c r="BU120" s="1" t="s">
        <v>424</v>
      </c>
      <c r="BV120" s="1" t="s">
        <v>424</v>
      </c>
      <c r="BW120" s="1" t="s">
        <v>424</v>
      </c>
      <c r="BX120" s="1" t="s">
        <v>424</v>
      </c>
      <c r="BY120" s="1" t="s">
        <v>424</v>
      </c>
      <c r="BZ120" s="1" t="s">
        <v>424</v>
      </c>
      <c r="CA120" s="1" t="s">
        <v>424</v>
      </c>
      <c r="CB120" s="1" t="s">
        <v>424</v>
      </c>
      <c r="CC120" s="1" t="s">
        <v>424</v>
      </c>
      <c r="CD120" s="1" t="s">
        <v>424</v>
      </c>
      <c r="CE120" s="1" t="s">
        <v>424</v>
      </c>
      <c r="CF120" s="1" t="s">
        <v>424</v>
      </c>
      <c r="CG120" s="1" t="s">
        <v>424</v>
      </c>
      <c r="CH120" s="1" t="s">
        <v>424</v>
      </c>
      <c r="CI120" s="1" t="s">
        <v>424</v>
      </c>
      <c r="CJ120" s="1" t="s">
        <v>424</v>
      </c>
      <c r="CK120" s="1" t="s">
        <v>424</v>
      </c>
      <c r="CL120" s="1" t="s">
        <v>424</v>
      </c>
      <c r="CM120" s="1" t="s">
        <v>424</v>
      </c>
      <c r="CN120" s="1" t="s">
        <v>424</v>
      </c>
      <c r="CO120" s="1" t="s">
        <v>424</v>
      </c>
      <c r="CP120" s="1" t="s">
        <v>424</v>
      </c>
      <c r="CQ120" s="1" t="s">
        <v>424</v>
      </c>
      <c r="CR120" s="1" t="s">
        <v>424</v>
      </c>
      <c r="CS120" s="1" t="s">
        <v>424</v>
      </c>
      <c r="CT120" s="1" t="s">
        <v>424</v>
      </c>
      <c r="CU120" s="1" t="s">
        <v>424</v>
      </c>
      <c r="CV120" s="1" t="s">
        <v>424</v>
      </c>
      <c r="CW120" s="1" t="s">
        <v>424</v>
      </c>
      <c r="CX120" s="1" t="s">
        <v>424</v>
      </c>
      <c r="CY120" s="1" t="s">
        <v>424</v>
      </c>
      <c r="CZ120" s="1" t="s">
        <v>424</v>
      </c>
      <c r="DA120" s="1" t="s">
        <v>424</v>
      </c>
      <c r="DB120" s="1" t="s">
        <v>424</v>
      </c>
      <c r="DC120" s="1" t="s">
        <v>424</v>
      </c>
      <c r="DD120" s="1" t="s">
        <v>424</v>
      </c>
      <c r="DE120" s="1" t="s">
        <v>424</v>
      </c>
      <c r="DF120" s="1" t="s">
        <v>424</v>
      </c>
      <c r="DG120" s="1" t="s">
        <v>424</v>
      </c>
      <c r="DH120" s="1" t="s">
        <v>424</v>
      </c>
      <c r="DI120" s="1" t="s">
        <v>424</v>
      </c>
      <c r="DJ120" s="1" t="s">
        <v>424</v>
      </c>
      <c r="DK120" s="1" t="s">
        <v>424</v>
      </c>
      <c r="DL120" s="1" t="s">
        <v>424</v>
      </c>
      <c r="DM120" s="1" t="s">
        <v>424</v>
      </c>
      <c r="DN120" s="1" t="s">
        <v>424</v>
      </c>
      <c r="DO120" s="1" t="s">
        <v>424</v>
      </c>
      <c r="DP120" s="1" t="s">
        <v>424</v>
      </c>
      <c r="DR120" s="1" t="s">
        <v>424</v>
      </c>
      <c r="DW120" s="1">
        <v>0</v>
      </c>
    </row>
    <row r="121" spans="1:128" x14ac:dyDescent="0.2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2">
      <c r="A122" s="2"/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A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443</v>
      </c>
      <c r="B125" s="1">
        <v>1023</v>
      </c>
      <c r="C125" s="1">
        <v>9</v>
      </c>
      <c r="D125" s="1">
        <v>27</v>
      </c>
      <c r="E125" s="1">
        <v>105</v>
      </c>
      <c r="F125" s="1">
        <v>603.84</v>
      </c>
      <c r="G125" s="1">
        <v>0</v>
      </c>
      <c r="H125" s="1">
        <v>88.8</v>
      </c>
      <c r="I125" s="1">
        <v>48</v>
      </c>
      <c r="J125" s="1">
        <v>271.04000000000002</v>
      </c>
      <c r="K125" s="1">
        <v>0</v>
      </c>
      <c r="L125" s="1">
        <v>0</v>
      </c>
      <c r="M125" s="1">
        <v>0</v>
      </c>
      <c r="N125" s="1">
        <v>251.6</v>
      </c>
      <c r="O125" s="1">
        <v>65.12</v>
      </c>
      <c r="P125" s="1">
        <v>100.64</v>
      </c>
      <c r="Q125" s="1">
        <v>2.2400000000000002</v>
      </c>
      <c r="R125" s="1">
        <v>204</v>
      </c>
      <c r="S125" s="1">
        <v>1951.04</v>
      </c>
      <c r="T125" s="1">
        <v>5.4</v>
      </c>
      <c r="U125" s="1">
        <v>102</v>
      </c>
      <c r="V125" s="1">
        <v>14.4</v>
      </c>
      <c r="W125" s="1">
        <v>30</v>
      </c>
      <c r="X125" s="1">
        <v>618</v>
      </c>
      <c r="Y125" s="1">
        <v>415.14</v>
      </c>
      <c r="Z125" s="1">
        <v>0</v>
      </c>
      <c r="AA125" s="1">
        <v>250.24</v>
      </c>
      <c r="AB125" s="1">
        <v>52.8</v>
      </c>
      <c r="AC125" s="1">
        <v>36</v>
      </c>
      <c r="AD125" s="1">
        <v>1099.2</v>
      </c>
      <c r="AE125" s="1">
        <v>20.399999999999999</v>
      </c>
      <c r="AF125" s="1">
        <v>80.64</v>
      </c>
      <c r="AG125" s="1">
        <v>344.96</v>
      </c>
      <c r="AH125" s="1">
        <v>51.52</v>
      </c>
      <c r="AI125" s="1">
        <v>787.2</v>
      </c>
      <c r="AJ125" s="1">
        <v>54</v>
      </c>
      <c r="AK125" s="1">
        <v>192</v>
      </c>
      <c r="AL125" s="1">
        <v>187.68</v>
      </c>
      <c r="AM125" s="1">
        <v>462.6</v>
      </c>
      <c r="AN125" s="1">
        <v>0</v>
      </c>
      <c r="AO125" s="1">
        <v>1206</v>
      </c>
      <c r="AP125" s="1">
        <v>3.6</v>
      </c>
      <c r="AQ125" s="1">
        <v>193.2</v>
      </c>
      <c r="AR125" s="1">
        <v>18.72</v>
      </c>
      <c r="AS125" s="1">
        <v>18</v>
      </c>
      <c r="AT125" s="1">
        <v>45.9</v>
      </c>
      <c r="AU125" s="1">
        <v>0</v>
      </c>
      <c r="AV125" s="1">
        <v>0</v>
      </c>
      <c r="AW125" s="1">
        <v>0</v>
      </c>
      <c r="AX125" s="1">
        <v>0</v>
      </c>
      <c r="AY125" s="1">
        <v>1930</v>
      </c>
      <c r="AZ125" s="1">
        <v>28</v>
      </c>
      <c r="BA125" s="1">
        <v>81</v>
      </c>
      <c r="BB125" s="1">
        <v>107.2</v>
      </c>
      <c r="BC125" s="1">
        <v>0</v>
      </c>
      <c r="BD125" s="1">
        <v>189</v>
      </c>
      <c r="BE125" s="1">
        <v>22.5</v>
      </c>
      <c r="BF125" s="1">
        <v>408</v>
      </c>
      <c r="BG125" s="1">
        <v>259.2</v>
      </c>
      <c r="BH125" s="1">
        <v>112.8</v>
      </c>
      <c r="BI125" s="1">
        <v>55</v>
      </c>
      <c r="BJ125" s="1">
        <v>500</v>
      </c>
      <c r="BK125" s="1">
        <v>20</v>
      </c>
      <c r="BL125" s="1">
        <v>33.6</v>
      </c>
      <c r="BM125" s="1">
        <v>554</v>
      </c>
      <c r="BN125" s="1">
        <v>26</v>
      </c>
      <c r="BO125" s="1">
        <v>707.2</v>
      </c>
      <c r="BP125" s="1">
        <v>40</v>
      </c>
      <c r="BQ125" s="1">
        <v>19.5</v>
      </c>
      <c r="BR125" s="1">
        <v>166.8</v>
      </c>
      <c r="BS125" s="1">
        <v>56</v>
      </c>
      <c r="BT125" s="1">
        <v>364.8</v>
      </c>
      <c r="BU125" s="1">
        <v>0</v>
      </c>
      <c r="BV125" s="1">
        <v>223.5</v>
      </c>
      <c r="BW125" s="1">
        <v>211.5</v>
      </c>
      <c r="BX125" s="1">
        <v>75</v>
      </c>
      <c r="BY125" s="1">
        <v>84</v>
      </c>
      <c r="BZ125" s="1">
        <v>33.479999999999997</v>
      </c>
      <c r="CA125" s="1">
        <v>2.52</v>
      </c>
      <c r="CB125" s="1">
        <v>21.6</v>
      </c>
      <c r="CC125" s="1">
        <v>0</v>
      </c>
      <c r="CD125" s="1">
        <v>3654</v>
      </c>
      <c r="CE125" s="1">
        <v>625.20000000000005</v>
      </c>
      <c r="CF125" s="1">
        <v>192</v>
      </c>
      <c r="CG125" s="1">
        <v>1684.8</v>
      </c>
      <c r="CH125" s="1">
        <v>210</v>
      </c>
      <c r="CI125" s="1">
        <v>18</v>
      </c>
      <c r="CJ125" s="1">
        <v>21.6</v>
      </c>
      <c r="CK125" s="1">
        <v>0</v>
      </c>
      <c r="CL125" s="1">
        <v>37.200000000000003</v>
      </c>
      <c r="CM125" s="1">
        <v>28.8</v>
      </c>
      <c r="CN125" s="1">
        <v>36</v>
      </c>
      <c r="CO125" s="1">
        <v>0</v>
      </c>
      <c r="CP125" s="1">
        <v>63</v>
      </c>
      <c r="CQ125" s="1">
        <v>15</v>
      </c>
      <c r="CR125" s="1">
        <v>84</v>
      </c>
      <c r="CS125" s="1">
        <v>44.4</v>
      </c>
      <c r="CT125" s="1">
        <v>158.4</v>
      </c>
      <c r="CU125" s="1">
        <v>1285.2</v>
      </c>
      <c r="CV125" s="1">
        <v>96</v>
      </c>
      <c r="CW125" s="1">
        <v>169.56</v>
      </c>
      <c r="CX125" s="1">
        <v>86.4</v>
      </c>
      <c r="CY125" s="1">
        <v>180.36</v>
      </c>
      <c r="CZ125" s="1">
        <v>64.8</v>
      </c>
      <c r="DA125" s="1">
        <v>241.5</v>
      </c>
      <c r="DB125" s="1">
        <v>190.5</v>
      </c>
      <c r="DC125" s="1">
        <v>534</v>
      </c>
      <c r="DD125" s="1">
        <v>267</v>
      </c>
      <c r="DE125" s="1">
        <v>19.2</v>
      </c>
      <c r="DF125" s="1">
        <v>1117.5</v>
      </c>
      <c r="DG125" s="1">
        <v>0</v>
      </c>
      <c r="DH125" s="1">
        <v>246</v>
      </c>
      <c r="DI125" s="1">
        <v>38.4</v>
      </c>
      <c r="DJ125" s="1">
        <v>192</v>
      </c>
      <c r="DK125" s="1">
        <v>486</v>
      </c>
      <c r="DL125" s="1">
        <v>30</v>
      </c>
      <c r="DM125" s="1">
        <v>15</v>
      </c>
      <c r="DN125" s="1">
        <v>6</v>
      </c>
      <c r="DO125" s="1">
        <v>294</v>
      </c>
      <c r="DP125" s="1">
        <v>426</v>
      </c>
      <c r="DQ125" s="1">
        <v>0</v>
      </c>
      <c r="DR125" s="1">
        <v>0</v>
      </c>
      <c r="DV125" s="1">
        <v>0</v>
      </c>
      <c r="DW125" s="1">
        <v>30229.94000000001</v>
      </c>
      <c r="DX125" s="1" t="s">
        <v>443</v>
      </c>
    </row>
    <row r="126" spans="1:128" x14ac:dyDescent="0.2">
      <c r="A126" s="2" t="s">
        <v>444</v>
      </c>
      <c r="B126" s="1">
        <v>319.6875</v>
      </c>
      <c r="C126" s="1">
        <v>3</v>
      </c>
      <c r="D126" s="1">
        <v>9</v>
      </c>
      <c r="E126" s="1">
        <v>35</v>
      </c>
      <c r="F126" s="1">
        <v>204</v>
      </c>
      <c r="G126" s="1">
        <v>0</v>
      </c>
      <c r="H126" s="1">
        <v>28.737864077669901</v>
      </c>
      <c r="I126" s="1">
        <v>16</v>
      </c>
      <c r="J126" s="1">
        <v>121</v>
      </c>
      <c r="K126" s="1">
        <v>0</v>
      </c>
      <c r="L126" s="1">
        <v>0</v>
      </c>
      <c r="M126" s="1">
        <v>0</v>
      </c>
      <c r="N126" s="1">
        <v>83.86666666666666</v>
      </c>
      <c r="O126" s="1">
        <v>22</v>
      </c>
      <c r="P126" s="1">
        <v>33.546666666666667</v>
      </c>
      <c r="Q126" s="1">
        <v>1</v>
      </c>
      <c r="R126" s="1">
        <v>85.355648535564853</v>
      </c>
      <c r="S126" s="1">
        <v>870.99999999999989</v>
      </c>
      <c r="T126" s="1">
        <v>3</v>
      </c>
      <c r="U126" s="1">
        <v>85</v>
      </c>
      <c r="V126" s="1">
        <v>10.66666666666667</v>
      </c>
      <c r="W126" s="1">
        <v>22.222222222222221</v>
      </c>
      <c r="X126" s="1">
        <v>447.82608695652169</v>
      </c>
      <c r="Y126" s="1">
        <v>187</v>
      </c>
      <c r="Z126" s="1">
        <v>0</v>
      </c>
      <c r="AA126" s="1">
        <v>68</v>
      </c>
      <c r="AB126" s="1">
        <v>44</v>
      </c>
      <c r="AC126" s="1">
        <v>26.666666666666661</v>
      </c>
      <c r="AD126" s="1">
        <v>916.00000000000011</v>
      </c>
      <c r="AE126" s="1">
        <v>15.111111111111111</v>
      </c>
      <c r="AF126" s="1">
        <v>32.914285714285711</v>
      </c>
      <c r="AG126" s="1">
        <v>154</v>
      </c>
      <c r="AH126" s="1">
        <v>23</v>
      </c>
      <c r="AI126" s="1">
        <v>82.000000000000014</v>
      </c>
      <c r="AJ126" s="1">
        <v>26.732673267326732</v>
      </c>
      <c r="AK126" s="1">
        <v>20</v>
      </c>
      <c r="AL126" s="1">
        <v>51</v>
      </c>
      <c r="AM126" s="1">
        <v>257</v>
      </c>
      <c r="AN126" s="1">
        <v>0</v>
      </c>
      <c r="AO126" s="1">
        <v>201</v>
      </c>
      <c r="AP126" s="1">
        <v>2.666666666666667</v>
      </c>
      <c r="AQ126" s="1">
        <v>21</v>
      </c>
      <c r="AR126" s="1">
        <v>9</v>
      </c>
      <c r="AS126" s="1">
        <v>9.2783505154639183</v>
      </c>
      <c r="AT126" s="1">
        <v>23.659793814432991</v>
      </c>
      <c r="AU126" s="1">
        <v>0</v>
      </c>
      <c r="AV126" s="1">
        <v>0</v>
      </c>
      <c r="AW126" s="1">
        <v>0</v>
      </c>
      <c r="AX126" s="1">
        <v>0</v>
      </c>
      <c r="AY126" s="1">
        <v>1930</v>
      </c>
      <c r="AZ126" s="1">
        <v>28</v>
      </c>
      <c r="BA126" s="1">
        <v>81</v>
      </c>
      <c r="BB126" s="1">
        <v>134</v>
      </c>
      <c r="BC126" s="1">
        <v>0</v>
      </c>
      <c r="BD126" s="1">
        <v>126</v>
      </c>
      <c r="BE126" s="1">
        <v>15</v>
      </c>
      <c r="BF126" s="1">
        <v>259.87261146496809</v>
      </c>
      <c r="BG126" s="1">
        <v>168.3116883116883</v>
      </c>
      <c r="BH126" s="1">
        <v>94</v>
      </c>
      <c r="BI126" s="1">
        <v>28.497409326424869</v>
      </c>
      <c r="BJ126" s="1">
        <v>500</v>
      </c>
      <c r="BK126" s="1">
        <v>20</v>
      </c>
      <c r="BL126" s="1">
        <v>21</v>
      </c>
      <c r="BM126" s="1">
        <v>554</v>
      </c>
      <c r="BN126" s="1">
        <v>26</v>
      </c>
      <c r="BO126" s="1">
        <v>884</v>
      </c>
      <c r="BP126" s="1">
        <v>25.477707006369421</v>
      </c>
      <c r="BQ126" s="1">
        <v>13</v>
      </c>
      <c r="BR126" s="1">
        <v>139</v>
      </c>
      <c r="BS126" s="1">
        <v>29.015544041450781</v>
      </c>
      <c r="BT126" s="1">
        <v>236.88311688311691</v>
      </c>
      <c r="BU126" s="1">
        <v>0</v>
      </c>
      <c r="BV126" s="1">
        <v>149</v>
      </c>
      <c r="BW126" s="1">
        <v>141</v>
      </c>
      <c r="BX126" s="1">
        <v>25</v>
      </c>
      <c r="BY126" s="1">
        <v>59.154929577464792</v>
      </c>
      <c r="BZ126" s="1">
        <v>31</v>
      </c>
      <c r="CA126" s="1">
        <v>3</v>
      </c>
      <c r="CB126" s="1">
        <v>12</v>
      </c>
      <c r="CC126" s="1">
        <v>0</v>
      </c>
      <c r="CD126" s="1">
        <v>1218</v>
      </c>
      <c r="CE126" s="1">
        <v>521.00000000000011</v>
      </c>
      <c r="CF126" s="1">
        <v>160</v>
      </c>
      <c r="CG126" s="1">
        <v>1560</v>
      </c>
      <c r="CH126" s="1">
        <v>140</v>
      </c>
      <c r="CI126" s="1">
        <v>12.67605633802817</v>
      </c>
      <c r="CJ126" s="1">
        <v>15.2112676056338</v>
      </c>
      <c r="CK126" s="1">
        <v>0</v>
      </c>
      <c r="CL126" s="1">
        <v>26.197183098591552</v>
      </c>
      <c r="CM126" s="1">
        <v>20.281690140845068</v>
      </c>
      <c r="CN126" s="1">
        <v>25.35211267605634</v>
      </c>
      <c r="CO126" s="1">
        <v>0</v>
      </c>
      <c r="CP126" s="1">
        <v>21</v>
      </c>
      <c r="CQ126" s="1">
        <v>8.720930232558139</v>
      </c>
      <c r="CR126" s="1">
        <v>28</v>
      </c>
      <c r="CS126" s="1">
        <v>31.26760563380282</v>
      </c>
      <c r="CT126" s="1">
        <v>132</v>
      </c>
      <c r="CU126" s="1">
        <v>1190</v>
      </c>
      <c r="CV126" s="1">
        <v>80</v>
      </c>
      <c r="CW126" s="1">
        <v>157</v>
      </c>
      <c r="CX126" s="1">
        <v>80</v>
      </c>
      <c r="CY126" s="1">
        <v>167</v>
      </c>
      <c r="CZ126" s="1">
        <v>59.999999999999993</v>
      </c>
      <c r="DA126" s="1">
        <v>161</v>
      </c>
      <c r="DB126" s="1">
        <v>127</v>
      </c>
      <c r="DC126" s="1">
        <v>178</v>
      </c>
      <c r="DD126" s="1">
        <v>178</v>
      </c>
      <c r="DE126" s="1">
        <v>13.52112676056338</v>
      </c>
      <c r="DF126" s="1">
        <v>745</v>
      </c>
      <c r="DG126" s="1">
        <v>0</v>
      </c>
      <c r="DH126" s="1">
        <v>82</v>
      </c>
      <c r="DI126" s="1">
        <v>27.04225352112676</v>
      </c>
      <c r="DJ126" s="1">
        <v>64</v>
      </c>
      <c r="DK126" s="1">
        <v>81</v>
      </c>
      <c r="DL126" s="1">
        <v>10</v>
      </c>
      <c r="DM126" s="1">
        <v>5</v>
      </c>
      <c r="DN126" s="1">
        <v>2</v>
      </c>
      <c r="DO126" s="1">
        <v>49</v>
      </c>
      <c r="DP126" s="1">
        <v>71</v>
      </c>
      <c r="DQ126" s="1">
        <v>0</v>
      </c>
      <c r="DR126" s="1">
        <v>0</v>
      </c>
      <c r="DV126" s="1">
        <v>0</v>
      </c>
      <c r="DW126" s="1">
        <v>17752.42210216662</v>
      </c>
      <c r="DX126" s="1" t="s">
        <v>444</v>
      </c>
    </row>
    <row r="127" spans="1:128" x14ac:dyDescent="0.2">
      <c r="A127" s="2"/>
      <c r="DW127" s="1">
        <v>0</v>
      </c>
    </row>
    <row r="128" spans="1:128" x14ac:dyDescent="0.2">
      <c r="A128" s="2" t="s">
        <v>445</v>
      </c>
      <c r="B128" s="1">
        <v>-678.70399999999995</v>
      </c>
      <c r="C128" s="1">
        <v>-9</v>
      </c>
      <c r="D128" s="1">
        <v>33</v>
      </c>
      <c r="E128" s="1">
        <v>-105</v>
      </c>
      <c r="F128" s="1">
        <v>-159.84</v>
      </c>
      <c r="G128" s="1">
        <v>0</v>
      </c>
      <c r="H128" s="1">
        <v>-85.84</v>
      </c>
      <c r="I128" s="1">
        <v>-42</v>
      </c>
      <c r="J128" s="1">
        <v>327.04000000000002</v>
      </c>
      <c r="K128" s="1">
        <v>12</v>
      </c>
      <c r="L128" s="1">
        <v>15.68</v>
      </c>
      <c r="M128" s="1">
        <v>0</v>
      </c>
      <c r="N128" s="1">
        <v>-150.96</v>
      </c>
      <c r="O128" s="1">
        <v>-59.2</v>
      </c>
      <c r="P128" s="1">
        <v>-74</v>
      </c>
      <c r="Q128" s="1">
        <v>506.24</v>
      </c>
      <c r="R128" s="1">
        <v>-204</v>
      </c>
      <c r="S128" s="1">
        <v>7645.12</v>
      </c>
      <c r="T128" s="1">
        <v>93.6</v>
      </c>
      <c r="U128" s="1">
        <v>-43.68</v>
      </c>
      <c r="V128" s="1">
        <v>33.6</v>
      </c>
      <c r="W128" s="1">
        <v>-25.2</v>
      </c>
      <c r="X128" s="1">
        <v>-618</v>
      </c>
      <c r="Y128" s="1">
        <v>590.52</v>
      </c>
      <c r="Z128" s="1">
        <v>0</v>
      </c>
      <c r="AA128" s="1">
        <v>1718.56</v>
      </c>
      <c r="AB128" s="1">
        <v>553.92000000000007</v>
      </c>
      <c r="AC128" s="1">
        <v>10.32</v>
      </c>
      <c r="AD128" s="1">
        <v>-1096.8</v>
      </c>
      <c r="AE128" s="1">
        <v>60.000000000000007</v>
      </c>
      <c r="AF128" s="1">
        <v>-78.400000000000006</v>
      </c>
      <c r="AG128" s="1">
        <v>967.67999999999984</v>
      </c>
      <c r="AH128" s="1">
        <v>57.4</v>
      </c>
      <c r="AI128" s="1">
        <v>1368</v>
      </c>
      <c r="AJ128" s="1">
        <v>-41.4</v>
      </c>
      <c r="AK128" s="1">
        <v>883.2</v>
      </c>
      <c r="AL128" s="1">
        <v>430.56</v>
      </c>
      <c r="AM128" s="1">
        <v>4422.5999999999995</v>
      </c>
      <c r="AN128" s="1">
        <v>18</v>
      </c>
      <c r="AO128" s="1">
        <v>-1206</v>
      </c>
      <c r="AP128" s="1">
        <v>12</v>
      </c>
      <c r="AQ128" s="1">
        <v>322.00000000000011</v>
      </c>
      <c r="AR128" s="1">
        <v>220.48</v>
      </c>
      <c r="AS128" s="1">
        <v>-16</v>
      </c>
      <c r="AT128" s="1">
        <v>-45.9</v>
      </c>
      <c r="AU128" s="1">
        <v>0</v>
      </c>
      <c r="AV128" s="1">
        <v>0</v>
      </c>
      <c r="AW128" s="1">
        <v>0</v>
      </c>
      <c r="AX128" s="1">
        <v>0</v>
      </c>
      <c r="AY128" s="1">
        <v>-1773</v>
      </c>
      <c r="AZ128" s="1">
        <v>-28</v>
      </c>
      <c r="BA128" s="1">
        <v>5</v>
      </c>
      <c r="BB128" s="1">
        <v>57.600000000000009</v>
      </c>
      <c r="BC128" s="1">
        <v>1.2</v>
      </c>
      <c r="BD128" s="1">
        <v>-187.5</v>
      </c>
      <c r="BE128" s="1">
        <v>-22.5</v>
      </c>
      <c r="BF128" s="1">
        <v>-407.2</v>
      </c>
      <c r="BG128" s="1">
        <v>-258.39999999999998</v>
      </c>
      <c r="BH128" s="1">
        <v>-112.8</v>
      </c>
      <c r="BI128" s="1">
        <v>-55</v>
      </c>
      <c r="BJ128" s="1">
        <v>-499</v>
      </c>
      <c r="BK128" s="1">
        <v>-16</v>
      </c>
      <c r="BL128" s="1">
        <v>-30.4</v>
      </c>
      <c r="BM128" s="1">
        <v>18</v>
      </c>
      <c r="BN128" s="1">
        <v>-14</v>
      </c>
      <c r="BO128" s="1">
        <v>-188.8000000000001</v>
      </c>
      <c r="BP128" s="1">
        <v>-40</v>
      </c>
      <c r="BQ128" s="1">
        <v>-19.5</v>
      </c>
      <c r="BR128" s="1">
        <v>-165.6</v>
      </c>
      <c r="BS128" s="1">
        <v>-55</v>
      </c>
      <c r="BT128" s="1">
        <v>-364.8</v>
      </c>
      <c r="BU128" s="1">
        <v>0</v>
      </c>
      <c r="BV128" s="1">
        <v>-211.5</v>
      </c>
      <c r="BW128" s="1">
        <v>1027.5</v>
      </c>
      <c r="BX128" s="1">
        <v>2547</v>
      </c>
      <c r="BY128" s="1">
        <v>1112.4000000000001</v>
      </c>
      <c r="BZ128" s="1">
        <v>146.88</v>
      </c>
      <c r="CA128" s="1">
        <v>92.4</v>
      </c>
      <c r="CB128" s="1">
        <v>3.5999999999999979</v>
      </c>
      <c r="CC128" s="1">
        <v>0</v>
      </c>
      <c r="CD128" s="1">
        <v>5487</v>
      </c>
      <c r="CE128" s="1">
        <v>14013.6</v>
      </c>
      <c r="CF128" s="1">
        <v>439.2</v>
      </c>
      <c r="CG128" s="1">
        <v>5.4000000000000909</v>
      </c>
      <c r="CH128" s="1">
        <v>1420.5</v>
      </c>
      <c r="CI128" s="1">
        <v>10.8</v>
      </c>
      <c r="CJ128" s="1">
        <v>1.1999999999999991</v>
      </c>
      <c r="CK128" s="1">
        <v>285.60000000000002</v>
      </c>
      <c r="CL128" s="1">
        <v>202.2</v>
      </c>
      <c r="CM128" s="1">
        <v>217.8</v>
      </c>
      <c r="CN128" s="1">
        <v>25.8</v>
      </c>
      <c r="CO128" s="1">
        <v>0</v>
      </c>
      <c r="CP128" s="1">
        <v>6</v>
      </c>
      <c r="CQ128" s="1">
        <v>-1.5</v>
      </c>
      <c r="CR128" s="1">
        <v>84</v>
      </c>
      <c r="CS128" s="1">
        <v>12</v>
      </c>
      <c r="CT128" s="1">
        <v>224.4</v>
      </c>
      <c r="CU128" s="1">
        <v>-1207.44</v>
      </c>
      <c r="CV128" s="1">
        <v>-90</v>
      </c>
      <c r="CW128" s="1">
        <v>70.199999999999989</v>
      </c>
      <c r="CX128" s="1">
        <v>-55.080000000000013</v>
      </c>
      <c r="CY128" s="1">
        <v>-105.84</v>
      </c>
      <c r="CZ128" s="1">
        <v>-44.34</v>
      </c>
      <c r="DA128" s="1">
        <v>1273.5</v>
      </c>
      <c r="DB128" s="1">
        <v>565.5</v>
      </c>
      <c r="DC128" s="1">
        <v>1044</v>
      </c>
      <c r="DD128" s="1">
        <v>373.5</v>
      </c>
      <c r="DE128" s="1">
        <v>2.4000000000000021</v>
      </c>
      <c r="DF128" s="1">
        <v>-636</v>
      </c>
      <c r="DG128" s="1">
        <v>0</v>
      </c>
      <c r="DH128" s="1">
        <v>1563</v>
      </c>
      <c r="DI128" s="1">
        <v>287.39999999999998</v>
      </c>
      <c r="DJ128" s="1">
        <v>3996</v>
      </c>
      <c r="DK128" s="1">
        <v>-126</v>
      </c>
      <c r="DL128" s="1">
        <v>774</v>
      </c>
      <c r="DM128" s="1">
        <v>1020</v>
      </c>
      <c r="DN128" s="1">
        <v>405</v>
      </c>
      <c r="DO128" s="1">
        <v>486</v>
      </c>
      <c r="DP128" s="1">
        <v>1146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49299.976000000002</v>
      </c>
      <c r="DX128" s="1" t="s">
        <v>445</v>
      </c>
    </row>
    <row r="129" spans="1:128" x14ac:dyDescent="0.2">
      <c r="A129" s="2"/>
    </row>
    <row r="130" spans="1:128" x14ac:dyDescent="0.2">
      <c r="A130" s="2" t="s">
        <v>446</v>
      </c>
      <c r="B130" s="1" t="s">
        <v>447</v>
      </c>
      <c r="Q130" s="1" t="s">
        <v>448</v>
      </c>
      <c r="AY130" s="1" t="s">
        <v>449</v>
      </c>
      <c r="BW130" s="1" t="s">
        <v>450</v>
      </c>
      <c r="CR130" s="1" t="s">
        <v>451</v>
      </c>
      <c r="DA130" s="1" t="s">
        <v>144</v>
      </c>
      <c r="DJ130" s="1" t="s">
        <v>452</v>
      </c>
      <c r="DX130" s="1" t="s">
        <v>446</v>
      </c>
    </row>
    <row r="131" spans="1:128" x14ac:dyDescent="0.2">
      <c r="A131" s="2" t="s">
        <v>453</v>
      </c>
      <c r="B131" s="1">
        <v>1483.0160000000001</v>
      </c>
      <c r="N131" s="1">
        <v>133.19999999999999</v>
      </c>
      <c r="Q131" s="1">
        <v>24985.3</v>
      </c>
      <c r="AY131" s="1">
        <v>1536.9</v>
      </c>
      <c r="BW131" s="1">
        <v>34043.580000000009</v>
      </c>
      <c r="CQ131" s="1">
        <v>13.5</v>
      </c>
      <c r="CR131" s="1">
        <v>1057.02</v>
      </c>
      <c r="DA131" s="1">
        <v>7127.4000000000005</v>
      </c>
      <c r="DJ131" s="1">
        <v>9150</v>
      </c>
      <c r="DW131" s="1">
        <v>79529.915999999997</v>
      </c>
      <c r="DX131" s="1" t="s">
        <v>453</v>
      </c>
    </row>
    <row r="132" spans="1:128" x14ac:dyDescent="0.2">
      <c r="A132" s="2" t="s">
        <v>454</v>
      </c>
      <c r="B132" s="1">
        <v>2175.6799999999998</v>
      </c>
      <c r="N132" s="1">
        <v>417.36</v>
      </c>
      <c r="Q132" s="1">
        <v>8446.880000000001</v>
      </c>
      <c r="AY132" s="1">
        <v>5904.0999999999995</v>
      </c>
      <c r="BW132" s="1">
        <v>6998.7000000000007</v>
      </c>
      <c r="CQ132" s="1">
        <v>15</v>
      </c>
      <c r="CR132" s="1">
        <v>2169.12</v>
      </c>
      <c r="DA132" s="1">
        <v>2654.1</v>
      </c>
      <c r="DJ132" s="1">
        <v>1449</v>
      </c>
      <c r="DW132" s="1">
        <v>30229.94</v>
      </c>
      <c r="DX132" s="1" t="s">
        <v>454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455</v>
      </c>
      <c r="V134" s="1">
        <v>48</v>
      </c>
      <c r="AR134" s="1">
        <v>239.2</v>
      </c>
      <c r="DA134" s="1">
        <v>6801.6</v>
      </c>
      <c r="DJ134" s="1">
        <v>4548</v>
      </c>
      <c r="DQ134" s="1">
        <v>0</v>
      </c>
      <c r="DW134" s="1">
        <v>11636.8</v>
      </c>
      <c r="DX134" s="1" t="s">
        <v>455</v>
      </c>
    </row>
    <row r="135" spans="1:128" x14ac:dyDescent="0.2">
      <c r="A135" s="2"/>
    </row>
    <row r="136" spans="1:128" x14ac:dyDescent="0.2">
      <c r="A136" s="2" t="s">
        <v>456</v>
      </c>
      <c r="V136" s="1">
        <v>313.86285714285708</v>
      </c>
      <c r="AR136" s="1">
        <v>295.1742857142857</v>
      </c>
      <c r="DA136" s="1">
        <v>22404.42142857143</v>
      </c>
      <c r="DJ136" s="1">
        <v>1458.9047619047619</v>
      </c>
      <c r="DQ136" s="1">
        <v>0</v>
      </c>
      <c r="DW136" s="1">
        <v>24472.363333333331</v>
      </c>
      <c r="DX136" s="1" t="s">
        <v>456</v>
      </c>
    </row>
    <row r="137" spans="1:128" x14ac:dyDescent="0.2">
      <c r="A137" s="2"/>
    </row>
    <row r="138" spans="1:128" x14ac:dyDescent="0.2">
      <c r="A138" s="2" t="s">
        <v>457</v>
      </c>
      <c r="V138" s="1">
        <v>-265.86285714285708</v>
      </c>
      <c r="AR138" s="1">
        <v>-55.974285714285713</v>
      </c>
      <c r="DA138" s="1">
        <v>-15602.821428571429</v>
      </c>
      <c r="DJ138" s="1">
        <v>3089.0952380952381</v>
      </c>
      <c r="DQ138" s="1">
        <v>0</v>
      </c>
      <c r="DX138" s="1" t="s">
        <v>457</v>
      </c>
    </row>
    <row r="139" spans="1:128" x14ac:dyDescent="0.2">
      <c r="A139" s="2"/>
    </row>
    <row r="140" spans="1:128" x14ac:dyDescent="0.2">
      <c r="A140" s="2"/>
      <c r="I140" s="1">
        <v>96</v>
      </c>
      <c r="Y140" s="1">
        <v>830.28</v>
      </c>
      <c r="AA140" s="1">
        <v>500.48</v>
      </c>
      <c r="AL140" s="1">
        <v>375.36</v>
      </c>
      <c r="AQ140" s="1">
        <v>386.4</v>
      </c>
      <c r="AR140" s="1">
        <v>37.44</v>
      </c>
      <c r="AY140" s="1">
        <v>3860</v>
      </c>
      <c r="BA140" s="1">
        <v>162</v>
      </c>
      <c r="BB140" s="1">
        <v>214.4</v>
      </c>
      <c r="BL140" s="1">
        <v>67.2</v>
      </c>
      <c r="BM140" s="1">
        <v>1108</v>
      </c>
      <c r="BO140" s="1">
        <v>1414.4</v>
      </c>
      <c r="DA140" s="1">
        <v>483</v>
      </c>
      <c r="DJ140" s="1">
        <v>384</v>
      </c>
      <c r="DQ140" s="1">
        <v>0</v>
      </c>
      <c r="DW140" s="1">
        <v>9918.9599999999991</v>
      </c>
    </row>
    <row r="141" spans="1:128" x14ac:dyDescent="0.2">
      <c r="A141" s="2" t="s">
        <v>458</v>
      </c>
      <c r="B141" s="1">
        <v>8303.5450000000001</v>
      </c>
      <c r="C141" s="1">
        <v>233.67500000000001</v>
      </c>
      <c r="D141" s="1">
        <v>3845.6574999999998</v>
      </c>
      <c r="E141" s="1">
        <v>303</v>
      </c>
      <c r="F141" s="1">
        <v>5894.5485714285714</v>
      </c>
      <c r="G141" s="1">
        <v>174</v>
      </c>
      <c r="H141" s="1">
        <v>500</v>
      </c>
      <c r="I141" s="1">
        <v>913.05250000000001</v>
      </c>
      <c r="J141" s="1">
        <v>2102.8506666666658</v>
      </c>
      <c r="K141" s="1">
        <v>290.35000000000002</v>
      </c>
      <c r="L141" s="1">
        <v>568.703125</v>
      </c>
      <c r="M141" s="1">
        <v>0</v>
      </c>
      <c r="N141" s="1">
        <v>1585.5025000000001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27869.23166666667</v>
      </c>
      <c r="T141" s="1">
        <v>564.24910714285716</v>
      </c>
      <c r="U141" s="1">
        <v>2400.3649999999998</v>
      </c>
      <c r="V141" s="1">
        <v>1867.41</v>
      </c>
      <c r="W141" s="1">
        <v>70</v>
      </c>
      <c r="X141" s="1">
        <v>1100</v>
      </c>
      <c r="Y141" s="1">
        <v>2837.4137500000011</v>
      </c>
      <c r="Z141" s="1">
        <v>234.20999999999989</v>
      </c>
      <c r="AA141" s="1">
        <v>4357.1173333333336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9924.6957142857136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404.41699999999997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5148.5706666666674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454.94166666666672</v>
      </c>
      <c r="BM141" s="1">
        <v>4427.2124999999996</v>
      </c>
      <c r="BN141" s="1">
        <v>325.125</v>
      </c>
      <c r="BO141" s="1">
        <v>7170.3184523809496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2592.5687499999999</v>
      </c>
      <c r="BX141" s="1">
        <v>333.07499999999999</v>
      </c>
      <c r="BY141" s="1">
        <v>700</v>
      </c>
      <c r="BZ141" s="1">
        <v>734.44178571428574</v>
      </c>
      <c r="CA141" s="1">
        <v>111.75500000000019</v>
      </c>
      <c r="CB141" s="1">
        <v>423.33749999999998</v>
      </c>
      <c r="CC141" s="1">
        <v>0</v>
      </c>
      <c r="CD141" s="1">
        <v>5012</v>
      </c>
      <c r="CE141" s="1">
        <v>16047.93154761905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610.36428571428587</v>
      </c>
      <c r="CM141" s="1">
        <v>671.78</v>
      </c>
      <c r="CN141" s="1">
        <v>717.90499999999997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5346.15</v>
      </c>
      <c r="CU141" s="1">
        <v>2845.395</v>
      </c>
      <c r="CV141" s="1">
        <v>113.85</v>
      </c>
      <c r="CW141" s="1">
        <v>1463.065333333333</v>
      </c>
      <c r="CX141" s="1">
        <v>99.225000000000009</v>
      </c>
      <c r="CY141" s="1">
        <v>1654.0462500000001</v>
      </c>
      <c r="CZ141" s="1">
        <v>404.12249999999989</v>
      </c>
      <c r="DA141" s="1">
        <v>2119.6135416666671</v>
      </c>
      <c r="DB141" s="1">
        <v>4086.1336309523808</v>
      </c>
      <c r="DC141" s="1">
        <v>5727.4624999999996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198439.51270238101</v>
      </c>
      <c r="DX141" s="1" t="s">
        <v>458</v>
      </c>
    </row>
    <row r="142" spans="1:128" x14ac:dyDescent="0.2">
      <c r="A142" s="2" t="s">
        <v>459</v>
      </c>
      <c r="DW142" s="1">
        <v>0</v>
      </c>
      <c r="DX142" s="1" t="s">
        <v>459</v>
      </c>
    </row>
    <row r="143" spans="1:128" x14ac:dyDescent="0.2">
      <c r="A143" s="2" t="s">
        <v>460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460</v>
      </c>
    </row>
    <row r="144" spans="1:128" x14ac:dyDescent="0.2">
      <c r="A144" s="2" t="s">
        <v>461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461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462</v>
      </c>
      <c r="B147" s="1">
        <v>2746.3449999999998</v>
      </c>
      <c r="C147" s="1">
        <v>203.67500000000001</v>
      </c>
      <c r="D147" s="1">
        <v>2165.6574999999998</v>
      </c>
      <c r="E147" s="1">
        <v>270</v>
      </c>
      <c r="F147" s="1">
        <v>3520.6285714285709</v>
      </c>
      <c r="G147" s="1">
        <v>114</v>
      </c>
      <c r="H147" s="1">
        <v>500</v>
      </c>
      <c r="I147" s="1">
        <v>660.05250000000001</v>
      </c>
      <c r="J147" s="1">
        <v>1372.610666666666</v>
      </c>
      <c r="K147" s="1">
        <v>254.35</v>
      </c>
      <c r="L147" s="1">
        <v>568.703125</v>
      </c>
      <c r="M147" s="1">
        <v>0</v>
      </c>
      <c r="N147" s="1">
        <v>1313.1824999999999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19724.591666666671</v>
      </c>
      <c r="T147" s="1">
        <v>477.84910714285718</v>
      </c>
      <c r="U147" s="1">
        <v>1844.7650000000001</v>
      </c>
      <c r="V147" s="1">
        <v>1161.33</v>
      </c>
      <c r="W147" s="1">
        <v>70</v>
      </c>
      <c r="X147" s="1">
        <v>1100</v>
      </c>
      <c r="Y147" s="1">
        <v>2242.453750000001</v>
      </c>
      <c r="Z147" s="1">
        <v>203.12999999999991</v>
      </c>
      <c r="AA147" s="1">
        <v>2414.0773333333341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8981.4957142857129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292.09699999999998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4677.8206666666674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447.74166666666667</v>
      </c>
      <c r="BM147" s="1">
        <v>3363.7125000000001</v>
      </c>
      <c r="BN147" s="1">
        <v>313.625</v>
      </c>
      <c r="BO147" s="1">
        <v>5727.9184523809508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2181.8187499999999</v>
      </c>
      <c r="BX147" s="1">
        <v>234.07499999999999</v>
      </c>
      <c r="BY147" s="1">
        <v>700</v>
      </c>
      <c r="BZ147" s="1">
        <v>357.34178571428572</v>
      </c>
      <c r="CA147" s="1">
        <v>102.7950000000002</v>
      </c>
      <c r="CB147" s="1">
        <v>416.73750000000001</v>
      </c>
      <c r="CC147" s="1">
        <v>0</v>
      </c>
      <c r="CD147" s="1">
        <v>800</v>
      </c>
      <c r="CE147" s="1">
        <v>12609.93154761905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610.36428571428587</v>
      </c>
      <c r="CM147" s="1">
        <v>671.78</v>
      </c>
      <c r="CN147" s="1">
        <v>717.90499999999997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5252.95</v>
      </c>
      <c r="CU147" s="1">
        <v>2089.395</v>
      </c>
      <c r="CV147" s="1">
        <v>113.85</v>
      </c>
      <c r="CW147" s="1">
        <v>1025.6653333333329</v>
      </c>
      <c r="CX147" s="1">
        <v>99.225000000000009</v>
      </c>
      <c r="CY147" s="1">
        <v>1495.2862500000001</v>
      </c>
      <c r="CZ147" s="1">
        <v>298.10249999999991</v>
      </c>
      <c r="DA147" s="1">
        <v>1607.8635416666671</v>
      </c>
      <c r="DB147" s="1">
        <v>3532.6336309523808</v>
      </c>
      <c r="DC147" s="1">
        <v>5001.4624999999996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149516.032702381</v>
      </c>
      <c r="DX147" s="1" t="s">
        <v>462</v>
      </c>
    </row>
    <row r="148" spans="1:128" x14ac:dyDescent="0.2">
      <c r="A148" s="2" t="s">
        <v>463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660.05250000000001</v>
      </c>
      <c r="J148" s="1">
        <v>1312.610666666666</v>
      </c>
      <c r="K148" s="1">
        <v>254.35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24462.471666666672</v>
      </c>
      <c r="T148" s="1">
        <v>477.84910714285718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2230.2937500000012</v>
      </c>
      <c r="Z148" s="1">
        <v>203.12999999999991</v>
      </c>
      <c r="AA148" s="1">
        <v>2414.0773333333341</v>
      </c>
      <c r="AB148" s="1">
        <v>589.5999999999998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1304.962666666667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638.59500000000014</v>
      </c>
      <c r="AM148" s="1">
        <v>6557.6457142857134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3927.820666666667</v>
      </c>
      <c r="AZ148" s="1">
        <v>356.87</v>
      </c>
      <c r="BA148" s="1">
        <v>670.78125</v>
      </c>
      <c r="BB148" s="1">
        <v>2719.9386904761909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114.7416666666667</v>
      </c>
      <c r="BM148" s="1">
        <v>926.37916666666661</v>
      </c>
      <c r="BN148" s="1">
        <v>157.375</v>
      </c>
      <c r="BO148" s="1">
        <v>5036.3184523809541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1905.6937499999999</v>
      </c>
      <c r="BX148" s="1">
        <v>234.07499999999999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800</v>
      </c>
      <c r="CE148" s="1">
        <v>9410.4315476190459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917.90499999999997</v>
      </c>
      <c r="CO148" s="1">
        <v>57.6</v>
      </c>
      <c r="CP148" s="1">
        <v>426.6875</v>
      </c>
      <c r="CQ148" s="1">
        <v>150</v>
      </c>
      <c r="CR148" s="1">
        <v>480.4375</v>
      </c>
      <c r="CS148" s="1">
        <v>150</v>
      </c>
      <c r="CT148" s="1">
        <v>436.95000000000022</v>
      </c>
      <c r="CU148" s="1">
        <v>2089.395</v>
      </c>
      <c r="CV148" s="1">
        <v>113.85</v>
      </c>
      <c r="CW148" s="1">
        <v>1025.6653333333329</v>
      </c>
      <c r="CX148" s="1">
        <v>99.225000000000009</v>
      </c>
      <c r="CY148" s="1">
        <v>1495.2862500000001</v>
      </c>
      <c r="CZ148" s="1">
        <v>298.10249999999991</v>
      </c>
      <c r="DA148" s="1">
        <v>1532.8635416666671</v>
      </c>
      <c r="DB148" s="1">
        <v>6987.6336309523813</v>
      </c>
      <c r="DC148" s="1">
        <v>4749.4624999999996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499.76249999999999</v>
      </c>
      <c r="DI148" s="1">
        <v>600</v>
      </c>
      <c r="DJ148" s="1">
        <v>1058.25</v>
      </c>
      <c r="DK148" s="1">
        <v>1321.75</v>
      </c>
      <c r="DL148" s="1">
        <v>165.3125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141086.33044047619</v>
      </c>
      <c r="DX148" s="1" t="s">
        <v>463</v>
      </c>
    </row>
    <row r="149" spans="1:128" x14ac:dyDescent="0.2">
      <c r="A149" s="2" t="s">
        <v>464</v>
      </c>
      <c r="B149" s="1">
        <v>2746.3449999999998</v>
      </c>
      <c r="C149" s="1">
        <v>203.67500000000001</v>
      </c>
      <c r="D149" s="1">
        <v>1750</v>
      </c>
      <c r="E149" s="1">
        <v>270</v>
      </c>
      <c r="F149" s="1">
        <v>3120.6285714285709</v>
      </c>
      <c r="G149" s="1">
        <v>114</v>
      </c>
      <c r="H149" s="1">
        <v>500</v>
      </c>
      <c r="I149" s="1">
        <v>1860.0525</v>
      </c>
      <c r="J149" s="1">
        <v>1312.610666666666</v>
      </c>
      <c r="K149" s="1">
        <v>754.35</v>
      </c>
      <c r="L149" s="1">
        <v>68.703125</v>
      </c>
      <c r="M149" s="1">
        <v>0</v>
      </c>
      <c r="N149" s="1">
        <v>1270.0625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34282.471666666701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2629.59375</v>
      </c>
      <c r="Z149" s="1">
        <v>203.12999999999991</v>
      </c>
      <c r="AA149" s="1">
        <v>2496.450666666668</v>
      </c>
      <c r="AB149" s="1">
        <v>1532.5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1876.1626666666671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2404.9949999999999</v>
      </c>
      <c r="AM149" s="1">
        <v>5621.6457142857098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263.05700000000002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1232.368285714286</v>
      </c>
      <c r="AZ149" s="1">
        <v>356.87</v>
      </c>
      <c r="BA149" s="1">
        <v>670.78125</v>
      </c>
      <c r="BB149" s="1">
        <v>1519.9386904761909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114.7416666666667</v>
      </c>
      <c r="BM149" s="1">
        <v>926.37916666666661</v>
      </c>
      <c r="BN149" s="1">
        <v>157.375</v>
      </c>
      <c r="BO149" s="1">
        <v>4436.3184523809541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2205.6937499999999</v>
      </c>
      <c r="BX149" s="1">
        <v>534.07500000000005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1100</v>
      </c>
      <c r="CE149" s="1">
        <v>8708.2982142857109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426.6875</v>
      </c>
      <c r="CQ149" s="1">
        <v>150</v>
      </c>
      <c r="CR149" s="1">
        <v>480.4375</v>
      </c>
      <c r="CS149" s="1">
        <v>150</v>
      </c>
      <c r="CT149" s="1">
        <v>556.95000000000005</v>
      </c>
      <c r="CU149" s="1">
        <v>2089.395</v>
      </c>
      <c r="CV149" s="1">
        <v>113.85</v>
      </c>
      <c r="CW149" s="1">
        <v>1176.98914285714</v>
      </c>
      <c r="CX149" s="1">
        <v>99.225000000000009</v>
      </c>
      <c r="CY149" s="1">
        <v>715.28624999999977</v>
      </c>
      <c r="CZ149" s="1">
        <v>298.10249999999991</v>
      </c>
      <c r="DA149" s="1">
        <v>1935.6968750000001</v>
      </c>
      <c r="DB149" s="1">
        <v>4629.6711309523798</v>
      </c>
      <c r="DC149" s="1">
        <v>5032.2124999999996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661.76250000000005</v>
      </c>
      <c r="DI149" s="1">
        <v>700</v>
      </c>
      <c r="DJ149" s="1">
        <v>1058.25</v>
      </c>
      <c r="DK149" s="1">
        <v>1321.75</v>
      </c>
      <c r="DL149" s="1">
        <v>165.3125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148940.46270238099</v>
      </c>
      <c r="DX149" s="1" t="s">
        <v>464</v>
      </c>
    </row>
    <row r="150" spans="1:128" x14ac:dyDescent="0.2">
      <c r="A150" s="2" t="s">
        <v>465</v>
      </c>
      <c r="B150" s="1">
        <v>2746.3449999999998</v>
      </c>
      <c r="C150" s="1">
        <v>203.67500000000001</v>
      </c>
      <c r="D150" s="1">
        <v>2165.6574999999998</v>
      </c>
      <c r="E150" s="1">
        <v>270</v>
      </c>
      <c r="F150" s="1">
        <v>2120.6285714285709</v>
      </c>
      <c r="G150" s="1">
        <v>114</v>
      </c>
      <c r="H150" s="1">
        <v>500</v>
      </c>
      <c r="I150" s="1">
        <v>660.05250000000001</v>
      </c>
      <c r="J150" s="1">
        <v>1312.610666666666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19905.291666666672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3781.4957142857129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1732.368285714286</v>
      </c>
      <c r="AZ150" s="1">
        <v>356.87</v>
      </c>
      <c r="BA150" s="1">
        <v>670.78125</v>
      </c>
      <c r="BB150" s="1">
        <v>1419.9386904761909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114.7416666666667</v>
      </c>
      <c r="BM150" s="1">
        <v>6676.3791666666666</v>
      </c>
      <c r="BN150" s="1">
        <v>357.375</v>
      </c>
      <c r="BO150" s="1">
        <v>3878.5184523809512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13977.09821428571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810.36428571428587</v>
      </c>
      <c r="CM150" s="1">
        <v>621.80500000000006</v>
      </c>
      <c r="CN150" s="1">
        <v>642.50499999999988</v>
      </c>
      <c r="CO150" s="1">
        <v>57.6</v>
      </c>
      <c r="CP150" s="1">
        <v>426.6875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1068.989142857143</v>
      </c>
      <c r="CX150" s="1">
        <v>99.225000000000009</v>
      </c>
      <c r="CY150" s="1">
        <v>1015.28625</v>
      </c>
      <c r="CZ150" s="1">
        <v>298.10249999999991</v>
      </c>
      <c r="DA150" s="1">
        <v>1485.6968750000001</v>
      </c>
      <c r="DB150" s="1">
        <v>4379.6711309523807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1058.25</v>
      </c>
      <c r="DK150" s="1">
        <v>1321.75</v>
      </c>
      <c r="DL150" s="1">
        <v>165.3125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134585.440202381</v>
      </c>
      <c r="DX150" s="1" t="s">
        <v>465</v>
      </c>
    </row>
    <row r="151" spans="1:128" x14ac:dyDescent="0.2">
      <c r="A151" s="2" t="s">
        <v>466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15162.31166666667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2496.450666666668</v>
      </c>
      <c r="AB151" s="1">
        <v>589.5999999999998</v>
      </c>
      <c r="AC151" s="1">
        <v>167.04</v>
      </c>
      <c r="AD151" s="1">
        <v>1707.15</v>
      </c>
      <c r="AE151" s="1">
        <v>150</v>
      </c>
      <c r="AF151" s="1">
        <v>500</v>
      </c>
      <c r="AG151" s="1">
        <v>924.96266666666702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4881.4957142857129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292.09699999999998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7232.3682857142858</v>
      </c>
      <c r="AZ151" s="1">
        <v>356.87</v>
      </c>
      <c r="BA151" s="1">
        <v>670.78125</v>
      </c>
      <c r="BB151" s="1">
        <v>1246.138690476191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114.7416666666667</v>
      </c>
      <c r="BM151" s="1">
        <v>2176.3791666666671</v>
      </c>
      <c r="BN151" s="1">
        <v>357.375</v>
      </c>
      <c r="BO151" s="1">
        <v>4993.4934523809516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378.76607142857142</v>
      </c>
      <c r="CC151" s="1">
        <v>0</v>
      </c>
      <c r="CD151" s="1">
        <v>800</v>
      </c>
      <c r="CE151" s="1">
        <v>18622.78571428571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610.36428571428587</v>
      </c>
      <c r="CM151" s="1">
        <v>621.80500000000006</v>
      </c>
      <c r="CN151" s="1">
        <v>442.50499999999988</v>
      </c>
      <c r="CO151" s="1">
        <v>57.6</v>
      </c>
      <c r="CP151" s="1">
        <v>426.6875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1768.989142857143</v>
      </c>
      <c r="CX151" s="1">
        <v>99.225000000000009</v>
      </c>
      <c r="CY151" s="1">
        <v>1015.28625</v>
      </c>
      <c r="CZ151" s="1">
        <v>298.10249999999991</v>
      </c>
      <c r="DA151" s="1">
        <v>1352.8218750000001</v>
      </c>
      <c r="DB151" s="1">
        <v>8433.4461309523813</v>
      </c>
      <c r="DC151" s="1">
        <v>4724.4624999999996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165.3125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142352.007702381</v>
      </c>
      <c r="DX151" s="1" t="s">
        <v>466</v>
      </c>
    </row>
    <row r="152" spans="1:128" x14ac:dyDescent="0.2">
      <c r="A152" s="2" t="s">
        <v>467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2620.6285714285709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42755.291666666672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16281.495714285709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1232.368285714286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1426.3791666666671</v>
      </c>
      <c r="BN152" s="1">
        <v>157.375</v>
      </c>
      <c r="BO152" s="1">
        <v>5493.4934523809516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1907.6937499999999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9522.7857142857119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1768.989142857143</v>
      </c>
      <c r="CX152" s="1">
        <v>99.225000000000009</v>
      </c>
      <c r="CY152" s="1">
        <v>715.28624999999977</v>
      </c>
      <c r="CZ152" s="1">
        <v>298.10249999999991</v>
      </c>
      <c r="DA152" s="1">
        <v>1352.8218750000001</v>
      </c>
      <c r="DB152" s="1">
        <v>5383.4461309523813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168849.98770238101</v>
      </c>
      <c r="DX152" s="1" t="s">
        <v>467</v>
      </c>
    </row>
    <row r="153" spans="1:128" x14ac:dyDescent="0.2">
      <c r="A153" s="2" t="s">
        <v>468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5367.76</v>
      </c>
      <c r="R153" s="1">
        <v>400</v>
      </c>
      <c r="S153" s="1">
        <v>16687.311666666668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1224.962666666667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11381.495714285709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1532.368285714286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414.74166666666667</v>
      </c>
      <c r="BM153" s="1">
        <v>926.37916666666661</v>
      </c>
      <c r="BN153" s="1">
        <v>157.375</v>
      </c>
      <c r="BO153" s="1">
        <v>6743.4934523809516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2207.6937499999999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6322.7857142857119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436.95000000000022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3633.4461309523808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137713.0185595238</v>
      </c>
      <c r="DX153" s="1" t="s">
        <v>468</v>
      </c>
    </row>
    <row r="154" spans="1:128" x14ac:dyDescent="0.2">
      <c r="A154" s="2" t="s">
        <v>469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13287.31166666667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1942.453750000001</v>
      </c>
      <c r="Z154" s="1">
        <v>203.12999999999991</v>
      </c>
      <c r="AA154" s="1">
        <v>2796.450666666668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13981.495714285709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392.09699999999998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1632.368285714286</v>
      </c>
      <c r="AZ154" s="1">
        <v>356.87</v>
      </c>
      <c r="BA154" s="1">
        <v>670.78125</v>
      </c>
      <c r="BB154" s="1">
        <v>1446.138690476191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2626.3791666666671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2307.6937499999999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3922.7857142857119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3436.95</v>
      </c>
      <c r="CU154" s="1">
        <v>2089.395</v>
      </c>
      <c r="CV154" s="1">
        <v>113.85</v>
      </c>
      <c r="CW154" s="1">
        <v>1150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2383.4461309523808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129563.0185595238</v>
      </c>
      <c r="DX154" s="1" t="s">
        <v>469</v>
      </c>
    </row>
    <row r="155" spans="1:128" x14ac:dyDescent="0.2">
      <c r="A155" s="2"/>
    </row>
    <row r="156" spans="1:128" x14ac:dyDescent="0.2">
      <c r="A156" s="2" t="s">
        <v>470</v>
      </c>
      <c r="B156" s="1">
        <v>8736.5597619047621</v>
      </c>
      <c r="C156" s="1">
        <v>288.76290476190468</v>
      </c>
      <c r="D156" s="1">
        <v>4378.2111190476189</v>
      </c>
      <c r="E156" s="1">
        <v>395.35990476190477</v>
      </c>
      <c r="F156" s="1">
        <v>6064.9247619047619</v>
      </c>
      <c r="G156" s="1">
        <v>209.42857142857139</v>
      </c>
      <c r="H156" s="1">
        <v>497.04</v>
      </c>
      <c r="I156" s="1">
        <v>1138.4931666666671</v>
      </c>
      <c r="J156" s="1">
        <v>1966.477333333333</v>
      </c>
      <c r="K156" s="1">
        <v>375.50542857142858</v>
      </c>
      <c r="L156" s="1">
        <v>637.80522023809533</v>
      </c>
      <c r="M156" s="1">
        <v>0</v>
      </c>
      <c r="N156" s="1">
        <v>1719.9710714285709</v>
      </c>
      <c r="O156" s="1">
        <v>571.54648809523815</v>
      </c>
      <c r="P156" s="1">
        <v>913.44190476190511</v>
      </c>
      <c r="Q156" s="1">
        <v>902.69333333333338</v>
      </c>
      <c r="R156" s="1">
        <v>741.27939047619043</v>
      </c>
      <c r="S156" s="1">
        <v>24214.418333333339</v>
      </c>
      <c r="T156" s="1">
        <v>606.83958333333339</v>
      </c>
      <c r="U156" s="1">
        <v>2872.4221428571432</v>
      </c>
      <c r="V156" s="1">
        <v>2133.272857142857</v>
      </c>
      <c r="W156" s="1">
        <v>65.257142857142867</v>
      </c>
      <c r="X156" s="1">
        <v>1100</v>
      </c>
      <c r="Y156" s="1">
        <v>2633.5789880952389</v>
      </c>
      <c r="Z156" s="1">
        <v>345.42142857142852</v>
      </c>
      <c r="AA156" s="1">
        <v>4775.7611428571436</v>
      </c>
      <c r="AB156" s="1">
        <v>867.89142857142838</v>
      </c>
      <c r="AC156" s="1">
        <v>220.0352380952381</v>
      </c>
      <c r="AD156" s="1">
        <v>2746.8071428571429</v>
      </c>
      <c r="AE156" s="1">
        <v>69.714285714285722</v>
      </c>
      <c r="AF156" s="1">
        <v>497.9733333333333</v>
      </c>
      <c r="AG156" s="1">
        <v>1639.989333333333</v>
      </c>
      <c r="AH156" s="1">
        <v>205.35933333333341</v>
      </c>
      <c r="AI156" s="1">
        <v>6219.9071428571424</v>
      </c>
      <c r="AJ156" s="1">
        <v>687.4</v>
      </c>
      <c r="AK156" s="1">
        <v>2264.5523809523811</v>
      </c>
      <c r="AL156" s="1">
        <v>1084.6197619047621</v>
      </c>
      <c r="AM156" s="1">
        <v>9840.6385714285716</v>
      </c>
      <c r="AN156" s="1">
        <v>246.6</v>
      </c>
      <c r="AO156" s="1">
        <v>3904.6428571428569</v>
      </c>
      <c r="AP156" s="1">
        <v>68.487142857142857</v>
      </c>
      <c r="AQ156" s="1">
        <v>1552.649285714286</v>
      </c>
      <c r="AR156" s="1">
        <v>460.39128571428569</v>
      </c>
      <c r="AS156" s="1">
        <v>221.01392857142861</v>
      </c>
      <c r="AT156" s="1">
        <v>211.4014285714286</v>
      </c>
      <c r="AU156" s="1">
        <v>68.466964285714283</v>
      </c>
      <c r="AV156" s="1">
        <v>0</v>
      </c>
      <c r="AW156" s="1">
        <v>0</v>
      </c>
      <c r="AX156" s="1">
        <v>0</v>
      </c>
      <c r="AY156" s="1">
        <v>4991.5706666666674</v>
      </c>
      <c r="AZ156" s="1">
        <v>491.37</v>
      </c>
      <c r="BA156" s="1">
        <v>740.78125</v>
      </c>
      <c r="BB156" s="1">
        <v>3023.1386904761912</v>
      </c>
      <c r="BC156" s="1">
        <v>640.79999999999995</v>
      </c>
      <c r="BD156" s="1">
        <v>1485.5</v>
      </c>
      <c r="BE156" s="1">
        <v>235.3125</v>
      </c>
      <c r="BF156" s="1">
        <v>252.1</v>
      </c>
      <c r="BG156" s="1">
        <v>319.2</v>
      </c>
      <c r="BH156" s="1">
        <v>300</v>
      </c>
      <c r="BI156" s="1">
        <v>170</v>
      </c>
      <c r="BJ156" s="1">
        <v>1287</v>
      </c>
      <c r="BK156" s="1">
        <v>110.64125</v>
      </c>
      <c r="BL156" s="1">
        <v>451.74166666666667</v>
      </c>
      <c r="BM156" s="1">
        <v>3855.2125000000001</v>
      </c>
      <c r="BN156" s="1">
        <v>313.125</v>
      </c>
      <c r="BO156" s="1">
        <v>6651.9184523809508</v>
      </c>
      <c r="BP156" s="1">
        <v>0</v>
      </c>
      <c r="BQ156" s="1">
        <v>189.15625</v>
      </c>
      <c r="BR156" s="1">
        <v>348.8</v>
      </c>
      <c r="BS156" s="1">
        <v>169</v>
      </c>
      <c r="BT156" s="1">
        <v>550</v>
      </c>
      <c r="BU156" s="1">
        <v>740</v>
      </c>
      <c r="BV156" s="1">
        <v>1180</v>
      </c>
      <c r="BW156" s="1">
        <v>3591.3901785714279</v>
      </c>
      <c r="BX156" s="1">
        <v>0</v>
      </c>
      <c r="BY156" s="1">
        <v>0</v>
      </c>
      <c r="BZ156" s="1">
        <v>989.51464285714303</v>
      </c>
      <c r="CA156" s="1">
        <v>5886.4550000000008</v>
      </c>
      <c r="CB156" s="1">
        <v>398.13749999999999</v>
      </c>
      <c r="CC156" s="1">
        <v>0</v>
      </c>
      <c r="CD156" s="1">
        <v>23799.71428571429</v>
      </c>
      <c r="CE156" s="1">
        <v>14643.074404761899</v>
      </c>
      <c r="CF156" s="1">
        <v>0</v>
      </c>
      <c r="CG156" s="1">
        <v>4408.4742857142865</v>
      </c>
      <c r="CH156" s="1">
        <v>426.53571428571422</v>
      </c>
      <c r="CI156" s="1">
        <v>221.37142857142859</v>
      </c>
      <c r="CJ156" s="1">
        <v>177.37142857142859</v>
      </c>
      <c r="CK156" s="1">
        <v>157.9714285714285</v>
      </c>
      <c r="CL156" s="1">
        <v>819.90714285714296</v>
      </c>
      <c r="CM156" s="1">
        <v>988.43714285714293</v>
      </c>
      <c r="CN156" s="1">
        <v>1257.847857142857</v>
      </c>
      <c r="CO156" s="1">
        <v>150.17142857142861</v>
      </c>
      <c r="CP156" s="1">
        <v>589.09226190476193</v>
      </c>
      <c r="CQ156" s="1">
        <v>136.57142857142861</v>
      </c>
      <c r="CR156" s="1">
        <v>870.9375</v>
      </c>
      <c r="CS156" s="1">
        <v>93.771428571428572</v>
      </c>
      <c r="CT156" s="1">
        <v>5385.1214285714286</v>
      </c>
      <c r="CU156" s="1">
        <v>3881.474999999999</v>
      </c>
      <c r="CV156" s="1">
        <v>183.27857142857141</v>
      </c>
      <c r="CW156" s="1">
        <v>2679.9681904761901</v>
      </c>
      <c r="CX156" s="1">
        <v>145.04785714285711</v>
      </c>
      <c r="CY156" s="1">
        <v>2179.1833928571418</v>
      </c>
      <c r="CZ156" s="1">
        <v>739.05964285714265</v>
      </c>
      <c r="DA156" s="1">
        <v>11147.54211309524</v>
      </c>
      <c r="DB156" s="1">
        <v>7752.5979166666684</v>
      </c>
      <c r="DC156" s="1">
        <v>8729.3196428571428</v>
      </c>
      <c r="DD156" s="1">
        <v>1813.571428571428</v>
      </c>
      <c r="DE156" s="1">
        <v>208.57142857142861</v>
      </c>
      <c r="DF156" s="1">
        <v>2559.428571428572</v>
      </c>
      <c r="DG156" s="1">
        <v>96.814285714285717</v>
      </c>
      <c r="DH156" s="1">
        <v>0</v>
      </c>
      <c r="DI156" s="1">
        <v>823.22857142857151</v>
      </c>
      <c r="DJ156" s="1">
        <v>0</v>
      </c>
      <c r="DK156" s="1">
        <v>2019.75</v>
      </c>
      <c r="DL156" s="1">
        <v>0</v>
      </c>
      <c r="DM156" s="1">
        <v>0</v>
      </c>
      <c r="DN156" s="1">
        <v>0</v>
      </c>
      <c r="DO156" s="1">
        <v>0</v>
      </c>
      <c r="DP156" s="1">
        <v>123.46428571428579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239933.5498666667</v>
      </c>
      <c r="DX156" s="1" t="s">
        <v>470</v>
      </c>
    </row>
    <row r="157" spans="1:128" x14ac:dyDescent="0.2">
      <c r="A157" s="2" t="s">
        <v>459</v>
      </c>
      <c r="B157" s="1">
        <v>433.014761904762</v>
      </c>
      <c r="C157" s="1">
        <v>55.08790476190476</v>
      </c>
      <c r="D157" s="1">
        <v>532.55361904761901</v>
      </c>
      <c r="E157" s="1">
        <v>92.359904761904758</v>
      </c>
      <c r="F157" s="1">
        <v>170.3761904761906</v>
      </c>
      <c r="G157" s="1">
        <v>35.428571428571431</v>
      </c>
      <c r="H157" s="1">
        <v>0</v>
      </c>
      <c r="I157" s="1">
        <v>225.44066666666669</v>
      </c>
      <c r="J157" s="1">
        <v>0</v>
      </c>
      <c r="K157" s="1">
        <v>85.155428571428573</v>
      </c>
      <c r="L157" s="1">
        <v>69.102095238095245</v>
      </c>
      <c r="M157" s="1">
        <v>0</v>
      </c>
      <c r="N157" s="1">
        <v>134.46857142857141</v>
      </c>
      <c r="O157" s="1">
        <v>159.8752380952381</v>
      </c>
      <c r="P157" s="1">
        <v>148.28190476190471</v>
      </c>
      <c r="Q157" s="1">
        <v>0</v>
      </c>
      <c r="R157" s="1">
        <v>341.27939047619049</v>
      </c>
      <c r="S157" s="1">
        <v>0</v>
      </c>
      <c r="T157" s="1">
        <v>42.590476190476181</v>
      </c>
      <c r="U157" s="1">
        <v>472.05714285714282</v>
      </c>
      <c r="V157" s="1">
        <v>265.86285714285708</v>
      </c>
      <c r="W157" s="1">
        <v>0</v>
      </c>
      <c r="X157" s="1">
        <v>0</v>
      </c>
      <c r="Y157" s="1">
        <v>0</v>
      </c>
      <c r="Z157" s="1">
        <v>111.2114285714286</v>
      </c>
      <c r="AA157" s="1">
        <v>418.64380952380952</v>
      </c>
      <c r="AB157" s="1">
        <v>39.37142857142851</v>
      </c>
      <c r="AC157" s="1">
        <v>52.995238095238093</v>
      </c>
      <c r="AD157" s="1">
        <v>508.05714285714288</v>
      </c>
      <c r="AE157" s="1">
        <v>0</v>
      </c>
      <c r="AF157" s="1">
        <v>0</v>
      </c>
      <c r="AG157" s="1">
        <v>0</v>
      </c>
      <c r="AH157" s="1">
        <v>1.533333333333331</v>
      </c>
      <c r="AI157" s="1">
        <v>905.25714285714275</v>
      </c>
      <c r="AJ157" s="1">
        <v>0</v>
      </c>
      <c r="AK157" s="1">
        <v>349.35238095238083</v>
      </c>
      <c r="AL157" s="1">
        <v>0</v>
      </c>
      <c r="AM157" s="1">
        <v>0</v>
      </c>
      <c r="AN157" s="1">
        <v>68.399999999999977</v>
      </c>
      <c r="AO157" s="1">
        <v>609.14285714285711</v>
      </c>
      <c r="AP157" s="1">
        <v>0</v>
      </c>
      <c r="AQ157" s="1">
        <v>163.87428571428549</v>
      </c>
      <c r="AR157" s="1">
        <v>55.974285714285713</v>
      </c>
      <c r="AS157" s="1">
        <v>123.3501785714286</v>
      </c>
      <c r="AT157" s="1">
        <v>107.1364285714286</v>
      </c>
      <c r="AU157" s="1">
        <v>27.945714285714288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998.82142857142844</v>
      </c>
      <c r="BX157" s="1">
        <v>0</v>
      </c>
      <c r="BZ157" s="1">
        <v>255.0728571428572</v>
      </c>
      <c r="CA157" s="1">
        <v>5774.7000000000007</v>
      </c>
      <c r="CB157" s="1">
        <v>0</v>
      </c>
      <c r="CC157" s="1">
        <v>0</v>
      </c>
      <c r="CD157" s="1">
        <v>18787.71428571429</v>
      </c>
      <c r="CE157" s="1">
        <v>0</v>
      </c>
      <c r="CF157" s="1">
        <v>0</v>
      </c>
      <c r="CG157" s="1">
        <v>393.2742857142855</v>
      </c>
      <c r="CH157" s="1">
        <v>0</v>
      </c>
      <c r="CI157" s="1">
        <v>0</v>
      </c>
      <c r="CJ157" s="1">
        <v>0</v>
      </c>
      <c r="CK157" s="1">
        <v>0</v>
      </c>
      <c r="CL157" s="1">
        <v>209.54285714285709</v>
      </c>
      <c r="CM157" s="1">
        <v>316.65714285714301</v>
      </c>
      <c r="CN157" s="1">
        <v>539.94285714285718</v>
      </c>
      <c r="CO157" s="1">
        <v>62.571428571428569</v>
      </c>
      <c r="CP157" s="1">
        <v>63.404761904761898</v>
      </c>
      <c r="CQ157" s="1">
        <v>0</v>
      </c>
      <c r="CR157" s="1">
        <v>339.5</v>
      </c>
      <c r="CS157" s="1">
        <v>0</v>
      </c>
      <c r="CT157" s="1">
        <v>38.971428571428532</v>
      </c>
      <c r="CU157" s="1">
        <v>1036.08</v>
      </c>
      <c r="CV157" s="1">
        <v>69.428571428571431</v>
      </c>
      <c r="CW157" s="1">
        <v>1216.9028571428571</v>
      </c>
      <c r="CX157" s="1">
        <v>45.822857142857139</v>
      </c>
      <c r="CY157" s="1">
        <v>525.13714285714286</v>
      </c>
      <c r="CZ157" s="1">
        <v>334.93714285714282</v>
      </c>
      <c r="DA157" s="1">
        <v>9027.9285714285725</v>
      </c>
      <c r="DB157" s="1">
        <v>3666.4642857142858</v>
      </c>
      <c r="DC157" s="1">
        <v>3001.8571428571431</v>
      </c>
      <c r="DD157" s="1">
        <v>343.07142857142838</v>
      </c>
      <c r="DE157" s="1">
        <v>0</v>
      </c>
      <c r="DF157" s="1">
        <v>651.42857142857156</v>
      </c>
      <c r="DG157" s="1">
        <v>42.214285714285722</v>
      </c>
      <c r="DH157" s="1">
        <v>0</v>
      </c>
      <c r="DI157" s="1">
        <v>223.22857142857151</v>
      </c>
      <c r="DJ157" s="1">
        <v>0</v>
      </c>
      <c r="DK157" s="1">
        <v>460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55229.855140476189</v>
      </c>
      <c r="DX157" s="1" t="s">
        <v>459</v>
      </c>
    </row>
    <row r="158" spans="1:128" x14ac:dyDescent="0.2">
      <c r="A158" s="2" t="s">
        <v>460</v>
      </c>
      <c r="B158" s="1">
        <v>5474.7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22.666666666666629</v>
      </c>
      <c r="K158" s="1">
        <v>0</v>
      </c>
      <c r="L158" s="1">
        <v>0</v>
      </c>
      <c r="M158" s="1">
        <v>0</v>
      </c>
      <c r="N158" s="1">
        <v>26.64000000000004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415.84000000000009</v>
      </c>
      <c r="AB158" s="1">
        <v>91.32000000000005</v>
      </c>
      <c r="AC158" s="1">
        <v>0</v>
      </c>
      <c r="AD158" s="1">
        <v>47.999999999999943</v>
      </c>
      <c r="AE158" s="1">
        <v>0</v>
      </c>
      <c r="AF158" s="1">
        <v>0</v>
      </c>
      <c r="AG158" s="1">
        <v>108.7866666666666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162.66476190476189</v>
      </c>
      <c r="AM158" s="1">
        <v>241.74285714285719</v>
      </c>
      <c r="AN158" s="1">
        <v>0</v>
      </c>
      <c r="AO158" s="1">
        <v>6</v>
      </c>
      <c r="AP158" s="1">
        <v>6.0571428571428587</v>
      </c>
      <c r="AQ158" s="1">
        <v>0</v>
      </c>
      <c r="AR158" s="1">
        <v>49.920000000000023</v>
      </c>
      <c r="AS158" s="1">
        <v>2.850000000000009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4.25</v>
      </c>
      <c r="AZ158" s="1">
        <v>62</v>
      </c>
      <c r="BA158" s="1">
        <v>0</v>
      </c>
      <c r="BB158" s="1">
        <v>0</v>
      </c>
      <c r="BC158" s="1">
        <v>0</v>
      </c>
      <c r="BD158" s="1">
        <v>42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12</v>
      </c>
      <c r="BW158" s="1">
        <v>49.75</v>
      </c>
      <c r="BX158" s="1">
        <v>0</v>
      </c>
      <c r="BZ158" s="1">
        <v>108.17999999999989</v>
      </c>
      <c r="CA158" s="1">
        <v>1.680000000000291</v>
      </c>
      <c r="CB158" s="1">
        <v>0</v>
      </c>
      <c r="CC158" s="1">
        <v>0</v>
      </c>
      <c r="CD158" s="1">
        <v>1035</v>
      </c>
      <c r="CE158" s="1">
        <v>0</v>
      </c>
      <c r="CF158" s="1">
        <v>0</v>
      </c>
      <c r="CG158" s="1">
        <v>75.599999999999909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1.1999999999999891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114</v>
      </c>
      <c r="DD158" s="1">
        <v>22.5</v>
      </c>
      <c r="DE158" s="1">
        <v>0</v>
      </c>
      <c r="DF158" s="1">
        <v>22.5</v>
      </c>
      <c r="DG158" s="1">
        <v>0</v>
      </c>
      <c r="DH158" s="1">
        <v>0</v>
      </c>
      <c r="DI158" s="1">
        <v>0</v>
      </c>
      <c r="DJ158" s="1">
        <v>0</v>
      </c>
      <c r="DK158" s="1">
        <v>12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11652.638095238101</v>
      </c>
      <c r="DX158" s="1" t="s">
        <v>460</v>
      </c>
    </row>
    <row r="159" spans="1:128" x14ac:dyDescent="0.2">
      <c r="A159" s="2" t="s">
        <v>461</v>
      </c>
      <c r="B159" s="1">
        <v>82.5</v>
      </c>
      <c r="C159" s="1">
        <v>29.999999999999989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35.999999999999993</v>
      </c>
      <c r="L159" s="1">
        <v>0</v>
      </c>
      <c r="M159" s="1">
        <v>0</v>
      </c>
      <c r="N159" s="1">
        <v>245.68</v>
      </c>
      <c r="O159" s="1">
        <v>59.199999999999989</v>
      </c>
      <c r="P159" s="1">
        <v>183.52</v>
      </c>
      <c r="Q159" s="1">
        <v>134.93333333333331</v>
      </c>
      <c r="R159" s="1">
        <v>0</v>
      </c>
      <c r="S159" s="1">
        <v>4489.8266666666677</v>
      </c>
      <c r="T159" s="1">
        <v>68.400000000000006</v>
      </c>
      <c r="U159" s="1">
        <v>434.40000000000009</v>
      </c>
      <c r="V159" s="1">
        <v>690.48</v>
      </c>
      <c r="W159" s="1">
        <v>0</v>
      </c>
      <c r="X159" s="1">
        <v>0</v>
      </c>
      <c r="Y159" s="1">
        <v>391.12523809523822</v>
      </c>
      <c r="Z159" s="1">
        <v>31.080000000000009</v>
      </c>
      <c r="AA159" s="1">
        <v>1527.2</v>
      </c>
      <c r="AB159" s="1">
        <v>147.59999999999991</v>
      </c>
      <c r="AC159" s="1">
        <v>0</v>
      </c>
      <c r="AD159" s="1">
        <v>483.6</v>
      </c>
      <c r="AE159" s="1">
        <v>0</v>
      </c>
      <c r="AF159" s="1">
        <v>0</v>
      </c>
      <c r="AG159" s="1">
        <v>226.24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283.36000000000013</v>
      </c>
      <c r="AM159" s="1">
        <v>617.39999999999964</v>
      </c>
      <c r="AN159" s="1">
        <v>0</v>
      </c>
      <c r="AO159" s="1">
        <v>936</v>
      </c>
      <c r="AP159" s="1">
        <v>6.48</v>
      </c>
      <c r="AQ159" s="1">
        <v>211.6</v>
      </c>
      <c r="AR159" s="1">
        <v>62.399999999999977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70</v>
      </c>
      <c r="BB159" s="1">
        <v>303.2</v>
      </c>
      <c r="BC159" s="1">
        <v>220.8</v>
      </c>
      <c r="BD159" s="1">
        <v>643.5</v>
      </c>
      <c r="BE159" s="1">
        <v>24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32</v>
      </c>
      <c r="BL159" s="1">
        <v>3.9999999999999991</v>
      </c>
      <c r="BM159" s="1">
        <v>491.5</v>
      </c>
      <c r="BN159" s="1">
        <v>0</v>
      </c>
      <c r="BO159" s="1">
        <v>924.00000000000011</v>
      </c>
      <c r="BQ159" s="1">
        <v>13.5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7.2799999999997453</v>
      </c>
      <c r="CB159" s="1">
        <v>0</v>
      </c>
      <c r="CC159" s="1">
        <v>0</v>
      </c>
      <c r="CD159" s="1">
        <v>3177</v>
      </c>
      <c r="CE159" s="1">
        <v>2033.1428571428571</v>
      </c>
      <c r="CF159" s="1">
        <v>0</v>
      </c>
      <c r="CG159" s="1">
        <v>939.59999999999991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612</v>
      </c>
      <c r="DD159" s="1">
        <v>348</v>
      </c>
      <c r="DE159" s="1">
        <v>0</v>
      </c>
      <c r="DF159" s="1">
        <v>367.5</v>
      </c>
      <c r="DG159" s="1">
        <v>7.5</v>
      </c>
      <c r="DH159" s="1">
        <v>0</v>
      </c>
      <c r="DI159" s="1">
        <v>0</v>
      </c>
      <c r="DJ159" s="1">
        <v>0</v>
      </c>
      <c r="DK159" s="1">
        <v>226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28914.74809523809</v>
      </c>
      <c r="DX159" s="1" t="s">
        <v>461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471</v>
      </c>
      <c r="B162" s="1">
        <v>2746.3449999999998</v>
      </c>
      <c r="C162" s="1">
        <v>203.67500000000001</v>
      </c>
      <c r="D162" s="1">
        <v>2165.6574999999998</v>
      </c>
      <c r="E162" s="1">
        <v>270</v>
      </c>
      <c r="F162" s="1">
        <v>3520.6285714285718</v>
      </c>
      <c r="G162" s="1">
        <v>114</v>
      </c>
      <c r="H162" s="1">
        <v>497.04</v>
      </c>
      <c r="I162" s="1">
        <v>660.0524999999999</v>
      </c>
      <c r="J162" s="1">
        <v>1372.610666666666</v>
      </c>
      <c r="K162" s="1">
        <v>254.35</v>
      </c>
      <c r="L162" s="1">
        <v>568.70312500000011</v>
      </c>
      <c r="M162" s="1">
        <v>0</v>
      </c>
      <c r="N162" s="1">
        <v>1313.1824999999999</v>
      </c>
      <c r="O162" s="1">
        <v>331.75125000000008</v>
      </c>
      <c r="P162" s="1">
        <v>566.84000000000037</v>
      </c>
      <c r="Q162" s="1">
        <v>767.7600000000001</v>
      </c>
      <c r="R162" s="1">
        <v>399.99999999999989</v>
      </c>
      <c r="S162" s="1">
        <v>19724.591666666671</v>
      </c>
      <c r="T162" s="1">
        <v>477.84910714285718</v>
      </c>
      <c r="U162" s="1">
        <v>1844.7650000000001</v>
      </c>
      <c r="V162" s="1">
        <v>1161.33</v>
      </c>
      <c r="W162" s="1">
        <v>65.257142857142867</v>
      </c>
      <c r="X162" s="1">
        <v>1100</v>
      </c>
      <c r="Y162" s="1">
        <v>2242.453750000001</v>
      </c>
      <c r="Z162" s="1">
        <v>203.12999999999991</v>
      </c>
      <c r="AA162" s="1">
        <v>2414.0773333333332</v>
      </c>
      <c r="AB162" s="1">
        <v>589.59999999999991</v>
      </c>
      <c r="AC162" s="1">
        <v>167.04</v>
      </c>
      <c r="AD162" s="1">
        <v>1707.15</v>
      </c>
      <c r="AE162" s="1">
        <v>69.714285714285722</v>
      </c>
      <c r="AF162" s="1">
        <v>497.9733333333333</v>
      </c>
      <c r="AG162" s="1">
        <v>1304.962666666667</v>
      </c>
      <c r="AH162" s="1">
        <v>187.0260000000001</v>
      </c>
      <c r="AI162" s="1">
        <v>4525.0499999999993</v>
      </c>
      <c r="AJ162" s="1">
        <v>687.4</v>
      </c>
      <c r="AK162" s="1">
        <v>1915.2</v>
      </c>
      <c r="AL162" s="1">
        <v>638.59500000000003</v>
      </c>
      <c r="AM162" s="1">
        <v>8981.4957142857147</v>
      </c>
      <c r="AN162" s="1">
        <v>178.2</v>
      </c>
      <c r="AO162" s="1">
        <v>2353.5</v>
      </c>
      <c r="AP162" s="1">
        <v>55.95</v>
      </c>
      <c r="AQ162" s="1">
        <v>1177.1750000000011</v>
      </c>
      <c r="AR162" s="1">
        <v>292.09699999999998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4677.8206666666674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252.1</v>
      </c>
      <c r="BG162" s="1">
        <v>319.2</v>
      </c>
      <c r="BH162" s="1">
        <v>300</v>
      </c>
      <c r="BI162" s="1">
        <v>170</v>
      </c>
      <c r="BJ162" s="1">
        <v>950</v>
      </c>
      <c r="BK162" s="1">
        <v>78.641249999999999</v>
      </c>
      <c r="BL162" s="1">
        <v>447.74166666666667</v>
      </c>
      <c r="BM162" s="1">
        <v>3363.7125000000001</v>
      </c>
      <c r="BN162" s="1">
        <v>313.125</v>
      </c>
      <c r="BO162" s="1">
        <v>5727.9184523809508</v>
      </c>
      <c r="BQ162" s="1">
        <v>175.65625</v>
      </c>
      <c r="BR162" s="1">
        <v>348.8</v>
      </c>
      <c r="BS162" s="1">
        <v>169</v>
      </c>
      <c r="BT162" s="1">
        <v>550</v>
      </c>
      <c r="BU162" s="1">
        <v>500</v>
      </c>
      <c r="BV162" s="1">
        <v>1000</v>
      </c>
      <c r="BW162" s="1">
        <v>2181.818749999999</v>
      </c>
      <c r="BX162" s="1">
        <v>0</v>
      </c>
      <c r="BZ162" s="1">
        <v>357.34178571428578</v>
      </c>
      <c r="CA162" s="1">
        <v>102.7950000000001</v>
      </c>
      <c r="CB162" s="1">
        <v>398.13749999999999</v>
      </c>
      <c r="CC162" s="1">
        <v>0</v>
      </c>
      <c r="CD162" s="1">
        <v>800</v>
      </c>
      <c r="CE162" s="1">
        <v>12609.93154761905</v>
      </c>
      <c r="CF162" s="1">
        <v>0</v>
      </c>
      <c r="CG162" s="1">
        <v>3000</v>
      </c>
      <c r="CH162" s="1">
        <v>426.53571428571422</v>
      </c>
      <c r="CI162" s="1">
        <v>221.37142857142859</v>
      </c>
      <c r="CJ162" s="1">
        <v>177.37142857142859</v>
      </c>
      <c r="CK162" s="1">
        <v>157.9714285714285</v>
      </c>
      <c r="CL162" s="1">
        <v>610.36428571428587</v>
      </c>
      <c r="CM162" s="1">
        <v>671.78</v>
      </c>
      <c r="CN162" s="1">
        <v>717.90499999999986</v>
      </c>
      <c r="CO162" s="1">
        <v>57.600000000000009</v>
      </c>
      <c r="CP162" s="1">
        <v>426.6875</v>
      </c>
      <c r="CQ162" s="1">
        <v>136.57142857142861</v>
      </c>
      <c r="CR162" s="1">
        <v>480.4375</v>
      </c>
      <c r="CS162" s="1">
        <v>93.771428571428572</v>
      </c>
      <c r="CT162" s="1">
        <v>5252.95</v>
      </c>
      <c r="CU162" s="1">
        <v>2089.395</v>
      </c>
      <c r="CV162" s="1">
        <v>113.85</v>
      </c>
      <c r="CW162" s="1">
        <v>1025.6653333333329</v>
      </c>
      <c r="CX162" s="1">
        <v>99.224999999999994</v>
      </c>
      <c r="CY162" s="1">
        <v>1495.2862500000001</v>
      </c>
      <c r="CZ162" s="1">
        <v>298.10249999999979</v>
      </c>
      <c r="DA162" s="1">
        <v>1607.8635416666659</v>
      </c>
      <c r="DB162" s="1">
        <v>3532.6336309523808</v>
      </c>
      <c r="DC162" s="1">
        <v>5001.4624999999996</v>
      </c>
      <c r="DD162" s="1">
        <v>1100</v>
      </c>
      <c r="DE162" s="1">
        <v>208.57142857142861</v>
      </c>
      <c r="DF162" s="1">
        <v>1518</v>
      </c>
      <c r="DG162" s="1">
        <v>47.1</v>
      </c>
      <c r="DH162" s="1">
        <v>0</v>
      </c>
      <c r="DI162" s="1">
        <v>600</v>
      </c>
      <c r="DJ162" s="1">
        <v>0</v>
      </c>
      <c r="DK162" s="1">
        <v>1321.75</v>
      </c>
      <c r="DO162" s="1">
        <v>0</v>
      </c>
      <c r="DP162" s="1">
        <v>123.46428571428579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144136.30853571431</v>
      </c>
      <c r="DX162" s="1" t="s">
        <v>471</v>
      </c>
    </row>
    <row r="163" spans="1:128" x14ac:dyDescent="0.2">
      <c r="A163" s="2" t="s">
        <v>472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499.99999999999989</v>
      </c>
      <c r="I163" s="1">
        <v>660.05250000000012</v>
      </c>
      <c r="J163" s="1">
        <v>1312.610666666666</v>
      </c>
      <c r="K163" s="1">
        <v>254.35</v>
      </c>
      <c r="L163" s="1">
        <v>68.703125</v>
      </c>
      <c r="M163" s="1">
        <v>0</v>
      </c>
      <c r="N163" s="1">
        <v>1270.0625000000009</v>
      </c>
      <c r="O163" s="1">
        <v>331.75124999999969</v>
      </c>
      <c r="P163" s="1">
        <v>566.83999999999992</v>
      </c>
      <c r="Q163" s="1">
        <v>767.75999999999988</v>
      </c>
      <c r="R163" s="1">
        <v>400.00000000000011</v>
      </c>
      <c r="S163" s="1">
        <v>24462.471666666679</v>
      </c>
      <c r="T163" s="1">
        <v>477.84910714285712</v>
      </c>
      <c r="U163" s="1">
        <v>1780.765000000001</v>
      </c>
      <c r="V163" s="1">
        <v>1161.33</v>
      </c>
      <c r="W163" s="1">
        <v>69.999999999999972</v>
      </c>
      <c r="X163" s="1">
        <v>1100</v>
      </c>
      <c r="Y163" s="1">
        <v>2230.2937500000012</v>
      </c>
      <c r="Z163" s="1">
        <v>203.12999999999991</v>
      </c>
      <c r="AA163" s="1">
        <v>2414.0773333333341</v>
      </c>
      <c r="AB163" s="1">
        <v>589.59999999999945</v>
      </c>
      <c r="AC163" s="1">
        <v>167.04</v>
      </c>
      <c r="AD163" s="1">
        <v>1707.150000000001</v>
      </c>
      <c r="AE163" s="1">
        <v>150</v>
      </c>
      <c r="AF163" s="1">
        <v>500.00000000000011</v>
      </c>
      <c r="AG163" s="1">
        <v>1304.9626666666679</v>
      </c>
      <c r="AH163" s="1">
        <v>187.0260000000001</v>
      </c>
      <c r="AI163" s="1">
        <v>4525.0499999999975</v>
      </c>
      <c r="AJ163" s="1">
        <v>700.00000000000011</v>
      </c>
      <c r="AK163" s="1">
        <v>1915.2</v>
      </c>
      <c r="AL163" s="1">
        <v>638.59500000000003</v>
      </c>
      <c r="AM163" s="1">
        <v>6557.6457142857143</v>
      </c>
      <c r="AN163" s="1">
        <v>178.2</v>
      </c>
      <c r="AO163" s="1">
        <v>2353.5</v>
      </c>
      <c r="AP163" s="1">
        <v>55.949999999999967</v>
      </c>
      <c r="AQ163" s="1">
        <v>1177.1750000000011</v>
      </c>
      <c r="AR163" s="1">
        <v>263.05699999999979</v>
      </c>
      <c r="AS163" s="1">
        <v>94.813749999999999</v>
      </c>
      <c r="AT163" s="1">
        <v>104.265</v>
      </c>
      <c r="AU163" s="1">
        <v>36.721249999999998</v>
      </c>
      <c r="AV163" s="1">
        <v>0</v>
      </c>
      <c r="AW163" s="1">
        <v>0</v>
      </c>
      <c r="AX163" s="1">
        <v>0</v>
      </c>
      <c r="AY163" s="1">
        <v>3927.820666666667</v>
      </c>
      <c r="AZ163" s="1">
        <v>356.87</v>
      </c>
      <c r="BA163" s="1">
        <v>670.78125</v>
      </c>
      <c r="BB163" s="1">
        <v>2719.9386904761909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320.00000000000011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114.7416666666667</v>
      </c>
      <c r="BM163" s="1">
        <v>926.37916666666661</v>
      </c>
      <c r="BN163" s="1">
        <v>157.375</v>
      </c>
      <c r="BO163" s="1">
        <v>5036.3184523809541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1905.6937499999999</v>
      </c>
      <c r="BX163" s="1">
        <v>0</v>
      </c>
      <c r="BZ163" s="1">
        <v>357.34178571428572</v>
      </c>
      <c r="CA163" s="1">
        <v>102.7950000000001</v>
      </c>
      <c r="CB163" s="1">
        <v>378.76607142857142</v>
      </c>
      <c r="CC163" s="1">
        <v>0</v>
      </c>
      <c r="CD163" s="1">
        <v>800</v>
      </c>
      <c r="CE163" s="1">
        <v>9410.4315476190459</v>
      </c>
      <c r="CF163" s="1">
        <v>97.37142857142851</v>
      </c>
      <c r="CG163" s="1">
        <v>3000</v>
      </c>
      <c r="CH163" s="1">
        <v>912.75</v>
      </c>
      <c r="CI163" s="1">
        <v>250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917.90500000000009</v>
      </c>
      <c r="CO163" s="1">
        <v>57.59999999999998</v>
      </c>
      <c r="CP163" s="1">
        <v>426.6875</v>
      </c>
      <c r="CQ163" s="1">
        <v>150</v>
      </c>
      <c r="CR163" s="1">
        <v>480.4375</v>
      </c>
      <c r="CS163" s="1">
        <v>150</v>
      </c>
      <c r="CT163" s="1">
        <v>436.94999999999891</v>
      </c>
      <c r="CU163" s="1">
        <v>2089.395</v>
      </c>
      <c r="CV163" s="1">
        <v>113.85</v>
      </c>
      <c r="CW163" s="1">
        <v>1025.6653333333329</v>
      </c>
      <c r="CX163" s="1">
        <v>99.225000000000023</v>
      </c>
      <c r="CY163" s="1">
        <v>1495.2862500000001</v>
      </c>
      <c r="CZ163" s="1">
        <v>298.10249999999979</v>
      </c>
      <c r="DA163" s="1">
        <v>1532.863541666668</v>
      </c>
      <c r="DB163" s="1">
        <v>6987.6336309523813</v>
      </c>
      <c r="DC163" s="1">
        <v>4749.4624999999996</v>
      </c>
      <c r="DD163" s="1">
        <v>1100</v>
      </c>
      <c r="DE163" s="1">
        <v>230</v>
      </c>
      <c r="DF163" s="1">
        <v>1518</v>
      </c>
      <c r="DG163" s="1">
        <v>47.099999999999987</v>
      </c>
      <c r="DH163" s="1">
        <v>0</v>
      </c>
      <c r="DI163" s="1">
        <v>600</v>
      </c>
      <c r="DJ163" s="1">
        <v>0</v>
      </c>
      <c r="DK163" s="1">
        <v>1321.75</v>
      </c>
      <c r="DO163" s="1">
        <v>204.88095238095241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137646.24532142849</v>
      </c>
      <c r="DX163" s="1" t="s">
        <v>472</v>
      </c>
    </row>
    <row r="164" spans="1:128" x14ac:dyDescent="0.2">
      <c r="A164" s="2" t="s">
        <v>473</v>
      </c>
      <c r="B164" s="1">
        <v>2746.3449999999998</v>
      </c>
      <c r="C164" s="1">
        <v>203.67500000000001</v>
      </c>
      <c r="D164" s="1">
        <v>1750</v>
      </c>
      <c r="E164" s="1">
        <v>270</v>
      </c>
      <c r="F164" s="1">
        <v>3120.6285714285718</v>
      </c>
      <c r="G164" s="1">
        <v>114</v>
      </c>
      <c r="H164" s="1">
        <v>500.00000000000011</v>
      </c>
      <c r="I164" s="1">
        <v>1860.0525</v>
      </c>
      <c r="J164" s="1">
        <v>1312.610666666666</v>
      </c>
      <c r="K164" s="1">
        <v>754.34999999999991</v>
      </c>
      <c r="L164" s="1">
        <v>68.703125</v>
      </c>
      <c r="M164" s="1">
        <v>0</v>
      </c>
      <c r="N164" s="1">
        <v>1270.0625</v>
      </c>
      <c r="O164" s="1">
        <v>331.75125000000008</v>
      </c>
      <c r="P164" s="1">
        <v>566.84000000000037</v>
      </c>
      <c r="Q164" s="1">
        <v>767.75999999999965</v>
      </c>
      <c r="R164" s="1">
        <v>399.99999999999989</v>
      </c>
      <c r="S164" s="1">
        <v>34282.471666666679</v>
      </c>
      <c r="T164" s="1">
        <v>477.84910714285701</v>
      </c>
      <c r="U164" s="1">
        <v>1780.7650000000001</v>
      </c>
      <c r="V164" s="1">
        <v>1161.329999999999</v>
      </c>
      <c r="W164" s="1">
        <v>70</v>
      </c>
      <c r="X164" s="1">
        <v>1100</v>
      </c>
      <c r="Y164" s="1">
        <v>2629.5937499999991</v>
      </c>
      <c r="Z164" s="1">
        <v>203.12999999999991</v>
      </c>
      <c r="AA164" s="1">
        <v>2496.450666666668</v>
      </c>
      <c r="AB164" s="1">
        <v>1532.5</v>
      </c>
      <c r="AC164" s="1">
        <v>167.03999999999991</v>
      </c>
      <c r="AD164" s="1">
        <v>1707.149999999999</v>
      </c>
      <c r="AE164" s="1">
        <v>150</v>
      </c>
      <c r="AF164" s="1">
        <v>499.99999999999989</v>
      </c>
      <c r="AG164" s="1">
        <v>1876.1626666666671</v>
      </c>
      <c r="AH164" s="1">
        <v>187.0260000000001</v>
      </c>
      <c r="AI164" s="1">
        <v>4525.0499999999993</v>
      </c>
      <c r="AJ164" s="1">
        <v>699.99999999999989</v>
      </c>
      <c r="AK164" s="1">
        <v>1915.2</v>
      </c>
      <c r="AL164" s="1">
        <v>2404.9949999999999</v>
      </c>
      <c r="AM164" s="1">
        <v>5621.6457142857089</v>
      </c>
      <c r="AN164" s="1">
        <v>178.1999999999999</v>
      </c>
      <c r="AO164" s="1">
        <v>2353.5</v>
      </c>
      <c r="AP164" s="1">
        <v>55.950000000000017</v>
      </c>
      <c r="AQ164" s="1">
        <v>1177.1750000000011</v>
      </c>
      <c r="AR164" s="1">
        <v>263.05700000000002</v>
      </c>
      <c r="AS164" s="1">
        <v>94.813750000000027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1232.3682857142851</v>
      </c>
      <c r="AZ164" s="1">
        <v>356.87000000000012</v>
      </c>
      <c r="BA164" s="1">
        <v>670.78125</v>
      </c>
      <c r="BB164" s="1">
        <v>1519.9386904761921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319.99999999999989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114.7416666666667</v>
      </c>
      <c r="BM164" s="1">
        <v>926.37916666666661</v>
      </c>
      <c r="BN164" s="1">
        <v>157.375</v>
      </c>
      <c r="BO164" s="1">
        <v>4436.3184523809541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2205.693749999999</v>
      </c>
      <c r="BX164" s="1">
        <v>0</v>
      </c>
      <c r="BZ164" s="1">
        <v>357.34178571428589</v>
      </c>
      <c r="CA164" s="1">
        <v>102.7950000000001</v>
      </c>
      <c r="CB164" s="1">
        <v>378.76607142857142</v>
      </c>
      <c r="CC164" s="1">
        <v>0</v>
      </c>
      <c r="CD164" s="1">
        <v>1100</v>
      </c>
      <c r="CE164" s="1">
        <v>8708.2982142857072</v>
      </c>
      <c r="CF164" s="1">
        <v>258</v>
      </c>
      <c r="CG164" s="1">
        <v>2999.9999999999982</v>
      </c>
      <c r="CH164" s="1">
        <v>912.75</v>
      </c>
      <c r="CI164" s="1">
        <v>250.00000000000011</v>
      </c>
      <c r="CJ164" s="1">
        <v>200.00000000000011</v>
      </c>
      <c r="CK164" s="1">
        <v>255</v>
      </c>
      <c r="CL164" s="1">
        <v>810.36428571428587</v>
      </c>
      <c r="CM164" s="1">
        <v>621.80500000000029</v>
      </c>
      <c r="CN164" s="1">
        <v>642.50499999999977</v>
      </c>
      <c r="CO164" s="1">
        <v>57.600000000000023</v>
      </c>
      <c r="CP164" s="1">
        <v>426.6875</v>
      </c>
      <c r="CQ164" s="1">
        <v>150</v>
      </c>
      <c r="CR164" s="1">
        <v>480.4375</v>
      </c>
      <c r="CS164" s="1">
        <v>150</v>
      </c>
      <c r="CT164" s="1">
        <v>556.95000000000073</v>
      </c>
      <c r="CU164" s="1">
        <v>2089.395</v>
      </c>
      <c r="CV164" s="1">
        <v>113.85</v>
      </c>
      <c r="CW164" s="1">
        <v>1176.98914285714</v>
      </c>
      <c r="CX164" s="1">
        <v>99.225000000000051</v>
      </c>
      <c r="CY164" s="1">
        <v>715.2862499999992</v>
      </c>
      <c r="CZ164" s="1">
        <v>298.10250000000002</v>
      </c>
      <c r="DA164" s="1">
        <v>1935.6968750000001</v>
      </c>
      <c r="DB164" s="1">
        <v>4629.6711309523816</v>
      </c>
      <c r="DC164" s="1">
        <v>5032.2124999999996</v>
      </c>
      <c r="DD164" s="1">
        <v>1100</v>
      </c>
      <c r="DE164" s="1">
        <v>230</v>
      </c>
      <c r="DF164" s="1">
        <v>1518</v>
      </c>
      <c r="DG164" s="1">
        <v>47.10000000000003</v>
      </c>
      <c r="DH164" s="1">
        <v>627.57321428571413</v>
      </c>
      <c r="DI164" s="1">
        <v>699.99999999999977</v>
      </c>
      <c r="DJ164" s="1">
        <v>0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145898.94841666671</v>
      </c>
      <c r="DX164" s="1" t="s">
        <v>473</v>
      </c>
    </row>
    <row r="165" spans="1:128" x14ac:dyDescent="0.2">
      <c r="A165" s="2" t="s">
        <v>474</v>
      </c>
      <c r="B165" s="1">
        <v>2746.3450000000039</v>
      </c>
      <c r="C165" s="1">
        <v>203.67500000000001</v>
      </c>
      <c r="D165" s="1">
        <v>2165.6574999999998</v>
      </c>
      <c r="E165" s="1">
        <v>270</v>
      </c>
      <c r="F165" s="1">
        <v>2120.6285714285709</v>
      </c>
      <c r="G165" s="1">
        <v>114</v>
      </c>
      <c r="H165" s="1">
        <v>499.99999999999989</v>
      </c>
      <c r="I165" s="1">
        <v>660.05249999999933</v>
      </c>
      <c r="J165" s="1">
        <v>1312.610666666666</v>
      </c>
      <c r="K165" s="1">
        <v>254.35000000000031</v>
      </c>
      <c r="L165" s="1">
        <v>68.703125</v>
      </c>
      <c r="M165" s="1">
        <v>0</v>
      </c>
      <c r="N165" s="1">
        <v>770.06249999999955</v>
      </c>
      <c r="O165" s="1">
        <v>331.75125000000003</v>
      </c>
      <c r="P165" s="1">
        <v>566.84000000000037</v>
      </c>
      <c r="Q165" s="1">
        <v>767.76000000000033</v>
      </c>
      <c r="R165" s="1">
        <v>400.00000000000011</v>
      </c>
      <c r="S165" s="1">
        <v>19905.29166666669</v>
      </c>
      <c r="T165" s="1">
        <v>477.84910714285718</v>
      </c>
      <c r="U165" s="1">
        <v>1780.765000000001</v>
      </c>
      <c r="V165" s="1">
        <v>1161.329999999999</v>
      </c>
      <c r="W165" s="1">
        <v>70.000000000000028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1707.150000000001</v>
      </c>
      <c r="AE165" s="1">
        <v>150.00000000000011</v>
      </c>
      <c r="AF165" s="1">
        <v>500.00000000000011</v>
      </c>
      <c r="AG165" s="1">
        <v>924.96266666666679</v>
      </c>
      <c r="AH165" s="1">
        <v>187.02600000000001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638.59500000000025</v>
      </c>
      <c r="AM165" s="1">
        <v>3781.4957142857088</v>
      </c>
      <c r="AN165" s="1">
        <v>178.2</v>
      </c>
      <c r="AO165" s="1">
        <v>2353.5</v>
      </c>
      <c r="AP165" s="1">
        <v>55.949999999999967</v>
      </c>
      <c r="AQ165" s="1">
        <v>1177.1750000000011</v>
      </c>
      <c r="AR165" s="1">
        <v>292.09699999999981</v>
      </c>
      <c r="AS165" s="1">
        <v>94.813750000000056</v>
      </c>
      <c r="AT165" s="1">
        <v>104.265</v>
      </c>
      <c r="AU165" s="1">
        <v>36.721249999999998</v>
      </c>
      <c r="AV165" s="1">
        <v>0</v>
      </c>
      <c r="AW165" s="1">
        <v>0</v>
      </c>
      <c r="AX165" s="1">
        <v>0</v>
      </c>
      <c r="AY165" s="1">
        <v>1732.3682857142851</v>
      </c>
      <c r="AZ165" s="1">
        <v>356.87</v>
      </c>
      <c r="BA165" s="1">
        <v>670.78125</v>
      </c>
      <c r="BB165" s="1">
        <v>1419.93869047619</v>
      </c>
      <c r="BC165" s="1">
        <v>420.00000000000011</v>
      </c>
      <c r="BD165" s="1">
        <v>800</v>
      </c>
      <c r="BE165" s="1">
        <v>211.3125</v>
      </c>
      <c r="BF165" s="1">
        <v>252.90000000000009</v>
      </c>
      <c r="BG165" s="1">
        <v>320.00000000000011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114.7416666666667</v>
      </c>
      <c r="BM165" s="1">
        <v>6676.3791666666657</v>
      </c>
      <c r="BN165" s="1">
        <v>357.375</v>
      </c>
      <c r="BO165" s="1">
        <v>3878.5184523809489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0</v>
      </c>
      <c r="BZ165" s="1">
        <v>357.34178571428578</v>
      </c>
      <c r="CA165" s="1">
        <v>102.7950000000001</v>
      </c>
      <c r="CB165" s="1">
        <v>378.76607142857142</v>
      </c>
      <c r="CC165" s="1">
        <v>0</v>
      </c>
      <c r="CD165" s="1">
        <v>800</v>
      </c>
      <c r="CE165" s="1">
        <v>13977.09821428571</v>
      </c>
      <c r="CF165" s="1">
        <v>258.00000000000011</v>
      </c>
      <c r="CG165" s="1">
        <v>3000</v>
      </c>
      <c r="CH165" s="1">
        <v>912.75000000000045</v>
      </c>
      <c r="CI165" s="1">
        <v>249.99999999999989</v>
      </c>
      <c r="CJ165" s="1">
        <v>199.99999999999989</v>
      </c>
      <c r="CK165" s="1">
        <v>254.99999999999989</v>
      </c>
      <c r="CL165" s="1">
        <v>810.36428571428587</v>
      </c>
      <c r="CM165" s="1">
        <v>621.80500000000029</v>
      </c>
      <c r="CN165" s="1">
        <v>642.505</v>
      </c>
      <c r="CO165" s="1">
        <v>57.599999999999952</v>
      </c>
      <c r="CP165" s="1">
        <v>426.6875</v>
      </c>
      <c r="CQ165" s="1">
        <v>150</v>
      </c>
      <c r="CR165" s="1">
        <v>480.4375</v>
      </c>
      <c r="CS165" s="1">
        <v>150</v>
      </c>
      <c r="CT165" s="1">
        <v>436.94999999999891</v>
      </c>
      <c r="CU165" s="1">
        <v>2089.395</v>
      </c>
      <c r="CV165" s="1">
        <v>113.85</v>
      </c>
      <c r="CW165" s="1">
        <v>1068.989142857143</v>
      </c>
      <c r="CX165" s="1">
        <v>99.224999999999994</v>
      </c>
      <c r="CY165" s="1">
        <v>1015.28625</v>
      </c>
      <c r="CZ165" s="1">
        <v>298.10250000000002</v>
      </c>
      <c r="DA165" s="1">
        <v>1485.696875000001</v>
      </c>
      <c r="DB165" s="1">
        <v>4379.671130952378</v>
      </c>
      <c r="DC165" s="1">
        <v>4724.4624999999996</v>
      </c>
      <c r="DD165" s="1">
        <v>1100</v>
      </c>
      <c r="DE165" s="1">
        <v>230</v>
      </c>
      <c r="DF165" s="1">
        <v>1518</v>
      </c>
      <c r="DG165" s="1">
        <v>47.099999999999987</v>
      </c>
      <c r="DH165" s="1">
        <v>499.76250000000027</v>
      </c>
      <c r="DI165" s="1">
        <v>600.00000000000023</v>
      </c>
      <c r="DJ165" s="1">
        <v>1046.904761904761</v>
      </c>
      <c r="DK165" s="1">
        <v>1321.75</v>
      </c>
      <c r="DO165" s="1">
        <v>277.25</v>
      </c>
      <c r="DP165" s="1">
        <v>909.74999999999955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132925.01996428569</v>
      </c>
      <c r="DX165" s="1" t="s">
        <v>474</v>
      </c>
    </row>
    <row r="166" spans="1:128" x14ac:dyDescent="0.2">
      <c r="A166" s="2" t="s">
        <v>475</v>
      </c>
      <c r="B166" s="1">
        <v>2746.3450000000012</v>
      </c>
      <c r="C166" s="1">
        <v>203.67500000000001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500.00000000000011</v>
      </c>
      <c r="I166" s="1">
        <v>660.05250000000024</v>
      </c>
      <c r="J166" s="1">
        <v>1287.6106666666651</v>
      </c>
      <c r="K166" s="1">
        <v>254.3499999999996</v>
      </c>
      <c r="L166" s="1">
        <v>68.703125</v>
      </c>
      <c r="M166" s="1">
        <v>0</v>
      </c>
      <c r="N166" s="1">
        <v>770.0625</v>
      </c>
      <c r="O166" s="1">
        <v>331.75125000000008</v>
      </c>
      <c r="P166" s="1">
        <v>566.83999999999992</v>
      </c>
      <c r="Q166" s="1">
        <v>767.76000000000056</v>
      </c>
      <c r="R166" s="1">
        <v>400.00000000000023</v>
      </c>
      <c r="S166" s="1">
        <v>15162.31166666665</v>
      </c>
      <c r="T166" s="1">
        <v>477.84910714285712</v>
      </c>
      <c r="U166" s="1">
        <v>1780.7650000000031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203.13</v>
      </c>
      <c r="AA166" s="1">
        <v>2496.450666666668</v>
      </c>
      <c r="AB166" s="1">
        <v>589.59999999999945</v>
      </c>
      <c r="AC166" s="1">
        <v>167.03999999999991</v>
      </c>
      <c r="AD166" s="1">
        <v>1707.150000000001</v>
      </c>
      <c r="AE166" s="1">
        <v>149.99999999999989</v>
      </c>
      <c r="AF166" s="1">
        <v>499.99999999999989</v>
      </c>
      <c r="AG166" s="1">
        <v>924.96266666666816</v>
      </c>
      <c r="AH166" s="1">
        <v>187.0260000000001</v>
      </c>
      <c r="AI166" s="1">
        <v>4525.0499999999993</v>
      </c>
      <c r="AJ166" s="1">
        <v>699.99999999999989</v>
      </c>
      <c r="AK166" s="1">
        <v>1915.1999999999971</v>
      </c>
      <c r="AL166" s="1">
        <v>638.59499999999935</v>
      </c>
      <c r="AM166" s="1">
        <v>4881.4957142857147</v>
      </c>
      <c r="AN166" s="1">
        <v>178.2</v>
      </c>
      <c r="AO166" s="1">
        <v>2353.5</v>
      </c>
      <c r="AP166" s="1">
        <v>55.949999999999918</v>
      </c>
      <c r="AQ166" s="1">
        <v>1177.175000000002</v>
      </c>
      <c r="AR166" s="1">
        <v>292.09700000000021</v>
      </c>
      <c r="AS166" s="1">
        <v>94.813749999999999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7232.3682857142849</v>
      </c>
      <c r="AZ166" s="1">
        <v>356.87</v>
      </c>
      <c r="BA166" s="1">
        <v>670.78125</v>
      </c>
      <c r="BB166" s="1">
        <v>1246.1386904761921</v>
      </c>
      <c r="BC166" s="1">
        <v>419.99999999999989</v>
      </c>
      <c r="BD166" s="1">
        <v>800</v>
      </c>
      <c r="BE166" s="1">
        <v>211.3125</v>
      </c>
      <c r="BF166" s="1">
        <v>252.90000000000009</v>
      </c>
      <c r="BG166" s="1">
        <v>319.99999999999989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114.7416666666667</v>
      </c>
      <c r="BM166" s="1">
        <v>2176.3791666666662</v>
      </c>
      <c r="BN166" s="1">
        <v>357.375</v>
      </c>
      <c r="BO166" s="1">
        <v>4993.4934523809516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0</v>
      </c>
      <c r="BZ166" s="1">
        <v>357.34178571428572</v>
      </c>
      <c r="CA166" s="1">
        <v>102.795000000001</v>
      </c>
      <c r="CB166" s="1">
        <v>378.76607142857142</v>
      </c>
      <c r="CC166" s="1">
        <v>0</v>
      </c>
      <c r="CD166" s="1">
        <v>800</v>
      </c>
      <c r="CE166" s="1">
        <v>18622.78571428571</v>
      </c>
      <c r="CF166" s="1">
        <v>258</v>
      </c>
      <c r="CG166" s="1">
        <v>3000</v>
      </c>
      <c r="CH166" s="1">
        <v>912.75</v>
      </c>
      <c r="CI166" s="1">
        <v>250</v>
      </c>
      <c r="CJ166" s="1">
        <v>200</v>
      </c>
      <c r="CK166" s="1">
        <v>255.00000000000011</v>
      </c>
      <c r="CL166" s="1">
        <v>610.36428571428587</v>
      </c>
      <c r="CM166" s="1">
        <v>621.80499999999961</v>
      </c>
      <c r="CN166" s="1">
        <v>442.50500000000022</v>
      </c>
      <c r="CO166" s="1">
        <v>57.600000000000037</v>
      </c>
      <c r="CP166" s="1">
        <v>426.6875</v>
      </c>
      <c r="CQ166" s="1">
        <v>150</v>
      </c>
      <c r="CR166" s="1">
        <v>480.4375</v>
      </c>
      <c r="CS166" s="1">
        <v>150</v>
      </c>
      <c r="CT166" s="1">
        <v>436.95000000000073</v>
      </c>
      <c r="CU166" s="1">
        <v>2089.3950000000009</v>
      </c>
      <c r="CV166" s="1">
        <v>113.85</v>
      </c>
      <c r="CW166" s="1">
        <v>1768.989142857142</v>
      </c>
      <c r="CX166" s="1">
        <v>99.225000000000023</v>
      </c>
      <c r="CY166" s="1">
        <v>1015.286250000001</v>
      </c>
      <c r="CZ166" s="1">
        <v>298.10250000000008</v>
      </c>
      <c r="DA166" s="1">
        <v>1352.821875000001</v>
      </c>
      <c r="DB166" s="1">
        <v>8433.4461309523867</v>
      </c>
      <c r="DC166" s="1">
        <v>4724.4624999999996</v>
      </c>
      <c r="DD166" s="1">
        <v>1100</v>
      </c>
      <c r="DE166" s="1">
        <v>230.00000000000011</v>
      </c>
      <c r="DF166" s="1">
        <v>1518.0000000000009</v>
      </c>
      <c r="DG166" s="1">
        <v>47.1</v>
      </c>
      <c r="DH166" s="1">
        <v>499.76249999999982</v>
      </c>
      <c r="DI166" s="1">
        <v>600</v>
      </c>
      <c r="DJ166" s="1">
        <v>1150.625</v>
      </c>
      <c r="DK166" s="1">
        <v>1321.75</v>
      </c>
      <c r="DO166" s="1">
        <v>277.25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140702.9327023809</v>
      </c>
      <c r="DX166" s="1" t="s">
        <v>475</v>
      </c>
    </row>
    <row r="167" spans="1:128" x14ac:dyDescent="0.2">
      <c r="A167" s="2" t="s">
        <v>476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2620.6285714285709</v>
      </c>
      <c r="G167" s="1">
        <v>114</v>
      </c>
      <c r="H167" s="1">
        <v>500</v>
      </c>
      <c r="I167" s="1">
        <v>660.05250000000012</v>
      </c>
      <c r="J167" s="1">
        <v>1287.610666666666</v>
      </c>
      <c r="K167" s="1">
        <v>254.35</v>
      </c>
      <c r="L167" s="1">
        <v>68.703124999999957</v>
      </c>
      <c r="M167" s="1">
        <v>0</v>
      </c>
      <c r="N167" s="1">
        <v>770.06250000000057</v>
      </c>
      <c r="O167" s="1">
        <v>331.75124999999991</v>
      </c>
      <c r="P167" s="1">
        <v>566.84</v>
      </c>
      <c r="Q167" s="1">
        <v>767.76</v>
      </c>
      <c r="R167" s="1">
        <v>400.00000000000011</v>
      </c>
      <c r="S167" s="1">
        <v>42755.291666666672</v>
      </c>
      <c r="T167" s="1">
        <v>477.84910714285712</v>
      </c>
      <c r="U167" s="1">
        <v>1780.7650000000001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2796.4506666666671</v>
      </c>
      <c r="AB167" s="1">
        <v>589.59999999999968</v>
      </c>
      <c r="AC167" s="1">
        <v>5767.04</v>
      </c>
      <c r="AD167" s="1">
        <v>1707.15</v>
      </c>
      <c r="AE167" s="1">
        <v>150</v>
      </c>
      <c r="AF167" s="1">
        <v>500</v>
      </c>
      <c r="AG167" s="1">
        <v>1224.962666666667</v>
      </c>
      <c r="AH167" s="1">
        <v>187.0260000000001</v>
      </c>
      <c r="AI167" s="1">
        <v>4525.05</v>
      </c>
      <c r="AJ167" s="1">
        <v>700</v>
      </c>
      <c r="AK167" s="1">
        <v>1915.2</v>
      </c>
      <c r="AL167" s="1">
        <v>638.59500000000014</v>
      </c>
      <c r="AM167" s="1">
        <v>16281.495714285709</v>
      </c>
      <c r="AN167" s="1">
        <v>178.2</v>
      </c>
      <c r="AO167" s="1">
        <v>2353.5</v>
      </c>
      <c r="AP167" s="1">
        <v>55.95</v>
      </c>
      <c r="AQ167" s="1">
        <v>1177.175</v>
      </c>
      <c r="AR167" s="1">
        <v>392.09699999999992</v>
      </c>
      <c r="AS167" s="1">
        <v>94.813750000000013</v>
      </c>
      <c r="AT167" s="1">
        <v>104.265</v>
      </c>
      <c r="AU167" s="1">
        <v>36.721249999999998</v>
      </c>
      <c r="AV167" s="1">
        <v>0</v>
      </c>
      <c r="AW167" s="1">
        <v>0</v>
      </c>
      <c r="AX167" s="1">
        <v>0</v>
      </c>
      <c r="AY167" s="1">
        <v>1232.368285714286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1426.3791666666671</v>
      </c>
      <c r="BN167" s="1">
        <v>157.375</v>
      </c>
      <c r="BO167" s="1">
        <v>5493.4934523809516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1907.6937499999999</v>
      </c>
      <c r="BX167" s="1">
        <v>0</v>
      </c>
      <c r="BZ167" s="1">
        <v>357.34178571428561</v>
      </c>
      <c r="CA167" s="1">
        <v>102.7950000000001</v>
      </c>
      <c r="CB167" s="1">
        <v>138.76607142857139</v>
      </c>
      <c r="CC167" s="1">
        <v>0</v>
      </c>
      <c r="CD167" s="1">
        <v>800</v>
      </c>
      <c r="CE167" s="1">
        <v>9522.7857142857119</v>
      </c>
      <c r="CF167" s="1">
        <v>97.371428571428538</v>
      </c>
      <c r="CG167" s="1">
        <v>3000</v>
      </c>
      <c r="CH167" s="1">
        <v>912.75000000000011</v>
      </c>
      <c r="CI167" s="1">
        <v>250</v>
      </c>
      <c r="CJ167" s="1">
        <v>200</v>
      </c>
      <c r="CK167" s="1">
        <v>255</v>
      </c>
      <c r="CL167" s="1">
        <v>970.36428571428587</v>
      </c>
      <c r="CM167" s="1">
        <v>381.80500000000001</v>
      </c>
      <c r="CN167" s="1">
        <v>442.505</v>
      </c>
      <c r="CO167" s="1">
        <v>57.599999999999987</v>
      </c>
      <c r="CP167" s="1">
        <v>426.6875</v>
      </c>
      <c r="CQ167" s="1">
        <v>150</v>
      </c>
      <c r="CR167" s="1">
        <v>480.4375</v>
      </c>
      <c r="CS167" s="1">
        <v>150</v>
      </c>
      <c r="CT167" s="1">
        <v>436.94999999999948</v>
      </c>
      <c r="CU167" s="1">
        <v>2089.395</v>
      </c>
      <c r="CV167" s="1">
        <v>113.85</v>
      </c>
      <c r="CW167" s="1">
        <v>1768.989142857142</v>
      </c>
      <c r="CX167" s="1">
        <v>99.225000000000023</v>
      </c>
      <c r="CY167" s="1">
        <v>715.28625</v>
      </c>
      <c r="CZ167" s="1">
        <v>298.10249999999991</v>
      </c>
      <c r="DA167" s="1">
        <v>1352.8218750000001</v>
      </c>
      <c r="DB167" s="1">
        <v>5383.4461309523813</v>
      </c>
      <c r="DC167" s="1">
        <v>4449.4624999999996</v>
      </c>
      <c r="DD167" s="1">
        <v>1100</v>
      </c>
      <c r="DE167" s="1">
        <v>230</v>
      </c>
      <c r="DF167" s="1">
        <v>1518</v>
      </c>
      <c r="DG167" s="1">
        <v>47.1</v>
      </c>
      <c r="DH167" s="1">
        <v>0</v>
      </c>
      <c r="DI167" s="1">
        <v>600</v>
      </c>
      <c r="DJ167" s="1">
        <v>0</v>
      </c>
      <c r="DK167" s="1">
        <v>1321.75</v>
      </c>
      <c r="DO167" s="1">
        <v>204.88095238095241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165317.5275833334</v>
      </c>
      <c r="DX167" s="1" t="s">
        <v>476</v>
      </c>
    </row>
    <row r="168" spans="1:128" x14ac:dyDescent="0.2">
      <c r="A168" s="2" t="s">
        <v>477</v>
      </c>
      <c r="B168" s="1">
        <v>2746.3450000000012</v>
      </c>
      <c r="C168" s="1">
        <v>203.6749999999999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</v>
      </c>
      <c r="I168" s="1">
        <v>660.0524999999999</v>
      </c>
      <c r="J168" s="1">
        <v>1287.610666666666</v>
      </c>
      <c r="K168" s="1">
        <v>254.35</v>
      </c>
      <c r="L168" s="1">
        <v>68.703124999999957</v>
      </c>
      <c r="M168" s="1">
        <v>0</v>
      </c>
      <c r="N168" s="1">
        <v>770.06250000000045</v>
      </c>
      <c r="O168" s="1">
        <v>331.75125000000003</v>
      </c>
      <c r="P168" s="1">
        <v>566.84000000000015</v>
      </c>
      <c r="Q168" s="1">
        <v>5367.76</v>
      </c>
      <c r="R168" s="1">
        <v>400.00000000000011</v>
      </c>
      <c r="S168" s="1">
        <v>16687.311666666668</v>
      </c>
      <c r="T168" s="1">
        <v>477.84910714285718</v>
      </c>
      <c r="U168" s="1">
        <v>1780.765000000001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2796.450666666668</v>
      </c>
      <c r="AB168" s="1">
        <v>589.6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1224.962666666667</v>
      </c>
      <c r="AH168" s="1">
        <v>187.0260000000001</v>
      </c>
      <c r="AI168" s="1">
        <v>4525.05</v>
      </c>
      <c r="AJ168" s="1">
        <v>700</v>
      </c>
      <c r="AK168" s="1">
        <v>1915.2</v>
      </c>
      <c r="AL168" s="1">
        <v>638.59500000000025</v>
      </c>
      <c r="AM168" s="1">
        <v>11381.495714285709</v>
      </c>
      <c r="AN168" s="1">
        <v>178.2</v>
      </c>
      <c r="AO168" s="1">
        <v>2353.5</v>
      </c>
      <c r="AP168" s="1">
        <v>55.95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1532.368285714286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414.74166666666662</v>
      </c>
      <c r="BM168" s="1">
        <v>926.37916666666661</v>
      </c>
      <c r="BN168" s="1">
        <v>157.375</v>
      </c>
      <c r="BO168" s="1">
        <v>6743.4934523809516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2207.6937499999999</v>
      </c>
      <c r="BX168" s="1">
        <v>0</v>
      </c>
      <c r="BZ168" s="1">
        <v>357.34178571428572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6322.7857142857138</v>
      </c>
      <c r="CF168" s="1">
        <v>258</v>
      </c>
      <c r="CG168" s="1">
        <v>3000</v>
      </c>
      <c r="CH168" s="1">
        <v>912.75000000000011</v>
      </c>
      <c r="CI168" s="1">
        <v>250</v>
      </c>
      <c r="CJ168" s="1">
        <v>200</v>
      </c>
      <c r="CK168" s="1">
        <v>255</v>
      </c>
      <c r="CL168" s="1">
        <v>970.36428571428587</v>
      </c>
      <c r="CM168" s="1">
        <v>381.80500000000001</v>
      </c>
      <c r="CN168" s="1">
        <v>442.50499999999982</v>
      </c>
      <c r="CO168" s="1">
        <v>57.599999999999987</v>
      </c>
      <c r="CP168" s="1">
        <v>426.6875</v>
      </c>
      <c r="CQ168" s="1">
        <v>150</v>
      </c>
      <c r="CR168" s="1">
        <v>480.4375</v>
      </c>
      <c r="CS168" s="1">
        <v>150</v>
      </c>
      <c r="CT168" s="1">
        <v>436.94999999999987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1302.821875000001</v>
      </c>
      <c r="DB168" s="1">
        <v>3633.4461309523808</v>
      </c>
      <c r="DC168" s="1">
        <v>4449.4624999999996</v>
      </c>
      <c r="DD168" s="1">
        <v>1100</v>
      </c>
      <c r="DE168" s="1">
        <v>230</v>
      </c>
      <c r="DF168" s="1">
        <v>1518</v>
      </c>
      <c r="DG168" s="1">
        <v>47.1</v>
      </c>
      <c r="DH168" s="1">
        <v>465.5732142857143</v>
      </c>
      <c r="DI168" s="1">
        <v>600</v>
      </c>
      <c r="DJ168" s="1">
        <v>173.4047619047619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135052.53403571431</v>
      </c>
      <c r="DX168" s="1" t="s">
        <v>477</v>
      </c>
    </row>
    <row r="169" spans="1:128" x14ac:dyDescent="0.2">
      <c r="A169" s="2" t="s">
        <v>478</v>
      </c>
      <c r="B169" s="1">
        <v>2746.3449999999998</v>
      </c>
      <c r="C169" s="1">
        <v>203.67500000000001</v>
      </c>
      <c r="D169" s="1">
        <v>2165.657499999998</v>
      </c>
      <c r="E169" s="1">
        <v>304.41000000000003</v>
      </c>
      <c r="F169" s="1">
        <v>2120.62857142857</v>
      </c>
      <c r="G169" s="1">
        <v>114</v>
      </c>
      <c r="H169" s="1">
        <v>500</v>
      </c>
      <c r="I169" s="1">
        <v>660.05250000000012</v>
      </c>
      <c r="J169" s="1">
        <v>1287.610666666666</v>
      </c>
      <c r="K169" s="1">
        <v>254.35</v>
      </c>
      <c r="L169" s="1">
        <v>68.703124999999957</v>
      </c>
      <c r="M169" s="1">
        <v>0</v>
      </c>
      <c r="N169" s="1">
        <v>770.06250000000034</v>
      </c>
      <c r="O169" s="1">
        <v>331.75124999999991</v>
      </c>
      <c r="P169" s="1">
        <v>566.84</v>
      </c>
      <c r="Q169" s="1">
        <v>767.75999999999976</v>
      </c>
      <c r="R169" s="1">
        <v>400.00000000000011</v>
      </c>
      <c r="S169" s="1">
        <v>13287.311666666659</v>
      </c>
      <c r="T169" s="1">
        <v>477.84910714285712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1942.453750000001</v>
      </c>
      <c r="Z169" s="1">
        <v>203.12999999999991</v>
      </c>
      <c r="AA169" s="1">
        <v>2796.4506666666662</v>
      </c>
      <c r="AB169" s="1">
        <v>589.59999999999934</v>
      </c>
      <c r="AC169" s="1">
        <v>5767.0400000000018</v>
      </c>
      <c r="AD169" s="1">
        <v>1707.15</v>
      </c>
      <c r="AE169" s="1">
        <v>150</v>
      </c>
      <c r="AF169" s="1">
        <v>500.00000000000023</v>
      </c>
      <c r="AG169" s="1">
        <v>924.96266666666656</v>
      </c>
      <c r="AH169" s="1">
        <v>187.02600000000021</v>
      </c>
      <c r="AI169" s="1">
        <v>4525.05</v>
      </c>
      <c r="AJ169" s="1">
        <v>700</v>
      </c>
      <c r="AK169" s="1">
        <v>1915.2</v>
      </c>
      <c r="AL169" s="1">
        <v>638.59499999999957</v>
      </c>
      <c r="AM169" s="1">
        <v>13981.495714285709</v>
      </c>
      <c r="AN169" s="1">
        <v>178.1999999999999</v>
      </c>
      <c r="AO169" s="1">
        <v>2353.5</v>
      </c>
      <c r="AP169" s="1">
        <v>55.95</v>
      </c>
      <c r="AQ169" s="1">
        <v>1177.1750000000011</v>
      </c>
      <c r="AR169" s="1">
        <v>392.09700000000009</v>
      </c>
      <c r="AS169" s="1">
        <v>94.813750000000013</v>
      </c>
      <c r="AT169" s="1">
        <v>104.265</v>
      </c>
      <c r="AU169" s="1">
        <v>36.721249999999998</v>
      </c>
      <c r="AV169" s="1">
        <v>0</v>
      </c>
      <c r="AW169" s="1">
        <v>0</v>
      </c>
      <c r="AX169" s="1">
        <v>0</v>
      </c>
      <c r="AY169" s="1">
        <v>1632.368285714286</v>
      </c>
      <c r="AZ169" s="1">
        <v>356.86999999999989</v>
      </c>
      <c r="BA169" s="1">
        <v>670.78125</v>
      </c>
      <c r="BB169" s="1">
        <v>1446.138690476191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114.7416666666667</v>
      </c>
      <c r="BM169" s="1">
        <v>2626.3791666666671</v>
      </c>
      <c r="BN169" s="1">
        <v>157.375</v>
      </c>
      <c r="BO169" s="1">
        <v>3343.493452380952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2307.6937499999999</v>
      </c>
      <c r="BX169" s="1">
        <v>0</v>
      </c>
      <c r="BZ169" s="1">
        <v>357.34178571428561</v>
      </c>
      <c r="CA169" s="1">
        <v>102.7950000000001</v>
      </c>
      <c r="CB169" s="1">
        <v>138.76607142857151</v>
      </c>
      <c r="CC169" s="1">
        <v>0</v>
      </c>
      <c r="CD169" s="1">
        <v>800</v>
      </c>
      <c r="CE169" s="1">
        <v>3922.785714285706</v>
      </c>
      <c r="CF169" s="1">
        <v>258</v>
      </c>
      <c r="CG169" s="1">
        <v>3000</v>
      </c>
      <c r="CH169" s="1">
        <v>912.75000000000011</v>
      </c>
      <c r="CI169" s="1">
        <v>250</v>
      </c>
      <c r="CJ169" s="1">
        <v>200</v>
      </c>
      <c r="CK169" s="1">
        <v>255</v>
      </c>
      <c r="CL169" s="1">
        <v>970.36428571428587</v>
      </c>
      <c r="CM169" s="1">
        <v>381.80500000000001</v>
      </c>
      <c r="CN169" s="1">
        <v>442.505</v>
      </c>
      <c r="CO169" s="1">
        <v>57.599999999999987</v>
      </c>
      <c r="CP169" s="1">
        <v>426.6875</v>
      </c>
      <c r="CQ169" s="1">
        <v>150</v>
      </c>
      <c r="CR169" s="1">
        <v>480.4375</v>
      </c>
      <c r="CS169" s="1">
        <v>150</v>
      </c>
      <c r="CT169" s="1">
        <v>3436.95</v>
      </c>
      <c r="CU169" s="1">
        <v>2089.3950000000009</v>
      </c>
      <c r="CV169" s="1">
        <v>113.85</v>
      </c>
      <c r="CW169" s="1">
        <v>1150</v>
      </c>
      <c r="CX169" s="1">
        <v>99.225000000000023</v>
      </c>
      <c r="CY169" s="1">
        <v>715.28624999999988</v>
      </c>
      <c r="CZ169" s="1">
        <v>298.10249999999979</v>
      </c>
      <c r="DA169" s="1">
        <v>1302.8218750000001</v>
      </c>
      <c r="DB169" s="1">
        <v>2383.446130952379</v>
      </c>
      <c r="DC169" s="1">
        <v>4449.4624999999996</v>
      </c>
      <c r="DD169" s="1">
        <v>1100</v>
      </c>
      <c r="DE169" s="1">
        <v>230</v>
      </c>
      <c r="DF169" s="1">
        <v>1518</v>
      </c>
      <c r="DG169" s="1">
        <v>47.1</v>
      </c>
      <c r="DH169" s="1">
        <v>499.76250000000022</v>
      </c>
      <c r="DI169" s="1">
        <v>600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127913.9435595238</v>
      </c>
      <c r="DX169" s="1" t="s">
        <v>478</v>
      </c>
    </row>
    <row r="170" spans="1:128" x14ac:dyDescent="0.2">
      <c r="A170" s="2"/>
    </row>
    <row r="171" spans="1:128" x14ac:dyDescent="0.2">
      <c r="A171" s="2" t="s">
        <v>479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479</v>
      </c>
    </row>
    <row r="172" spans="1:128" x14ac:dyDescent="0.2">
      <c r="A172" s="20">
        <v>43938</v>
      </c>
      <c r="DW172" s="1">
        <v>0</v>
      </c>
      <c r="DX172" s="21">
        <v>43938</v>
      </c>
    </row>
    <row r="173" spans="1:128" x14ac:dyDescent="0.2">
      <c r="A173" s="20">
        <v>43939</v>
      </c>
      <c r="DW173" s="1">
        <v>0</v>
      </c>
      <c r="DX173" s="21">
        <v>43939</v>
      </c>
    </row>
    <row r="174" spans="1:128" x14ac:dyDescent="0.2">
      <c r="A174" s="20">
        <v>43940</v>
      </c>
      <c r="DW174" s="1">
        <v>0</v>
      </c>
      <c r="DX174" s="21">
        <v>43940</v>
      </c>
    </row>
    <row r="175" spans="1:128" x14ac:dyDescent="0.2">
      <c r="A175" s="2"/>
      <c r="DW175" s="1">
        <v>0</v>
      </c>
      <c r="DX175" s="1" t="s">
        <v>480</v>
      </c>
    </row>
    <row r="176" spans="1:128" x14ac:dyDescent="0.2">
      <c r="A176" s="2"/>
      <c r="DW176" s="1">
        <v>0</v>
      </c>
      <c r="DX176" s="1" t="s">
        <v>480</v>
      </c>
    </row>
    <row r="177" spans="1:128" x14ac:dyDescent="0.2">
      <c r="A177" s="2" t="s">
        <v>471</v>
      </c>
      <c r="DW177" s="1">
        <v>0</v>
      </c>
      <c r="DX177" s="1" t="s">
        <v>471</v>
      </c>
    </row>
    <row r="178" spans="1:128" x14ac:dyDescent="0.2">
      <c r="A178" s="2" t="s">
        <v>472</v>
      </c>
      <c r="DW178" s="1">
        <v>0</v>
      </c>
      <c r="DX178" s="1" t="s">
        <v>472</v>
      </c>
    </row>
    <row r="179" spans="1:128" x14ac:dyDescent="0.2">
      <c r="A179" s="2" t="s">
        <v>473</v>
      </c>
      <c r="DW179" s="1">
        <v>0</v>
      </c>
      <c r="DX179" s="1" t="s">
        <v>473</v>
      </c>
    </row>
    <row r="180" spans="1:128" x14ac:dyDescent="0.2">
      <c r="A180" s="2" t="s">
        <v>474</v>
      </c>
      <c r="DW180" s="1">
        <v>0</v>
      </c>
      <c r="DX180" s="1" t="s">
        <v>474</v>
      </c>
    </row>
    <row r="181" spans="1:128" x14ac:dyDescent="0.2">
      <c r="A181" s="2" t="s">
        <v>475</v>
      </c>
      <c r="DW181" s="1">
        <v>0</v>
      </c>
      <c r="DX181" s="1" t="s">
        <v>475</v>
      </c>
    </row>
    <row r="182" spans="1:128" x14ac:dyDescent="0.2">
      <c r="A182" s="2" t="s">
        <v>476</v>
      </c>
      <c r="DW182" s="1">
        <v>0</v>
      </c>
      <c r="DX182" s="1" t="s">
        <v>476</v>
      </c>
    </row>
    <row r="183" spans="1:128" x14ac:dyDescent="0.2">
      <c r="A183" s="2" t="s">
        <v>477</v>
      </c>
      <c r="DW183" s="1">
        <v>0</v>
      </c>
      <c r="DX183" s="1" t="s">
        <v>477</v>
      </c>
    </row>
    <row r="184" spans="1:128" x14ac:dyDescent="0.2">
      <c r="A184" s="2" t="s">
        <v>478</v>
      </c>
      <c r="DW184" s="1">
        <v>0</v>
      </c>
      <c r="DX184" s="1" t="s">
        <v>478</v>
      </c>
    </row>
    <row r="185" spans="1:128" x14ac:dyDescent="0.2">
      <c r="A185" s="2"/>
    </row>
    <row r="186" spans="1:128" x14ac:dyDescent="0.2">
      <c r="A186" s="2" t="s">
        <v>481</v>
      </c>
      <c r="B186" s="1">
        <v>-8736.5597619047621</v>
      </c>
      <c r="C186" s="1">
        <v>-288.76290476190468</v>
      </c>
      <c r="D186" s="1">
        <v>-4378.2111190476189</v>
      </c>
      <c r="E186" s="1">
        <v>-395.35990476190477</v>
      </c>
      <c r="F186" s="1">
        <v>-6064.9247619047619</v>
      </c>
      <c r="G186" s="1">
        <v>-209.42857142857139</v>
      </c>
      <c r="H186" s="1">
        <v>-497.04</v>
      </c>
      <c r="I186" s="1">
        <v>-1138.4931666666671</v>
      </c>
      <c r="J186" s="1">
        <v>-1966.477333333333</v>
      </c>
      <c r="K186" s="1">
        <v>-375.50542857142858</v>
      </c>
      <c r="L186" s="1">
        <v>-637.80522023809533</v>
      </c>
      <c r="M186" s="1">
        <v>0</v>
      </c>
      <c r="N186" s="1">
        <v>-1719.9710714285709</v>
      </c>
      <c r="O186" s="1">
        <v>-571.54648809523815</v>
      </c>
      <c r="P186" s="1">
        <v>-913.44190476190511</v>
      </c>
      <c r="Q186" s="1">
        <v>-902.69333333333338</v>
      </c>
      <c r="R186" s="1">
        <v>-741.27939047619043</v>
      </c>
      <c r="S186" s="1">
        <v>-24214.418333333339</v>
      </c>
      <c r="T186" s="1">
        <v>-606.83958333333339</v>
      </c>
      <c r="U186" s="1">
        <v>-2872.4221428571432</v>
      </c>
      <c r="V186" s="1">
        <v>-2133.272857142857</v>
      </c>
      <c r="W186" s="1">
        <v>-65.257142857142867</v>
      </c>
      <c r="X186" s="1">
        <v>-1100</v>
      </c>
      <c r="Y186" s="1">
        <v>-2633.5789880952389</v>
      </c>
      <c r="Z186" s="1">
        <v>-345.42142857142852</v>
      </c>
      <c r="AA186" s="1">
        <v>-4775.7611428571436</v>
      </c>
      <c r="AB186" s="1">
        <v>-867.89142857142838</v>
      </c>
      <c r="AC186" s="1">
        <v>-220.0352380952381</v>
      </c>
      <c r="AD186" s="1">
        <v>-2746.8071428571429</v>
      </c>
      <c r="AE186" s="1">
        <v>-69.714285714285722</v>
      </c>
      <c r="AF186" s="1">
        <v>-497.9733333333333</v>
      </c>
      <c r="AG186" s="1">
        <v>-1639.989333333333</v>
      </c>
      <c r="AH186" s="1">
        <v>-205.35933333333341</v>
      </c>
      <c r="AI186" s="1">
        <v>-6219.9071428571424</v>
      </c>
      <c r="AJ186" s="1">
        <v>-687.4</v>
      </c>
      <c r="AK186" s="1">
        <v>-2264.5523809523811</v>
      </c>
      <c r="AL186" s="1">
        <v>-1084.6197619047621</v>
      </c>
      <c r="AM186" s="1">
        <v>-9840.6385714285716</v>
      </c>
      <c r="AN186" s="1">
        <v>-246.6</v>
      </c>
      <c r="AO186" s="1">
        <v>-3904.6428571428569</v>
      </c>
      <c r="AP186" s="1">
        <v>-68.487142857142857</v>
      </c>
      <c r="AQ186" s="1">
        <v>-1552.649285714286</v>
      </c>
      <c r="AR186" s="1">
        <v>-460.39128571428569</v>
      </c>
      <c r="AS186" s="1">
        <v>-221.01392857142861</v>
      </c>
      <c r="AT186" s="1">
        <v>-211.4014285714286</v>
      </c>
      <c r="AU186" s="1">
        <v>-68.466964285714283</v>
      </c>
      <c r="AV186" s="1">
        <v>0</v>
      </c>
      <c r="AW186" s="1">
        <v>0</v>
      </c>
      <c r="AX186" s="1">
        <v>0</v>
      </c>
      <c r="AY186" s="1">
        <v>-4991.5706666666674</v>
      </c>
      <c r="AZ186" s="1">
        <v>-491.37</v>
      </c>
      <c r="BA186" s="1">
        <v>-740.78125</v>
      </c>
      <c r="BB186" s="1">
        <v>-3023.1386904761912</v>
      </c>
      <c r="BC186" s="1">
        <v>-640.79999999999995</v>
      </c>
      <c r="BD186" s="1">
        <v>-1485.5</v>
      </c>
      <c r="BE186" s="1">
        <v>-235.3125</v>
      </c>
      <c r="BF186" s="1">
        <v>-252.1</v>
      </c>
      <c r="BG186" s="1">
        <v>-319.2</v>
      </c>
      <c r="BH186" s="1">
        <v>-300</v>
      </c>
      <c r="BI186" s="1">
        <v>-170</v>
      </c>
      <c r="BJ186" s="1">
        <v>-1287</v>
      </c>
      <c r="BK186" s="1">
        <v>-110.64125</v>
      </c>
      <c r="BL186" s="1">
        <v>-451.74166666666667</v>
      </c>
      <c r="BM186" s="1">
        <v>-3855.2125000000001</v>
      </c>
      <c r="BN186" s="1">
        <v>-313.125</v>
      </c>
      <c r="BO186" s="1">
        <v>-6651.9184523809508</v>
      </c>
      <c r="BP186" s="1">
        <v>0</v>
      </c>
      <c r="BQ186" s="1">
        <v>-189.15625</v>
      </c>
      <c r="BR186" s="1">
        <v>-348.8</v>
      </c>
      <c r="BS186" s="1">
        <v>-169</v>
      </c>
      <c r="BT186" s="1">
        <v>-550</v>
      </c>
      <c r="BU186" s="1">
        <v>-740</v>
      </c>
      <c r="BV186" s="1">
        <v>-1180</v>
      </c>
      <c r="BW186" s="1">
        <v>-3591.3901785714279</v>
      </c>
      <c r="BX186" s="1">
        <v>0</v>
      </c>
      <c r="BY186" s="1">
        <v>0</v>
      </c>
      <c r="BZ186" s="1">
        <v>-989.51464285714303</v>
      </c>
      <c r="CA186" s="1">
        <v>-5886.4550000000008</v>
      </c>
      <c r="CB186" s="1">
        <v>-398.13749999999999</v>
      </c>
      <c r="CC186" s="1">
        <v>0</v>
      </c>
      <c r="CD186" s="1">
        <v>-23799.71428571429</v>
      </c>
      <c r="CE186" s="1">
        <v>-14643.074404761899</v>
      </c>
      <c r="CF186" s="1">
        <v>0</v>
      </c>
      <c r="CG186" s="1">
        <v>-4408.4742857142865</v>
      </c>
      <c r="CH186" s="1">
        <v>-426.53571428571422</v>
      </c>
      <c r="CI186" s="1">
        <v>-221.37142857142859</v>
      </c>
      <c r="CJ186" s="1">
        <v>-177.37142857142859</v>
      </c>
      <c r="CK186" s="1">
        <v>-157.9714285714285</v>
      </c>
      <c r="CL186" s="1">
        <v>-819.90714285714296</v>
      </c>
      <c r="CM186" s="1">
        <v>-988.43714285714293</v>
      </c>
      <c r="CN186" s="1">
        <v>-1257.847857142857</v>
      </c>
      <c r="CO186" s="1">
        <v>-150.17142857142861</v>
      </c>
      <c r="CP186" s="1">
        <v>-589.09226190476193</v>
      </c>
      <c r="CQ186" s="1">
        <v>-136.57142857142861</v>
      </c>
      <c r="CR186" s="1">
        <v>-870.9375</v>
      </c>
      <c r="CS186" s="1">
        <v>-93.771428571428572</v>
      </c>
      <c r="CT186" s="1">
        <v>-5385.1214285714286</v>
      </c>
      <c r="CU186" s="1">
        <v>-3881.474999999999</v>
      </c>
      <c r="CV186" s="1">
        <v>-183.27857142857141</v>
      </c>
      <c r="CW186" s="1">
        <v>-2679.9681904761901</v>
      </c>
      <c r="CX186" s="1">
        <v>-145.04785714285711</v>
      </c>
      <c r="CY186" s="1">
        <v>-2179.1833928571418</v>
      </c>
      <c r="CZ186" s="1">
        <v>-739.05964285714265</v>
      </c>
      <c r="DA186" s="1">
        <v>-11147.54211309524</v>
      </c>
      <c r="DB186" s="1">
        <v>-7752.5979166666684</v>
      </c>
      <c r="DC186" s="1">
        <v>-8729.3196428571428</v>
      </c>
      <c r="DD186" s="1">
        <v>-1813.571428571428</v>
      </c>
      <c r="DE186" s="1">
        <v>-208.57142857142861</v>
      </c>
      <c r="DF186" s="1">
        <v>-2559.428571428572</v>
      </c>
      <c r="DG186" s="1">
        <v>-96.814285714285717</v>
      </c>
      <c r="DH186" s="1">
        <v>0</v>
      </c>
      <c r="DI186" s="1">
        <v>-823.22857142857151</v>
      </c>
      <c r="DJ186" s="1">
        <v>0</v>
      </c>
      <c r="DK186" s="1">
        <v>-2019.75</v>
      </c>
      <c r="DL186" s="1">
        <v>0</v>
      </c>
      <c r="DM186" s="1">
        <v>0</v>
      </c>
      <c r="DN186" s="1">
        <v>0</v>
      </c>
      <c r="DO186" s="1">
        <v>0</v>
      </c>
      <c r="DP186" s="1">
        <v>-123.46428571428579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-239933.5498666667</v>
      </c>
      <c r="DX186" s="1" t="s">
        <v>481</v>
      </c>
    </row>
    <row r="187" spans="1:128" x14ac:dyDescent="0.2">
      <c r="A187" s="2" t="s">
        <v>459</v>
      </c>
      <c r="B187" s="1">
        <v>-433.014761904762</v>
      </c>
      <c r="C187" s="1">
        <v>-55.08790476190476</v>
      </c>
      <c r="D187" s="1">
        <v>-532.55361904761901</v>
      </c>
      <c r="E187" s="1">
        <v>-92.359904761904758</v>
      </c>
      <c r="F187" s="1">
        <v>-170.3761904761906</v>
      </c>
      <c r="G187" s="1">
        <v>-35.428571428571431</v>
      </c>
      <c r="H187" s="1">
        <v>0</v>
      </c>
      <c r="I187" s="1">
        <v>-225.44066666666669</v>
      </c>
      <c r="J187" s="1">
        <v>0</v>
      </c>
      <c r="K187" s="1">
        <v>-85.155428571428573</v>
      </c>
      <c r="L187" s="1">
        <v>-69.102095238095245</v>
      </c>
      <c r="M187" s="1">
        <v>0</v>
      </c>
      <c r="N187" s="1">
        <v>-134.46857142857141</v>
      </c>
      <c r="O187" s="1">
        <v>-159.8752380952381</v>
      </c>
      <c r="P187" s="1">
        <v>-148.28190476190471</v>
      </c>
      <c r="Q187" s="1">
        <v>0</v>
      </c>
      <c r="R187" s="1">
        <v>-341.27939047619049</v>
      </c>
      <c r="S187" s="1">
        <v>0</v>
      </c>
      <c r="T187" s="1">
        <v>-42.590476190476181</v>
      </c>
      <c r="U187" s="1">
        <v>-472.05714285714282</v>
      </c>
      <c r="V187" s="1">
        <v>-265.86285714285708</v>
      </c>
      <c r="W187" s="1">
        <v>0</v>
      </c>
      <c r="X187" s="1">
        <v>0</v>
      </c>
      <c r="Y187" s="1">
        <v>0</v>
      </c>
      <c r="Z187" s="1">
        <v>-111.2114285714286</v>
      </c>
      <c r="AA187" s="1">
        <v>-418.64380952380952</v>
      </c>
      <c r="AB187" s="1">
        <v>-39.37142857142851</v>
      </c>
      <c r="AC187" s="1">
        <v>-52.995238095238093</v>
      </c>
      <c r="AD187" s="1">
        <v>-508.05714285714288</v>
      </c>
      <c r="AE187" s="1">
        <v>0</v>
      </c>
      <c r="AF187" s="1">
        <v>0</v>
      </c>
      <c r="AG187" s="1">
        <v>0</v>
      </c>
      <c r="AH187" s="1">
        <v>-1.533333333333331</v>
      </c>
      <c r="AI187" s="1">
        <v>-905.25714285714275</v>
      </c>
      <c r="AJ187" s="1">
        <v>0</v>
      </c>
      <c r="AK187" s="1">
        <v>-349.35238095238083</v>
      </c>
      <c r="AL187" s="1">
        <v>0</v>
      </c>
      <c r="AM187" s="1">
        <v>0</v>
      </c>
      <c r="AN187" s="1">
        <v>-68.399999999999977</v>
      </c>
      <c r="AO187" s="1">
        <v>-609.14285714285711</v>
      </c>
      <c r="AP187" s="1">
        <v>0</v>
      </c>
      <c r="AQ187" s="1">
        <v>-163.87428571428549</v>
      </c>
      <c r="AR187" s="1">
        <v>-55.974285714285713</v>
      </c>
      <c r="AS187" s="1">
        <v>-123.3501785714286</v>
      </c>
      <c r="AT187" s="1">
        <v>-107.1364285714286</v>
      </c>
      <c r="AU187" s="1">
        <v>-27.945714285714288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-998.82142857142844</v>
      </c>
      <c r="BX187" s="1">
        <v>0</v>
      </c>
      <c r="BY187" s="1">
        <v>0</v>
      </c>
      <c r="BZ187" s="1">
        <v>-255.0728571428572</v>
      </c>
      <c r="CA187" s="1">
        <v>-5774.7000000000007</v>
      </c>
      <c r="CB187" s="1">
        <v>0</v>
      </c>
      <c r="CC187" s="1">
        <v>0</v>
      </c>
      <c r="CD187" s="1">
        <v>-18787.71428571429</v>
      </c>
      <c r="CE187" s="1">
        <v>0</v>
      </c>
      <c r="CF187" s="1">
        <v>0</v>
      </c>
      <c r="CG187" s="1">
        <v>-393.2742857142855</v>
      </c>
      <c r="CH187" s="1">
        <v>0</v>
      </c>
      <c r="CI187" s="1">
        <v>0</v>
      </c>
      <c r="CJ187" s="1">
        <v>0</v>
      </c>
      <c r="CK187" s="1">
        <v>0</v>
      </c>
      <c r="CL187" s="1">
        <v>-209.54285714285709</v>
      </c>
      <c r="CM187" s="1">
        <v>-316.65714285714301</v>
      </c>
      <c r="CN187" s="1">
        <v>-539.94285714285718</v>
      </c>
      <c r="CO187" s="1">
        <v>-62.571428571428569</v>
      </c>
      <c r="CP187" s="1">
        <v>-63.404761904761898</v>
      </c>
      <c r="CQ187" s="1">
        <v>0</v>
      </c>
      <c r="CR187" s="1">
        <v>-339.5</v>
      </c>
      <c r="CS187" s="1">
        <v>0</v>
      </c>
      <c r="CT187" s="1">
        <v>-38.971428571428532</v>
      </c>
      <c r="CU187" s="1">
        <v>-1036.08</v>
      </c>
      <c r="CV187" s="1">
        <v>-69.428571428571431</v>
      </c>
      <c r="CW187" s="1">
        <v>-1216.9028571428571</v>
      </c>
      <c r="CX187" s="1">
        <v>-45.822857142857139</v>
      </c>
      <c r="CY187" s="1">
        <v>-525.13714285714286</v>
      </c>
      <c r="CZ187" s="1">
        <v>-334.93714285714282</v>
      </c>
      <c r="DA187" s="1">
        <v>-9027.9285714285725</v>
      </c>
      <c r="DB187" s="1">
        <v>-3666.4642857142858</v>
      </c>
      <c r="DC187" s="1">
        <v>-3001.8571428571431</v>
      </c>
      <c r="DD187" s="1">
        <v>-343.07142857142838</v>
      </c>
      <c r="DE187" s="1">
        <v>0</v>
      </c>
      <c r="DF187" s="1">
        <v>-651.42857142857156</v>
      </c>
      <c r="DG187" s="1">
        <v>-42.214285714285722</v>
      </c>
      <c r="DH187" s="1">
        <v>0</v>
      </c>
      <c r="DI187" s="1">
        <v>-223.22857142857151</v>
      </c>
      <c r="DJ187" s="1">
        <v>0</v>
      </c>
      <c r="DK187" s="1">
        <v>-460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-55229.855140476189</v>
      </c>
      <c r="DX187" s="1" t="s">
        <v>459</v>
      </c>
    </row>
    <row r="188" spans="1:128" x14ac:dyDescent="0.2">
      <c r="A188" s="2" t="s">
        <v>460</v>
      </c>
      <c r="B188" s="1">
        <v>-5474.7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-22.666666666666629</v>
      </c>
      <c r="K188" s="1">
        <v>0</v>
      </c>
      <c r="L188" s="1">
        <v>0</v>
      </c>
      <c r="M188" s="1">
        <v>0</v>
      </c>
      <c r="N188" s="1">
        <v>-26.64000000000004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-415.84000000000009</v>
      </c>
      <c r="AB188" s="1">
        <v>-91.32000000000005</v>
      </c>
      <c r="AC188" s="1">
        <v>0</v>
      </c>
      <c r="AD188" s="1">
        <v>-47.999999999999943</v>
      </c>
      <c r="AE188" s="1">
        <v>0</v>
      </c>
      <c r="AF188" s="1">
        <v>0</v>
      </c>
      <c r="AG188" s="1">
        <v>-108.7866666666666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-162.66476190476189</v>
      </c>
      <c r="AM188" s="1">
        <v>-241.74285714285719</v>
      </c>
      <c r="AN188" s="1">
        <v>0</v>
      </c>
      <c r="AO188" s="1">
        <v>-6</v>
      </c>
      <c r="AP188" s="1">
        <v>-6.0571428571428587</v>
      </c>
      <c r="AQ188" s="1">
        <v>0</v>
      </c>
      <c r="AR188" s="1">
        <v>-49.920000000000023</v>
      </c>
      <c r="AS188" s="1">
        <v>-2.850000000000009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-4.25</v>
      </c>
      <c r="AZ188" s="1">
        <v>-62</v>
      </c>
      <c r="BA188" s="1">
        <v>0</v>
      </c>
      <c r="BB188" s="1">
        <v>0</v>
      </c>
      <c r="BC188" s="1">
        <v>0</v>
      </c>
      <c r="BD188" s="1">
        <v>-42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-12</v>
      </c>
      <c r="BW188" s="1">
        <v>-49.75</v>
      </c>
      <c r="BX188" s="1">
        <v>0</v>
      </c>
      <c r="BY188" s="1">
        <v>0</v>
      </c>
      <c r="BZ188" s="1">
        <v>-108.17999999999989</v>
      </c>
      <c r="CA188" s="1">
        <v>-1.680000000000291</v>
      </c>
      <c r="CB188" s="1">
        <v>0</v>
      </c>
      <c r="CC188" s="1">
        <v>0</v>
      </c>
      <c r="CD188" s="1">
        <v>-1035</v>
      </c>
      <c r="CE188" s="1">
        <v>0</v>
      </c>
      <c r="CF188" s="1">
        <v>0</v>
      </c>
      <c r="CG188" s="1">
        <v>-75.599999999999909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-1.1999999999999891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-114</v>
      </c>
      <c r="DD188" s="1">
        <v>-22.5</v>
      </c>
      <c r="DE188" s="1">
        <v>0</v>
      </c>
      <c r="DF188" s="1">
        <v>-22.5</v>
      </c>
      <c r="DG188" s="1">
        <v>0</v>
      </c>
      <c r="DH188" s="1">
        <v>0</v>
      </c>
      <c r="DI188" s="1">
        <v>0</v>
      </c>
      <c r="DJ188" s="1">
        <v>0</v>
      </c>
      <c r="DK188" s="1">
        <v>-12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-11652.638095238101</v>
      </c>
      <c r="DX188" s="1" t="s">
        <v>460</v>
      </c>
    </row>
    <row r="189" spans="1:128" x14ac:dyDescent="0.2">
      <c r="A189" s="2" t="s">
        <v>461</v>
      </c>
      <c r="B189" s="1">
        <v>-82.5</v>
      </c>
      <c r="C189" s="1">
        <v>-29.999999999999989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-35.999999999999993</v>
      </c>
      <c r="L189" s="1">
        <v>0</v>
      </c>
      <c r="M189" s="1">
        <v>0</v>
      </c>
      <c r="N189" s="1">
        <v>-245.68</v>
      </c>
      <c r="O189" s="1">
        <v>-59.199999999999989</v>
      </c>
      <c r="P189" s="1">
        <v>-183.52</v>
      </c>
      <c r="Q189" s="1">
        <v>-134.93333333333331</v>
      </c>
      <c r="R189" s="1">
        <v>0</v>
      </c>
      <c r="S189" s="1">
        <v>-4489.8266666666677</v>
      </c>
      <c r="T189" s="1">
        <v>-68.400000000000006</v>
      </c>
      <c r="U189" s="1">
        <v>-434.40000000000009</v>
      </c>
      <c r="V189" s="1">
        <v>-690.48</v>
      </c>
      <c r="W189" s="1">
        <v>0</v>
      </c>
      <c r="X189" s="1">
        <v>0</v>
      </c>
      <c r="Y189" s="1">
        <v>-391.12523809523822</v>
      </c>
      <c r="Z189" s="1">
        <v>-31.080000000000009</v>
      </c>
      <c r="AA189" s="1">
        <v>-1527.2</v>
      </c>
      <c r="AB189" s="1">
        <v>-147.59999999999991</v>
      </c>
      <c r="AC189" s="1">
        <v>0</v>
      </c>
      <c r="AD189" s="1">
        <v>-483.6</v>
      </c>
      <c r="AE189" s="1">
        <v>0</v>
      </c>
      <c r="AF189" s="1">
        <v>0</v>
      </c>
      <c r="AG189" s="1">
        <v>-226.24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-283.36000000000013</v>
      </c>
      <c r="AM189" s="1">
        <v>-617.39999999999964</v>
      </c>
      <c r="AN189" s="1">
        <v>0</v>
      </c>
      <c r="AO189" s="1">
        <v>-936</v>
      </c>
      <c r="AP189" s="1">
        <v>-6.48</v>
      </c>
      <c r="AQ189" s="1">
        <v>-211.6</v>
      </c>
      <c r="AR189" s="1">
        <v>-62.399999999999977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-70</v>
      </c>
      <c r="BB189" s="1">
        <v>-303.2</v>
      </c>
      <c r="BC189" s="1">
        <v>-220.8</v>
      </c>
      <c r="BD189" s="1">
        <v>-643.5</v>
      </c>
      <c r="BE189" s="1">
        <v>-24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-32</v>
      </c>
      <c r="BL189" s="1">
        <v>-3.9999999999999991</v>
      </c>
      <c r="BM189" s="1">
        <v>-491.5</v>
      </c>
      <c r="BN189" s="1">
        <v>0</v>
      </c>
      <c r="BO189" s="1">
        <v>-924.00000000000011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-7.2799999999997453</v>
      </c>
      <c r="CB189" s="1">
        <v>0</v>
      </c>
      <c r="CC189" s="1">
        <v>0</v>
      </c>
      <c r="CD189" s="1">
        <v>-3177</v>
      </c>
      <c r="CE189" s="1">
        <v>-2033.1428571428571</v>
      </c>
      <c r="CF189" s="1">
        <v>0</v>
      </c>
      <c r="CG189" s="1">
        <v>-939.59999999999991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-612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0</v>
      </c>
      <c r="DI189" s="1">
        <v>0</v>
      </c>
      <c r="DJ189" s="1">
        <v>0</v>
      </c>
      <c r="DK189" s="1">
        <v>-226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-28914.74809523809</v>
      </c>
      <c r="DX189" s="1" t="s">
        <v>461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482</v>
      </c>
      <c r="B192" s="1">
        <v>-2746.3449999999998</v>
      </c>
      <c r="C192" s="1">
        <v>-203.67500000000001</v>
      </c>
      <c r="D192" s="1">
        <v>-2165.6574999999998</v>
      </c>
      <c r="E192" s="1">
        <v>-270</v>
      </c>
      <c r="F192" s="1">
        <v>-3520.6285714285718</v>
      </c>
      <c r="G192" s="1">
        <v>-114</v>
      </c>
      <c r="H192" s="1">
        <v>-497.04</v>
      </c>
      <c r="I192" s="1">
        <v>-660.0524999999999</v>
      </c>
      <c r="J192" s="1">
        <v>-1372.610666666666</v>
      </c>
      <c r="K192" s="1">
        <v>-254.35</v>
      </c>
      <c r="L192" s="1">
        <v>-568.70312500000011</v>
      </c>
      <c r="M192" s="1">
        <v>0</v>
      </c>
      <c r="N192" s="1">
        <v>-1313.1824999999999</v>
      </c>
      <c r="O192" s="1">
        <v>-331.75125000000008</v>
      </c>
      <c r="P192" s="1">
        <v>-566.84000000000037</v>
      </c>
      <c r="Q192" s="1">
        <v>-767.7600000000001</v>
      </c>
      <c r="R192" s="1">
        <v>-399.99999999999989</v>
      </c>
      <c r="S192" s="1">
        <v>-19724.591666666671</v>
      </c>
      <c r="T192" s="1">
        <v>-477.84910714285718</v>
      </c>
      <c r="U192" s="1">
        <v>-1844.7650000000001</v>
      </c>
      <c r="V192" s="1">
        <v>-1161.33</v>
      </c>
      <c r="W192" s="1">
        <v>-65.257142857142867</v>
      </c>
      <c r="X192" s="1">
        <v>-1100</v>
      </c>
      <c r="Y192" s="1">
        <v>-2242.453750000001</v>
      </c>
      <c r="Z192" s="1">
        <v>-203.12999999999991</v>
      </c>
      <c r="AA192" s="1">
        <v>-2414.0773333333332</v>
      </c>
      <c r="AB192" s="1">
        <v>-589.59999999999991</v>
      </c>
      <c r="AC192" s="1">
        <v>-167.04</v>
      </c>
      <c r="AD192" s="1">
        <v>-1707.15</v>
      </c>
      <c r="AE192" s="1">
        <v>-69.714285714285722</v>
      </c>
      <c r="AF192" s="1">
        <v>-497.9733333333333</v>
      </c>
      <c r="AG192" s="1">
        <v>-1304.962666666667</v>
      </c>
      <c r="AH192" s="1">
        <v>-187.0260000000001</v>
      </c>
      <c r="AI192" s="1">
        <v>-4525.0499999999993</v>
      </c>
      <c r="AJ192" s="1">
        <v>-687.4</v>
      </c>
      <c r="AK192" s="1">
        <v>-1915.2</v>
      </c>
      <c r="AL192" s="1">
        <v>-638.59500000000003</v>
      </c>
      <c r="AM192" s="1">
        <v>-8981.4957142857147</v>
      </c>
      <c r="AN192" s="1">
        <v>-178.2</v>
      </c>
      <c r="AO192" s="1">
        <v>-2353.5</v>
      </c>
      <c r="AP192" s="1">
        <v>-55.95</v>
      </c>
      <c r="AQ192" s="1">
        <v>-1177.1750000000011</v>
      </c>
      <c r="AR192" s="1">
        <v>-292.09699999999998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-4677.8206666666674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-252.1</v>
      </c>
      <c r="BG192" s="1">
        <v>-319.2</v>
      </c>
      <c r="BH192" s="1">
        <v>-300</v>
      </c>
      <c r="BI192" s="1">
        <v>-170</v>
      </c>
      <c r="BJ192" s="1">
        <v>-950</v>
      </c>
      <c r="BK192" s="1">
        <v>-78.641249999999999</v>
      </c>
      <c r="BL192" s="1">
        <v>-447.74166666666667</v>
      </c>
      <c r="BM192" s="1">
        <v>-3363.7125000000001</v>
      </c>
      <c r="BN192" s="1">
        <v>-313.125</v>
      </c>
      <c r="BO192" s="1">
        <v>-5727.9184523809508</v>
      </c>
      <c r="BP192" s="1">
        <v>0</v>
      </c>
      <c r="BQ192" s="1">
        <v>-175.65625</v>
      </c>
      <c r="BR192" s="1">
        <v>-348.8</v>
      </c>
      <c r="BS192" s="1">
        <v>-169</v>
      </c>
      <c r="BT192" s="1">
        <v>-550</v>
      </c>
      <c r="BU192" s="1">
        <v>-500</v>
      </c>
      <c r="BV192" s="1">
        <v>-1000</v>
      </c>
      <c r="BW192" s="1">
        <v>-2181.818749999999</v>
      </c>
      <c r="BX192" s="1">
        <v>0</v>
      </c>
      <c r="BY192" s="1">
        <v>0</v>
      </c>
      <c r="BZ192" s="1">
        <v>-357.34178571428578</v>
      </c>
      <c r="CA192" s="1">
        <v>-102.7950000000001</v>
      </c>
      <c r="CB192" s="1">
        <v>-398.13749999999999</v>
      </c>
      <c r="CC192" s="1">
        <v>0</v>
      </c>
      <c r="CD192" s="1">
        <v>-800</v>
      </c>
      <c r="CE192" s="1">
        <v>-12609.93154761905</v>
      </c>
      <c r="CF192" s="1">
        <v>0</v>
      </c>
      <c r="CG192" s="1">
        <v>-3000</v>
      </c>
      <c r="CH192" s="1">
        <v>-426.53571428571422</v>
      </c>
      <c r="CI192" s="1">
        <v>-221.37142857142859</v>
      </c>
      <c r="CJ192" s="1">
        <v>-177.37142857142859</v>
      </c>
      <c r="CK192" s="1">
        <v>-157.9714285714285</v>
      </c>
      <c r="CL192" s="1">
        <v>-610.36428571428587</v>
      </c>
      <c r="CM192" s="1">
        <v>-671.78</v>
      </c>
      <c r="CN192" s="1">
        <v>-717.90499999999986</v>
      </c>
      <c r="CO192" s="1">
        <v>-57.600000000000009</v>
      </c>
      <c r="CP192" s="1">
        <v>-426.6875</v>
      </c>
      <c r="CQ192" s="1">
        <v>-136.57142857142861</v>
      </c>
      <c r="CR192" s="1">
        <v>-480.4375</v>
      </c>
      <c r="CS192" s="1">
        <v>-93.771428571428572</v>
      </c>
      <c r="CT192" s="1">
        <v>-5252.95</v>
      </c>
      <c r="CU192" s="1">
        <v>-2089.395</v>
      </c>
      <c r="CV192" s="1">
        <v>-113.85</v>
      </c>
      <c r="CW192" s="1">
        <v>-1025.6653333333329</v>
      </c>
      <c r="CX192" s="1">
        <v>-99.224999999999994</v>
      </c>
      <c r="CY192" s="1">
        <v>-1495.2862500000001</v>
      </c>
      <c r="CZ192" s="1">
        <v>-298.10249999999979</v>
      </c>
      <c r="DA192" s="1">
        <v>-1607.8635416666659</v>
      </c>
      <c r="DB192" s="1">
        <v>-3532.6336309523808</v>
      </c>
      <c r="DC192" s="1">
        <v>-5001.4624999999996</v>
      </c>
      <c r="DD192" s="1">
        <v>-1100</v>
      </c>
      <c r="DE192" s="1">
        <v>-208.57142857142861</v>
      </c>
      <c r="DF192" s="1">
        <v>-1518</v>
      </c>
      <c r="DG192" s="1">
        <v>-47.1</v>
      </c>
      <c r="DH192" s="1">
        <v>0</v>
      </c>
      <c r="DI192" s="1">
        <v>-600</v>
      </c>
      <c r="DJ192" s="1">
        <v>0</v>
      </c>
      <c r="DK192" s="1">
        <v>-1321.75</v>
      </c>
      <c r="DO192" s="1">
        <v>0</v>
      </c>
      <c r="DP192" s="1">
        <v>-123.46428571428579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-144136.30853571431</v>
      </c>
      <c r="DX192" s="1" t="s">
        <v>482</v>
      </c>
    </row>
    <row r="193" spans="1:128" x14ac:dyDescent="0.2">
      <c r="A193" s="2" t="s">
        <v>483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-499.99999999999989</v>
      </c>
      <c r="I193" s="1">
        <v>-660.05250000000012</v>
      </c>
      <c r="J193" s="1">
        <v>-1312.610666666666</v>
      </c>
      <c r="K193" s="1">
        <v>-254.35</v>
      </c>
      <c r="L193" s="1">
        <v>-68.703125</v>
      </c>
      <c r="M193" s="1">
        <v>0</v>
      </c>
      <c r="N193" s="1">
        <v>-1270.0625000000009</v>
      </c>
      <c r="O193" s="1">
        <v>-331.75124999999969</v>
      </c>
      <c r="P193" s="1">
        <v>-566.83999999999992</v>
      </c>
      <c r="Q193" s="1">
        <v>-767.75999999999988</v>
      </c>
      <c r="R193" s="1">
        <v>-400.00000000000011</v>
      </c>
      <c r="S193" s="1">
        <v>-24462.471666666679</v>
      </c>
      <c r="T193" s="1">
        <v>-477.84910714285712</v>
      </c>
      <c r="U193" s="1">
        <v>-1780.765000000001</v>
      </c>
      <c r="V193" s="1">
        <v>-1161.33</v>
      </c>
      <c r="W193" s="1">
        <v>-69.999999999999972</v>
      </c>
      <c r="X193" s="1">
        <v>-1100</v>
      </c>
      <c r="Y193" s="1">
        <v>-2230.2937500000012</v>
      </c>
      <c r="Z193" s="1">
        <v>-203.12999999999991</v>
      </c>
      <c r="AA193" s="1">
        <v>-2414.0773333333341</v>
      </c>
      <c r="AB193" s="1">
        <v>-589.59999999999945</v>
      </c>
      <c r="AC193" s="1">
        <v>-167.04</v>
      </c>
      <c r="AD193" s="1">
        <v>-1707.150000000001</v>
      </c>
      <c r="AE193" s="1">
        <v>-150</v>
      </c>
      <c r="AF193" s="1">
        <v>-500.00000000000011</v>
      </c>
      <c r="AG193" s="1">
        <v>-1304.9626666666679</v>
      </c>
      <c r="AH193" s="1">
        <v>-187.0260000000001</v>
      </c>
      <c r="AI193" s="1">
        <v>-4525.0499999999975</v>
      </c>
      <c r="AJ193" s="1">
        <v>-700.00000000000011</v>
      </c>
      <c r="AK193" s="1">
        <v>-1915.2</v>
      </c>
      <c r="AL193" s="1">
        <v>-638.59500000000003</v>
      </c>
      <c r="AM193" s="1">
        <v>-6557.6457142857143</v>
      </c>
      <c r="AN193" s="1">
        <v>-178.2</v>
      </c>
      <c r="AO193" s="1">
        <v>-2353.5</v>
      </c>
      <c r="AP193" s="1">
        <v>-55.949999999999967</v>
      </c>
      <c r="AQ193" s="1">
        <v>-1177.1750000000011</v>
      </c>
      <c r="AR193" s="1">
        <v>-263.05699999999979</v>
      </c>
      <c r="AS193" s="1">
        <v>-94.813749999999999</v>
      </c>
      <c r="AT193" s="1">
        <v>-104.265</v>
      </c>
      <c r="AU193" s="1">
        <v>-36.721249999999998</v>
      </c>
      <c r="AV193" s="1">
        <v>0</v>
      </c>
      <c r="AW193" s="1">
        <v>0</v>
      </c>
      <c r="AX193" s="1">
        <v>0</v>
      </c>
      <c r="AY193" s="1">
        <v>-3927.820666666667</v>
      </c>
      <c r="AZ193" s="1">
        <v>-356.87</v>
      </c>
      <c r="BA193" s="1">
        <v>-670.78125</v>
      </c>
      <c r="BB193" s="1">
        <v>-2719.9386904761909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-320.00000000000011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-114.7416666666667</v>
      </c>
      <c r="BM193" s="1">
        <v>-926.37916666666661</v>
      </c>
      <c r="BN193" s="1">
        <v>-157.375</v>
      </c>
      <c r="BO193" s="1">
        <v>-5036.3184523809541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-1905.6937499999999</v>
      </c>
      <c r="BX193" s="1">
        <v>0</v>
      </c>
      <c r="BY193" s="1">
        <v>0</v>
      </c>
      <c r="BZ193" s="1">
        <v>-357.34178571428572</v>
      </c>
      <c r="CA193" s="1">
        <v>-102.7950000000001</v>
      </c>
      <c r="CB193" s="1">
        <v>-378.76607142857142</v>
      </c>
      <c r="CC193" s="1">
        <v>0</v>
      </c>
      <c r="CD193" s="1">
        <v>-800</v>
      </c>
      <c r="CE193" s="1">
        <v>-9410.4315476190459</v>
      </c>
      <c r="CF193" s="1">
        <v>-97.37142857142851</v>
      </c>
      <c r="CG193" s="1">
        <v>-3000</v>
      </c>
      <c r="CH193" s="1">
        <v>-912.75</v>
      </c>
      <c r="CI193" s="1">
        <v>-250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-917.90500000000009</v>
      </c>
      <c r="CO193" s="1">
        <v>-57.59999999999998</v>
      </c>
      <c r="CP193" s="1">
        <v>-426.6875</v>
      </c>
      <c r="CQ193" s="1">
        <v>-150</v>
      </c>
      <c r="CR193" s="1">
        <v>-480.4375</v>
      </c>
      <c r="CS193" s="1">
        <v>-150</v>
      </c>
      <c r="CT193" s="1">
        <v>-436.94999999999891</v>
      </c>
      <c r="CU193" s="1">
        <v>-2089.395</v>
      </c>
      <c r="CV193" s="1">
        <v>-113.85</v>
      </c>
      <c r="CW193" s="1">
        <v>-1025.6653333333329</v>
      </c>
      <c r="CX193" s="1">
        <v>-99.225000000000023</v>
      </c>
      <c r="CY193" s="1">
        <v>-1495.2862500000001</v>
      </c>
      <c r="CZ193" s="1">
        <v>-298.10249999999979</v>
      </c>
      <c r="DA193" s="1">
        <v>-1532.863541666668</v>
      </c>
      <c r="DB193" s="1">
        <v>-6987.6336309523813</v>
      </c>
      <c r="DC193" s="1">
        <v>-4749.4624999999996</v>
      </c>
      <c r="DD193" s="1">
        <v>-1100</v>
      </c>
      <c r="DE193" s="1">
        <v>-230</v>
      </c>
      <c r="DF193" s="1">
        <v>-1518</v>
      </c>
      <c r="DG193" s="1">
        <v>-47.099999999999987</v>
      </c>
      <c r="DH193" s="1">
        <v>0</v>
      </c>
      <c r="DI193" s="1">
        <v>-600</v>
      </c>
      <c r="DJ193" s="1">
        <v>0</v>
      </c>
      <c r="DK193" s="1">
        <v>-1321.75</v>
      </c>
      <c r="DO193" s="1">
        <v>-204.88095238095241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-137646.24532142849</v>
      </c>
      <c r="DX193" s="1" t="s">
        <v>483</v>
      </c>
    </row>
    <row r="194" spans="1:128" x14ac:dyDescent="0.2">
      <c r="A194" s="2" t="s">
        <v>484</v>
      </c>
      <c r="B194" s="1">
        <v>-2746.3449999999998</v>
      </c>
      <c r="C194" s="1">
        <v>-203.67500000000001</v>
      </c>
      <c r="D194" s="1">
        <v>-1750</v>
      </c>
      <c r="E194" s="1">
        <v>-270</v>
      </c>
      <c r="F194" s="1">
        <v>-3120.6285714285718</v>
      </c>
      <c r="G194" s="1">
        <v>-114</v>
      </c>
      <c r="H194" s="1">
        <v>-500.00000000000011</v>
      </c>
      <c r="I194" s="1">
        <v>-1860.0525</v>
      </c>
      <c r="J194" s="1">
        <v>-1312.610666666666</v>
      </c>
      <c r="K194" s="1">
        <v>-754.34999999999991</v>
      </c>
      <c r="L194" s="1">
        <v>-68.703125</v>
      </c>
      <c r="M194" s="1">
        <v>0</v>
      </c>
      <c r="N194" s="1">
        <v>-1270.0625</v>
      </c>
      <c r="O194" s="1">
        <v>-331.75125000000008</v>
      </c>
      <c r="P194" s="1">
        <v>-566.84000000000037</v>
      </c>
      <c r="Q194" s="1">
        <v>-767.75999999999965</v>
      </c>
      <c r="R194" s="1">
        <v>-399.99999999999989</v>
      </c>
      <c r="S194" s="1">
        <v>-34282.471666666679</v>
      </c>
      <c r="T194" s="1">
        <v>-477.84910714285701</v>
      </c>
      <c r="U194" s="1">
        <v>-1780.7650000000001</v>
      </c>
      <c r="V194" s="1">
        <v>-1161.329999999999</v>
      </c>
      <c r="W194" s="1">
        <v>-70</v>
      </c>
      <c r="X194" s="1">
        <v>-1100</v>
      </c>
      <c r="Y194" s="1">
        <v>-2629.5937499999991</v>
      </c>
      <c r="Z194" s="1">
        <v>-203.12999999999991</v>
      </c>
      <c r="AA194" s="1">
        <v>-2496.450666666668</v>
      </c>
      <c r="AB194" s="1">
        <v>-1532.5</v>
      </c>
      <c r="AC194" s="1">
        <v>-167.03999999999991</v>
      </c>
      <c r="AD194" s="1">
        <v>-1707.149999999999</v>
      </c>
      <c r="AE194" s="1">
        <v>-150</v>
      </c>
      <c r="AF194" s="1">
        <v>-499.99999999999989</v>
      </c>
      <c r="AG194" s="1">
        <v>-1876.1626666666671</v>
      </c>
      <c r="AH194" s="1">
        <v>-187.0260000000001</v>
      </c>
      <c r="AI194" s="1">
        <v>-4525.0499999999993</v>
      </c>
      <c r="AJ194" s="1">
        <v>-699.99999999999989</v>
      </c>
      <c r="AK194" s="1">
        <v>-1915.2</v>
      </c>
      <c r="AL194" s="1">
        <v>-2404.9949999999999</v>
      </c>
      <c r="AM194" s="1">
        <v>-5621.6457142857089</v>
      </c>
      <c r="AN194" s="1">
        <v>-178.1999999999999</v>
      </c>
      <c r="AO194" s="1">
        <v>-2353.5</v>
      </c>
      <c r="AP194" s="1">
        <v>-55.950000000000017</v>
      </c>
      <c r="AQ194" s="1">
        <v>-1177.1750000000011</v>
      </c>
      <c r="AR194" s="1">
        <v>-263.05700000000002</v>
      </c>
      <c r="AS194" s="1">
        <v>-94.813750000000027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-1232.3682857142851</v>
      </c>
      <c r="AZ194" s="1">
        <v>-356.87000000000012</v>
      </c>
      <c r="BA194" s="1">
        <v>-670.78125</v>
      </c>
      <c r="BB194" s="1">
        <v>-1519.9386904761921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-319.99999999999989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-114.7416666666667</v>
      </c>
      <c r="BM194" s="1">
        <v>-926.37916666666661</v>
      </c>
      <c r="BN194" s="1">
        <v>-157.375</v>
      </c>
      <c r="BO194" s="1">
        <v>-4436.3184523809541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-2205.693749999999</v>
      </c>
      <c r="BX194" s="1">
        <v>0</v>
      </c>
      <c r="BY194" s="1">
        <v>0</v>
      </c>
      <c r="BZ194" s="1">
        <v>-357.34178571428589</v>
      </c>
      <c r="CA194" s="1">
        <v>-102.7950000000001</v>
      </c>
      <c r="CB194" s="1">
        <v>-378.76607142857142</v>
      </c>
      <c r="CC194" s="1">
        <v>0</v>
      </c>
      <c r="CD194" s="1">
        <v>-1100</v>
      </c>
      <c r="CE194" s="1">
        <v>-8708.2982142857072</v>
      </c>
      <c r="CF194" s="1">
        <v>-258</v>
      </c>
      <c r="CG194" s="1">
        <v>-2999.9999999999982</v>
      </c>
      <c r="CH194" s="1">
        <v>-912.75</v>
      </c>
      <c r="CI194" s="1">
        <v>-250.00000000000011</v>
      </c>
      <c r="CJ194" s="1">
        <v>-200.00000000000011</v>
      </c>
      <c r="CK194" s="1">
        <v>-255</v>
      </c>
      <c r="CL194" s="1">
        <v>-810.36428571428587</v>
      </c>
      <c r="CM194" s="1">
        <v>-621.80500000000029</v>
      </c>
      <c r="CN194" s="1">
        <v>-642.50499999999977</v>
      </c>
      <c r="CO194" s="1">
        <v>-57.600000000000023</v>
      </c>
      <c r="CP194" s="1">
        <v>-426.6875</v>
      </c>
      <c r="CQ194" s="1">
        <v>-150</v>
      </c>
      <c r="CR194" s="1">
        <v>-480.4375</v>
      </c>
      <c r="CS194" s="1">
        <v>-150</v>
      </c>
      <c r="CT194" s="1">
        <v>-556.95000000000073</v>
      </c>
      <c r="CU194" s="1">
        <v>-2089.395</v>
      </c>
      <c r="CV194" s="1">
        <v>-113.85</v>
      </c>
      <c r="CW194" s="1">
        <v>-1176.98914285714</v>
      </c>
      <c r="CX194" s="1">
        <v>-99.225000000000051</v>
      </c>
      <c r="CY194" s="1">
        <v>-715.2862499999992</v>
      </c>
      <c r="CZ194" s="1">
        <v>-298.10250000000002</v>
      </c>
      <c r="DA194" s="1">
        <v>-1935.6968750000001</v>
      </c>
      <c r="DB194" s="1">
        <v>-4629.6711309523816</v>
      </c>
      <c r="DC194" s="1">
        <v>-5032.2124999999996</v>
      </c>
      <c r="DD194" s="1">
        <v>-1100</v>
      </c>
      <c r="DE194" s="1">
        <v>-230</v>
      </c>
      <c r="DF194" s="1">
        <v>-1518</v>
      </c>
      <c r="DG194" s="1">
        <v>-47.10000000000003</v>
      </c>
      <c r="DH194" s="1">
        <v>-627.57321428571413</v>
      </c>
      <c r="DI194" s="1">
        <v>-699.99999999999977</v>
      </c>
      <c r="DJ194" s="1">
        <v>0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-145898.94841666671</v>
      </c>
      <c r="DX194" s="1" t="s">
        <v>484</v>
      </c>
    </row>
    <row r="195" spans="1:128" x14ac:dyDescent="0.2">
      <c r="A195" s="2" t="s">
        <v>485</v>
      </c>
      <c r="B195" s="1">
        <v>-2746.3450000000039</v>
      </c>
      <c r="C195" s="1">
        <v>-203.67500000000001</v>
      </c>
      <c r="D195" s="1">
        <v>-2165.6574999999998</v>
      </c>
      <c r="E195" s="1">
        <v>-270</v>
      </c>
      <c r="F195" s="1">
        <v>-2120.6285714285709</v>
      </c>
      <c r="G195" s="1">
        <v>-114</v>
      </c>
      <c r="H195" s="1">
        <v>-499.99999999999989</v>
      </c>
      <c r="I195" s="1">
        <v>-660.05249999999933</v>
      </c>
      <c r="J195" s="1">
        <v>-1312.610666666666</v>
      </c>
      <c r="K195" s="1">
        <v>-254.35000000000031</v>
      </c>
      <c r="L195" s="1">
        <v>-68.703125</v>
      </c>
      <c r="M195" s="1">
        <v>0</v>
      </c>
      <c r="N195" s="1">
        <v>-770.06249999999955</v>
      </c>
      <c r="O195" s="1">
        <v>-331.75125000000003</v>
      </c>
      <c r="P195" s="1">
        <v>-566.84000000000037</v>
      </c>
      <c r="Q195" s="1">
        <v>-767.76000000000033</v>
      </c>
      <c r="R195" s="1">
        <v>-400.00000000000011</v>
      </c>
      <c r="S195" s="1">
        <v>-19905.29166666669</v>
      </c>
      <c r="T195" s="1">
        <v>-477.84910714285718</v>
      </c>
      <c r="U195" s="1">
        <v>-1780.765000000001</v>
      </c>
      <c r="V195" s="1">
        <v>-1161.329999999999</v>
      </c>
      <c r="W195" s="1">
        <v>-70.000000000000028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-1707.150000000001</v>
      </c>
      <c r="AE195" s="1">
        <v>-150.00000000000011</v>
      </c>
      <c r="AF195" s="1">
        <v>-500.00000000000011</v>
      </c>
      <c r="AG195" s="1">
        <v>-924.96266666666679</v>
      </c>
      <c r="AH195" s="1">
        <v>-187.02600000000001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-638.59500000000025</v>
      </c>
      <c r="AM195" s="1">
        <v>-3781.4957142857088</v>
      </c>
      <c r="AN195" s="1">
        <v>-178.2</v>
      </c>
      <c r="AO195" s="1">
        <v>-2353.5</v>
      </c>
      <c r="AP195" s="1">
        <v>-55.949999999999967</v>
      </c>
      <c r="AQ195" s="1">
        <v>-1177.1750000000011</v>
      </c>
      <c r="AR195" s="1">
        <v>-292.09699999999981</v>
      </c>
      <c r="AS195" s="1">
        <v>-94.813750000000056</v>
      </c>
      <c r="AT195" s="1">
        <v>-104.265</v>
      </c>
      <c r="AU195" s="1">
        <v>-36.721249999999998</v>
      </c>
      <c r="AV195" s="1">
        <v>0</v>
      </c>
      <c r="AW195" s="1">
        <v>0</v>
      </c>
      <c r="AX195" s="1">
        <v>0</v>
      </c>
      <c r="AY195" s="1">
        <v>-1732.3682857142851</v>
      </c>
      <c r="AZ195" s="1">
        <v>-356.87</v>
      </c>
      <c r="BA195" s="1">
        <v>-670.78125</v>
      </c>
      <c r="BB195" s="1">
        <v>-1419.93869047619</v>
      </c>
      <c r="BC195" s="1">
        <v>-420.00000000000011</v>
      </c>
      <c r="BD195" s="1">
        <v>-800</v>
      </c>
      <c r="BE195" s="1">
        <v>-211.3125</v>
      </c>
      <c r="BF195" s="1">
        <v>-252.90000000000009</v>
      </c>
      <c r="BG195" s="1">
        <v>-320.00000000000011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-114.7416666666667</v>
      </c>
      <c r="BM195" s="1">
        <v>-6676.3791666666657</v>
      </c>
      <c r="BN195" s="1">
        <v>-357.375</v>
      </c>
      <c r="BO195" s="1">
        <v>-3878.5184523809489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0</v>
      </c>
      <c r="BY195" s="1">
        <v>0</v>
      </c>
      <c r="BZ195" s="1">
        <v>-357.34178571428578</v>
      </c>
      <c r="CA195" s="1">
        <v>-102.7950000000001</v>
      </c>
      <c r="CB195" s="1">
        <v>-378.76607142857142</v>
      </c>
      <c r="CC195" s="1">
        <v>0</v>
      </c>
      <c r="CD195" s="1">
        <v>-800</v>
      </c>
      <c r="CE195" s="1">
        <v>-13977.09821428571</v>
      </c>
      <c r="CF195" s="1">
        <v>-258.00000000000011</v>
      </c>
      <c r="CG195" s="1">
        <v>-3000</v>
      </c>
      <c r="CH195" s="1">
        <v>-912.75000000000045</v>
      </c>
      <c r="CI195" s="1">
        <v>-249.99999999999989</v>
      </c>
      <c r="CJ195" s="1">
        <v>-199.99999999999989</v>
      </c>
      <c r="CK195" s="1">
        <v>-254.99999999999989</v>
      </c>
      <c r="CL195" s="1">
        <v>-810.36428571428587</v>
      </c>
      <c r="CM195" s="1">
        <v>-621.80500000000029</v>
      </c>
      <c r="CN195" s="1">
        <v>-642.505</v>
      </c>
      <c r="CO195" s="1">
        <v>-57.599999999999952</v>
      </c>
      <c r="CP195" s="1">
        <v>-426.6875</v>
      </c>
      <c r="CQ195" s="1">
        <v>-150</v>
      </c>
      <c r="CR195" s="1">
        <v>-480.4375</v>
      </c>
      <c r="CS195" s="1">
        <v>-150</v>
      </c>
      <c r="CT195" s="1">
        <v>-436.94999999999891</v>
      </c>
      <c r="CU195" s="1">
        <v>-2089.395</v>
      </c>
      <c r="CV195" s="1">
        <v>-113.85</v>
      </c>
      <c r="CW195" s="1">
        <v>-1068.989142857143</v>
      </c>
      <c r="CX195" s="1">
        <v>-99.224999999999994</v>
      </c>
      <c r="CY195" s="1">
        <v>-1015.28625</v>
      </c>
      <c r="CZ195" s="1">
        <v>-298.10250000000002</v>
      </c>
      <c r="DA195" s="1">
        <v>-1485.696875000001</v>
      </c>
      <c r="DB195" s="1">
        <v>-4379.671130952378</v>
      </c>
      <c r="DC195" s="1">
        <v>-4724.4624999999996</v>
      </c>
      <c r="DD195" s="1">
        <v>-1100</v>
      </c>
      <c r="DE195" s="1">
        <v>-230</v>
      </c>
      <c r="DF195" s="1">
        <v>-1518</v>
      </c>
      <c r="DG195" s="1">
        <v>-47.099999999999987</v>
      </c>
      <c r="DH195" s="1">
        <v>-499.76250000000027</v>
      </c>
      <c r="DI195" s="1">
        <v>-600.00000000000023</v>
      </c>
      <c r="DJ195" s="1">
        <v>-1046.904761904761</v>
      </c>
      <c r="DK195" s="1">
        <v>-1321.75</v>
      </c>
      <c r="DO195" s="1">
        <v>-277.25</v>
      </c>
      <c r="DP195" s="1">
        <v>-909.74999999999955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-132925.01996428569</v>
      </c>
      <c r="DX195" s="1" t="s">
        <v>485</v>
      </c>
    </row>
    <row r="196" spans="1:128" x14ac:dyDescent="0.2">
      <c r="A196" s="2" t="s">
        <v>486</v>
      </c>
      <c r="B196" s="1">
        <v>-2746.3450000000012</v>
      </c>
      <c r="C196" s="1">
        <v>-203.67500000000001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-500.00000000000011</v>
      </c>
      <c r="I196" s="1">
        <v>-660.05250000000024</v>
      </c>
      <c r="J196" s="1">
        <v>-1287.6106666666651</v>
      </c>
      <c r="K196" s="1">
        <v>-254.3499999999996</v>
      </c>
      <c r="L196" s="1">
        <v>-68.703125</v>
      </c>
      <c r="M196" s="1">
        <v>0</v>
      </c>
      <c r="N196" s="1">
        <v>-770.0625</v>
      </c>
      <c r="O196" s="1">
        <v>-331.75125000000008</v>
      </c>
      <c r="P196" s="1">
        <v>-566.83999999999992</v>
      </c>
      <c r="Q196" s="1">
        <v>-767.76000000000056</v>
      </c>
      <c r="R196" s="1">
        <v>-400.00000000000023</v>
      </c>
      <c r="S196" s="1">
        <v>-15162.31166666665</v>
      </c>
      <c r="T196" s="1">
        <v>-477.84910714285712</v>
      </c>
      <c r="U196" s="1">
        <v>-1780.7650000000031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-203.13</v>
      </c>
      <c r="AA196" s="1">
        <v>-2496.450666666668</v>
      </c>
      <c r="AB196" s="1">
        <v>-589.59999999999945</v>
      </c>
      <c r="AC196" s="1">
        <v>-167.03999999999991</v>
      </c>
      <c r="AD196" s="1">
        <v>-1707.150000000001</v>
      </c>
      <c r="AE196" s="1">
        <v>-149.99999999999989</v>
      </c>
      <c r="AF196" s="1">
        <v>-499.99999999999989</v>
      </c>
      <c r="AG196" s="1">
        <v>-924.96266666666816</v>
      </c>
      <c r="AH196" s="1">
        <v>-187.0260000000001</v>
      </c>
      <c r="AI196" s="1">
        <v>-4525.0499999999993</v>
      </c>
      <c r="AJ196" s="1">
        <v>-699.99999999999989</v>
      </c>
      <c r="AK196" s="1">
        <v>-1915.1999999999971</v>
      </c>
      <c r="AL196" s="1">
        <v>-638.59499999999935</v>
      </c>
      <c r="AM196" s="1">
        <v>-4881.4957142857147</v>
      </c>
      <c r="AN196" s="1">
        <v>-178.2</v>
      </c>
      <c r="AO196" s="1">
        <v>-2353.5</v>
      </c>
      <c r="AP196" s="1">
        <v>-55.949999999999918</v>
      </c>
      <c r="AQ196" s="1">
        <v>-1177.175000000002</v>
      </c>
      <c r="AR196" s="1">
        <v>-292.09700000000021</v>
      </c>
      <c r="AS196" s="1">
        <v>-94.813749999999999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-7232.3682857142849</v>
      </c>
      <c r="AZ196" s="1">
        <v>-356.87</v>
      </c>
      <c r="BA196" s="1">
        <v>-670.78125</v>
      </c>
      <c r="BB196" s="1">
        <v>-1246.1386904761921</v>
      </c>
      <c r="BC196" s="1">
        <v>-419.99999999999989</v>
      </c>
      <c r="BD196" s="1">
        <v>-800</v>
      </c>
      <c r="BE196" s="1">
        <v>-211.3125</v>
      </c>
      <c r="BF196" s="1">
        <v>-252.90000000000009</v>
      </c>
      <c r="BG196" s="1">
        <v>-319.99999999999989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-114.7416666666667</v>
      </c>
      <c r="BM196" s="1">
        <v>-2176.3791666666662</v>
      </c>
      <c r="BN196" s="1">
        <v>-357.375</v>
      </c>
      <c r="BO196" s="1">
        <v>-4993.4934523809516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0</v>
      </c>
      <c r="BY196" s="1">
        <v>0</v>
      </c>
      <c r="BZ196" s="1">
        <v>-357.34178571428572</v>
      </c>
      <c r="CA196" s="1">
        <v>-102.795000000001</v>
      </c>
      <c r="CB196" s="1">
        <v>-378.76607142857142</v>
      </c>
      <c r="CC196" s="1">
        <v>0</v>
      </c>
      <c r="CD196" s="1">
        <v>-800</v>
      </c>
      <c r="CE196" s="1">
        <v>-18622.78571428571</v>
      </c>
      <c r="CF196" s="1">
        <v>-258</v>
      </c>
      <c r="CG196" s="1">
        <v>-3000</v>
      </c>
      <c r="CH196" s="1">
        <v>-912.75</v>
      </c>
      <c r="CI196" s="1">
        <v>-250</v>
      </c>
      <c r="CJ196" s="1">
        <v>-200</v>
      </c>
      <c r="CK196" s="1">
        <v>-255.00000000000011</v>
      </c>
      <c r="CL196" s="1">
        <v>-610.36428571428587</v>
      </c>
      <c r="CM196" s="1">
        <v>-621.80499999999961</v>
      </c>
      <c r="CN196" s="1">
        <v>-442.50500000000022</v>
      </c>
      <c r="CO196" s="1">
        <v>-57.600000000000037</v>
      </c>
      <c r="CP196" s="1">
        <v>-426.6875</v>
      </c>
      <c r="CQ196" s="1">
        <v>-150</v>
      </c>
      <c r="CR196" s="1">
        <v>-480.4375</v>
      </c>
      <c r="CS196" s="1">
        <v>-150</v>
      </c>
      <c r="CT196" s="1">
        <v>-436.95000000000073</v>
      </c>
      <c r="CU196" s="1">
        <v>-2089.3950000000009</v>
      </c>
      <c r="CV196" s="1">
        <v>-113.85</v>
      </c>
      <c r="CW196" s="1">
        <v>-1768.989142857142</v>
      </c>
      <c r="CX196" s="1">
        <v>-99.225000000000023</v>
      </c>
      <c r="CY196" s="1">
        <v>-1015.286250000001</v>
      </c>
      <c r="CZ196" s="1">
        <v>-298.10250000000008</v>
      </c>
      <c r="DA196" s="1">
        <v>-1352.821875000001</v>
      </c>
      <c r="DB196" s="1">
        <v>-8433.4461309523867</v>
      </c>
      <c r="DC196" s="1">
        <v>-4724.4624999999996</v>
      </c>
      <c r="DD196" s="1">
        <v>-1100</v>
      </c>
      <c r="DE196" s="1">
        <v>-230.00000000000011</v>
      </c>
      <c r="DF196" s="1">
        <v>-1518.0000000000009</v>
      </c>
      <c r="DG196" s="1">
        <v>-47.1</v>
      </c>
      <c r="DH196" s="1">
        <v>-499.76249999999982</v>
      </c>
      <c r="DI196" s="1">
        <v>-600</v>
      </c>
      <c r="DJ196" s="1">
        <v>-1150.625</v>
      </c>
      <c r="DK196" s="1">
        <v>-1321.75</v>
      </c>
      <c r="DO196" s="1">
        <v>-277.25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-140702.9327023809</v>
      </c>
      <c r="DX196" s="1" t="s">
        <v>486</v>
      </c>
    </row>
    <row r="197" spans="1:128" x14ac:dyDescent="0.2">
      <c r="A197" s="2" t="s">
        <v>487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-2620.6285714285709</v>
      </c>
      <c r="G197" s="1">
        <v>-114</v>
      </c>
      <c r="H197" s="1">
        <v>-500</v>
      </c>
      <c r="I197" s="1">
        <v>-660.05250000000012</v>
      </c>
      <c r="J197" s="1">
        <v>-1287.610666666666</v>
      </c>
      <c r="K197" s="1">
        <v>-254.35</v>
      </c>
      <c r="L197" s="1">
        <v>-68.703124999999957</v>
      </c>
      <c r="M197" s="1">
        <v>0</v>
      </c>
      <c r="N197" s="1">
        <v>-770.06250000000057</v>
      </c>
      <c r="O197" s="1">
        <v>-331.75124999999991</v>
      </c>
      <c r="P197" s="1">
        <v>-566.84</v>
      </c>
      <c r="Q197" s="1">
        <v>-767.76</v>
      </c>
      <c r="R197" s="1">
        <v>-400.00000000000011</v>
      </c>
      <c r="S197" s="1">
        <v>-42755.291666666672</v>
      </c>
      <c r="T197" s="1">
        <v>-477.84910714285712</v>
      </c>
      <c r="U197" s="1">
        <v>-1780.7650000000001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-2796.4506666666671</v>
      </c>
      <c r="AB197" s="1">
        <v>-589.59999999999968</v>
      </c>
      <c r="AC197" s="1">
        <v>-5767.04</v>
      </c>
      <c r="AD197" s="1">
        <v>-1707.15</v>
      </c>
      <c r="AE197" s="1">
        <v>-150</v>
      </c>
      <c r="AF197" s="1">
        <v>-500</v>
      </c>
      <c r="AG197" s="1">
        <v>-1224.962666666667</v>
      </c>
      <c r="AH197" s="1">
        <v>-187.0260000000001</v>
      </c>
      <c r="AI197" s="1">
        <v>-4525.05</v>
      </c>
      <c r="AJ197" s="1">
        <v>-700</v>
      </c>
      <c r="AK197" s="1">
        <v>-1915.2</v>
      </c>
      <c r="AL197" s="1">
        <v>-638.59500000000014</v>
      </c>
      <c r="AM197" s="1">
        <v>-16281.495714285709</v>
      </c>
      <c r="AN197" s="1">
        <v>-178.2</v>
      </c>
      <c r="AO197" s="1">
        <v>-2353.5</v>
      </c>
      <c r="AP197" s="1">
        <v>-55.95</v>
      </c>
      <c r="AQ197" s="1">
        <v>-1177.175</v>
      </c>
      <c r="AR197" s="1">
        <v>-392.09699999999992</v>
      </c>
      <c r="AS197" s="1">
        <v>-94.813750000000013</v>
      </c>
      <c r="AT197" s="1">
        <v>-104.265</v>
      </c>
      <c r="AU197" s="1">
        <v>-36.721249999999998</v>
      </c>
      <c r="AV197" s="1">
        <v>0</v>
      </c>
      <c r="AW197" s="1">
        <v>0</v>
      </c>
      <c r="AX197" s="1">
        <v>0</v>
      </c>
      <c r="AY197" s="1">
        <v>-1232.368285714286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-1426.3791666666671</v>
      </c>
      <c r="BN197" s="1">
        <v>-157.375</v>
      </c>
      <c r="BO197" s="1">
        <v>-5493.4934523809516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-1907.6937499999999</v>
      </c>
      <c r="BX197" s="1">
        <v>0</v>
      </c>
      <c r="BY197" s="1">
        <v>0</v>
      </c>
      <c r="BZ197" s="1">
        <v>-357.34178571428561</v>
      </c>
      <c r="CA197" s="1">
        <v>-102.7950000000001</v>
      </c>
      <c r="CB197" s="1">
        <v>-138.76607142857139</v>
      </c>
      <c r="CC197" s="1">
        <v>0</v>
      </c>
      <c r="CD197" s="1">
        <v>-800</v>
      </c>
      <c r="CE197" s="1">
        <v>-9522.7857142857119</v>
      </c>
      <c r="CF197" s="1">
        <v>-97.371428571428538</v>
      </c>
      <c r="CG197" s="1">
        <v>-3000</v>
      </c>
      <c r="CH197" s="1">
        <v>-912.75000000000011</v>
      </c>
      <c r="CI197" s="1">
        <v>-250</v>
      </c>
      <c r="CJ197" s="1">
        <v>-200</v>
      </c>
      <c r="CK197" s="1">
        <v>-255</v>
      </c>
      <c r="CL197" s="1">
        <v>-970.36428571428587</v>
      </c>
      <c r="CM197" s="1">
        <v>-381.80500000000001</v>
      </c>
      <c r="CN197" s="1">
        <v>-442.505</v>
      </c>
      <c r="CO197" s="1">
        <v>-57.599999999999987</v>
      </c>
      <c r="CP197" s="1">
        <v>-426.6875</v>
      </c>
      <c r="CQ197" s="1">
        <v>-150</v>
      </c>
      <c r="CR197" s="1">
        <v>-480.4375</v>
      </c>
      <c r="CS197" s="1">
        <v>-150</v>
      </c>
      <c r="CT197" s="1">
        <v>-436.94999999999948</v>
      </c>
      <c r="CU197" s="1">
        <v>-2089.395</v>
      </c>
      <c r="CV197" s="1">
        <v>-113.85</v>
      </c>
      <c r="CW197" s="1">
        <v>-1768.989142857142</v>
      </c>
      <c r="CX197" s="1">
        <v>-99.225000000000023</v>
      </c>
      <c r="CY197" s="1">
        <v>-715.28625</v>
      </c>
      <c r="CZ197" s="1">
        <v>-298.10249999999991</v>
      </c>
      <c r="DA197" s="1">
        <v>-1352.8218750000001</v>
      </c>
      <c r="DB197" s="1">
        <v>-5383.4461309523813</v>
      </c>
      <c r="DC197" s="1">
        <v>-4449.4624999999996</v>
      </c>
      <c r="DD197" s="1">
        <v>-1100</v>
      </c>
      <c r="DE197" s="1">
        <v>-230</v>
      </c>
      <c r="DF197" s="1">
        <v>-1518</v>
      </c>
      <c r="DG197" s="1">
        <v>-47.1</v>
      </c>
      <c r="DH197" s="1">
        <v>0</v>
      </c>
      <c r="DI197" s="1">
        <v>-600</v>
      </c>
      <c r="DJ197" s="1">
        <v>0</v>
      </c>
      <c r="DK197" s="1">
        <v>-1321.75</v>
      </c>
      <c r="DO197" s="1">
        <v>-204.88095238095241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-165317.5275833334</v>
      </c>
      <c r="DX197" s="1" t="s">
        <v>487</v>
      </c>
    </row>
    <row r="198" spans="1:128" x14ac:dyDescent="0.2">
      <c r="A198" s="2" t="s">
        <v>488</v>
      </c>
      <c r="B198" s="1">
        <v>-2746.3450000000012</v>
      </c>
      <c r="C198" s="1">
        <v>-203.6749999999999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</v>
      </c>
      <c r="I198" s="1">
        <v>-660.0524999999999</v>
      </c>
      <c r="J198" s="1">
        <v>-1287.610666666666</v>
      </c>
      <c r="K198" s="1">
        <v>-254.35</v>
      </c>
      <c r="L198" s="1">
        <v>-68.703124999999957</v>
      </c>
      <c r="M198" s="1">
        <v>0</v>
      </c>
      <c r="N198" s="1">
        <v>-770.06250000000045</v>
      </c>
      <c r="O198" s="1">
        <v>-331.75125000000003</v>
      </c>
      <c r="P198" s="1">
        <v>-566.84000000000015</v>
      </c>
      <c r="Q198" s="1">
        <v>-5367.76</v>
      </c>
      <c r="R198" s="1">
        <v>-400.00000000000011</v>
      </c>
      <c r="S198" s="1">
        <v>-16687.311666666668</v>
      </c>
      <c r="T198" s="1">
        <v>-477.84910714285718</v>
      </c>
      <c r="U198" s="1">
        <v>-1780.765000000001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-2796.450666666668</v>
      </c>
      <c r="AB198" s="1">
        <v>-589.6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-1224.962666666667</v>
      </c>
      <c r="AH198" s="1">
        <v>-187.0260000000001</v>
      </c>
      <c r="AI198" s="1">
        <v>-4525.05</v>
      </c>
      <c r="AJ198" s="1">
        <v>-700</v>
      </c>
      <c r="AK198" s="1">
        <v>-1915.2</v>
      </c>
      <c r="AL198" s="1">
        <v>-638.59500000000025</v>
      </c>
      <c r="AM198" s="1">
        <v>-11381.495714285709</v>
      </c>
      <c r="AN198" s="1">
        <v>-178.2</v>
      </c>
      <c r="AO198" s="1">
        <v>-2353.5</v>
      </c>
      <c r="AP198" s="1">
        <v>-55.95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-1532.368285714286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-414.74166666666662</v>
      </c>
      <c r="BM198" s="1">
        <v>-926.37916666666661</v>
      </c>
      <c r="BN198" s="1">
        <v>-157.375</v>
      </c>
      <c r="BO198" s="1">
        <v>-6743.4934523809516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-2207.6937499999999</v>
      </c>
      <c r="BX198" s="1">
        <v>0</v>
      </c>
      <c r="BY198" s="1">
        <v>0</v>
      </c>
      <c r="BZ198" s="1">
        <v>-357.34178571428572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-6322.7857142857138</v>
      </c>
      <c r="CF198" s="1">
        <v>-258</v>
      </c>
      <c r="CG198" s="1">
        <v>-3000</v>
      </c>
      <c r="CH198" s="1">
        <v>-912.75000000000011</v>
      </c>
      <c r="CI198" s="1">
        <v>-250</v>
      </c>
      <c r="CJ198" s="1">
        <v>-200</v>
      </c>
      <c r="CK198" s="1">
        <v>-255</v>
      </c>
      <c r="CL198" s="1">
        <v>-970.36428571428587</v>
      </c>
      <c r="CM198" s="1">
        <v>-381.80500000000001</v>
      </c>
      <c r="CN198" s="1">
        <v>-442.50499999999982</v>
      </c>
      <c r="CO198" s="1">
        <v>-57.599999999999987</v>
      </c>
      <c r="CP198" s="1">
        <v>-426.6875</v>
      </c>
      <c r="CQ198" s="1">
        <v>-150</v>
      </c>
      <c r="CR198" s="1">
        <v>-480.4375</v>
      </c>
      <c r="CS198" s="1">
        <v>-150</v>
      </c>
      <c r="CT198" s="1">
        <v>-436.94999999999987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-1302.821875000001</v>
      </c>
      <c r="DB198" s="1">
        <v>-3633.4461309523808</v>
      </c>
      <c r="DC198" s="1">
        <v>-4449.4624999999996</v>
      </c>
      <c r="DD198" s="1">
        <v>-1100</v>
      </c>
      <c r="DE198" s="1">
        <v>-230</v>
      </c>
      <c r="DF198" s="1">
        <v>-1518</v>
      </c>
      <c r="DG198" s="1">
        <v>-47.1</v>
      </c>
      <c r="DH198" s="1">
        <v>-465.5732142857143</v>
      </c>
      <c r="DI198" s="1">
        <v>-600</v>
      </c>
      <c r="DJ198" s="1">
        <v>-173.4047619047619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-135052.53403571431</v>
      </c>
      <c r="DX198" s="1" t="s">
        <v>488</v>
      </c>
    </row>
    <row r="199" spans="1:128" x14ac:dyDescent="0.2">
      <c r="A199" s="2" t="s">
        <v>489</v>
      </c>
      <c r="B199" s="1">
        <v>-2746.3449999999998</v>
      </c>
      <c r="C199" s="1">
        <v>-203.67500000000001</v>
      </c>
      <c r="D199" s="1">
        <v>-2165.657499999998</v>
      </c>
      <c r="E199" s="1">
        <v>-304.41000000000003</v>
      </c>
      <c r="F199" s="1">
        <v>-2120.62857142857</v>
      </c>
      <c r="G199" s="1">
        <v>-114</v>
      </c>
      <c r="H199" s="1">
        <v>-500</v>
      </c>
      <c r="I199" s="1">
        <v>-660.05250000000012</v>
      </c>
      <c r="J199" s="1">
        <v>-1287.610666666666</v>
      </c>
      <c r="K199" s="1">
        <v>-254.35</v>
      </c>
      <c r="L199" s="1">
        <v>-68.703124999999957</v>
      </c>
      <c r="M199" s="1">
        <v>0</v>
      </c>
      <c r="N199" s="1">
        <v>-770.06250000000034</v>
      </c>
      <c r="O199" s="1">
        <v>-331.75124999999991</v>
      </c>
      <c r="P199" s="1">
        <v>-566.84</v>
      </c>
      <c r="Q199" s="1">
        <v>-767.75999999999976</v>
      </c>
      <c r="R199" s="1">
        <v>-400.00000000000011</v>
      </c>
      <c r="S199" s="1">
        <v>-13287.311666666659</v>
      </c>
      <c r="T199" s="1">
        <v>-477.84910714285712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-1942.453750000001</v>
      </c>
      <c r="Z199" s="1">
        <v>-203.12999999999991</v>
      </c>
      <c r="AA199" s="1">
        <v>-2796.4506666666662</v>
      </c>
      <c r="AB199" s="1">
        <v>-589.59999999999934</v>
      </c>
      <c r="AC199" s="1">
        <v>-5767.0400000000018</v>
      </c>
      <c r="AD199" s="1">
        <v>-1707.15</v>
      </c>
      <c r="AE199" s="1">
        <v>-150</v>
      </c>
      <c r="AF199" s="1">
        <v>-500.00000000000023</v>
      </c>
      <c r="AG199" s="1">
        <v>-924.96266666666656</v>
      </c>
      <c r="AH199" s="1">
        <v>-187.02600000000021</v>
      </c>
      <c r="AI199" s="1">
        <v>-4525.05</v>
      </c>
      <c r="AJ199" s="1">
        <v>-700</v>
      </c>
      <c r="AK199" s="1">
        <v>-1915.2</v>
      </c>
      <c r="AL199" s="1">
        <v>-638.59499999999957</v>
      </c>
      <c r="AM199" s="1">
        <v>-13981.495714285709</v>
      </c>
      <c r="AN199" s="1">
        <v>-178.1999999999999</v>
      </c>
      <c r="AO199" s="1">
        <v>-2353.5</v>
      </c>
      <c r="AP199" s="1">
        <v>-55.95</v>
      </c>
      <c r="AQ199" s="1">
        <v>-1177.1750000000011</v>
      </c>
      <c r="AR199" s="1">
        <v>-392.09700000000009</v>
      </c>
      <c r="AS199" s="1">
        <v>-94.813750000000013</v>
      </c>
      <c r="AT199" s="1">
        <v>-104.265</v>
      </c>
      <c r="AU199" s="1">
        <v>-36.721249999999998</v>
      </c>
      <c r="AV199" s="1">
        <v>0</v>
      </c>
      <c r="AW199" s="1">
        <v>0</v>
      </c>
      <c r="AX199" s="1">
        <v>0</v>
      </c>
      <c r="AY199" s="1">
        <v>-1632.368285714286</v>
      </c>
      <c r="AZ199" s="1">
        <v>-356.86999999999989</v>
      </c>
      <c r="BA199" s="1">
        <v>-670.78125</v>
      </c>
      <c r="BB199" s="1">
        <v>-1446.138690476191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-114.7416666666667</v>
      </c>
      <c r="BM199" s="1">
        <v>-2626.3791666666671</v>
      </c>
      <c r="BN199" s="1">
        <v>-157.375</v>
      </c>
      <c r="BO199" s="1">
        <v>-3343.493452380952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-2307.6937499999999</v>
      </c>
      <c r="BX199" s="1">
        <v>0</v>
      </c>
      <c r="BY199" s="1">
        <v>0</v>
      </c>
      <c r="BZ199" s="1">
        <v>-357.34178571428561</v>
      </c>
      <c r="CA199" s="1">
        <v>-102.7950000000001</v>
      </c>
      <c r="CB199" s="1">
        <v>-138.76607142857151</v>
      </c>
      <c r="CC199" s="1">
        <v>0</v>
      </c>
      <c r="CD199" s="1">
        <v>-800</v>
      </c>
      <c r="CE199" s="1">
        <v>-3922.785714285706</v>
      </c>
      <c r="CF199" s="1">
        <v>-258</v>
      </c>
      <c r="CG199" s="1">
        <v>-3000</v>
      </c>
      <c r="CH199" s="1">
        <v>-912.75000000000011</v>
      </c>
      <c r="CI199" s="1">
        <v>-250</v>
      </c>
      <c r="CJ199" s="1">
        <v>-200</v>
      </c>
      <c r="CK199" s="1">
        <v>-255</v>
      </c>
      <c r="CL199" s="1">
        <v>-970.36428571428587</v>
      </c>
      <c r="CM199" s="1">
        <v>-381.80500000000001</v>
      </c>
      <c r="CN199" s="1">
        <v>-442.505</v>
      </c>
      <c r="CO199" s="1">
        <v>-57.599999999999987</v>
      </c>
      <c r="CP199" s="1">
        <v>-426.6875</v>
      </c>
      <c r="CQ199" s="1">
        <v>-150</v>
      </c>
      <c r="CR199" s="1">
        <v>-480.4375</v>
      </c>
      <c r="CS199" s="1">
        <v>-150</v>
      </c>
      <c r="CT199" s="1">
        <v>-3436.95</v>
      </c>
      <c r="CU199" s="1">
        <v>-2089.3950000000009</v>
      </c>
      <c r="CV199" s="1">
        <v>-113.85</v>
      </c>
      <c r="CW199" s="1">
        <v>-1150</v>
      </c>
      <c r="CX199" s="1">
        <v>-99.225000000000023</v>
      </c>
      <c r="CY199" s="1">
        <v>-715.28624999999988</v>
      </c>
      <c r="CZ199" s="1">
        <v>-298.10249999999979</v>
      </c>
      <c r="DA199" s="1">
        <v>-1302.8218750000001</v>
      </c>
      <c r="DB199" s="1">
        <v>-2383.446130952379</v>
      </c>
      <c r="DC199" s="1">
        <v>-4449.4624999999996</v>
      </c>
      <c r="DD199" s="1">
        <v>-1100</v>
      </c>
      <c r="DE199" s="1">
        <v>-230</v>
      </c>
      <c r="DF199" s="1">
        <v>-1518</v>
      </c>
      <c r="DG199" s="1">
        <v>-47.1</v>
      </c>
      <c r="DH199" s="1">
        <v>-499.76250000000022</v>
      </c>
      <c r="DI199" s="1">
        <v>-600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-127913.9435595238</v>
      </c>
      <c r="DX199" s="1" t="s">
        <v>489</v>
      </c>
    </row>
    <row r="200" spans="1:128" x14ac:dyDescent="0.2">
      <c r="A200" s="2"/>
    </row>
    <row r="201" spans="1:128" x14ac:dyDescent="0.2">
      <c r="A201" s="2" t="s">
        <v>490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490</v>
      </c>
    </row>
    <row r="202" spans="1:128" x14ac:dyDescent="0.2">
      <c r="A202" s="2" t="s">
        <v>491</v>
      </c>
      <c r="B202" s="1">
        <v>68.5</v>
      </c>
      <c r="DX202" s="1" t="s">
        <v>491</v>
      </c>
    </row>
    <row r="203" spans="1:128" x14ac:dyDescent="0.2">
      <c r="A203" s="2" t="s">
        <v>492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492</v>
      </c>
    </row>
    <row r="204" spans="1:128" x14ac:dyDescent="0.2">
      <c r="A204" s="2" t="s">
        <v>493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493</v>
      </c>
    </row>
    <row r="205" spans="1:128" x14ac:dyDescent="0.2">
      <c r="A205" s="2" t="s">
        <v>494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494</v>
      </c>
    </row>
    <row r="206" spans="1:128" x14ac:dyDescent="0.2">
      <c r="A206" s="2" t="s">
        <v>495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495</v>
      </c>
    </row>
    <row r="207" spans="1:128" x14ac:dyDescent="0.2">
      <c r="A207" s="2" t="s">
        <v>496</v>
      </c>
      <c r="DX207" s="1" t="s">
        <v>496</v>
      </c>
    </row>
    <row r="208" spans="1:128" x14ac:dyDescent="0.2">
      <c r="A208" s="2" t="s">
        <v>497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497</v>
      </c>
    </row>
    <row r="209" spans="1:128" x14ac:dyDescent="0.2">
      <c r="A209" s="2" t="s">
        <v>498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498</v>
      </c>
    </row>
    <row r="210" spans="1:128" x14ac:dyDescent="0.2">
      <c r="A210" s="2" t="s">
        <v>499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499</v>
      </c>
    </row>
    <row r="211" spans="1:128" x14ac:dyDescent="0.2">
      <c r="A211" s="2" t="s">
        <v>500</v>
      </c>
      <c r="DX211" s="1" t="s">
        <v>500</v>
      </c>
    </row>
    <row r="212" spans="1:128" x14ac:dyDescent="0.2">
      <c r="A212" s="2" t="s">
        <v>501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501</v>
      </c>
    </row>
    <row r="213" spans="1:128" x14ac:dyDescent="0.2">
      <c r="A213" s="2" t="s">
        <v>502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503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504</v>
      </c>
      <c r="CJ213" s="1" t="s">
        <v>505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502</v>
      </c>
    </row>
    <row r="214" spans="1:128" x14ac:dyDescent="0.2">
      <c r="A214" s="2"/>
    </row>
    <row r="215" spans="1:128" x14ac:dyDescent="0.2">
      <c r="A215" s="2" t="s">
        <v>506</v>
      </c>
      <c r="B215" s="1">
        <v>1350.644</v>
      </c>
      <c r="C215" s="1">
        <v>65.181999999999988</v>
      </c>
      <c r="D215" s="1">
        <v>1291.258</v>
      </c>
      <c r="E215" s="1">
        <v>83.052000000000007</v>
      </c>
      <c r="F215" s="1">
        <v>1575.09</v>
      </c>
      <c r="G215" s="1">
        <v>0</v>
      </c>
      <c r="H215" s="1">
        <v>59.2</v>
      </c>
      <c r="I215" s="1">
        <v>181.518</v>
      </c>
      <c r="J215" s="1">
        <v>1242.6400000000001</v>
      </c>
      <c r="K215" s="1">
        <v>67.942000000000007</v>
      </c>
      <c r="L215" s="1">
        <v>15.68</v>
      </c>
      <c r="M215" s="1">
        <v>0</v>
      </c>
      <c r="N215" s="1">
        <v>329.3</v>
      </c>
      <c r="O215" s="1">
        <v>112.11</v>
      </c>
      <c r="P215" s="1">
        <v>337.07000000000011</v>
      </c>
      <c r="Q215" s="1">
        <v>589.12</v>
      </c>
      <c r="R215" s="1">
        <v>8.9600000000000009</v>
      </c>
      <c r="S215" s="1">
        <v>15395.92</v>
      </c>
      <c r="T215" s="1">
        <v>235.8</v>
      </c>
      <c r="U215" s="1">
        <v>591.72</v>
      </c>
      <c r="V215" s="1">
        <v>119.76</v>
      </c>
      <c r="W215" s="1">
        <v>39.6</v>
      </c>
      <c r="X215" s="1">
        <v>12</v>
      </c>
      <c r="Y215" s="1">
        <v>1719.76</v>
      </c>
      <c r="Z215" s="1">
        <v>0</v>
      </c>
      <c r="AA215" s="1">
        <v>2788.52</v>
      </c>
      <c r="AB215" s="1">
        <v>851.64</v>
      </c>
      <c r="AC215" s="1">
        <v>170.64</v>
      </c>
      <c r="AD215" s="1">
        <v>2.4</v>
      </c>
      <c r="AE215" s="1">
        <v>92.4</v>
      </c>
      <c r="AF215" s="1">
        <v>60.48</v>
      </c>
      <c r="AG215" s="1">
        <v>1720.04</v>
      </c>
      <c r="AH215" s="1">
        <v>147</v>
      </c>
      <c r="AI215" s="1">
        <v>2898</v>
      </c>
      <c r="AJ215" s="1">
        <v>59.4</v>
      </c>
      <c r="AK215" s="1">
        <v>2266.8000000000002</v>
      </c>
      <c r="AL215" s="1">
        <v>1192.78</v>
      </c>
      <c r="AM215" s="1">
        <v>6776.2</v>
      </c>
      <c r="AN215" s="1">
        <v>18</v>
      </c>
      <c r="AO215" s="1">
        <v>273</v>
      </c>
      <c r="AP215" s="1">
        <v>39.479999999999997</v>
      </c>
      <c r="AQ215" s="1">
        <v>680.8</v>
      </c>
      <c r="AR215" s="1">
        <v>376.06</v>
      </c>
      <c r="AS215" s="1">
        <v>36.585000000000001</v>
      </c>
      <c r="AT215" s="1">
        <v>6.5000000000000002E-2</v>
      </c>
      <c r="AU215" s="1">
        <v>2.8519999999999999</v>
      </c>
      <c r="AV215" s="1">
        <v>0</v>
      </c>
      <c r="AW215" s="1">
        <v>0</v>
      </c>
      <c r="AX215" s="1">
        <v>15.228</v>
      </c>
      <c r="AY215" s="1">
        <v>690.125</v>
      </c>
      <c r="AZ215" s="1">
        <v>131.75</v>
      </c>
      <c r="BA215" s="1">
        <v>1334.25</v>
      </c>
      <c r="BB215" s="1">
        <v>740.10199999999998</v>
      </c>
      <c r="BC215" s="1">
        <v>1.2</v>
      </c>
      <c r="BD215" s="1">
        <v>184.5</v>
      </c>
      <c r="BE215" s="1">
        <v>51</v>
      </c>
      <c r="BF215" s="1">
        <v>104.8</v>
      </c>
      <c r="BG215" s="1">
        <v>253.6</v>
      </c>
      <c r="BH215" s="1">
        <v>119.6</v>
      </c>
      <c r="BI215" s="1">
        <v>33</v>
      </c>
      <c r="BJ215" s="1">
        <v>1</v>
      </c>
      <c r="BK215" s="1">
        <v>46</v>
      </c>
      <c r="BL215" s="1">
        <v>42.599999999999987</v>
      </c>
      <c r="BM215" s="1">
        <v>2836.5</v>
      </c>
      <c r="BN215" s="1">
        <v>236.875</v>
      </c>
      <c r="BO215" s="1">
        <v>1128.5999999999999</v>
      </c>
      <c r="BP215" s="1">
        <v>2.4</v>
      </c>
      <c r="BQ215" s="1">
        <v>45</v>
      </c>
      <c r="BR215" s="1">
        <v>111.6</v>
      </c>
      <c r="BS215" s="1">
        <v>31</v>
      </c>
      <c r="BT215" s="1">
        <v>203.2</v>
      </c>
      <c r="BU215" s="1">
        <v>1.2</v>
      </c>
      <c r="BV215" s="1">
        <v>148.5</v>
      </c>
      <c r="BW215" s="1">
        <v>2263.5</v>
      </c>
      <c r="BX215" s="1">
        <v>2719</v>
      </c>
      <c r="BY215" s="1">
        <v>976.8</v>
      </c>
      <c r="BZ215" s="1">
        <v>215.46</v>
      </c>
      <c r="CA215" s="1">
        <v>118.3</v>
      </c>
      <c r="CB215" s="1">
        <v>40.200000000000003</v>
      </c>
      <c r="CC215" s="1">
        <v>0</v>
      </c>
      <c r="CD215" s="1">
        <v>11621</v>
      </c>
      <c r="CE215" s="1">
        <v>14676.6</v>
      </c>
      <c r="CF215" s="1">
        <v>631.20000000000005</v>
      </c>
      <c r="CG215" s="1">
        <v>887.76</v>
      </c>
      <c r="CH215" s="1">
        <v>1737</v>
      </c>
      <c r="CI215" s="1">
        <v>38.4</v>
      </c>
      <c r="CJ215" s="1">
        <v>39.6</v>
      </c>
      <c r="CK215" s="1">
        <v>285.60000000000002</v>
      </c>
      <c r="CL215" s="1">
        <v>422.6</v>
      </c>
      <c r="CM215" s="1">
        <v>352.4</v>
      </c>
      <c r="CN215" s="1">
        <v>178.6</v>
      </c>
      <c r="CO215" s="1">
        <v>82.5</v>
      </c>
      <c r="CP215" s="1">
        <v>150.5</v>
      </c>
      <c r="CQ215" s="1">
        <v>43.5</v>
      </c>
      <c r="CR215" s="1">
        <v>545.5</v>
      </c>
      <c r="CS215" s="1">
        <v>97.2</v>
      </c>
      <c r="CT215" s="1">
        <v>2411.6</v>
      </c>
      <c r="CU215" s="1">
        <v>47.52</v>
      </c>
      <c r="CV215" s="1">
        <v>6</v>
      </c>
      <c r="CW215" s="1">
        <v>873.54</v>
      </c>
      <c r="CX215" s="1">
        <v>32.4</v>
      </c>
      <c r="CY215" s="1">
        <v>208.08</v>
      </c>
      <c r="CZ215" s="1">
        <v>124.74</v>
      </c>
      <c r="DA215" s="1">
        <v>681.25</v>
      </c>
      <c r="DB215" s="1">
        <v>2149.25</v>
      </c>
      <c r="DC215" s="1">
        <v>2619.5</v>
      </c>
      <c r="DD215" s="1">
        <v>906</v>
      </c>
      <c r="DE215" s="1">
        <v>34.799999999999997</v>
      </c>
      <c r="DF215" s="1">
        <v>481.5</v>
      </c>
      <c r="DG215" s="1">
        <v>22.5</v>
      </c>
      <c r="DH215" s="1">
        <v>2091.5</v>
      </c>
      <c r="DI215" s="1">
        <v>509.4</v>
      </c>
      <c r="DJ215" s="1">
        <v>4464.5</v>
      </c>
      <c r="DK215" s="1">
        <v>1008</v>
      </c>
      <c r="DL215" s="1">
        <v>918</v>
      </c>
      <c r="DM215" s="1">
        <v>1016.5</v>
      </c>
      <c r="DN215" s="1">
        <v>451</v>
      </c>
      <c r="DO215" s="1">
        <v>922</v>
      </c>
      <c r="DP215" s="1">
        <v>1836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116308.898</v>
      </c>
      <c r="DX215" s="1" t="s">
        <v>506</v>
      </c>
    </row>
    <row r="216" spans="1:128" x14ac:dyDescent="0.2">
      <c r="A216" s="2" t="s">
        <v>428</v>
      </c>
      <c r="B216" s="1">
        <v>1331.328</v>
      </c>
      <c r="C216" s="1">
        <v>65.221999999999994</v>
      </c>
      <c r="D216" s="1">
        <v>1288.1579999999999</v>
      </c>
      <c r="E216" s="1">
        <v>83.042000000000002</v>
      </c>
      <c r="F216" s="1">
        <v>1354.2</v>
      </c>
      <c r="H216" s="1">
        <v>5.92</v>
      </c>
      <c r="I216" s="1">
        <v>153.04599999999999</v>
      </c>
      <c r="J216" s="1">
        <v>1067.92</v>
      </c>
      <c r="K216" s="1">
        <v>46.984000000000002</v>
      </c>
      <c r="L216" s="1">
        <v>15.68</v>
      </c>
      <c r="N216" s="1">
        <v>280.45999999999998</v>
      </c>
      <c r="O216" s="1">
        <v>64.75</v>
      </c>
      <c r="P216" s="1">
        <v>194.99</v>
      </c>
      <c r="Q216" s="1">
        <v>530.88</v>
      </c>
      <c r="R216" s="1">
        <v>8.9600000000000009</v>
      </c>
      <c r="S216" s="1">
        <v>6584.88</v>
      </c>
      <c r="T216" s="1">
        <v>196.2</v>
      </c>
      <c r="U216" s="1">
        <v>402.84</v>
      </c>
      <c r="V216" s="1">
        <v>96.96</v>
      </c>
      <c r="W216" s="1">
        <v>6</v>
      </c>
      <c r="X216" s="1">
        <v>12</v>
      </c>
      <c r="Y216" s="1">
        <v>1346.8</v>
      </c>
      <c r="AA216" s="1">
        <v>2453.64</v>
      </c>
      <c r="AB216" s="1">
        <v>762.36</v>
      </c>
      <c r="AC216" s="1">
        <v>120.96</v>
      </c>
      <c r="AD216" s="1">
        <v>2.4</v>
      </c>
      <c r="AE216" s="1">
        <v>80.400000000000006</v>
      </c>
      <c r="AF216" s="1">
        <v>11.2</v>
      </c>
      <c r="AG216" s="1">
        <v>1625.96</v>
      </c>
      <c r="AH216" s="1">
        <v>139</v>
      </c>
      <c r="AI216" s="1">
        <v>1521.6</v>
      </c>
      <c r="AJ216" s="1">
        <v>59.4</v>
      </c>
      <c r="AK216" s="1">
        <v>2228.4</v>
      </c>
      <c r="AL216" s="1">
        <v>946.22</v>
      </c>
      <c r="AM216" s="1">
        <v>6144.4</v>
      </c>
      <c r="AN216" s="1">
        <v>18</v>
      </c>
      <c r="AO216" s="1">
        <v>273</v>
      </c>
      <c r="AP216" s="1">
        <v>28.68</v>
      </c>
      <c r="AQ216" s="1">
        <v>680.8</v>
      </c>
      <c r="AR216" s="1">
        <v>340.7</v>
      </c>
      <c r="AS216" s="1">
        <v>23.907</v>
      </c>
      <c r="AT216" s="1">
        <v>6.5000000000000002E-2</v>
      </c>
      <c r="AU216" s="1">
        <v>2.8519999999999999</v>
      </c>
      <c r="AX216" s="1">
        <v>15.228</v>
      </c>
      <c r="AY216" s="1">
        <v>515.125</v>
      </c>
      <c r="AZ216" s="1">
        <v>90.75</v>
      </c>
      <c r="BA216" s="1">
        <v>1052.25</v>
      </c>
      <c r="BB216" s="1">
        <v>653.702</v>
      </c>
      <c r="BC216" s="1">
        <v>1.2</v>
      </c>
      <c r="BD216" s="1">
        <v>76.5</v>
      </c>
      <c r="BE216" s="1">
        <v>48</v>
      </c>
      <c r="BF216" s="1">
        <v>104.8</v>
      </c>
      <c r="BG216" s="1">
        <v>127.2</v>
      </c>
      <c r="BH216" s="1">
        <v>40.4</v>
      </c>
      <c r="BI216" s="1">
        <v>4</v>
      </c>
      <c r="BJ216" s="1">
        <v>1</v>
      </c>
      <c r="BK216" s="1">
        <v>28</v>
      </c>
      <c r="BL216" s="1">
        <v>26.4</v>
      </c>
      <c r="BM216" s="1">
        <v>1976.5</v>
      </c>
      <c r="BN216" s="1">
        <v>48.875</v>
      </c>
      <c r="BO216" s="1">
        <v>769.4</v>
      </c>
      <c r="BP216" s="1">
        <v>2.4</v>
      </c>
      <c r="BQ216" s="1">
        <v>45</v>
      </c>
      <c r="BS216" s="1">
        <v>10</v>
      </c>
      <c r="BU216" s="1">
        <v>1.2</v>
      </c>
      <c r="BV216" s="1">
        <v>12</v>
      </c>
      <c r="BW216" s="1">
        <v>1272</v>
      </c>
      <c r="BX216" s="1">
        <v>1237</v>
      </c>
      <c r="BY216" s="1">
        <v>904.8</v>
      </c>
      <c r="BZ216" s="1">
        <v>201.42</v>
      </c>
      <c r="CA216" s="1">
        <v>114.1</v>
      </c>
      <c r="CB216" s="1">
        <v>34.799999999999997</v>
      </c>
      <c r="CD216" s="1">
        <v>11543</v>
      </c>
      <c r="CE216" s="1">
        <v>2951.6</v>
      </c>
      <c r="CF216" s="1">
        <v>631.20000000000005</v>
      </c>
      <c r="CG216" s="1">
        <v>887.76</v>
      </c>
      <c r="CH216" s="1">
        <v>1647</v>
      </c>
      <c r="CI216" s="1">
        <v>32.4</v>
      </c>
      <c r="CJ216" s="1">
        <v>27.6</v>
      </c>
      <c r="CK216" s="1">
        <v>285.60000000000002</v>
      </c>
      <c r="CL216" s="1">
        <v>335.6</v>
      </c>
      <c r="CM216" s="1">
        <v>335</v>
      </c>
      <c r="CN216" s="1">
        <v>142</v>
      </c>
      <c r="CO216" s="1">
        <v>82.5</v>
      </c>
      <c r="CP216" s="1">
        <v>144.5</v>
      </c>
      <c r="CQ216" s="1">
        <v>43.5</v>
      </c>
      <c r="CR216" s="1">
        <v>470.5</v>
      </c>
      <c r="CS216" s="1">
        <v>60</v>
      </c>
      <c r="CT216" s="1">
        <v>2306</v>
      </c>
      <c r="CU216" s="1">
        <v>47.52</v>
      </c>
      <c r="CV216" s="1">
        <v>6</v>
      </c>
      <c r="CW216" s="1">
        <v>657.54</v>
      </c>
      <c r="CX216" s="1">
        <v>32.4</v>
      </c>
      <c r="CY216" s="1">
        <v>21.24</v>
      </c>
      <c r="CZ216" s="1">
        <v>41.58</v>
      </c>
      <c r="DA216" s="1">
        <v>444.5</v>
      </c>
      <c r="DB216" s="1">
        <v>1744.25</v>
      </c>
      <c r="DC216" s="1">
        <v>2400.5</v>
      </c>
      <c r="DD216" s="1">
        <v>723</v>
      </c>
      <c r="DE216" s="1">
        <v>22.8</v>
      </c>
      <c r="DF216" s="1">
        <v>481.5</v>
      </c>
      <c r="DG216" s="1">
        <v>22.5</v>
      </c>
      <c r="DH216" s="1">
        <v>2001.5</v>
      </c>
      <c r="DI216" s="1">
        <v>490.8</v>
      </c>
      <c r="DJ216" s="1">
        <v>4434.5</v>
      </c>
      <c r="DK216" s="1">
        <v>1008</v>
      </c>
      <c r="DL216" s="1">
        <v>876</v>
      </c>
      <c r="DM216" s="1">
        <v>998.5</v>
      </c>
      <c r="DN216" s="1">
        <v>438</v>
      </c>
      <c r="DO216" s="1">
        <v>922</v>
      </c>
      <c r="DP216" s="1">
        <v>1836</v>
      </c>
      <c r="DW216" s="1">
        <v>83591.603999999992</v>
      </c>
      <c r="DX216" s="1" t="s">
        <v>433</v>
      </c>
    </row>
    <row r="217" spans="1:128" x14ac:dyDescent="0.2">
      <c r="A217" s="2" t="s">
        <v>429</v>
      </c>
      <c r="B217" s="1">
        <v>19.315999999999999</v>
      </c>
      <c r="C217" s="1">
        <v>-0.04</v>
      </c>
      <c r="D217" s="1">
        <v>3.1</v>
      </c>
      <c r="E217" s="1">
        <v>0.01</v>
      </c>
      <c r="F217" s="1">
        <v>220.89</v>
      </c>
      <c r="H217" s="1">
        <v>53.28</v>
      </c>
      <c r="I217" s="1">
        <v>28.472000000000001</v>
      </c>
      <c r="J217" s="1">
        <v>174.72</v>
      </c>
      <c r="K217" s="1">
        <v>20.957999999999998</v>
      </c>
      <c r="N217" s="1">
        <v>48.84</v>
      </c>
      <c r="O217" s="1">
        <v>47.36</v>
      </c>
      <c r="P217" s="1">
        <v>142.08000000000001</v>
      </c>
      <c r="Q217" s="1">
        <v>58.24</v>
      </c>
      <c r="S217" s="1">
        <v>8811.0400000000009</v>
      </c>
      <c r="T217" s="1">
        <v>39.6</v>
      </c>
      <c r="U217" s="1">
        <v>188.88</v>
      </c>
      <c r="V217" s="1">
        <v>22.8</v>
      </c>
      <c r="W217" s="1">
        <v>33.6</v>
      </c>
      <c r="Y217" s="1">
        <v>372.96</v>
      </c>
      <c r="AA217" s="1">
        <v>334.88</v>
      </c>
      <c r="AB217" s="1">
        <v>89.28</v>
      </c>
      <c r="AC217" s="1">
        <v>49.68</v>
      </c>
      <c r="AE217" s="1">
        <v>12</v>
      </c>
      <c r="AF217" s="1">
        <v>49.28</v>
      </c>
      <c r="AG217" s="1">
        <v>94.08</v>
      </c>
      <c r="AH217" s="1">
        <v>8</v>
      </c>
      <c r="AI217" s="1">
        <v>1376.4</v>
      </c>
      <c r="AK217" s="1">
        <v>38.4</v>
      </c>
      <c r="AL217" s="1">
        <v>246.56</v>
      </c>
      <c r="AM217" s="1">
        <v>631.79999999999995</v>
      </c>
      <c r="AP217" s="1">
        <v>10.8</v>
      </c>
      <c r="AR217" s="1">
        <v>35.36</v>
      </c>
      <c r="AS217" s="1">
        <v>12.678000000000001</v>
      </c>
      <c r="AY217" s="1">
        <v>175</v>
      </c>
      <c r="AZ217" s="1">
        <v>41</v>
      </c>
      <c r="BA217" s="1">
        <v>282</v>
      </c>
      <c r="BB217" s="1">
        <v>86.4</v>
      </c>
      <c r="BD217" s="1">
        <v>108</v>
      </c>
      <c r="BE217" s="1">
        <v>3</v>
      </c>
      <c r="BG217" s="1">
        <v>126.4</v>
      </c>
      <c r="BH217" s="1">
        <v>79.2</v>
      </c>
      <c r="BI217" s="1">
        <v>29</v>
      </c>
      <c r="BK217" s="1">
        <v>18</v>
      </c>
      <c r="BL217" s="1">
        <v>16.2</v>
      </c>
      <c r="BM217" s="1">
        <v>860</v>
      </c>
      <c r="BN217" s="1">
        <v>188</v>
      </c>
      <c r="BO217" s="1">
        <v>359.2</v>
      </c>
      <c r="BR217" s="1">
        <v>111.6</v>
      </c>
      <c r="BS217" s="1">
        <v>21</v>
      </c>
      <c r="BT217" s="1">
        <v>203.2</v>
      </c>
      <c r="BV217" s="1">
        <v>136.5</v>
      </c>
      <c r="BW217" s="1">
        <v>991.5</v>
      </c>
      <c r="BX217" s="1">
        <v>1482</v>
      </c>
      <c r="BY217" s="1">
        <v>72</v>
      </c>
      <c r="BZ217" s="1">
        <v>14.04</v>
      </c>
      <c r="CA217" s="1">
        <v>4.2</v>
      </c>
      <c r="CB217" s="1">
        <v>5.4</v>
      </c>
      <c r="CD217" s="1">
        <v>78</v>
      </c>
      <c r="CE217" s="1">
        <v>11725</v>
      </c>
      <c r="CH217" s="1">
        <v>90</v>
      </c>
      <c r="CI217" s="1">
        <v>6</v>
      </c>
      <c r="CJ217" s="1">
        <v>12</v>
      </c>
      <c r="CL217" s="1">
        <v>87</v>
      </c>
      <c r="CM217" s="1">
        <v>17.399999999999999</v>
      </c>
      <c r="CN217" s="1">
        <v>36.6</v>
      </c>
      <c r="CP217" s="1">
        <v>6</v>
      </c>
      <c r="CR217" s="1">
        <v>75</v>
      </c>
      <c r="CS217" s="1">
        <v>37.200000000000003</v>
      </c>
      <c r="CT217" s="1">
        <v>105.6</v>
      </c>
      <c r="CW217" s="1">
        <v>216</v>
      </c>
      <c r="CY217" s="1">
        <v>186.84</v>
      </c>
      <c r="CZ217" s="1">
        <v>83.16</v>
      </c>
      <c r="DA217" s="1">
        <v>236.75</v>
      </c>
      <c r="DB217" s="1">
        <v>405</v>
      </c>
      <c r="DC217" s="1">
        <v>219</v>
      </c>
      <c r="DD217" s="1">
        <v>183</v>
      </c>
      <c r="DE217" s="1">
        <v>12</v>
      </c>
      <c r="DH217" s="1">
        <v>90</v>
      </c>
      <c r="DI217" s="1">
        <v>18.600000000000001</v>
      </c>
      <c r="DJ217" s="1">
        <v>30</v>
      </c>
      <c r="DL217" s="1">
        <v>42</v>
      </c>
      <c r="DM217" s="1">
        <v>18</v>
      </c>
      <c r="DN217" s="1">
        <v>13</v>
      </c>
      <c r="DW217" s="1">
        <v>32717.294000000002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507</v>
      </c>
      <c r="B223" s="1">
        <v>-1006.348</v>
      </c>
      <c r="C223" s="1">
        <v>-65.181999999999988</v>
      </c>
      <c r="D223" s="1">
        <v>-1231.258</v>
      </c>
      <c r="E223" s="1">
        <v>-83.052000000000007</v>
      </c>
      <c r="F223" s="1">
        <v>-1131.0899999999999</v>
      </c>
      <c r="G223" s="1">
        <v>0</v>
      </c>
      <c r="H223" s="1">
        <v>-56.24</v>
      </c>
      <c r="I223" s="1">
        <v>-175.518</v>
      </c>
      <c r="J223" s="1">
        <v>-644.56000000000006</v>
      </c>
      <c r="K223" s="1">
        <v>-55.942</v>
      </c>
      <c r="L223" s="1">
        <v>0</v>
      </c>
      <c r="M223" s="1">
        <v>0</v>
      </c>
      <c r="N223" s="1">
        <v>-228.66</v>
      </c>
      <c r="O223" s="1">
        <v>-106.19</v>
      </c>
      <c r="P223" s="1">
        <v>-310.43000000000012</v>
      </c>
      <c r="Q223" s="1">
        <v>-80.639999999999986</v>
      </c>
      <c r="R223" s="1">
        <v>-8.9600000000000009</v>
      </c>
      <c r="S223" s="1">
        <v>-5799.7600000000011</v>
      </c>
      <c r="T223" s="1">
        <v>-136.80000000000001</v>
      </c>
      <c r="U223" s="1">
        <v>-533.4</v>
      </c>
      <c r="V223" s="1">
        <v>-71.759999999999991</v>
      </c>
      <c r="W223" s="1">
        <v>-34.799999999999997</v>
      </c>
      <c r="X223" s="1">
        <v>-12</v>
      </c>
      <c r="Y223" s="1">
        <v>-714.09999999999991</v>
      </c>
      <c r="Z223" s="1">
        <v>0</v>
      </c>
      <c r="AA223" s="1">
        <v>-819.71999999999969</v>
      </c>
      <c r="AB223" s="1">
        <v>-244.92</v>
      </c>
      <c r="AC223" s="1">
        <v>-124.32</v>
      </c>
      <c r="AD223" s="1">
        <v>0</v>
      </c>
      <c r="AE223" s="1">
        <v>-12</v>
      </c>
      <c r="AF223" s="1">
        <v>-58.24</v>
      </c>
      <c r="AG223" s="1">
        <v>-407.40000000000009</v>
      </c>
      <c r="AH223" s="1">
        <v>-38.08</v>
      </c>
      <c r="AI223" s="1">
        <v>-742.8</v>
      </c>
      <c r="AJ223" s="1">
        <v>-46.8</v>
      </c>
      <c r="AK223" s="1">
        <v>-1191.5999999999999</v>
      </c>
      <c r="AL223" s="1">
        <v>-574.54</v>
      </c>
      <c r="AM223" s="1">
        <v>-1891</v>
      </c>
      <c r="AN223" s="1">
        <v>0</v>
      </c>
      <c r="AO223" s="1">
        <v>-273</v>
      </c>
      <c r="AP223" s="1">
        <v>-23.88</v>
      </c>
      <c r="AQ223" s="1">
        <v>-165.59999999999991</v>
      </c>
      <c r="AR223" s="1">
        <v>-136.86000000000001</v>
      </c>
      <c r="AS223" s="1">
        <v>-34.585000000000001</v>
      </c>
      <c r="AT223" s="1">
        <v>-6.5000000000000002E-2</v>
      </c>
      <c r="AU223" s="1">
        <v>-2.8519999999999999</v>
      </c>
      <c r="AV223" s="1">
        <v>0</v>
      </c>
      <c r="AW223" s="1">
        <v>0</v>
      </c>
      <c r="AX223" s="1">
        <v>-15.228</v>
      </c>
      <c r="AY223" s="1">
        <v>-533.125</v>
      </c>
      <c r="AZ223" s="1">
        <v>-131.75</v>
      </c>
      <c r="BA223" s="1">
        <v>-1248.25</v>
      </c>
      <c r="BB223" s="1">
        <v>-575.30200000000002</v>
      </c>
      <c r="BC223" s="1">
        <v>0</v>
      </c>
      <c r="BD223" s="1">
        <v>-183</v>
      </c>
      <c r="BE223" s="1">
        <v>-51</v>
      </c>
      <c r="BF223" s="1">
        <v>-104</v>
      </c>
      <c r="BG223" s="1">
        <v>-252.8</v>
      </c>
      <c r="BH223" s="1">
        <v>-119.6</v>
      </c>
      <c r="BI223" s="1">
        <v>-33</v>
      </c>
      <c r="BJ223" s="1">
        <v>0</v>
      </c>
      <c r="BK223" s="1">
        <v>-42</v>
      </c>
      <c r="BL223" s="1">
        <v>-39.4</v>
      </c>
      <c r="BM223" s="1">
        <v>-2264.5</v>
      </c>
      <c r="BN223" s="1">
        <v>-224.875</v>
      </c>
      <c r="BO223" s="1">
        <v>-610.20000000000005</v>
      </c>
      <c r="BP223" s="1">
        <v>-2.4</v>
      </c>
      <c r="BQ223" s="1">
        <v>-45</v>
      </c>
      <c r="BR223" s="1">
        <v>-110.4</v>
      </c>
      <c r="BS223" s="1">
        <v>-30</v>
      </c>
      <c r="BT223" s="1">
        <v>-203.2</v>
      </c>
      <c r="BU223" s="1">
        <v>-1.2</v>
      </c>
      <c r="BV223" s="1">
        <v>-136.5</v>
      </c>
      <c r="BW223" s="1">
        <v>-1024.5</v>
      </c>
      <c r="BX223" s="1">
        <v>-97</v>
      </c>
      <c r="BY223" s="1">
        <v>219.60000000000011</v>
      </c>
      <c r="BZ223" s="1">
        <v>-35.099999999999973</v>
      </c>
      <c r="CA223" s="1">
        <v>-23.379999999999988</v>
      </c>
      <c r="CB223" s="1">
        <v>-15</v>
      </c>
      <c r="CC223" s="1">
        <v>0</v>
      </c>
      <c r="CD223" s="1">
        <v>-2480</v>
      </c>
      <c r="CE223" s="1">
        <v>-37.799999999999272</v>
      </c>
      <c r="CF223" s="1">
        <v>0</v>
      </c>
      <c r="CG223" s="1">
        <v>802.44</v>
      </c>
      <c r="CH223" s="1">
        <v>-106.5</v>
      </c>
      <c r="CI223" s="1">
        <v>-9.5999999999999979</v>
      </c>
      <c r="CJ223" s="1">
        <v>-16.8</v>
      </c>
      <c r="CK223" s="1">
        <v>0</v>
      </c>
      <c r="CL223" s="1">
        <v>-183.2</v>
      </c>
      <c r="CM223" s="1">
        <v>-105.8</v>
      </c>
      <c r="CN223" s="1">
        <v>-116.8</v>
      </c>
      <c r="CO223" s="1">
        <v>-82.5</v>
      </c>
      <c r="CP223" s="1">
        <v>-81.5</v>
      </c>
      <c r="CQ223" s="1">
        <v>-30</v>
      </c>
      <c r="CR223" s="1">
        <v>-377.5</v>
      </c>
      <c r="CS223" s="1">
        <v>-40.799999999999997</v>
      </c>
      <c r="CT223" s="1">
        <v>-2028.8</v>
      </c>
      <c r="CU223" s="1">
        <v>30.24</v>
      </c>
      <c r="CW223" s="1">
        <v>-633.78</v>
      </c>
      <c r="CX223" s="1">
        <v>-1.0799999999999981</v>
      </c>
      <c r="CY223" s="1">
        <v>-133.56</v>
      </c>
      <c r="CZ223" s="1">
        <v>-104.28</v>
      </c>
      <c r="DA223" s="1">
        <v>833.75</v>
      </c>
      <c r="DB223" s="1">
        <v>-1393.25</v>
      </c>
      <c r="DC223" s="1">
        <v>-1041.5</v>
      </c>
      <c r="DD223" s="1">
        <v>-265.5</v>
      </c>
      <c r="DE223" s="1">
        <v>-13.2</v>
      </c>
      <c r="DF223" s="1">
        <v>0</v>
      </c>
      <c r="DG223" s="1">
        <v>-22.5</v>
      </c>
      <c r="DH223" s="1">
        <v>-282.5</v>
      </c>
      <c r="DI223" s="1">
        <v>-183.6</v>
      </c>
      <c r="DJ223" s="1">
        <v>-276.5</v>
      </c>
      <c r="DK223" s="1">
        <v>-648</v>
      </c>
      <c r="DL223" s="1">
        <v>-114</v>
      </c>
      <c r="DM223" s="1">
        <v>18.5</v>
      </c>
      <c r="DN223" s="1">
        <v>-40</v>
      </c>
      <c r="DO223" s="1">
        <v>-142</v>
      </c>
      <c r="DP223" s="1">
        <v>-264</v>
      </c>
      <c r="DQ223" s="1">
        <v>0</v>
      </c>
      <c r="DR223" s="1">
        <v>0</v>
      </c>
      <c r="DV223" s="1">
        <v>0</v>
      </c>
      <c r="DW223" s="1">
        <v>-36778.982000000004</v>
      </c>
      <c r="DX223" s="1" t="s">
        <v>507</v>
      </c>
    </row>
    <row r="224" spans="1:128" x14ac:dyDescent="0.2">
      <c r="A224" s="2" t="s">
        <v>508</v>
      </c>
      <c r="B224" s="1">
        <v>-987.03199999999993</v>
      </c>
      <c r="C224" s="1">
        <v>-65.221999999999994</v>
      </c>
      <c r="D224" s="1">
        <v>-1228.1579999999999</v>
      </c>
      <c r="E224" s="1">
        <v>-83.042000000000002</v>
      </c>
      <c r="F224" s="1">
        <v>-910.2</v>
      </c>
      <c r="G224" s="1">
        <v>0</v>
      </c>
      <c r="H224" s="1">
        <v>-2.96</v>
      </c>
      <c r="I224" s="1">
        <v>-147.04599999999999</v>
      </c>
      <c r="J224" s="1">
        <v>-469.84</v>
      </c>
      <c r="K224" s="1">
        <v>-34.984000000000002</v>
      </c>
      <c r="L224" s="1">
        <v>0</v>
      </c>
      <c r="M224" s="1">
        <v>0</v>
      </c>
      <c r="N224" s="1">
        <v>-179.82</v>
      </c>
      <c r="O224" s="1">
        <v>-58.83</v>
      </c>
      <c r="P224" s="1">
        <v>-168.35</v>
      </c>
      <c r="Q224" s="1">
        <v>-22.399999999999981</v>
      </c>
      <c r="R224" s="1">
        <v>-8.9600000000000009</v>
      </c>
      <c r="S224" s="1">
        <v>-3522.8</v>
      </c>
      <c r="T224" s="1">
        <v>-97.199999999999989</v>
      </c>
      <c r="U224" s="1">
        <v>-344.52</v>
      </c>
      <c r="V224" s="1">
        <v>-48.959999999999987</v>
      </c>
      <c r="W224" s="1">
        <v>-1.2</v>
      </c>
      <c r="X224" s="1">
        <v>-12</v>
      </c>
      <c r="Y224" s="1">
        <v>-341.14</v>
      </c>
      <c r="Z224" s="1">
        <v>0</v>
      </c>
      <c r="AA224" s="1">
        <v>-484.83999999999969</v>
      </c>
      <c r="AB224" s="1">
        <v>-155.63999999999999</v>
      </c>
      <c r="AC224" s="1">
        <v>-74.639999999999986</v>
      </c>
      <c r="AD224" s="1">
        <v>0</v>
      </c>
      <c r="AE224" s="1">
        <v>0</v>
      </c>
      <c r="AF224" s="1">
        <v>-8.9599999999999991</v>
      </c>
      <c r="AG224" s="1">
        <v>-313.32000000000022</v>
      </c>
      <c r="AH224" s="1">
        <v>-30.08</v>
      </c>
      <c r="AI224" s="1">
        <v>-518.39999999999986</v>
      </c>
      <c r="AJ224" s="1">
        <v>-46.8</v>
      </c>
      <c r="AK224" s="1">
        <v>-1153.2</v>
      </c>
      <c r="AL224" s="1">
        <v>-327.98</v>
      </c>
      <c r="AM224" s="1">
        <v>-1259.2</v>
      </c>
      <c r="AN224" s="1">
        <v>0</v>
      </c>
      <c r="AO224" s="1">
        <v>-273</v>
      </c>
      <c r="AP224" s="1">
        <v>-13.08</v>
      </c>
      <c r="AQ224" s="1">
        <v>-165.59999999999991</v>
      </c>
      <c r="AR224" s="1">
        <v>-101.5</v>
      </c>
      <c r="AS224" s="1">
        <v>-21.907</v>
      </c>
      <c r="AT224" s="1">
        <v>-6.5000000000000002E-2</v>
      </c>
      <c r="AU224" s="1">
        <v>-2.8519999999999999</v>
      </c>
      <c r="AV224" s="1">
        <v>0</v>
      </c>
      <c r="AW224" s="1">
        <v>0</v>
      </c>
      <c r="AX224" s="1">
        <v>-15.228</v>
      </c>
      <c r="AY224" s="1">
        <v>-358.125</v>
      </c>
      <c r="AZ224" s="1">
        <v>-90.75</v>
      </c>
      <c r="BA224" s="1">
        <v>-966.25</v>
      </c>
      <c r="BB224" s="1">
        <v>-488.90199999999999</v>
      </c>
      <c r="BC224" s="1">
        <v>0</v>
      </c>
      <c r="BD224" s="1">
        <v>-75</v>
      </c>
      <c r="BE224" s="1">
        <v>-48</v>
      </c>
      <c r="BF224" s="1">
        <v>-104</v>
      </c>
      <c r="BG224" s="1">
        <v>-126.4</v>
      </c>
      <c r="BH224" s="1">
        <v>-40.4</v>
      </c>
      <c r="BI224" s="1">
        <v>-4</v>
      </c>
      <c r="BJ224" s="1">
        <v>0</v>
      </c>
      <c r="BK224" s="1">
        <v>-24</v>
      </c>
      <c r="BL224" s="1">
        <v>-23.2</v>
      </c>
      <c r="BM224" s="1">
        <v>-1404.5</v>
      </c>
      <c r="BN224" s="1">
        <v>-36.875</v>
      </c>
      <c r="BO224" s="1">
        <v>-251</v>
      </c>
      <c r="BP224" s="1">
        <v>-2.4</v>
      </c>
      <c r="BQ224" s="1">
        <v>-45</v>
      </c>
      <c r="BR224" s="1">
        <v>1.2</v>
      </c>
      <c r="BS224" s="1">
        <v>-9</v>
      </c>
      <c r="BT224" s="1">
        <v>0</v>
      </c>
      <c r="BU224" s="1">
        <v>-1.2</v>
      </c>
      <c r="BV224" s="1">
        <v>0</v>
      </c>
      <c r="BW224" s="1">
        <v>-33</v>
      </c>
      <c r="BX224" s="1">
        <v>-94</v>
      </c>
      <c r="BY224" s="1">
        <v>291.60000000000008</v>
      </c>
      <c r="BZ224" s="1">
        <v>-21.05999999999997</v>
      </c>
      <c r="CA224" s="1">
        <v>-19.179999999999989</v>
      </c>
      <c r="CB224" s="1">
        <v>-9.5999999999999979</v>
      </c>
      <c r="CC224" s="1">
        <v>0</v>
      </c>
      <c r="CD224" s="1">
        <v>-9902</v>
      </c>
      <c r="CE224" s="1">
        <v>-2780</v>
      </c>
      <c r="CF224" s="1">
        <v>0</v>
      </c>
      <c r="CG224" s="1">
        <v>802.44</v>
      </c>
      <c r="CH224" s="1">
        <v>-16.5</v>
      </c>
      <c r="CI224" s="1">
        <v>-3.5999999999999979</v>
      </c>
      <c r="CJ224" s="1">
        <v>-4.8000000000000007</v>
      </c>
      <c r="CK224" s="1">
        <v>0</v>
      </c>
      <c r="CL224" s="1">
        <v>-96.200000000000017</v>
      </c>
      <c r="CM224" s="1">
        <v>-88.399999999999977</v>
      </c>
      <c r="CN224" s="1">
        <v>-80.2</v>
      </c>
      <c r="CO224" s="1">
        <v>-82.5</v>
      </c>
      <c r="CP224" s="1">
        <v>-75.5</v>
      </c>
      <c r="CQ224" s="1">
        <v>-30</v>
      </c>
      <c r="CR224" s="1">
        <v>-302.5</v>
      </c>
      <c r="CS224" s="1">
        <v>-3.600000000000001</v>
      </c>
      <c r="CT224" s="1">
        <v>-1923.2</v>
      </c>
      <c r="CU224" s="1">
        <v>30.24</v>
      </c>
      <c r="CW224" s="1">
        <v>-417.78</v>
      </c>
      <c r="CX224" s="1">
        <v>-1.0799999999999981</v>
      </c>
      <c r="CY224" s="1">
        <v>53.28</v>
      </c>
      <c r="CZ224" s="1">
        <v>-21.12</v>
      </c>
      <c r="DA224" s="1">
        <v>1070.5</v>
      </c>
      <c r="DB224" s="1">
        <v>-988.25</v>
      </c>
      <c r="DC224" s="1">
        <v>-822.5</v>
      </c>
      <c r="DD224" s="1">
        <v>-82.5</v>
      </c>
      <c r="DE224" s="1">
        <v>-1.1999999999999991</v>
      </c>
      <c r="DF224" s="1">
        <v>0</v>
      </c>
      <c r="DG224" s="1">
        <v>-22.5</v>
      </c>
      <c r="DH224" s="1">
        <v>-1317.5</v>
      </c>
      <c r="DI224" s="1">
        <v>-165</v>
      </c>
      <c r="DJ224" s="1">
        <v>-1491.5</v>
      </c>
      <c r="DK224" s="1">
        <v>-648</v>
      </c>
      <c r="DL224" s="1">
        <v>-72</v>
      </c>
      <c r="DM224" s="1">
        <v>36.5</v>
      </c>
      <c r="DN224" s="1">
        <v>-27</v>
      </c>
      <c r="DO224" s="1">
        <v>-142</v>
      </c>
      <c r="DP224" s="1">
        <v>-264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-37563.968000000001</v>
      </c>
      <c r="DX224" s="1" t="s">
        <v>508</v>
      </c>
    </row>
    <row r="225" spans="1:128" x14ac:dyDescent="0.2">
      <c r="A225" s="2" t="s">
        <v>509</v>
      </c>
      <c r="B225" s="1">
        <v>-19.315999999999999</v>
      </c>
      <c r="C225" s="1">
        <v>0.04</v>
      </c>
      <c r="D225" s="1">
        <v>-3.1</v>
      </c>
      <c r="E225" s="1">
        <v>-0.01</v>
      </c>
      <c r="F225" s="1">
        <v>-220.89</v>
      </c>
      <c r="G225" s="1">
        <v>0</v>
      </c>
      <c r="H225" s="1">
        <v>-53.28</v>
      </c>
      <c r="I225" s="1">
        <v>-28.472000000000001</v>
      </c>
      <c r="J225" s="1">
        <v>-174.72</v>
      </c>
      <c r="K225" s="1">
        <v>-20.957999999999998</v>
      </c>
      <c r="L225" s="1">
        <v>0</v>
      </c>
      <c r="M225" s="1">
        <v>0</v>
      </c>
      <c r="N225" s="1">
        <v>-48.84</v>
      </c>
      <c r="O225" s="1">
        <v>-47.36</v>
      </c>
      <c r="P225" s="1">
        <v>-142.08000000000001</v>
      </c>
      <c r="Q225" s="1">
        <v>-58.24</v>
      </c>
      <c r="R225" s="1">
        <v>0</v>
      </c>
      <c r="S225" s="1">
        <v>-2276.9600000000009</v>
      </c>
      <c r="T225" s="1">
        <v>-39.6</v>
      </c>
      <c r="U225" s="1">
        <v>-188.88</v>
      </c>
      <c r="V225" s="1">
        <v>-22.8</v>
      </c>
      <c r="W225" s="1">
        <v>-33.6</v>
      </c>
      <c r="X225" s="1">
        <v>0</v>
      </c>
      <c r="Y225" s="1">
        <v>-372.96</v>
      </c>
      <c r="Z225" s="1">
        <v>0</v>
      </c>
      <c r="AA225" s="1">
        <v>-334.88</v>
      </c>
      <c r="AB225" s="1">
        <v>-89.28</v>
      </c>
      <c r="AC225" s="1">
        <v>-49.68</v>
      </c>
      <c r="AD225" s="1">
        <v>0</v>
      </c>
      <c r="AE225" s="1">
        <v>-12</v>
      </c>
      <c r="AF225" s="1">
        <v>-49.28</v>
      </c>
      <c r="AG225" s="1">
        <v>-94.08</v>
      </c>
      <c r="AH225" s="1">
        <v>-8</v>
      </c>
      <c r="AI225" s="1">
        <v>-224.40000000000009</v>
      </c>
      <c r="AJ225" s="1">
        <v>0</v>
      </c>
      <c r="AK225" s="1">
        <v>-38.4</v>
      </c>
      <c r="AL225" s="1">
        <v>-246.56</v>
      </c>
      <c r="AM225" s="1">
        <v>-631.79999999999995</v>
      </c>
      <c r="AN225" s="1">
        <v>0</v>
      </c>
      <c r="AO225" s="1">
        <v>0</v>
      </c>
      <c r="AP225" s="1">
        <v>-10.8</v>
      </c>
      <c r="AQ225" s="1">
        <v>0</v>
      </c>
      <c r="AR225" s="1">
        <v>-35.36</v>
      </c>
      <c r="AS225" s="1">
        <v>-12.678000000000001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-175</v>
      </c>
      <c r="AZ225" s="1">
        <v>-41</v>
      </c>
      <c r="BA225" s="1">
        <v>-282</v>
      </c>
      <c r="BB225" s="1">
        <v>-86.4</v>
      </c>
      <c r="BC225" s="1">
        <v>0</v>
      </c>
      <c r="BD225" s="1">
        <v>-108</v>
      </c>
      <c r="BE225" s="1">
        <v>-3</v>
      </c>
      <c r="BF225" s="1">
        <v>0</v>
      </c>
      <c r="BG225" s="1">
        <v>-126.4</v>
      </c>
      <c r="BH225" s="1">
        <v>-79.2</v>
      </c>
      <c r="BI225" s="1">
        <v>-29</v>
      </c>
      <c r="BJ225" s="1">
        <v>0</v>
      </c>
      <c r="BK225" s="1">
        <v>-18</v>
      </c>
      <c r="BL225" s="1">
        <v>-16.2</v>
      </c>
      <c r="BM225" s="1">
        <v>-860</v>
      </c>
      <c r="BN225" s="1">
        <v>-188</v>
      </c>
      <c r="BO225" s="1">
        <v>-359.2</v>
      </c>
      <c r="BP225" s="1">
        <v>0</v>
      </c>
      <c r="BQ225" s="1">
        <v>0</v>
      </c>
      <c r="BR225" s="1">
        <v>-111.6</v>
      </c>
      <c r="BS225" s="1">
        <v>-21</v>
      </c>
      <c r="BT225" s="1">
        <v>-203.2</v>
      </c>
      <c r="BU225" s="1">
        <v>0</v>
      </c>
      <c r="BV225" s="1">
        <v>-136.5</v>
      </c>
      <c r="BW225" s="1">
        <v>-991.5</v>
      </c>
      <c r="BX225" s="1">
        <v>-3</v>
      </c>
      <c r="BY225" s="1">
        <v>-72</v>
      </c>
      <c r="BZ225" s="1">
        <v>-14.04</v>
      </c>
      <c r="CA225" s="1">
        <v>-4.2</v>
      </c>
      <c r="CB225" s="1">
        <v>-5.4</v>
      </c>
      <c r="CC225" s="1">
        <v>0</v>
      </c>
      <c r="CD225" s="1">
        <v>7422</v>
      </c>
      <c r="CE225" s="1">
        <v>2742.2000000000012</v>
      </c>
      <c r="CF225" s="1">
        <v>0</v>
      </c>
      <c r="CG225" s="1">
        <v>0</v>
      </c>
      <c r="CH225" s="1">
        <v>-90</v>
      </c>
      <c r="CI225" s="1">
        <v>-6</v>
      </c>
      <c r="CJ225" s="1">
        <v>-12</v>
      </c>
      <c r="CK225" s="1">
        <v>0</v>
      </c>
      <c r="CL225" s="1">
        <v>-87</v>
      </c>
      <c r="CM225" s="1">
        <v>-17.399999999999999</v>
      </c>
      <c r="CN225" s="1">
        <v>-36.6</v>
      </c>
      <c r="CO225" s="1">
        <v>0</v>
      </c>
      <c r="CP225" s="1">
        <v>-6</v>
      </c>
      <c r="CQ225" s="1">
        <v>0</v>
      </c>
      <c r="CR225" s="1">
        <v>-75</v>
      </c>
      <c r="CS225" s="1">
        <v>-37.200000000000003</v>
      </c>
      <c r="CT225" s="1">
        <v>-105.6</v>
      </c>
      <c r="CU225" s="1">
        <v>0</v>
      </c>
      <c r="CW225" s="1">
        <v>-216</v>
      </c>
      <c r="CX225" s="1">
        <v>0</v>
      </c>
      <c r="CY225" s="1">
        <v>-186.84</v>
      </c>
      <c r="CZ225" s="1">
        <v>-83.16</v>
      </c>
      <c r="DA225" s="1">
        <v>-236.75</v>
      </c>
      <c r="DB225" s="1">
        <v>-405</v>
      </c>
      <c r="DC225" s="1">
        <v>-219</v>
      </c>
      <c r="DD225" s="1">
        <v>-183</v>
      </c>
      <c r="DE225" s="1">
        <v>-12</v>
      </c>
      <c r="DF225" s="1">
        <v>0</v>
      </c>
      <c r="DG225" s="1">
        <v>0</v>
      </c>
      <c r="DH225" s="1">
        <v>1035</v>
      </c>
      <c r="DI225" s="1">
        <v>-18.600000000000001</v>
      </c>
      <c r="DJ225" s="1">
        <v>1215</v>
      </c>
      <c r="DK225" s="1">
        <v>0</v>
      </c>
      <c r="DL225" s="1">
        <v>-42</v>
      </c>
      <c r="DM225" s="1">
        <v>-18</v>
      </c>
      <c r="DN225" s="1">
        <v>-13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784.98599999999715</v>
      </c>
      <c r="DX225" s="1" t="s">
        <v>509</v>
      </c>
    </row>
    <row r="226" spans="1:128" x14ac:dyDescent="0.2">
      <c r="A226" s="2" t="s">
        <v>510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510</v>
      </c>
    </row>
    <row r="227" spans="1:128" x14ac:dyDescent="0.2">
      <c r="A227" s="2" t="s">
        <v>511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511</v>
      </c>
    </row>
    <row r="228" spans="1:128" x14ac:dyDescent="0.2">
      <c r="A228" s="2" t="s">
        <v>512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512</v>
      </c>
    </row>
    <row r="229" spans="1:128" x14ac:dyDescent="0.2">
      <c r="A229" s="2" t="s">
        <v>513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513</v>
      </c>
    </row>
    <row r="230" spans="1:128" x14ac:dyDescent="0.2">
      <c r="A230" s="2"/>
    </row>
    <row r="231" spans="1:128" x14ac:dyDescent="0.2">
      <c r="A231" s="2" t="s">
        <v>514</v>
      </c>
    </row>
    <row r="232" spans="1:128" x14ac:dyDescent="0.2">
      <c r="A232" s="2" t="s">
        <v>515</v>
      </c>
      <c r="B232" s="1">
        <v>3419.9859999999999</v>
      </c>
      <c r="C232" s="1">
        <v>184.364</v>
      </c>
      <c r="D232" s="1">
        <v>1352.3320000000001</v>
      </c>
      <c r="E232" s="1">
        <v>444.37</v>
      </c>
      <c r="F232" s="1">
        <v>1891.44</v>
      </c>
      <c r="G232" s="1">
        <v>174</v>
      </c>
      <c r="H232" s="1">
        <v>0</v>
      </c>
      <c r="I232" s="1">
        <v>668.99800000000005</v>
      </c>
      <c r="J232" s="1">
        <v>1537.76</v>
      </c>
      <c r="K232" s="1">
        <v>703.12</v>
      </c>
      <c r="L232" s="1">
        <v>880.11</v>
      </c>
      <c r="M232" s="1">
        <v>0</v>
      </c>
      <c r="N232" s="1">
        <v>679.32</v>
      </c>
      <c r="O232" s="1">
        <v>251.6</v>
      </c>
      <c r="P232" s="1">
        <v>624.55999999999995</v>
      </c>
      <c r="Q232" s="1">
        <v>362.88</v>
      </c>
      <c r="R232" s="1">
        <v>408</v>
      </c>
      <c r="S232" s="1">
        <v>19175.52</v>
      </c>
      <c r="T232" s="1">
        <v>521</v>
      </c>
      <c r="U232" s="1">
        <v>1659.6</v>
      </c>
      <c r="V232" s="1">
        <v>847.2</v>
      </c>
      <c r="W232" s="1">
        <v>0</v>
      </c>
      <c r="X232" s="1">
        <v>0</v>
      </c>
      <c r="Y232" s="1">
        <v>3093.57</v>
      </c>
      <c r="Z232" s="1">
        <v>195.36</v>
      </c>
      <c r="AA232" s="1">
        <v>2693.76</v>
      </c>
      <c r="AB232" s="1">
        <v>910.8</v>
      </c>
      <c r="AC232" s="1">
        <v>51.6</v>
      </c>
      <c r="AD232" s="1">
        <v>1560</v>
      </c>
      <c r="AE232" s="1">
        <v>0</v>
      </c>
      <c r="AF232" s="1">
        <v>0</v>
      </c>
      <c r="AG232" s="1">
        <v>1579.2</v>
      </c>
      <c r="AH232" s="1">
        <v>104.16</v>
      </c>
      <c r="AI232" s="1">
        <v>4809.6000000000004</v>
      </c>
      <c r="AJ232" s="1">
        <v>0</v>
      </c>
      <c r="AK232" s="1">
        <v>6624</v>
      </c>
      <c r="AL232" s="1">
        <v>805.46</v>
      </c>
      <c r="AM232" s="1">
        <v>17223</v>
      </c>
      <c r="AN232" s="1">
        <v>108</v>
      </c>
      <c r="AO232" s="1">
        <v>1470</v>
      </c>
      <c r="AP232" s="1">
        <v>45.6</v>
      </c>
      <c r="AQ232" s="1">
        <v>920</v>
      </c>
      <c r="AR232" s="1">
        <v>239.2</v>
      </c>
      <c r="AS232" s="1">
        <v>102.675</v>
      </c>
      <c r="AT232" s="1">
        <v>75.16</v>
      </c>
      <c r="AU232" s="1">
        <v>34.545000000000002</v>
      </c>
      <c r="AV232" s="1">
        <v>0</v>
      </c>
      <c r="AW232" s="1">
        <v>0</v>
      </c>
      <c r="AX232" s="1">
        <v>0</v>
      </c>
      <c r="AY232" s="1">
        <v>2005.5</v>
      </c>
      <c r="AZ232" s="1">
        <v>317.625</v>
      </c>
      <c r="BA232" s="1">
        <v>542</v>
      </c>
      <c r="BB232" s="1">
        <v>2219.1999999999998</v>
      </c>
      <c r="BC232" s="1">
        <v>238.8</v>
      </c>
      <c r="BD232" s="1">
        <v>657</v>
      </c>
      <c r="BE232" s="1">
        <v>162</v>
      </c>
      <c r="BF232" s="1">
        <v>0</v>
      </c>
      <c r="BG232" s="1">
        <v>0</v>
      </c>
      <c r="BH232" s="1">
        <v>0</v>
      </c>
      <c r="BI232" s="1">
        <v>0</v>
      </c>
      <c r="BJ232" s="1">
        <v>822</v>
      </c>
      <c r="BK232" s="1">
        <v>72.5</v>
      </c>
      <c r="BL232" s="1">
        <v>199.2</v>
      </c>
      <c r="BM232" s="1">
        <v>9141.3799999999992</v>
      </c>
      <c r="BN232" s="1">
        <v>59.625</v>
      </c>
      <c r="BO232" s="1">
        <v>5755.8</v>
      </c>
      <c r="BP232" s="1">
        <v>0</v>
      </c>
      <c r="BQ232" s="1">
        <v>162</v>
      </c>
      <c r="BR232" s="1">
        <v>0</v>
      </c>
      <c r="BS232" s="1">
        <v>0</v>
      </c>
      <c r="BT232" s="1">
        <v>480</v>
      </c>
      <c r="BU232" s="1">
        <v>518.4</v>
      </c>
      <c r="BV232" s="1">
        <v>858</v>
      </c>
      <c r="BW232" s="1">
        <v>2158.5</v>
      </c>
      <c r="BX232" s="1">
        <v>246</v>
      </c>
      <c r="BY232" s="1">
        <v>0</v>
      </c>
      <c r="BZ232" s="1">
        <v>363.42</v>
      </c>
      <c r="CA232" s="1">
        <v>18047.400000000001</v>
      </c>
      <c r="CB232" s="1">
        <v>167.4</v>
      </c>
      <c r="CC232" s="1">
        <v>0</v>
      </c>
      <c r="CD232" s="1">
        <v>33957</v>
      </c>
      <c r="CE232" s="1">
        <v>10283.4</v>
      </c>
      <c r="CF232" s="1">
        <v>192</v>
      </c>
      <c r="CG232" s="1">
        <v>2334.96</v>
      </c>
      <c r="CH232" s="1">
        <v>633</v>
      </c>
      <c r="CI232" s="1">
        <v>0</v>
      </c>
      <c r="CJ232" s="1">
        <v>0</v>
      </c>
      <c r="CK232" s="1">
        <v>288</v>
      </c>
      <c r="CL232" s="1">
        <v>225</v>
      </c>
      <c r="CM232" s="1">
        <v>160.19999999999999</v>
      </c>
      <c r="CN232" s="1">
        <v>382.2</v>
      </c>
      <c r="CO232" s="1">
        <v>190.5</v>
      </c>
      <c r="CP232" s="1">
        <v>585</v>
      </c>
      <c r="CQ232" s="1">
        <v>0</v>
      </c>
      <c r="CR232" s="1">
        <v>441</v>
      </c>
      <c r="CS232" s="1">
        <v>0</v>
      </c>
      <c r="CT232" s="1">
        <v>418.2</v>
      </c>
      <c r="CU232" s="1">
        <v>1746.36</v>
      </c>
      <c r="CV232" s="1">
        <v>0</v>
      </c>
      <c r="CW232" s="1">
        <v>983.34</v>
      </c>
      <c r="CX232" s="1">
        <v>86.4</v>
      </c>
      <c r="CY232" s="1">
        <v>477</v>
      </c>
      <c r="CZ232" s="1">
        <v>271.08</v>
      </c>
      <c r="DA232" s="1">
        <v>1332.75</v>
      </c>
      <c r="DB232" s="1">
        <v>11889.75</v>
      </c>
      <c r="DC232" s="1">
        <v>5166</v>
      </c>
      <c r="DD232" s="1">
        <v>810</v>
      </c>
      <c r="DE232" s="1">
        <v>0</v>
      </c>
      <c r="DF232" s="1">
        <v>1177.5</v>
      </c>
      <c r="DG232" s="1">
        <v>66</v>
      </c>
      <c r="DH232" s="1">
        <v>345</v>
      </c>
      <c r="DI232" s="1">
        <v>205.2</v>
      </c>
      <c r="DJ232" s="1">
        <v>580.5</v>
      </c>
      <c r="DK232" s="1">
        <v>1098</v>
      </c>
      <c r="DL232" s="1">
        <v>42</v>
      </c>
      <c r="DM232" s="1">
        <v>57</v>
      </c>
      <c r="DN232" s="1">
        <v>51</v>
      </c>
      <c r="DO232" s="1">
        <v>360</v>
      </c>
      <c r="DP232" s="1">
        <v>1464</v>
      </c>
      <c r="DW232" s="1">
        <v>134164.329</v>
      </c>
      <c r="DX232" s="1" t="s">
        <v>515</v>
      </c>
    </row>
    <row r="233" spans="1:128" x14ac:dyDescent="0.2">
      <c r="A233" s="2" t="s">
        <v>516</v>
      </c>
      <c r="B233" s="1">
        <v>2432.6680000000001</v>
      </c>
      <c r="C233" s="1">
        <v>112.09399999999999</v>
      </c>
      <c r="D233" s="1">
        <v>2749.2840000000001</v>
      </c>
      <c r="E233" s="1">
        <v>391.39400000000001</v>
      </c>
      <c r="F233" s="1">
        <v>1820.4</v>
      </c>
      <c r="G233" s="1">
        <v>144</v>
      </c>
      <c r="H233" s="1">
        <v>0</v>
      </c>
      <c r="I233" s="1">
        <v>2111.076</v>
      </c>
      <c r="J233" s="1">
        <v>1492.96</v>
      </c>
      <c r="K233" s="1">
        <v>540.654</v>
      </c>
      <c r="L233" s="1">
        <v>806.4</v>
      </c>
      <c r="M233" s="1">
        <v>0</v>
      </c>
      <c r="N233" s="1">
        <v>686.72</v>
      </c>
      <c r="O233" s="1">
        <v>372.96</v>
      </c>
      <c r="P233" s="1">
        <v>512.08000000000004</v>
      </c>
      <c r="Q233" s="1">
        <v>719.04</v>
      </c>
      <c r="R233" s="1">
        <v>1004</v>
      </c>
      <c r="S233" s="1">
        <v>30254.560000000001</v>
      </c>
      <c r="T233" s="1">
        <v>742.4</v>
      </c>
      <c r="U233" s="1">
        <v>2458.8000000000002</v>
      </c>
      <c r="V233" s="1">
        <v>902.4</v>
      </c>
      <c r="W233" s="1">
        <v>0</v>
      </c>
      <c r="X233" s="1">
        <v>0</v>
      </c>
      <c r="Y233" s="1">
        <v>3523.14</v>
      </c>
      <c r="Z233" s="1">
        <v>144.30000000000001</v>
      </c>
      <c r="AA233" s="1">
        <v>2697.44</v>
      </c>
      <c r="AB233" s="1">
        <v>3006.12</v>
      </c>
      <c r="AC233" s="1">
        <v>116.4</v>
      </c>
      <c r="AD233" s="1">
        <v>2628</v>
      </c>
      <c r="AE233" s="1">
        <v>0</v>
      </c>
      <c r="AF233" s="1">
        <v>0</v>
      </c>
      <c r="AG233" s="1">
        <v>2986.2</v>
      </c>
      <c r="AH233" s="1">
        <v>152.32</v>
      </c>
      <c r="AI233" s="1">
        <v>6732</v>
      </c>
      <c r="AJ233" s="1">
        <v>0</v>
      </c>
      <c r="AK233" s="1">
        <v>364.8</v>
      </c>
      <c r="AL233" s="1">
        <v>2360.7199999999998</v>
      </c>
      <c r="AM233" s="1">
        <v>9738</v>
      </c>
      <c r="AN233" s="1">
        <v>108</v>
      </c>
      <c r="AO233" s="1">
        <v>1710</v>
      </c>
      <c r="AP233" s="1">
        <v>38.4</v>
      </c>
      <c r="AQ233" s="1">
        <v>975.2</v>
      </c>
      <c r="AR233" s="1">
        <v>277.16000000000003</v>
      </c>
      <c r="AS233" s="1">
        <v>88.655000000000001</v>
      </c>
      <c r="AT233" s="1">
        <v>124.595</v>
      </c>
      <c r="AU233" s="1">
        <v>33.11</v>
      </c>
      <c r="AV233" s="1">
        <v>0</v>
      </c>
      <c r="AW233" s="1">
        <v>0</v>
      </c>
      <c r="AX233" s="1">
        <v>0</v>
      </c>
      <c r="AY233" s="1">
        <v>1863.25</v>
      </c>
      <c r="AZ233" s="1">
        <v>324</v>
      </c>
      <c r="BA233" s="1">
        <v>952</v>
      </c>
      <c r="BB233" s="1">
        <v>2166.8000000000002</v>
      </c>
      <c r="BC233" s="1">
        <v>244.8</v>
      </c>
      <c r="BD233" s="1">
        <v>772.5</v>
      </c>
      <c r="BE233" s="1">
        <v>135</v>
      </c>
      <c r="BF233" s="1">
        <v>0</v>
      </c>
      <c r="BG233" s="1">
        <v>0</v>
      </c>
      <c r="BH233" s="1">
        <v>0</v>
      </c>
      <c r="BI233" s="1">
        <v>0</v>
      </c>
      <c r="BJ233" s="1">
        <v>890</v>
      </c>
      <c r="BK233" s="1">
        <v>77.5</v>
      </c>
      <c r="BL233" s="1">
        <v>114.4</v>
      </c>
      <c r="BM233" s="1">
        <v>3001</v>
      </c>
      <c r="BN233" s="1">
        <v>104</v>
      </c>
      <c r="BO233" s="1">
        <v>6212.6</v>
      </c>
      <c r="BP233" s="1">
        <v>0</v>
      </c>
      <c r="BQ233" s="1">
        <v>123</v>
      </c>
      <c r="BR233" s="1">
        <v>0</v>
      </c>
      <c r="BS233" s="1">
        <v>0</v>
      </c>
      <c r="BT233" s="1">
        <v>613.6</v>
      </c>
      <c r="BU233" s="1">
        <v>423.6</v>
      </c>
      <c r="BV233" s="1">
        <v>910.5</v>
      </c>
      <c r="BW233" s="1">
        <v>2044.75</v>
      </c>
      <c r="BX233" s="1">
        <v>534</v>
      </c>
      <c r="BY233" s="1">
        <v>0</v>
      </c>
      <c r="BZ233" s="1">
        <v>462.42</v>
      </c>
      <c r="CA233" s="1">
        <v>3995.04</v>
      </c>
      <c r="CB233" s="1">
        <v>151.19999999999999</v>
      </c>
      <c r="CC233" s="1">
        <v>0</v>
      </c>
      <c r="CD233" s="1">
        <v>16488</v>
      </c>
      <c r="CE233" s="1">
        <v>22080</v>
      </c>
      <c r="CF233" s="1">
        <v>228</v>
      </c>
      <c r="CG233" s="1">
        <v>2337.12</v>
      </c>
      <c r="CH233" s="1">
        <v>720</v>
      </c>
      <c r="CI233" s="1">
        <v>0</v>
      </c>
      <c r="CJ233" s="1">
        <v>0</v>
      </c>
      <c r="CK233" s="1">
        <v>480</v>
      </c>
      <c r="CL233" s="1">
        <v>308.8</v>
      </c>
      <c r="CM233" s="1">
        <v>351.6</v>
      </c>
      <c r="CN233" s="1">
        <v>254.4</v>
      </c>
      <c r="CO233" s="1">
        <v>76.5</v>
      </c>
      <c r="CP233" s="1">
        <v>339</v>
      </c>
      <c r="CQ233" s="1">
        <v>0</v>
      </c>
      <c r="CR233" s="1">
        <v>978</v>
      </c>
      <c r="CS233" s="1">
        <v>0</v>
      </c>
      <c r="CT233" s="1">
        <v>489</v>
      </c>
      <c r="CU233" s="1">
        <v>1937.52</v>
      </c>
      <c r="CV233" s="1">
        <v>72</v>
      </c>
      <c r="CW233" s="1">
        <v>1773.9</v>
      </c>
      <c r="CX233" s="1">
        <v>86.4</v>
      </c>
      <c r="CY233" s="1">
        <v>594</v>
      </c>
      <c r="CZ233" s="1">
        <v>304.74</v>
      </c>
      <c r="DA233" s="1">
        <v>1714</v>
      </c>
      <c r="DB233" s="1">
        <v>4833</v>
      </c>
      <c r="DC233" s="1">
        <v>5826</v>
      </c>
      <c r="DD233" s="1">
        <v>942</v>
      </c>
      <c r="DE233" s="1">
        <v>0</v>
      </c>
      <c r="DF233" s="1">
        <v>1387.5</v>
      </c>
      <c r="DG233" s="1">
        <v>76.5</v>
      </c>
      <c r="DH233" s="1">
        <v>405</v>
      </c>
      <c r="DI233" s="1">
        <v>340.8</v>
      </c>
      <c r="DJ233" s="1">
        <v>1051</v>
      </c>
      <c r="DK233" s="1">
        <v>1984</v>
      </c>
      <c r="DL233" s="1">
        <v>90</v>
      </c>
      <c r="DM233" s="1">
        <v>110</v>
      </c>
      <c r="DN233" s="1">
        <v>16.5</v>
      </c>
      <c r="DO233" s="1">
        <v>456</v>
      </c>
      <c r="DP233" s="1">
        <v>1788</v>
      </c>
      <c r="DW233" s="1">
        <v>157553.57800000001</v>
      </c>
      <c r="DX233" s="1" t="s">
        <v>517</v>
      </c>
    </row>
    <row r="234" spans="1:128" x14ac:dyDescent="0.2">
      <c r="A234" s="2" t="s">
        <v>518</v>
      </c>
      <c r="B234" s="1">
        <v>3785.23</v>
      </c>
      <c r="C234" s="1">
        <v>175.744</v>
      </c>
      <c r="D234" s="1">
        <v>1843.6579999999999</v>
      </c>
      <c r="E234" s="1">
        <v>196.916</v>
      </c>
      <c r="F234" s="1">
        <v>2020.2</v>
      </c>
      <c r="G234" s="1">
        <v>18</v>
      </c>
      <c r="H234" s="1">
        <v>0</v>
      </c>
      <c r="I234" s="1">
        <v>427.80200000000002</v>
      </c>
      <c r="J234" s="1">
        <v>1435.84</v>
      </c>
      <c r="K234" s="1">
        <v>29.882000000000001</v>
      </c>
      <c r="L234" s="1">
        <v>0</v>
      </c>
      <c r="M234" s="1">
        <v>0</v>
      </c>
      <c r="N234" s="1">
        <v>845.08</v>
      </c>
      <c r="O234" s="1">
        <v>328.56</v>
      </c>
      <c r="P234" s="1">
        <v>651.20000000000005</v>
      </c>
      <c r="Q234" s="1">
        <v>752.64</v>
      </c>
      <c r="R234" s="1">
        <v>1208</v>
      </c>
      <c r="S234" s="1">
        <v>16403.52</v>
      </c>
      <c r="T234" s="1">
        <v>322.2</v>
      </c>
      <c r="U234" s="1">
        <v>2420.4</v>
      </c>
      <c r="V234" s="1">
        <v>1155</v>
      </c>
      <c r="W234" s="1">
        <v>0</v>
      </c>
      <c r="X234" s="1">
        <v>0</v>
      </c>
      <c r="Y234" s="1">
        <v>2793.5</v>
      </c>
      <c r="Z234" s="1">
        <v>177.6</v>
      </c>
      <c r="AA234" s="1">
        <v>4254.08</v>
      </c>
      <c r="AB234" s="1">
        <v>1319.04</v>
      </c>
      <c r="AC234" s="1">
        <v>97.57</v>
      </c>
      <c r="AD234" s="1">
        <v>1596</v>
      </c>
      <c r="AE234" s="1">
        <v>0</v>
      </c>
      <c r="AF234" s="1">
        <v>0</v>
      </c>
      <c r="AG234" s="1">
        <v>2247.84</v>
      </c>
      <c r="AH234" s="1">
        <v>64.400000000000006</v>
      </c>
      <c r="AI234" s="1">
        <v>4676.3999999999996</v>
      </c>
      <c r="AJ234" s="1">
        <v>0</v>
      </c>
      <c r="AK234" s="1">
        <v>2448</v>
      </c>
      <c r="AL234" s="1">
        <v>1021.2</v>
      </c>
      <c r="AM234" s="1">
        <v>6756</v>
      </c>
      <c r="AN234" s="1">
        <v>194.4</v>
      </c>
      <c r="AO234" s="1">
        <v>2082</v>
      </c>
      <c r="AP234" s="1">
        <v>52.8</v>
      </c>
      <c r="AQ234" s="1">
        <v>1066.8</v>
      </c>
      <c r="AR234" s="1">
        <v>263.12</v>
      </c>
      <c r="AS234" s="1">
        <v>125.13</v>
      </c>
      <c r="AT234" s="1">
        <v>17</v>
      </c>
      <c r="AU234" s="1">
        <v>1.74</v>
      </c>
      <c r="AV234" s="1">
        <v>0</v>
      </c>
      <c r="AW234" s="1">
        <v>0</v>
      </c>
      <c r="AX234" s="1">
        <v>0</v>
      </c>
      <c r="AY234" s="1">
        <v>2259</v>
      </c>
      <c r="AZ234" s="1">
        <v>567.5</v>
      </c>
      <c r="BA234" s="1">
        <v>307</v>
      </c>
      <c r="BB234" s="1">
        <v>1399.2</v>
      </c>
      <c r="BC234" s="1">
        <v>267.60000000000002</v>
      </c>
      <c r="BD234" s="1">
        <v>1110</v>
      </c>
      <c r="BE234" s="1">
        <v>111</v>
      </c>
      <c r="BF234" s="1">
        <v>0.8</v>
      </c>
      <c r="BG234" s="1">
        <v>619.20000000000005</v>
      </c>
      <c r="BH234" s="1">
        <v>0</v>
      </c>
      <c r="BI234" s="1">
        <v>0</v>
      </c>
      <c r="BJ234" s="1">
        <v>818</v>
      </c>
      <c r="BK234" s="1">
        <v>65.5</v>
      </c>
      <c r="BL234" s="1">
        <v>99.2</v>
      </c>
      <c r="BM234" s="1">
        <v>2208</v>
      </c>
      <c r="BN234" s="1">
        <v>154</v>
      </c>
      <c r="BO234" s="1">
        <v>4170.5</v>
      </c>
      <c r="BP234" s="1">
        <v>0.8</v>
      </c>
      <c r="BQ234" s="1">
        <v>93</v>
      </c>
      <c r="BR234" s="1">
        <v>0</v>
      </c>
      <c r="BS234" s="1">
        <v>0</v>
      </c>
      <c r="BT234" s="1">
        <v>308.8</v>
      </c>
      <c r="BU234" s="1">
        <v>378</v>
      </c>
      <c r="BV234" s="1">
        <v>942</v>
      </c>
      <c r="BW234" s="1">
        <v>2526.5</v>
      </c>
      <c r="BX234" s="1">
        <v>226</v>
      </c>
      <c r="BY234" s="1">
        <v>0</v>
      </c>
      <c r="BZ234" s="1">
        <v>387</v>
      </c>
      <c r="CA234" s="1">
        <v>4908.96</v>
      </c>
      <c r="CB234" s="1">
        <v>118.2</v>
      </c>
      <c r="CC234" s="1">
        <v>0</v>
      </c>
      <c r="CD234" s="1">
        <v>49350</v>
      </c>
      <c r="CE234" s="1">
        <v>12304.2</v>
      </c>
      <c r="CF234" s="1">
        <v>420</v>
      </c>
      <c r="CG234" s="1">
        <v>2373.84</v>
      </c>
      <c r="CH234" s="1">
        <v>825</v>
      </c>
      <c r="CI234" s="1">
        <v>0</v>
      </c>
      <c r="CJ234" s="1">
        <v>0</v>
      </c>
      <c r="CK234" s="1">
        <v>276</v>
      </c>
      <c r="CL234" s="1">
        <v>630.4</v>
      </c>
      <c r="CM234" s="1">
        <v>598.6</v>
      </c>
      <c r="CN234" s="1">
        <v>1260</v>
      </c>
      <c r="CO234" s="1">
        <v>4.5</v>
      </c>
      <c r="CP234" s="1">
        <v>377</v>
      </c>
      <c r="CQ234" s="1">
        <v>0</v>
      </c>
      <c r="CR234" s="1">
        <v>867</v>
      </c>
      <c r="CS234" s="1">
        <v>0</v>
      </c>
      <c r="CT234" s="1">
        <v>487.2</v>
      </c>
      <c r="CU234" s="1">
        <v>1871.64</v>
      </c>
      <c r="CV234" s="1">
        <v>192</v>
      </c>
      <c r="CW234" s="1">
        <v>1897.56</v>
      </c>
      <c r="CX234" s="1">
        <v>97.2</v>
      </c>
      <c r="CY234" s="1">
        <v>563.76</v>
      </c>
      <c r="CZ234" s="1">
        <v>489.24</v>
      </c>
      <c r="DA234" s="1">
        <v>1750.5</v>
      </c>
      <c r="DB234" s="1">
        <v>5259</v>
      </c>
      <c r="DC234" s="1">
        <v>5619</v>
      </c>
      <c r="DD234" s="1">
        <v>933</v>
      </c>
      <c r="DE234" s="1">
        <v>0</v>
      </c>
      <c r="DF234" s="1">
        <v>1410</v>
      </c>
      <c r="DG234" s="1">
        <v>13.5</v>
      </c>
      <c r="DH234" s="1">
        <v>495</v>
      </c>
      <c r="DI234" s="1">
        <v>642.79999999999995</v>
      </c>
      <c r="DJ234" s="1">
        <v>1311</v>
      </c>
      <c r="DK234" s="1">
        <v>1386</v>
      </c>
      <c r="DL234" s="1">
        <v>244.5</v>
      </c>
      <c r="DM234" s="1">
        <v>231.5</v>
      </c>
      <c r="DN234" s="1">
        <v>33.5</v>
      </c>
      <c r="DO234" s="1">
        <v>280</v>
      </c>
      <c r="DP234" s="1">
        <v>870</v>
      </c>
      <c r="DW234" s="1">
        <v>185876.26300000001</v>
      </c>
      <c r="DX234" s="1" t="s">
        <v>519</v>
      </c>
    </row>
    <row r="235" spans="1:128" x14ac:dyDescent="0.2">
      <c r="A235" s="2" t="s">
        <v>520</v>
      </c>
      <c r="B235" s="1">
        <v>2435.86</v>
      </c>
      <c r="C235" s="1">
        <v>227.75</v>
      </c>
      <c r="D235" s="1">
        <v>2372.0639999999999</v>
      </c>
      <c r="E235" s="1">
        <v>230.298</v>
      </c>
      <c r="F235" s="1">
        <v>2113.44</v>
      </c>
      <c r="G235" s="1">
        <v>36</v>
      </c>
      <c r="H235" s="1">
        <v>0</v>
      </c>
      <c r="I235" s="1">
        <v>571.18399999999997</v>
      </c>
      <c r="J235" s="1">
        <v>1877.12</v>
      </c>
      <c r="K235" s="1">
        <v>621.202</v>
      </c>
      <c r="L235" s="1">
        <v>0</v>
      </c>
      <c r="M235" s="1">
        <v>0</v>
      </c>
      <c r="N235" s="1">
        <v>781.44</v>
      </c>
      <c r="O235" s="1">
        <v>301.92</v>
      </c>
      <c r="P235" s="1">
        <v>479.52</v>
      </c>
      <c r="Q235" s="1">
        <v>1079.68</v>
      </c>
      <c r="R235" s="1">
        <v>1812.6271999999999</v>
      </c>
      <c r="S235" s="1">
        <v>17008.88</v>
      </c>
      <c r="T235" s="1">
        <v>498.6</v>
      </c>
      <c r="U235" s="1">
        <v>1954.8</v>
      </c>
      <c r="V235" s="1">
        <v>1060.92</v>
      </c>
      <c r="W235" s="1">
        <v>0</v>
      </c>
      <c r="X235" s="1">
        <v>0</v>
      </c>
      <c r="Y235" s="1">
        <v>2091.2399999999998</v>
      </c>
      <c r="Z235" s="1">
        <v>222</v>
      </c>
      <c r="AA235" s="1">
        <v>4003.84</v>
      </c>
      <c r="AB235" s="1">
        <v>475.32</v>
      </c>
      <c r="AC235" s="1">
        <v>241.8</v>
      </c>
      <c r="AD235" s="1">
        <v>1638</v>
      </c>
      <c r="AE235" s="1">
        <v>0</v>
      </c>
      <c r="AF235" s="1">
        <v>0</v>
      </c>
      <c r="AG235" s="1">
        <v>1713.88</v>
      </c>
      <c r="AH235" s="1">
        <v>280</v>
      </c>
      <c r="AI235" s="1">
        <v>7257.6</v>
      </c>
      <c r="AJ235" s="1">
        <v>0</v>
      </c>
      <c r="AK235" s="1">
        <v>2524.8000000000002</v>
      </c>
      <c r="AL235" s="1">
        <v>460</v>
      </c>
      <c r="AM235" s="1">
        <v>9417.6</v>
      </c>
      <c r="AN235" s="1">
        <v>151.19999999999999</v>
      </c>
      <c r="AO235" s="1">
        <v>3582</v>
      </c>
      <c r="AP235" s="1">
        <v>60</v>
      </c>
      <c r="AQ235" s="1">
        <v>1306.57</v>
      </c>
      <c r="AR235" s="1">
        <v>426.4</v>
      </c>
      <c r="AS235" s="1">
        <v>305.33499999999998</v>
      </c>
      <c r="AT235" s="1">
        <v>223.80500000000001</v>
      </c>
      <c r="AU235" s="1">
        <v>30.79</v>
      </c>
      <c r="AV235" s="1">
        <v>0</v>
      </c>
      <c r="AW235" s="1">
        <v>0</v>
      </c>
      <c r="AX235" s="1">
        <v>0</v>
      </c>
      <c r="AY235" s="1">
        <v>3429.75</v>
      </c>
      <c r="AZ235" s="1">
        <v>602</v>
      </c>
      <c r="BA235" s="1">
        <v>453</v>
      </c>
      <c r="BB235" s="1">
        <v>1192.8</v>
      </c>
      <c r="BC235" s="1">
        <v>248.4</v>
      </c>
      <c r="BD235" s="1">
        <v>844.5</v>
      </c>
      <c r="BE235" s="1">
        <v>189</v>
      </c>
      <c r="BF235" s="1">
        <v>153.6</v>
      </c>
      <c r="BG235" s="1">
        <v>124.8</v>
      </c>
      <c r="BH235" s="1">
        <v>0</v>
      </c>
      <c r="BI235" s="1">
        <v>0</v>
      </c>
      <c r="BJ235" s="1">
        <v>735</v>
      </c>
      <c r="BK235" s="1">
        <v>47</v>
      </c>
      <c r="BL235" s="1">
        <v>108.8</v>
      </c>
      <c r="BM235" s="1">
        <v>10750</v>
      </c>
      <c r="BN235" s="1">
        <v>210</v>
      </c>
      <c r="BO235" s="1">
        <v>3371.3</v>
      </c>
      <c r="BP235" s="1">
        <v>153.6</v>
      </c>
      <c r="BQ235" s="1">
        <v>132</v>
      </c>
      <c r="BR235" s="1">
        <v>0</v>
      </c>
      <c r="BS235" s="1">
        <v>0</v>
      </c>
      <c r="BT235" s="1">
        <v>345.6</v>
      </c>
      <c r="BU235" s="1">
        <v>481.2</v>
      </c>
      <c r="BV235" s="1">
        <v>1513.5</v>
      </c>
      <c r="BW235" s="1">
        <v>3664.25</v>
      </c>
      <c r="BX235" s="1">
        <v>378</v>
      </c>
      <c r="BY235" s="1">
        <v>0</v>
      </c>
      <c r="BZ235" s="1">
        <v>263.7</v>
      </c>
      <c r="CA235" s="1">
        <v>208.32</v>
      </c>
      <c r="CB235" s="1">
        <v>93.6</v>
      </c>
      <c r="CC235" s="1">
        <v>0</v>
      </c>
      <c r="CD235" s="1">
        <v>31899</v>
      </c>
      <c r="CE235" s="1">
        <v>20288.400000000001</v>
      </c>
      <c r="CF235" s="1">
        <v>72</v>
      </c>
      <c r="CG235" s="1">
        <v>2370.6</v>
      </c>
      <c r="CH235" s="1">
        <v>765</v>
      </c>
      <c r="CI235" s="1">
        <v>0</v>
      </c>
      <c r="CJ235" s="1">
        <v>0</v>
      </c>
      <c r="CK235" s="1">
        <v>0</v>
      </c>
      <c r="CL235" s="1">
        <v>450.8</v>
      </c>
      <c r="CM235" s="1">
        <v>974.2</v>
      </c>
      <c r="CN235" s="1">
        <v>1199.4000000000001</v>
      </c>
      <c r="CO235" s="1">
        <v>25.5</v>
      </c>
      <c r="CP235" s="1">
        <v>471</v>
      </c>
      <c r="CQ235" s="1">
        <v>0</v>
      </c>
      <c r="CR235" s="1">
        <v>342</v>
      </c>
      <c r="CS235" s="1">
        <v>0</v>
      </c>
      <c r="CT235" s="1">
        <v>678</v>
      </c>
      <c r="CU235" s="1">
        <v>1755</v>
      </c>
      <c r="CV235" s="1">
        <v>168</v>
      </c>
      <c r="CW235" s="1">
        <v>1480.68</v>
      </c>
      <c r="CX235" s="1">
        <v>151.19999999999999</v>
      </c>
      <c r="CY235" s="1">
        <v>798.12</v>
      </c>
      <c r="CZ235" s="1">
        <v>687.78</v>
      </c>
      <c r="DA235" s="1">
        <v>24506.75</v>
      </c>
      <c r="DB235" s="1">
        <v>4145.5</v>
      </c>
      <c r="DC235" s="1">
        <v>3900.5</v>
      </c>
      <c r="DD235" s="1">
        <v>808.5</v>
      </c>
      <c r="DE235" s="1">
        <v>0</v>
      </c>
      <c r="DF235" s="1">
        <v>1267.5</v>
      </c>
      <c r="DG235" s="1">
        <v>1.5</v>
      </c>
      <c r="DH235" s="1">
        <v>1050</v>
      </c>
      <c r="DI235" s="1">
        <v>709.6</v>
      </c>
      <c r="DJ235" s="1">
        <v>1113.5</v>
      </c>
      <c r="DK235" s="1">
        <v>1356</v>
      </c>
      <c r="DL235" s="1">
        <v>241</v>
      </c>
      <c r="DM235" s="1">
        <v>198.5</v>
      </c>
      <c r="DN235" s="1">
        <v>35</v>
      </c>
      <c r="DO235" s="1">
        <v>312</v>
      </c>
      <c r="DP235" s="1">
        <v>576</v>
      </c>
      <c r="DW235" s="1">
        <v>206367.7352</v>
      </c>
      <c r="DX235" s="1" t="s">
        <v>521</v>
      </c>
    </row>
    <row r="236" spans="1:128" x14ac:dyDescent="0.2">
      <c r="A236" s="2" t="s">
        <v>522</v>
      </c>
      <c r="B236" s="1">
        <v>2971.8960000000002</v>
      </c>
      <c r="C236" s="1">
        <v>212.654</v>
      </c>
      <c r="D236" s="1">
        <v>1722.26</v>
      </c>
      <c r="E236" s="1">
        <v>344.04399999999998</v>
      </c>
      <c r="F236" s="1">
        <v>2145.63</v>
      </c>
      <c r="G236" s="1">
        <v>102</v>
      </c>
      <c r="H236" s="1">
        <v>0</v>
      </c>
      <c r="I236" s="1">
        <v>413.64400000000001</v>
      </c>
      <c r="J236" s="1">
        <v>1149.68</v>
      </c>
      <c r="K236" s="1">
        <v>81.915999999999997</v>
      </c>
      <c r="L236" s="1">
        <v>0</v>
      </c>
      <c r="M236" s="1">
        <v>0</v>
      </c>
      <c r="N236" s="1">
        <v>852.48</v>
      </c>
      <c r="O236" s="1">
        <v>817.7</v>
      </c>
      <c r="P236" s="1">
        <v>701.52</v>
      </c>
      <c r="Q236" s="1">
        <v>922.88</v>
      </c>
      <c r="R236" s="1">
        <v>1114.24</v>
      </c>
      <c r="S236" s="1">
        <v>26354.720000000001</v>
      </c>
      <c r="T236" s="1">
        <v>435.6</v>
      </c>
      <c r="U236" s="1">
        <v>1346.4</v>
      </c>
      <c r="V236" s="1">
        <v>1208.4000000000001</v>
      </c>
      <c r="W236" s="1">
        <v>0</v>
      </c>
      <c r="X236" s="1">
        <v>0</v>
      </c>
      <c r="Y236" s="1">
        <v>1882.56</v>
      </c>
      <c r="Z236" s="1">
        <v>213.12</v>
      </c>
      <c r="AA236" s="1">
        <v>4861.28</v>
      </c>
      <c r="AB236" s="1">
        <v>536.4</v>
      </c>
      <c r="AC236" s="1">
        <v>345.6</v>
      </c>
      <c r="AD236" s="1">
        <v>1134</v>
      </c>
      <c r="AE236" s="1">
        <v>0</v>
      </c>
      <c r="AF236" s="1">
        <v>0</v>
      </c>
      <c r="AG236" s="1">
        <v>2442.16</v>
      </c>
      <c r="AH236" s="1">
        <v>333.76</v>
      </c>
      <c r="AI236" s="1">
        <v>4598.3999999999996</v>
      </c>
      <c r="AJ236" s="1">
        <v>0</v>
      </c>
      <c r="AK236" s="1">
        <v>1075.2</v>
      </c>
      <c r="AL236" s="1">
        <v>689.08</v>
      </c>
      <c r="AM236" s="1">
        <v>3081.6</v>
      </c>
      <c r="AN236" s="1">
        <v>172.8</v>
      </c>
      <c r="AO236" s="1">
        <v>1254</v>
      </c>
      <c r="AP236" s="1">
        <v>52.8</v>
      </c>
      <c r="AQ236" s="1">
        <v>1316.11</v>
      </c>
      <c r="AR236" s="1">
        <v>386.88</v>
      </c>
      <c r="AS236" s="1">
        <v>81.92</v>
      </c>
      <c r="AT236" s="1">
        <v>173.435</v>
      </c>
      <c r="AU236" s="1">
        <v>30.524999999999999</v>
      </c>
      <c r="AV236" s="1">
        <v>0</v>
      </c>
      <c r="AW236" s="1">
        <v>0</v>
      </c>
      <c r="AX236" s="1">
        <v>0</v>
      </c>
      <c r="AY236" s="1">
        <v>5220.25</v>
      </c>
      <c r="AZ236" s="1">
        <v>1376</v>
      </c>
      <c r="BA236" s="1">
        <v>508</v>
      </c>
      <c r="BB236" s="1">
        <v>1164.8</v>
      </c>
      <c r="BC236" s="1">
        <v>319.2</v>
      </c>
      <c r="BD236" s="1">
        <v>838.5</v>
      </c>
      <c r="BE236" s="1">
        <v>268.5</v>
      </c>
      <c r="BF236" s="1">
        <v>339.2</v>
      </c>
      <c r="BG236" s="1">
        <v>386.4</v>
      </c>
      <c r="BH236" s="1">
        <v>0</v>
      </c>
      <c r="BI236" s="1">
        <v>0</v>
      </c>
      <c r="BJ236" s="1">
        <v>660</v>
      </c>
      <c r="BK236" s="1">
        <v>94</v>
      </c>
      <c r="BL236" s="1">
        <v>153.6</v>
      </c>
      <c r="BM236" s="1">
        <v>16033.75</v>
      </c>
      <c r="BN236" s="1">
        <v>172</v>
      </c>
      <c r="BO236" s="1">
        <v>4573</v>
      </c>
      <c r="BP236" s="1">
        <v>319.2</v>
      </c>
      <c r="BQ236" s="1">
        <v>201</v>
      </c>
      <c r="BR236" s="1">
        <v>0</v>
      </c>
      <c r="BS236" s="1">
        <v>0</v>
      </c>
      <c r="BT236" s="1">
        <v>470.4</v>
      </c>
      <c r="BU236" s="1">
        <v>688.8</v>
      </c>
      <c r="BV236" s="1">
        <v>667.5</v>
      </c>
      <c r="BW236" s="1">
        <v>2512</v>
      </c>
      <c r="BX236" s="1">
        <v>591</v>
      </c>
      <c r="BY236" s="1">
        <v>579.6</v>
      </c>
      <c r="BZ236" s="1">
        <v>259.56</v>
      </c>
      <c r="CA236" s="1">
        <v>101.64</v>
      </c>
      <c r="CB236" s="1">
        <v>198</v>
      </c>
      <c r="CC236" s="1">
        <v>0</v>
      </c>
      <c r="CD236" s="1">
        <v>43620</v>
      </c>
      <c r="CE236" s="1">
        <v>8974.7999999999993</v>
      </c>
      <c r="CF236" s="1">
        <v>576</v>
      </c>
      <c r="CG236" s="1">
        <v>2073.6</v>
      </c>
      <c r="CH236" s="1">
        <v>931.5</v>
      </c>
      <c r="CI236" s="1">
        <v>0</v>
      </c>
      <c r="CJ236" s="1">
        <v>0</v>
      </c>
      <c r="CK236" s="1">
        <v>36</v>
      </c>
      <c r="CL236" s="1">
        <v>762.8</v>
      </c>
      <c r="CM236" s="1">
        <v>947.8</v>
      </c>
      <c r="CN236" s="1">
        <v>638.6</v>
      </c>
      <c r="CO236" s="1">
        <v>36</v>
      </c>
      <c r="CP236" s="1">
        <v>389</v>
      </c>
      <c r="CQ236" s="1">
        <v>0</v>
      </c>
      <c r="CR236" s="1">
        <v>342.5</v>
      </c>
      <c r="CS236" s="1">
        <v>0</v>
      </c>
      <c r="CT236" s="1">
        <v>458.4</v>
      </c>
      <c r="CU236" s="1">
        <v>2041.2</v>
      </c>
      <c r="CV236" s="1">
        <v>0</v>
      </c>
      <c r="CW236" s="1">
        <v>2181.6</v>
      </c>
      <c r="CX236" s="1">
        <v>0</v>
      </c>
      <c r="CY236" s="1">
        <v>748.26</v>
      </c>
      <c r="CZ236" s="1">
        <v>364.68</v>
      </c>
      <c r="DA236" s="1">
        <v>26738.5</v>
      </c>
      <c r="DB236" s="1">
        <v>2697</v>
      </c>
      <c r="DC236" s="1">
        <v>4536.5</v>
      </c>
      <c r="DD236" s="1">
        <v>1084.5</v>
      </c>
      <c r="DE236" s="1">
        <v>0</v>
      </c>
      <c r="DF236" s="1">
        <v>945</v>
      </c>
      <c r="DG236" s="1">
        <v>18</v>
      </c>
      <c r="DH236" s="1">
        <v>1140</v>
      </c>
      <c r="DI236" s="1">
        <v>1095.2</v>
      </c>
      <c r="DJ236" s="1">
        <v>1272</v>
      </c>
      <c r="DK236" s="1">
        <v>1326</v>
      </c>
      <c r="DL236" s="1">
        <v>273</v>
      </c>
      <c r="DM236" s="1">
        <v>143.5</v>
      </c>
      <c r="DN236" s="1">
        <v>48</v>
      </c>
      <c r="DO236" s="1">
        <v>486</v>
      </c>
      <c r="DP236" s="1">
        <v>1056</v>
      </c>
      <c r="DW236" s="1">
        <v>214237.13399999999</v>
      </c>
      <c r="DX236" s="1" t="s">
        <v>521</v>
      </c>
    </row>
    <row r="237" spans="1:128" x14ac:dyDescent="0.2">
      <c r="A237" s="2" t="s">
        <v>523</v>
      </c>
      <c r="B237" s="1">
        <v>1277.886</v>
      </c>
      <c r="C237" s="1">
        <v>244.24</v>
      </c>
      <c r="D237" s="1">
        <v>2404.0279999999998</v>
      </c>
      <c r="E237" s="1">
        <v>332.536</v>
      </c>
      <c r="F237" s="1">
        <v>2910.79</v>
      </c>
      <c r="G237" s="1">
        <v>270</v>
      </c>
      <c r="H237" s="1">
        <v>0</v>
      </c>
      <c r="I237" s="1">
        <v>667.55</v>
      </c>
      <c r="J237" s="1">
        <v>2202.48</v>
      </c>
      <c r="K237" s="1">
        <v>63.49</v>
      </c>
      <c r="L237" s="1">
        <v>93.914000000000001</v>
      </c>
      <c r="M237" s="1">
        <v>0</v>
      </c>
      <c r="N237" s="1">
        <v>1092.24</v>
      </c>
      <c r="O237" s="1">
        <v>1408.96</v>
      </c>
      <c r="P237" s="1">
        <v>704.48</v>
      </c>
      <c r="Q237" s="1">
        <v>990.08</v>
      </c>
      <c r="R237" s="1">
        <v>1620</v>
      </c>
      <c r="S237" s="1">
        <v>15571.08</v>
      </c>
      <c r="T237" s="1">
        <v>453.6</v>
      </c>
      <c r="U237" s="1">
        <v>1297.92</v>
      </c>
      <c r="V237" s="1">
        <v>1417.2</v>
      </c>
      <c r="W237" s="1">
        <v>1.2</v>
      </c>
      <c r="X237" s="1">
        <v>1707.6</v>
      </c>
      <c r="Y237" s="1">
        <v>3454.32</v>
      </c>
      <c r="Z237" s="1">
        <v>215.34</v>
      </c>
      <c r="AA237" s="1">
        <v>6557.76</v>
      </c>
      <c r="AB237" s="1">
        <v>536.28</v>
      </c>
      <c r="AC237" s="1">
        <v>189.84</v>
      </c>
      <c r="AD237" s="1">
        <v>2163.6</v>
      </c>
      <c r="AE237" s="1">
        <v>1.2</v>
      </c>
      <c r="AF237" s="1">
        <v>2.2400000000000002</v>
      </c>
      <c r="AG237" s="1">
        <v>2165.2399999999998</v>
      </c>
      <c r="AH237" s="1">
        <v>225.12</v>
      </c>
      <c r="AI237" s="1">
        <v>4060.8</v>
      </c>
      <c r="AJ237" s="1">
        <v>0</v>
      </c>
      <c r="AK237" s="1">
        <v>1921</v>
      </c>
      <c r="AL237" s="1">
        <v>931.04</v>
      </c>
      <c r="AM237" s="1">
        <v>4195.8</v>
      </c>
      <c r="AN237" s="1">
        <v>172.8</v>
      </c>
      <c r="AO237" s="1">
        <v>2694</v>
      </c>
      <c r="AP237" s="1">
        <v>54</v>
      </c>
      <c r="AQ237" s="1">
        <v>1545.6</v>
      </c>
      <c r="AR237" s="1">
        <v>473.46</v>
      </c>
      <c r="AS237" s="1">
        <v>173.73625000000001</v>
      </c>
      <c r="AT237" s="1">
        <v>135.96</v>
      </c>
      <c r="AU237" s="1">
        <v>64.91</v>
      </c>
      <c r="AV237" s="1">
        <v>0</v>
      </c>
      <c r="AW237" s="1">
        <v>0</v>
      </c>
      <c r="AX237" s="1">
        <v>0</v>
      </c>
      <c r="AY237" s="1">
        <v>4541.875</v>
      </c>
      <c r="AZ237" s="1">
        <v>1123.625</v>
      </c>
      <c r="BA237" s="1">
        <v>849.25</v>
      </c>
      <c r="BB237" s="1">
        <v>1445.6</v>
      </c>
      <c r="BC237" s="1">
        <v>878.4</v>
      </c>
      <c r="BD237" s="1">
        <v>1591.5</v>
      </c>
      <c r="BE237" s="1">
        <v>337.5</v>
      </c>
      <c r="BF237" s="1">
        <v>1444</v>
      </c>
      <c r="BG237" s="1">
        <v>620.79999999999995</v>
      </c>
      <c r="BH237" s="1">
        <v>250.8</v>
      </c>
      <c r="BI237" s="1">
        <v>261</v>
      </c>
      <c r="BJ237" s="1">
        <v>1075</v>
      </c>
      <c r="BK237" s="1">
        <v>125</v>
      </c>
      <c r="BL237" s="1">
        <v>180</v>
      </c>
      <c r="BM237" s="1">
        <v>16095</v>
      </c>
      <c r="BN237" s="1">
        <v>259.375</v>
      </c>
      <c r="BO237" s="1">
        <v>4845.1000000000004</v>
      </c>
      <c r="BP237" s="1">
        <v>31.2</v>
      </c>
      <c r="BQ237" s="1">
        <v>261</v>
      </c>
      <c r="BR237" s="1">
        <v>250.8</v>
      </c>
      <c r="BS237" s="1">
        <v>261</v>
      </c>
      <c r="BT237" s="1">
        <v>1028</v>
      </c>
      <c r="BU237" s="1">
        <v>1575.6</v>
      </c>
      <c r="BV237" s="1">
        <v>1803</v>
      </c>
      <c r="BW237" s="1">
        <v>2758.75</v>
      </c>
      <c r="BX237" s="1">
        <v>747</v>
      </c>
      <c r="BY237" s="1">
        <v>0</v>
      </c>
      <c r="BZ237" s="1">
        <v>295.92</v>
      </c>
      <c r="CA237" s="1">
        <v>130.19999999999999</v>
      </c>
      <c r="CB237" s="1">
        <v>222</v>
      </c>
      <c r="CC237" s="1">
        <v>0</v>
      </c>
      <c r="CD237" s="1">
        <v>20187</v>
      </c>
      <c r="CE237" s="1">
        <v>18706.8</v>
      </c>
      <c r="CF237" s="1">
        <v>0</v>
      </c>
      <c r="CG237" s="1">
        <v>3094.2</v>
      </c>
      <c r="CH237" s="1">
        <v>1636.5</v>
      </c>
      <c r="CI237" s="1">
        <v>1.2</v>
      </c>
      <c r="CJ237" s="1">
        <v>1.2</v>
      </c>
      <c r="CK237" s="1">
        <v>240</v>
      </c>
      <c r="CL237" s="1">
        <v>764.8</v>
      </c>
      <c r="CM237" s="1">
        <v>910.4</v>
      </c>
      <c r="CN237" s="1">
        <v>477.6</v>
      </c>
      <c r="CO237" s="1">
        <v>105</v>
      </c>
      <c r="CP237" s="1">
        <v>619.5</v>
      </c>
      <c r="CQ237" s="1">
        <v>1.5</v>
      </c>
      <c r="CR237" s="1">
        <v>582</v>
      </c>
      <c r="CS237" s="1">
        <v>1.2</v>
      </c>
      <c r="CT237" s="1">
        <v>421.6</v>
      </c>
      <c r="CU237" s="1">
        <v>2343.6</v>
      </c>
      <c r="CV237" s="1">
        <v>96</v>
      </c>
      <c r="CW237" s="1">
        <v>1879.56</v>
      </c>
      <c r="CX237" s="1">
        <v>118.8</v>
      </c>
      <c r="CY237" s="1">
        <v>1016.46</v>
      </c>
      <c r="CZ237" s="1">
        <v>370.26</v>
      </c>
      <c r="DA237" s="1">
        <v>17758</v>
      </c>
      <c r="DB237" s="1">
        <v>2133</v>
      </c>
      <c r="DC237" s="1">
        <v>7011</v>
      </c>
      <c r="DD237" s="1">
        <v>2307</v>
      </c>
      <c r="DE237" s="1">
        <v>1.2</v>
      </c>
      <c r="DF237" s="1">
        <v>1743</v>
      </c>
      <c r="DG237" s="1">
        <v>120</v>
      </c>
      <c r="DH237" s="1">
        <v>1467</v>
      </c>
      <c r="DI237" s="1">
        <v>849.6</v>
      </c>
      <c r="DJ237" s="1">
        <v>1380.5</v>
      </c>
      <c r="DK237" s="1">
        <v>1460</v>
      </c>
      <c r="DL237" s="1">
        <v>234</v>
      </c>
      <c r="DM237" s="1">
        <v>175</v>
      </c>
      <c r="DN237" s="1">
        <v>29</v>
      </c>
      <c r="DO237" s="1">
        <v>420</v>
      </c>
      <c r="DP237" s="1">
        <v>1488</v>
      </c>
      <c r="DW237" s="1">
        <v>206105.0952500001</v>
      </c>
      <c r="DX237" s="1" t="s">
        <v>521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524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524</v>
      </c>
    </row>
    <row r="242" spans="1:130" x14ac:dyDescent="0.2">
      <c r="A242" s="2" t="s">
        <v>525</v>
      </c>
    </row>
    <row r="243" spans="1:130" x14ac:dyDescent="0.2">
      <c r="A243" s="2"/>
      <c r="B243" s="1" t="s">
        <v>148</v>
      </c>
      <c r="E243" s="1" t="s">
        <v>526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527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528</v>
      </c>
      <c r="T243" s="1" t="s">
        <v>193</v>
      </c>
      <c r="U243" s="1" t="s">
        <v>276</v>
      </c>
      <c r="V243" s="1" t="s">
        <v>279</v>
      </c>
      <c r="Y243" s="1" t="s">
        <v>529</v>
      </c>
      <c r="Z243" s="1" t="s">
        <v>285</v>
      </c>
      <c r="AA243" s="1" t="s">
        <v>283</v>
      </c>
      <c r="AB243" s="1" t="s">
        <v>530</v>
      </c>
      <c r="AD243" s="1" t="s">
        <v>288</v>
      </c>
      <c r="AG243" s="1" t="s">
        <v>289</v>
      </c>
      <c r="AL243" s="1" t="s">
        <v>531</v>
      </c>
      <c r="AM243" s="1" t="s">
        <v>297</v>
      </c>
      <c r="AO243" s="1" t="s">
        <v>532</v>
      </c>
      <c r="AP243" s="1" t="s">
        <v>298</v>
      </c>
      <c r="AQ243" s="1" t="s">
        <v>293</v>
      </c>
      <c r="AR243" s="1" t="s">
        <v>533</v>
      </c>
      <c r="AS243" s="1" t="s">
        <v>217</v>
      </c>
      <c r="AT243" s="1" t="s">
        <v>534</v>
      </c>
      <c r="AU243" s="1" t="s">
        <v>534</v>
      </c>
      <c r="AV243" s="1" t="s">
        <v>535</v>
      </c>
      <c r="AW243" s="1" t="s">
        <v>536</v>
      </c>
      <c r="AX243" s="1" t="s">
        <v>220</v>
      </c>
      <c r="AY243" s="1" t="s">
        <v>219</v>
      </c>
      <c r="AZ243" s="1" t="s">
        <v>537</v>
      </c>
      <c r="BA243" s="1" t="s">
        <v>538</v>
      </c>
      <c r="BB243" s="1" t="s">
        <v>539</v>
      </c>
      <c r="BC243" s="1" t="s">
        <v>540</v>
      </c>
      <c r="BD243" s="1" t="s">
        <v>541</v>
      </c>
      <c r="BE243" s="1" t="s">
        <v>542</v>
      </c>
      <c r="BK243" s="1" t="s">
        <v>543</v>
      </c>
      <c r="BL243" s="1" t="s">
        <v>211</v>
      </c>
      <c r="BM243" s="1" t="s">
        <v>206</v>
      </c>
      <c r="BO243" s="1" t="s">
        <v>208</v>
      </c>
      <c r="BQ243" s="1" t="s">
        <v>544</v>
      </c>
      <c r="BU243" s="1" t="s">
        <v>545</v>
      </c>
      <c r="BV243" s="1" t="s">
        <v>546</v>
      </c>
      <c r="BW243" s="1" t="s">
        <v>547</v>
      </c>
      <c r="BX243" s="1" t="s">
        <v>548</v>
      </c>
      <c r="BZ243" s="1" t="s">
        <v>549</v>
      </c>
      <c r="CA243" s="1" t="s">
        <v>550</v>
      </c>
      <c r="CD243" s="1" t="s">
        <v>551</v>
      </c>
      <c r="CE243" s="1" t="s">
        <v>552</v>
      </c>
      <c r="CG243" s="1" t="s">
        <v>553</v>
      </c>
      <c r="CH243" s="1" t="s">
        <v>554</v>
      </c>
      <c r="CK243" s="1" t="s">
        <v>555</v>
      </c>
      <c r="CO243" s="1" t="s">
        <v>556</v>
      </c>
      <c r="CP243" s="1" t="s">
        <v>221</v>
      </c>
      <c r="CR243" s="1" t="s">
        <v>557</v>
      </c>
      <c r="CT243" s="1" t="s">
        <v>194</v>
      </c>
      <c r="CU243" s="1" t="s">
        <v>558</v>
      </c>
      <c r="CW243" s="1" t="s">
        <v>261</v>
      </c>
      <c r="CY243" s="1" t="s">
        <v>260</v>
      </c>
      <c r="CZ243" s="1" t="s">
        <v>559</v>
      </c>
      <c r="DA243" s="1" t="s">
        <v>253</v>
      </c>
      <c r="DB243" s="1" t="s">
        <v>254</v>
      </c>
      <c r="DC243" s="1" t="s">
        <v>271</v>
      </c>
      <c r="DD243" s="1" t="s">
        <v>560</v>
      </c>
      <c r="DF243" s="1" t="s">
        <v>561</v>
      </c>
      <c r="DG243" s="1" t="s">
        <v>257</v>
      </c>
      <c r="DH243" s="1" t="s">
        <v>256</v>
      </c>
      <c r="DJ243" s="1" t="s">
        <v>282</v>
      </c>
      <c r="DK243" s="1" t="s">
        <v>562</v>
      </c>
      <c r="DO243" s="1" t="s">
        <v>272</v>
      </c>
      <c r="DP243" s="1" t="s">
        <v>200</v>
      </c>
      <c r="DQ243" s="1" t="s">
        <v>198</v>
      </c>
      <c r="DR243" s="1" t="s">
        <v>563</v>
      </c>
      <c r="DS243" s="1" t="s">
        <v>197</v>
      </c>
      <c r="DT243" s="1" t="s">
        <v>564</v>
      </c>
      <c r="DU243" s="1" t="s">
        <v>565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566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567</v>
      </c>
      <c r="AM244" s="1" t="s">
        <v>415</v>
      </c>
      <c r="AO244" s="1" t="s">
        <v>568</v>
      </c>
      <c r="AP244" s="1" t="s">
        <v>416</v>
      </c>
      <c r="AQ244" s="1" t="s">
        <v>411</v>
      </c>
      <c r="AR244" s="1" t="s">
        <v>569</v>
      </c>
      <c r="AS244" s="1" t="s">
        <v>339</v>
      </c>
      <c r="AT244" s="1" t="s">
        <v>570</v>
      </c>
      <c r="AU244" s="1" t="s">
        <v>570</v>
      </c>
      <c r="AV244" s="1" t="s">
        <v>571</v>
      </c>
      <c r="AW244" s="1" t="s">
        <v>572</v>
      </c>
      <c r="AX244" s="1" t="s">
        <v>342</v>
      </c>
      <c r="AY244" s="1" t="s">
        <v>341</v>
      </c>
      <c r="AZ244" s="1" t="s">
        <v>573</v>
      </c>
      <c r="BA244" s="1" t="s">
        <v>352</v>
      </c>
      <c r="BB244" s="1" t="s">
        <v>363</v>
      </c>
      <c r="BC244" s="1" t="s">
        <v>574</v>
      </c>
      <c r="BD244" s="1" t="s">
        <v>338</v>
      </c>
      <c r="BE244" s="1" t="s">
        <v>575</v>
      </c>
      <c r="BK244" s="1" t="s">
        <v>576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577</v>
      </c>
      <c r="BX244" s="1" t="s">
        <v>578</v>
      </c>
      <c r="BZ244" s="1" t="s">
        <v>351</v>
      </c>
      <c r="CA244" s="1" t="s">
        <v>579</v>
      </c>
      <c r="CD244" s="1" t="s">
        <v>355</v>
      </c>
      <c r="CE244" s="1" t="s">
        <v>368</v>
      </c>
      <c r="CG244" s="1" t="s">
        <v>366</v>
      </c>
      <c r="CH244" s="1" t="s">
        <v>580</v>
      </c>
      <c r="CK244" s="1" t="s">
        <v>581</v>
      </c>
      <c r="CO244" s="1">
        <v>327192013</v>
      </c>
      <c r="CP244" s="1" t="s">
        <v>343</v>
      </c>
      <c r="CR244" s="1" t="s">
        <v>582</v>
      </c>
      <c r="CT244" s="1" t="s">
        <v>317</v>
      </c>
      <c r="CU244" s="1" t="s">
        <v>583</v>
      </c>
      <c r="CW244" s="1" t="s">
        <v>381</v>
      </c>
      <c r="CY244" s="1" t="s">
        <v>380</v>
      </c>
      <c r="CZ244" s="1" t="s">
        <v>584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585</v>
      </c>
      <c r="DG244" s="1" t="s">
        <v>377</v>
      </c>
      <c r="DH244" s="1" t="s">
        <v>376</v>
      </c>
      <c r="DJ244" s="1" t="s">
        <v>401</v>
      </c>
      <c r="DK244" s="1" t="s">
        <v>586</v>
      </c>
      <c r="DO244" s="1" t="s">
        <v>391</v>
      </c>
      <c r="DP244" s="1" t="s">
        <v>322</v>
      </c>
      <c r="DQ244" s="1" t="s">
        <v>320</v>
      </c>
      <c r="DR244" s="1" t="s">
        <v>587</v>
      </c>
      <c r="DS244" s="1" t="s">
        <v>319</v>
      </c>
      <c r="DT244" s="1" t="s">
        <v>588</v>
      </c>
      <c r="DU244" s="1" t="s">
        <v>589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590</v>
      </c>
      <c r="E280" s="1" t="s">
        <v>591</v>
      </c>
      <c r="F280" s="1" t="s">
        <v>184</v>
      </c>
      <c r="I280" s="1" t="s">
        <v>528</v>
      </c>
      <c r="N280" s="1" t="s">
        <v>276</v>
      </c>
      <c r="P280" s="1" t="s">
        <v>592</v>
      </c>
      <c r="Q280" s="1" t="s">
        <v>530</v>
      </c>
      <c r="Y280" s="1" t="s">
        <v>289</v>
      </c>
      <c r="Z280" s="1" t="s">
        <v>593</v>
      </c>
      <c r="AA280" s="1" t="s">
        <v>594</v>
      </c>
      <c r="AL280" s="1" t="s">
        <v>298</v>
      </c>
      <c r="AQ280" s="1" t="s">
        <v>595</v>
      </c>
      <c r="AR280" s="1" t="s">
        <v>596</v>
      </c>
      <c r="AX280" s="1" t="s">
        <v>597</v>
      </c>
      <c r="AY280" s="1" t="s">
        <v>540</v>
      </c>
      <c r="BA280" s="1" t="s">
        <v>598</v>
      </c>
      <c r="BB280" s="1" t="s">
        <v>599</v>
      </c>
      <c r="BC280" s="1" t="s">
        <v>600</v>
      </c>
      <c r="BE280" s="1" t="s">
        <v>545</v>
      </c>
      <c r="BL280" s="1" t="s">
        <v>601</v>
      </c>
      <c r="BM280" s="1" t="s">
        <v>601</v>
      </c>
      <c r="BO280" s="1" t="s">
        <v>552</v>
      </c>
      <c r="BQ280" s="1" t="s">
        <v>602</v>
      </c>
      <c r="BU280" s="1" t="s">
        <v>603</v>
      </c>
      <c r="BZ280" s="1" t="s">
        <v>604</v>
      </c>
      <c r="CA280" s="1" t="s">
        <v>604</v>
      </c>
      <c r="CD280" s="1" t="s">
        <v>605</v>
      </c>
      <c r="CE280" s="1" t="s">
        <v>606</v>
      </c>
      <c r="CO280" s="1" t="s">
        <v>194</v>
      </c>
      <c r="CR280" s="1" t="s">
        <v>607</v>
      </c>
      <c r="CT280" s="1" t="s">
        <v>608</v>
      </c>
      <c r="CW280" s="1" t="s">
        <v>609</v>
      </c>
      <c r="CY280" s="1" t="s">
        <v>559</v>
      </c>
      <c r="CZ280" s="1" t="s">
        <v>610</v>
      </c>
      <c r="DA280" s="1" t="s">
        <v>271</v>
      </c>
      <c r="DB280" s="1" t="s">
        <v>611</v>
      </c>
      <c r="DC280" s="1" t="s">
        <v>612</v>
      </c>
      <c r="DG280" s="1" t="s">
        <v>282</v>
      </c>
      <c r="DH280" s="1" t="s">
        <v>613</v>
      </c>
      <c r="DJ280" s="1" t="s">
        <v>614</v>
      </c>
      <c r="DK280" s="1" t="s">
        <v>195</v>
      </c>
      <c r="DP280" s="1" t="s">
        <v>615</v>
      </c>
      <c r="DQ280" s="1" t="s">
        <v>192</v>
      </c>
      <c r="DR280" s="1" t="s">
        <v>616</v>
      </c>
      <c r="DV280" s="1" t="s">
        <v>617</v>
      </c>
      <c r="DW280" s="1" t="s">
        <v>618</v>
      </c>
    </row>
    <row r="281" spans="1:128" x14ac:dyDescent="0.2">
      <c r="A281" s="2" t="s">
        <v>619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36835.518999999993</v>
      </c>
    </row>
    <row r="282" spans="1:128" x14ac:dyDescent="0.2">
      <c r="A282" s="2" t="s">
        <v>620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31195.51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675</v>
      </c>
      <c r="B1" s="31" t="s">
        <v>675</v>
      </c>
    </row>
    <row r="2" spans="1:2" x14ac:dyDescent="0.2">
      <c r="A2" s="31" t="s">
        <v>226</v>
      </c>
      <c r="B2" s="31" t="s">
        <v>649</v>
      </c>
    </row>
    <row r="3" spans="1:2" x14ac:dyDescent="0.2">
      <c r="A3" s="31" t="s">
        <v>225</v>
      </c>
      <c r="B3" s="31" t="s">
        <v>649</v>
      </c>
    </row>
    <row r="4" spans="1:2" x14ac:dyDescent="0.2">
      <c r="A4" s="31" t="s">
        <v>222</v>
      </c>
      <c r="B4" s="31" t="s">
        <v>649</v>
      </c>
    </row>
    <row r="5" spans="1:2" x14ac:dyDescent="0.2">
      <c r="A5" s="31" t="s">
        <v>223</v>
      </c>
      <c r="B5" s="31" t="s">
        <v>649</v>
      </c>
    </row>
    <row r="6" spans="1:2" x14ac:dyDescent="0.2">
      <c r="A6" s="31" t="s">
        <v>224</v>
      </c>
      <c r="B6" s="31" t="s">
        <v>649</v>
      </c>
    </row>
    <row r="7" spans="1:2" x14ac:dyDescent="0.2">
      <c r="A7" s="31" t="s">
        <v>217</v>
      </c>
      <c r="B7" s="31" t="s">
        <v>639</v>
      </c>
    </row>
    <row r="8" spans="1:2" x14ac:dyDescent="0.2">
      <c r="A8" s="31" t="s">
        <v>213</v>
      </c>
      <c r="B8" s="31" t="s">
        <v>639</v>
      </c>
    </row>
    <row r="9" spans="1:2" x14ac:dyDescent="0.2">
      <c r="A9" s="31" t="s">
        <v>220</v>
      </c>
      <c r="B9" s="31" t="s">
        <v>642</v>
      </c>
    </row>
    <row r="10" spans="1:2" x14ac:dyDescent="0.2">
      <c r="A10" s="31" t="s">
        <v>215</v>
      </c>
      <c r="B10" s="31" t="s">
        <v>639</v>
      </c>
    </row>
    <row r="11" spans="1:2" x14ac:dyDescent="0.2">
      <c r="A11" s="31" t="s">
        <v>219</v>
      </c>
      <c r="B11" s="31" t="s">
        <v>642</v>
      </c>
    </row>
    <row r="12" spans="1:2" x14ac:dyDescent="0.2">
      <c r="A12" s="31" t="s">
        <v>228</v>
      </c>
      <c r="B12" s="31" t="s">
        <v>642</v>
      </c>
    </row>
    <row r="13" spans="1:2" x14ac:dyDescent="0.2">
      <c r="A13" s="31" t="s">
        <v>212</v>
      </c>
      <c r="B13" s="31" t="s">
        <v>632</v>
      </c>
    </row>
    <row r="14" spans="1:2" x14ac:dyDescent="0.2">
      <c r="A14" s="31" t="s">
        <v>214</v>
      </c>
      <c r="B14" s="31" t="s">
        <v>639</v>
      </c>
    </row>
    <row r="15" spans="1:2" x14ac:dyDescent="0.2">
      <c r="A15" s="31" t="s">
        <v>541</v>
      </c>
      <c r="B15" s="31" t="s">
        <v>639</v>
      </c>
    </row>
    <row r="16" spans="1:2" x14ac:dyDescent="0.2">
      <c r="A16" s="31" t="s">
        <v>216</v>
      </c>
      <c r="B16" s="31" t="s">
        <v>639</v>
      </c>
    </row>
    <row r="17" spans="1:2" x14ac:dyDescent="0.2">
      <c r="A17" s="31" t="s">
        <v>205</v>
      </c>
      <c r="B17" s="31" t="s">
        <v>642</v>
      </c>
    </row>
    <row r="18" spans="1:2" x14ac:dyDescent="0.2">
      <c r="A18" s="31" t="s">
        <v>210</v>
      </c>
      <c r="B18" s="31" t="s">
        <v>639</v>
      </c>
    </row>
    <row r="19" spans="1:2" x14ac:dyDescent="0.2">
      <c r="A19" s="31" t="s">
        <v>218</v>
      </c>
      <c r="B19" s="31" t="s">
        <v>639</v>
      </c>
    </row>
    <row r="20" spans="1:2" x14ac:dyDescent="0.2">
      <c r="A20" s="31" t="s">
        <v>204</v>
      </c>
      <c r="B20" s="31" t="s">
        <v>639</v>
      </c>
    </row>
    <row r="21" spans="1:2" x14ac:dyDescent="0.2">
      <c r="A21" s="31" t="s">
        <v>211</v>
      </c>
      <c r="B21" s="31" t="s">
        <v>642</v>
      </c>
    </row>
    <row r="22" spans="1:2" x14ac:dyDescent="0.2">
      <c r="A22" s="31" t="s">
        <v>206</v>
      </c>
      <c r="B22" s="31" t="s">
        <v>642</v>
      </c>
    </row>
    <row r="23" spans="1:2" x14ac:dyDescent="0.2">
      <c r="A23" s="31" t="s">
        <v>207</v>
      </c>
      <c r="B23" s="31" t="s">
        <v>642</v>
      </c>
    </row>
    <row r="24" spans="1:2" x14ac:dyDescent="0.2">
      <c r="A24" s="31" t="s">
        <v>208</v>
      </c>
      <c r="B24" s="31" t="s">
        <v>642</v>
      </c>
    </row>
    <row r="25" spans="1:2" x14ac:dyDescent="0.2">
      <c r="A25" s="31" t="s">
        <v>209</v>
      </c>
      <c r="B25" s="31" t="s">
        <v>642</v>
      </c>
    </row>
    <row r="26" spans="1:2" x14ac:dyDescent="0.2">
      <c r="A26" s="31" t="s">
        <v>227</v>
      </c>
      <c r="B26" s="31" t="s">
        <v>642</v>
      </c>
    </row>
    <row r="27" spans="1:2" x14ac:dyDescent="0.2">
      <c r="A27" s="31" t="s">
        <v>221</v>
      </c>
      <c r="B27" s="31" t="s">
        <v>639</v>
      </c>
    </row>
    <row r="28" spans="1:2" x14ac:dyDescent="0.2">
      <c r="A28" s="31" t="s">
        <v>203</v>
      </c>
      <c r="B28" s="31" t="s">
        <v>642</v>
      </c>
    </row>
    <row r="29" spans="1:2" x14ac:dyDescent="0.2">
      <c r="A29" s="31" t="s">
        <v>196</v>
      </c>
      <c r="B29" s="31" t="s">
        <v>642</v>
      </c>
    </row>
    <row r="30" spans="1:2" x14ac:dyDescent="0.2">
      <c r="A30" s="31" t="s">
        <v>195</v>
      </c>
      <c r="B30" s="31" t="s">
        <v>639</v>
      </c>
    </row>
    <row r="31" spans="1:2" x14ac:dyDescent="0.2">
      <c r="A31" s="31" t="s">
        <v>200</v>
      </c>
      <c r="B31" s="31" t="s">
        <v>642</v>
      </c>
    </row>
    <row r="32" spans="1:2" x14ac:dyDescent="0.2">
      <c r="A32" s="31" t="s">
        <v>198</v>
      </c>
      <c r="B32" s="31" t="s">
        <v>642</v>
      </c>
    </row>
    <row r="33" spans="1:2" x14ac:dyDescent="0.2">
      <c r="A33" s="31" t="s">
        <v>197</v>
      </c>
      <c r="B33" s="31" t="s">
        <v>642</v>
      </c>
    </row>
    <row r="34" spans="1:2" x14ac:dyDescent="0.2">
      <c r="A34" s="31" t="s">
        <v>202</v>
      </c>
      <c r="B34" s="31" t="s">
        <v>632</v>
      </c>
    </row>
    <row r="35" spans="1:2" x14ac:dyDescent="0.2">
      <c r="A35" s="31" t="s">
        <v>565</v>
      </c>
      <c r="B35" s="31" t="s">
        <v>642</v>
      </c>
    </row>
    <row r="36" spans="1:2" x14ac:dyDescent="0.2">
      <c r="A36" s="31" t="s">
        <v>201</v>
      </c>
      <c r="B36" s="31" t="s">
        <v>642</v>
      </c>
    </row>
    <row r="37" spans="1:2" x14ac:dyDescent="0.2">
      <c r="A37" s="31" t="s">
        <v>199</v>
      </c>
      <c r="B37" s="31" t="s">
        <v>642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6" t="s">
        <v>675</v>
      </c>
    </row>
    <row r="2" spans="1:1" x14ac:dyDescent="0.2">
      <c r="A2" s="31" t="s">
        <v>642</v>
      </c>
    </row>
    <row r="3" spans="1:1" x14ac:dyDescent="0.2">
      <c r="A3" s="31" t="s">
        <v>649</v>
      </c>
    </row>
    <row r="4" spans="1:1" x14ac:dyDescent="0.2">
      <c r="A4" s="31" t="s">
        <v>632</v>
      </c>
    </row>
    <row r="5" spans="1:1" x14ac:dyDescent="0.2">
      <c r="A5" s="31" t="s">
        <v>636</v>
      </c>
    </row>
    <row r="6" spans="1:1" x14ac:dyDescent="0.2">
      <c r="A6" s="31" t="s">
        <v>645</v>
      </c>
    </row>
    <row r="7" spans="1:1" x14ac:dyDescent="0.2">
      <c r="A7" s="31" t="s">
        <v>647</v>
      </c>
    </row>
    <row r="8" spans="1:1" x14ac:dyDescent="0.2">
      <c r="A8" s="31" t="s">
        <v>639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621</v>
      </c>
      <c r="B1" s="6" t="s">
        <v>622</v>
      </c>
      <c r="C1" s="6" t="s">
        <v>160</v>
      </c>
      <c r="D1" s="6" t="s">
        <v>623</v>
      </c>
      <c r="E1" s="6" t="s">
        <v>624</v>
      </c>
      <c r="F1" s="7" t="s">
        <v>625</v>
      </c>
      <c r="G1" s="7" t="s">
        <v>626</v>
      </c>
      <c r="H1" s="6" t="s">
        <v>627</v>
      </c>
      <c r="I1" s="6"/>
      <c r="J1" s="6" t="s">
        <v>628</v>
      </c>
      <c r="K1" s="7" t="s">
        <v>629</v>
      </c>
      <c r="L1" s="8" t="s">
        <v>630</v>
      </c>
      <c r="M1" s="6" t="s">
        <v>631</v>
      </c>
      <c r="O1" s="9" t="s">
        <v>445</v>
      </c>
    </row>
    <row r="2" spans="1:19" ht="14.5" customHeight="1" x14ac:dyDescent="0.2">
      <c r="A2" s="39" t="s">
        <v>632</v>
      </c>
      <c r="B2" s="37" t="s">
        <v>633</v>
      </c>
      <c r="C2" s="22" t="s">
        <v>161</v>
      </c>
      <c r="D2" s="22" t="s">
        <v>202</v>
      </c>
      <c r="E2" s="22">
        <f>IFERROR(INDEX('файл остатки'!$A$5:$DK$265,MATCH($O$1,'файл остатки'!$A$5:$A$228,0),MATCH(D2,'файл остатки'!$A$5:$DK$5,0)), 0)</f>
        <v>-618</v>
      </c>
      <c r="F2" s="22">
        <f>IFERROR(INDEX('файл остатки'!$A$5:$DK$265,MATCH($O$2,'файл остатки'!$A$5:$A$228,0),MATCH(D2,'файл остатки'!$A$5:$DK$5,0)), 0)</f>
        <v>0</v>
      </c>
      <c r="G2" s="22">
        <f t="shared" ref="G2:G8" si="0">MIN(E2, 0)</f>
        <v>-618</v>
      </c>
      <c r="H2" s="22">
        <v>0</v>
      </c>
      <c r="J2" s="23">
        <v>850</v>
      </c>
      <c r="K2" s="23">
        <f>-(G2 + G3) / J2</f>
        <v>0.72705882352941176</v>
      </c>
      <c r="L2" s="23">
        <f>ROUND(K2, 0)</f>
        <v>1</v>
      </c>
      <c r="O2" s="10" t="s">
        <v>440</v>
      </c>
      <c r="R2" s="23" t="s">
        <v>634</v>
      </c>
      <c r="S2" s="23">
        <v>3</v>
      </c>
    </row>
    <row r="3" spans="1:19" x14ac:dyDescent="0.2">
      <c r="A3" s="40"/>
      <c r="B3" s="38" t="s">
        <v>635</v>
      </c>
      <c r="C3" s="24" t="s">
        <v>164</v>
      </c>
      <c r="D3" s="24" t="s">
        <v>212</v>
      </c>
      <c r="E3" s="24">
        <f>IFERROR(INDEX('файл остатки'!$A$5:$DK$265,MATCH($O$1,'файл остатки'!$A$5:$A$228,0),MATCH(D3,'файл остатки'!$A$5:$DK$5,0)), 0)</f>
        <v>57.4</v>
      </c>
      <c r="F3" s="24">
        <f>IFERROR(INDEX('файл остатки'!$A$5:$DK$265,MATCH($O$2,'файл остатки'!$A$5:$A$228,0),MATCH(D3,'файл остатки'!$A$5:$DK$5,0)), 0)</f>
        <v>110.4533333333333</v>
      </c>
      <c r="G3" s="24">
        <f t="shared" si="0"/>
        <v>0</v>
      </c>
      <c r="H3" s="24">
        <v>0</v>
      </c>
    </row>
    <row r="4" spans="1:19" x14ac:dyDescent="0.2">
      <c r="A4" s="39" t="s">
        <v>636</v>
      </c>
      <c r="B4" s="41" t="s">
        <v>637</v>
      </c>
      <c r="C4" s="25" t="s">
        <v>164</v>
      </c>
      <c r="D4" s="25" t="s">
        <v>230</v>
      </c>
      <c r="E4" s="25">
        <f>IFERROR(INDEX('файл остатки'!$A$5:$DK$265,MATCH($O$1,'файл остатки'!$A$5:$A$228,0),MATCH(D4,'файл остатки'!$A$5:$DK$5,0)), 0)</f>
        <v>-28</v>
      </c>
      <c r="F4" s="25">
        <f>IFERROR(INDEX('файл остатки'!$A$5:$DK$265,MATCH($O$2,'файл остатки'!$A$5:$A$228,0),MATCH(D4,'файл остатки'!$A$5:$DK$5,0)), 0)</f>
        <v>0</v>
      </c>
      <c r="G4" s="25">
        <f t="shared" si="0"/>
        <v>-28</v>
      </c>
      <c r="H4" s="25">
        <v>0</v>
      </c>
      <c r="J4" s="23">
        <v>1000</v>
      </c>
      <c r="K4" s="23">
        <f>-(G4 + G5 + G6 + G7 + G8) / J4</f>
        <v>0.65100000000000002</v>
      </c>
      <c r="L4" s="23">
        <f>ROUND(K4, 0)</f>
        <v>1</v>
      </c>
      <c r="R4" s="23" t="s">
        <v>638</v>
      </c>
      <c r="S4" s="23">
        <v>5</v>
      </c>
    </row>
    <row r="5" spans="1:19" x14ac:dyDescent="0.2">
      <c r="A5" s="42"/>
      <c r="B5" s="42"/>
      <c r="C5" s="25" t="s">
        <v>163</v>
      </c>
      <c r="D5" s="25" t="s">
        <v>239</v>
      </c>
      <c r="E5" s="25">
        <f>IFERROR(INDEX('файл остатки'!$A$5:$DK$265,MATCH($O$1,'файл остатки'!$A$5:$A$228,0),MATCH(D5,'файл остатки'!$A$5:$DK$5,0)), 0)</f>
        <v>-55</v>
      </c>
      <c r="F5" s="25">
        <f>IFERROR(INDEX('файл остатки'!$A$5:$DK$265,MATCH($O$2,'файл остатки'!$A$5:$A$228,0),MATCH(D5,'файл остатки'!$A$5:$DK$5,0)), 0)</f>
        <v>0</v>
      </c>
      <c r="G5" s="25">
        <f t="shared" si="0"/>
        <v>-55</v>
      </c>
      <c r="H5" s="25">
        <v>0</v>
      </c>
    </row>
    <row r="6" spans="1:19" x14ac:dyDescent="0.2">
      <c r="A6" s="42"/>
      <c r="B6" s="40"/>
      <c r="C6" s="25" t="s">
        <v>166</v>
      </c>
      <c r="D6" s="25" t="s">
        <v>240</v>
      </c>
      <c r="E6" s="25">
        <f>IFERROR(INDEX('файл остатки'!$A$5:$DK$265,MATCH($O$1,'файл остатки'!$A$5:$A$228,0),MATCH(D6,'файл остатки'!$A$5:$DK$5,0)), 0)</f>
        <v>-499</v>
      </c>
      <c r="F6" s="25">
        <f>IFERROR(INDEX('файл остатки'!$A$5:$DK$265,MATCH($O$2,'файл остатки'!$A$5:$A$228,0),MATCH(D6,'файл остатки'!$A$5:$DK$5,0)), 0)</f>
        <v>0</v>
      </c>
      <c r="G6" s="25">
        <f t="shared" si="0"/>
        <v>-499</v>
      </c>
      <c r="H6" s="25">
        <v>0</v>
      </c>
    </row>
    <row r="7" spans="1:19" x14ac:dyDescent="0.2">
      <c r="A7" s="42"/>
      <c r="B7" s="43" t="s">
        <v>157</v>
      </c>
      <c r="C7" s="26" t="s">
        <v>164</v>
      </c>
      <c r="D7" s="26" t="s">
        <v>244</v>
      </c>
      <c r="E7" s="26">
        <f>IFERROR(INDEX('файл остатки'!$A$5:$DK$265,MATCH($O$1,'файл остатки'!$A$5:$A$228,0),MATCH(D7,'файл остатки'!$A$5:$DK$5,0)), 0)</f>
        <v>-14</v>
      </c>
      <c r="F7" s="26">
        <f>IFERROR(INDEX('файл остатки'!$A$5:$DK$265,MATCH($O$2,'файл остатки'!$A$5:$A$228,0),MATCH(D7,'файл остатки'!$A$5:$DK$5,0)), 0)</f>
        <v>0</v>
      </c>
      <c r="G7" s="26">
        <f t="shared" si="0"/>
        <v>-14</v>
      </c>
      <c r="H7" s="26">
        <v>0</v>
      </c>
    </row>
    <row r="8" spans="1:19" x14ac:dyDescent="0.2">
      <c r="A8" s="40"/>
      <c r="B8" s="40"/>
      <c r="C8" s="26" t="s">
        <v>163</v>
      </c>
      <c r="D8" s="26" t="s">
        <v>249</v>
      </c>
      <c r="E8" s="26">
        <f>IFERROR(INDEX('файл остатки'!$A$5:$DK$265,MATCH($O$1,'файл остатки'!$A$5:$A$228,0),MATCH(D8,'файл остатки'!$A$5:$DK$5,0)), 0)</f>
        <v>-55</v>
      </c>
      <c r="F8" s="26">
        <f>IFERROR(INDEX('файл остатки'!$A$5:$DK$265,MATCH($O$2,'файл остатки'!$A$5:$A$228,0),MATCH(D8,'файл остатки'!$A$5:$DK$5,0)), 0)</f>
        <v>0</v>
      </c>
      <c r="G8" s="26">
        <f t="shared" si="0"/>
        <v>-55</v>
      </c>
      <c r="H8" s="26">
        <v>0</v>
      </c>
    </row>
    <row r="11" spans="1:19" x14ac:dyDescent="0.2">
      <c r="A11" s="39" t="s">
        <v>639</v>
      </c>
      <c r="B11" s="37" t="s">
        <v>633</v>
      </c>
      <c r="C11" s="22" t="s">
        <v>640</v>
      </c>
      <c r="D11" s="22" t="s">
        <v>195</v>
      </c>
      <c r="E11" s="22">
        <f>IFERROR(INDEX('файл остатки'!$A$5:$DK$265,MATCH($O$1,'файл остатки'!$A$5:$A$228,0),MATCH(D11,'файл остатки'!$A$5:$DK$5,0)), 0)</f>
        <v>506.24</v>
      </c>
      <c r="F11" s="22">
        <f>IFERROR(INDEX('файл остатки'!$A$5:$DK$265,MATCH($O$2,'файл остатки'!$A$5:$A$228,0),MATCH(D11,'файл остатки'!$A$5:$DK$5,0)), 0)</f>
        <v>459.73333333333329</v>
      </c>
      <c r="G11" s="22">
        <f t="shared" ref="G11:G20" si="1">MIN(E11, 0)</f>
        <v>0</v>
      </c>
      <c r="H11" s="22">
        <v>0</v>
      </c>
      <c r="J11" s="23">
        <v>850</v>
      </c>
      <c r="K11" s="23">
        <f>-(G11 + G12 + G13 + G14 + G15 + G16 + G17 + G18 + G19 + G20) / J11</f>
        <v>0.14094117647058824</v>
      </c>
      <c r="L11" s="23">
        <f>ROUND(K11, 0)</f>
        <v>0</v>
      </c>
      <c r="R11" s="23" t="s">
        <v>641</v>
      </c>
      <c r="S11" s="23">
        <v>1</v>
      </c>
    </row>
    <row r="12" spans="1:19" x14ac:dyDescent="0.2">
      <c r="A12" s="42"/>
      <c r="B12" s="38" t="s">
        <v>635</v>
      </c>
      <c r="C12" s="24" t="s">
        <v>164</v>
      </c>
      <c r="D12" s="24" t="s">
        <v>214</v>
      </c>
      <c r="E12" s="24">
        <f>IFERROR(INDEX('файл остатки'!$A$5:$DK$265,MATCH($O$1,'файл остатки'!$A$5:$A$228,0),MATCH(D12,'файл остатки'!$A$5:$DK$5,0)), 0)</f>
        <v>-41.4</v>
      </c>
      <c r="F12" s="24">
        <f>IFERROR(INDEX('файл остатки'!$A$5:$DK$265,MATCH($O$2,'файл остатки'!$A$5:$A$228,0),MATCH(D12,'файл остатки'!$A$5:$DK$5,0)), 0)</f>
        <v>0</v>
      </c>
      <c r="G12" s="24">
        <f t="shared" si="1"/>
        <v>-41.4</v>
      </c>
      <c r="H12" s="24">
        <v>0</v>
      </c>
    </row>
    <row r="13" spans="1:19" x14ac:dyDescent="0.2">
      <c r="A13" s="42"/>
      <c r="B13" s="42"/>
      <c r="C13" s="24" t="s">
        <v>165</v>
      </c>
      <c r="D13" s="24" t="s">
        <v>217</v>
      </c>
      <c r="E13" s="24">
        <f>IFERROR(INDEX('файл остатки'!$A$5:$DK$265,MATCH($O$1,'файл остатки'!$A$5:$A$228,0),MATCH(D13,'файл остатки'!$A$5:$DK$5,0)), 0)</f>
        <v>4422.5999999999995</v>
      </c>
      <c r="F13" s="24">
        <f>IFERROR(INDEX('файл остатки'!$A$5:$DK$265,MATCH($O$2,'файл остатки'!$A$5:$A$228,0),MATCH(D13,'файл остатки'!$A$5:$DK$5,0)), 0)</f>
        <v>4801.1428571428569</v>
      </c>
      <c r="G13" s="24">
        <f t="shared" si="1"/>
        <v>0</v>
      </c>
      <c r="H13" s="24">
        <v>0</v>
      </c>
    </row>
    <row r="14" spans="1:19" x14ac:dyDescent="0.2">
      <c r="A14" s="42"/>
      <c r="B14" s="42"/>
      <c r="C14" s="24" t="s">
        <v>170</v>
      </c>
      <c r="D14" s="24" t="s">
        <v>218</v>
      </c>
      <c r="E14" s="24">
        <f>IFERROR(INDEX('файл остатки'!$A$5:$DK$265,MATCH($O$1,'файл остатки'!$A$5:$A$228,0),MATCH(D14,'файл остатки'!$A$5:$DK$5,0)), 0)</f>
        <v>18</v>
      </c>
      <c r="F14" s="24">
        <f>IFERROR(INDEX('файл остатки'!$A$5:$DK$265,MATCH($O$2,'файл остатки'!$A$5:$A$228,0),MATCH(D14,'файл остатки'!$A$5:$DK$5,0)), 0)</f>
        <v>86.399999999999977</v>
      </c>
      <c r="G14" s="24">
        <f t="shared" si="1"/>
        <v>0</v>
      </c>
      <c r="H14" s="24">
        <v>0</v>
      </c>
    </row>
    <row r="15" spans="1:19" x14ac:dyDescent="0.2">
      <c r="A15" s="42"/>
      <c r="B15" s="42"/>
      <c r="C15" s="24" t="s">
        <v>163</v>
      </c>
      <c r="D15" s="24" t="s">
        <v>210</v>
      </c>
      <c r="E15" s="24">
        <f>IFERROR(INDEX('файл остатки'!$A$5:$DK$265,MATCH($O$1,'файл остатки'!$A$5:$A$228,0),MATCH(D15,'файл остатки'!$A$5:$DK$5,0)), 0)</f>
        <v>-78.400000000000006</v>
      </c>
      <c r="F15" s="24">
        <f>IFERROR(INDEX('файл остатки'!$A$5:$DK$265,MATCH($O$2,'файл остатки'!$A$5:$A$228,0),MATCH(D15,'файл остатки'!$A$5:$DK$5,0)), 0)</f>
        <v>0.21333333333333329</v>
      </c>
      <c r="G15" s="24">
        <f t="shared" si="1"/>
        <v>-78.400000000000006</v>
      </c>
      <c r="H15" s="24">
        <v>0</v>
      </c>
    </row>
    <row r="16" spans="1:19" x14ac:dyDescent="0.2">
      <c r="A16" s="42"/>
      <c r="B16" s="42"/>
      <c r="C16" s="24" t="s">
        <v>167</v>
      </c>
      <c r="D16" s="24" t="s">
        <v>204</v>
      </c>
      <c r="E16" s="24">
        <f>IFERROR(INDEX('файл остатки'!$A$5:$DK$265,MATCH($O$1,'файл остатки'!$A$5:$A$228,0),MATCH(D16,'файл остатки'!$A$5:$DK$5,0)), 0)</f>
        <v>0</v>
      </c>
      <c r="F16" s="24">
        <f>IFERROR(INDEX('файл остатки'!$A$5:$DK$265,MATCH($O$2,'файл остатки'!$A$5:$A$228,0),MATCH(D16,'файл остатки'!$A$5:$DK$5,0)), 0)</f>
        <v>111.2114285714286</v>
      </c>
      <c r="G16" s="24">
        <f t="shared" si="1"/>
        <v>0</v>
      </c>
      <c r="H16" s="24">
        <v>0</v>
      </c>
    </row>
    <row r="17" spans="1:19" x14ac:dyDescent="0.2">
      <c r="A17" s="42"/>
      <c r="B17" s="42"/>
      <c r="C17" s="24" t="s">
        <v>165</v>
      </c>
      <c r="D17" s="24" t="s">
        <v>216</v>
      </c>
      <c r="E17" s="24">
        <f>IFERROR(INDEX('файл остатки'!$A$5:$DK$265,MATCH($O$1,'файл остатки'!$A$5:$A$228,0),MATCH(D17,'файл остатки'!$A$5:$DK$5,0)), 0)</f>
        <v>430.56</v>
      </c>
      <c r="F17" s="24">
        <f>IFERROR(INDEX('файл остатки'!$A$5:$DK$265,MATCH($O$2,'файл остатки'!$A$5:$A$228,0),MATCH(D17,'файл остатки'!$A$5:$DK$5,0)), 0)</f>
        <v>596.90476190476193</v>
      </c>
      <c r="G17" s="24">
        <f t="shared" si="1"/>
        <v>0</v>
      </c>
      <c r="H17" s="24">
        <v>0</v>
      </c>
    </row>
    <row r="18" spans="1:19" x14ac:dyDescent="0.2">
      <c r="A18" s="42"/>
      <c r="B18" s="42"/>
      <c r="C18" s="24" t="s">
        <v>171</v>
      </c>
      <c r="D18" s="24" t="s">
        <v>221</v>
      </c>
      <c r="E18" s="24">
        <f>IFERROR(INDEX('файл остатки'!$A$5:$DK$265,MATCH($O$1,'файл остатки'!$A$5:$A$228,0),MATCH(D18,'файл остатки'!$A$5:$DK$5,0)), 0)</f>
        <v>322.00000000000011</v>
      </c>
      <c r="F18" s="24">
        <f>IFERROR(INDEX('файл остатки'!$A$5:$DK$265,MATCH($O$2,'файл остатки'!$A$5:$A$228,0),MATCH(D18,'файл остатки'!$A$5:$DK$5,0)), 0)</f>
        <v>679.07428571428557</v>
      </c>
      <c r="G18" s="24">
        <f t="shared" si="1"/>
        <v>0</v>
      </c>
      <c r="H18" s="24">
        <v>0</v>
      </c>
    </row>
    <row r="19" spans="1:19" x14ac:dyDescent="0.2">
      <c r="A19" s="42"/>
      <c r="B19" s="42"/>
      <c r="C19" s="24" t="s">
        <v>165</v>
      </c>
      <c r="D19" s="24" t="s">
        <v>213</v>
      </c>
      <c r="E19" s="24">
        <f>IFERROR(INDEX('файл остатки'!$A$5:$DK$265,MATCH($O$1,'файл остатки'!$A$5:$A$228,0),MATCH(D19,'файл остатки'!$A$5:$DK$5,0)), 0)</f>
        <v>1368</v>
      </c>
      <c r="F19" s="24">
        <f>IFERROR(INDEX('файл остатки'!$A$5:$DK$265,MATCH($O$2,'файл остатки'!$A$5:$A$228,0),MATCH(D19,'файл остатки'!$A$5:$DK$5,0)), 0)</f>
        <v>3060.457142857143</v>
      </c>
      <c r="G19" s="24">
        <f t="shared" si="1"/>
        <v>0</v>
      </c>
      <c r="H19" s="24">
        <v>0</v>
      </c>
    </row>
    <row r="20" spans="1:19" x14ac:dyDescent="0.2">
      <c r="A20" s="40"/>
      <c r="B20" s="40"/>
      <c r="C20" s="24" t="s">
        <v>164</v>
      </c>
      <c r="D20" s="24" t="s">
        <v>215</v>
      </c>
      <c r="E20" s="24">
        <f>IFERROR(INDEX('файл остатки'!$A$5:$DK$265,MATCH($O$1,'файл остатки'!$A$5:$A$228,0),MATCH(D20,'файл остатки'!$A$5:$DK$5,0)), 0)</f>
        <v>883.2</v>
      </c>
      <c r="F20" s="24">
        <f>IFERROR(INDEX('файл остатки'!$A$5:$DK$265,MATCH($O$2,'файл остатки'!$A$5:$A$228,0),MATCH(D20,'файл остатки'!$A$5:$DK$5,0)), 0)</f>
        <v>1424.5523809523811</v>
      </c>
      <c r="G20" s="24">
        <f t="shared" si="1"/>
        <v>0</v>
      </c>
      <c r="H20" s="24">
        <v>0</v>
      </c>
    </row>
    <row r="23" spans="1:19" x14ac:dyDescent="0.2">
      <c r="A23" s="39" t="s">
        <v>642</v>
      </c>
      <c r="B23" s="44" t="s">
        <v>643</v>
      </c>
      <c r="C23" s="27" t="s">
        <v>164</v>
      </c>
      <c r="D23" s="27" t="s">
        <v>219</v>
      </c>
      <c r="E23" s="27">
        <f>IFERROR(INDEX('файл остатки'!$A$5:$DK$265,MATCH($O$1,'файл остатки'!$A$5:$A$228,0),MATCH(D23,'файл остатки'!$A$5:$DK$5,0)), 0)</f>
        <v>-1206</v>
      </c>
      <c r="F23" s="27">
        <f>IFERROR(INDEX('файл остатки'!$A$5:$DK$265,MATCH($O$2,'файл остатки'!$A$5:$A$228,0),MATCH(D23,'файл остатки'!$A$5:$DK$5,0)), 0)</f>
        <v>609.14285714285711</v>
      </c>
      <c r="G23" s="27">
        <f t="shared" ref="G23:G39" si="2">MIN(E23, 0)</f>
        <v>-1206</v>
      </c>
      <c r="H23" s="27">
        <v>0</v>
      </c>
      <c r="J23" s="23">
        <v>850</v>
      </c>
      <c r="K23" s="23">
        <f>-(G23 + G24 + G25 + G26 + G27 + G28 + G29 + G30 + G31 + G32 + G33 + G34 + G35 + G36 + G37 + G38 + G39) / J23</f>
        <v>3.0302117647058826</v>
      </c>
      <c r="L23" s="23">
        <f>ROUND(K23, 0)</f>
        <v>3</v>
      </c>
      <c r="R23" s="23" t="s">
        <v>644</v>
      </c>
      <c r="S23" s="23">
        <v>2</v>
      </c>
    </row>
    <row r="24" spans="1:19" x14ac:dyDescent="0.2">
      <c r="A24" s="42"/>
      <c r="B24" s="42"/>
      <c r="C24" s="27" t="s">
        <v>164</v>
      </c>
      <c r="D24" s="27" t="s">
        <v>220</v>
      </c>
      <c r="E24" s="27">
        <f>IFERROR(INDEX('файл остатки'!$A$5:$DK$265,MATCH($O$1,'файл остатки'!$A$5:$A$228,0),MATCH(D24,'файл остатки'!$A$5:$DK$5,0)), 0)</f>
        <v>12</v>
      </c>
      <c r="F24" s="27">
        <f>IFERROR(INDEX('файл остатки'!$A$5:$DK$265,MATCH($O$2,'файл остатки'!$A$5:$A$228,0),MATCH(D24,'файл остатки'!$A$5:$DK$5,0)), 0)</f>
        <v>14.457142857142861</v>
      </c>
      <c r="G24" s="27">
        <f t="shared" si="2"/>
        <v>0</v>
      </c>
      <c r="H24" s="27">
        <v>0</v>
      </c>
    </row>
    <row r="25" spans="1:19" x14ac:dyDescent="0.2">
      <c r="A25" s="42"/>
      <c r="B25" s="42"/>
      <c r="C25" s="28" t="s">
        <v>172</v>
      </c>
      <c r="D25" s="28" t="s">
        <v>227</v>
      </c>
      <c r="E25" s="28">
        <f>IFERROR(INDEX('файл остатки'!$A$5:$DK$265,MATCH($O$1,'файл остатки'!$A$5:$A$228,0),MATCH(D25,'файл остатки'!$A$5:$DK$5,0)), 0)</f>
        <v>0</v>
      </c>
      <c r="F25" s="28">
        <f>IFERROR(INDEX('файл остатки'!$A$5:$DK$265,MATCH($O$2,'файл остатки'!$A$5:$A$228,0),MATCH(D25,'файл остатки'!$A$5:$DK$5,0)), 0)</f>
        <v>0</v>
      </c>
      <c r="G25" s="28">
        <f t="shared" si="2"/>
        <v>0</v>
      </c>
      <c r="H25" s="28">
        <v>0</v>
      </c>
    </row>
    <row r="26" spans="1:19" x14ac:dyDescent="0.2">
      <c r="A26" s="42"/>
      <c r="B26" s="40"/>
      <c r="C26" s="28" t="s">
        <v>172</v>
      </c>
      <c r="D26" s="28" t="s">
        <v>228</v>
      </c>
      <c r="E26" s="28">
        <f>IFERROR(INDEX('файл остатки'!$A$5:$DK$265,MATCH($O$1,'файл остатки'!$A$5:$A$228,0),MATCH(D26,'файл остатки'!$A$5:$DK$5,0)), 0)</f>
        <v>0</v>
      </c>
      <c r="F26" s="28">
        <f>IFERROR(INDEX('файл остатки'!$A$5:$DK$265,MATCH($O$2,'файл остатки'!$A$5:$A$228,0),MATCH(D26,'файл остатки'!$A$5:$DK$5,0)), 0)</f>
        <v>0</v>
      </c>
      <c r="G26" s="28">
        <f t="shared" si="2"/>
        <v>0</v>
      </c>
      <c r="H26" s="28">
        <v>0</v>
      </c>
    </row>
    <row r="27" spans="1:19" x14ac:dyDescent="0.2">
      <c r="A27" s="42"/>
      <c r="B27" s="37" t="s">
        <v>633</v>
      </c>
      <c r="C27" s="27" t="s">
        <v>161</v>
      </c>
      <c r="D27" s="27" t="s">
        <v>200</v>
      </c>
      <c r="E27" s="27">
        <f>IFERROR(INDEX('файл остатки'!$A$5:$DK$265,MATCH($O$1,'файл остатки'!$A$5:$A$228,0),MATCH(D27,'файл остатки'!$A$5:$DK$5,0)), 0)</f>
        <v>33.6</v>
      </c>
      <c r="F27" s="27">
        <f>IFERROR(INDEX('файл остатки'!$A$5:$DK$265,MATCH($O$2,'файл остатки'!$A$5:$A$228,0),MATCH(D27,'файл остатки'!$A$5:$DK$5,0)), 0)</f>
        <v>313.86285714285708</v>
      </c>
      <c r="G27" s="27">
        <f t="shared" si="2"/>
        <v>0</v>
      </c>
      <c r="H27" s="27">
        <v>0</v>
      </c>
    </row>
    <row r="28" spans="1:19" x14ac:dyDescent="0.2">
      <c r="A28" s="42"/>
      <c r="B28" s="42"/>
      <c r="C28" s="22" t="s">
        <v>161</v>
      </c>
      <c r="D28" s="22" t="s">
        <v>199</v>
      </c>
      <c r="E28" s="22">
        <f>IFERROR(INDEX('файл остатки'!$A$5:$DK$265,MATCH($O$1,'файл остатки'!$A$5:$A$228,0),MATCH(D28,'файл остатки'!$A$5:$DK$5,0)), 0)</f>
        <v>-43.68</v>
      </c>
      <c r="F28" s="22">
        <f>IFERROR(INDEX('файл остатки'!$A$5:$DK$265,MATCH($O$2,'файл остатки'!$A$5:$A$228,0),MATCH(D28,'файл остатки'!$A$5:$DK$5,0)), 0)</f>
        <v>530.37714285714276</v>
      </c>
      <c r="G28" s="22">
        <f t="shared" si="2"/>
        <v>-43.68</v>
      </c>
      <c r="H28" s="22">
        <v>0</v>
      </c>
    </row>
    <row r="29" spans="1:19" x14ac:dyDescent="0.2">
      <c r="A29" s="42"/>
      <c r="B29" s="42"/>
      <c r="C29" s="22" t="s">
        <v>163</v>
      </c>
      <c r="D29" s="22" t="s">
        <v>201</v>
      </c>
      <c r="E29" s="22">
        <f>IFERROR(INDEX('файл остатки'!$A$5:$DK$265,MATCH($O$1,'файл остатки'!$A$5:$A$228,0),MATCH(D29,'файл остатки'!$A$5:$DK$5,0)), 0)</f>
        <v>-25.2</v>
      </c>
      <c r="F29" s="22">
        <f>IFERROR(INDEX('файл остатки'!$A$5:$DK$265,MATCH($O$2,'файл остатки'!$A$5:$A$228,0),MATCH(D29,'файл остатки'!$A$5:$DK$5,0)), 0)</f>
        <v>5.7142857142857141E-2</v>
      </c>
      <c r="G29" s="22">
        <f t="shared" si="2"/>
        <v>-25.2</v>
      </c>
      <c r="H29" s="22">
        <v>0</v>
      </c>
    </row>
    <row r="30" spans="1:19" x14ac:dyDescent="0.2">
      <c r="A30" s="42"/>
      <c r="B30" s="42"/>
      <c r="C30" s="22" t="s">
        <v>161</v>
      </c>
      <c r="D30" s="22" t="s">
        <v>198</v>
      </c>
      <c r="E30" s="22">
        <f>IFERROR(INDEX('файл остатки'!$A$5:$DK$265,MATCH($O$1,'файл остатки'!$A$5:$A$228,0),MATCH(D30,'файл остатки'!$A$5:$DK$5,0)), 0)</f>
        <v>93.6</v>
      </c>
      <c r="F30" s="22">
        <f>IFERROR(INDEX('файл остатки'!$A$5:$DK$265,MATCH($O$2,'файл остатки'!$A$5:$A$228,0),MATCH(D30,'файл остатки'!$A$5:$DK$5,0)), 0)</f>
        <v>141.59047619047621</v>
      </c>
      <c r="G30" s="22">
        <f t="shared" si="2"/>
        <v>0</v>
      </c>
      <c r="H30" s="22">
        <v>0</v>
      </c>
    </row>
    <row r="31" spans="1:19" x14ac:dyDescent="0.2">
      <c r="A31" s="42"/>
      <c r="B31" s="42"/>
      <c r="C31" s="22" t="s">
        <v>166</v>
      </c>
      <c r="D31" s="22" t="s">
        <v>196</v>
      </c>
      <c r="E31" s="22">
        <f>IFERROR(INDEX('файл остатки'!$A$5:$DK$265,MATCH($O$1,'файл остатки'!$A$5:$A$228,0),MATCH(D31,'файл остатки'!$A$5:$DK$5,0)), 0)</f>
        <v>-204</v>
      </c>
      <c r="F31" s="22">
        <f>IFERROR(INDEX('файл остатки'!$A$5:$DK$265,MATCH($O$2,'файл остатки'!$A$5:$A$228,0),MATCH(D31,'файл остатки'!$A$5:$DK$5,0)), 0)</f>
        <v>341.27939047619049</v>
      </c>
      <c r="G31" s="22">
        <f t="shared" si="2"/>
        <v>-204</v>
      </c>
      <c r="H31" s="22">
        <v>0</v>
      </c>
    </row>
    <row r="32" spans="1:19" x14ac:dyDescent="0.2">
      <c r="A32" s="42"/>
      <c r="B32" s="42"/>
      <c r="C32" s="22" t="s">
        <v>161</v>
      </c>
      <c r="D32" s="22" t="s">
        <v>197</v>
      </c>
      <c r="E32" s="22">
        <f>IFERROR(INDEX('файл остатки'!$A$5:$DK$265,MATCH($O$1,'файл остатки'!$A$5:$A$228,0),MATCH(D32,'файл остатки'!$A$5:$DK$5,0)), 0)</f>
        <v>7645.12</v>
      </c>
      <c r="F32" s="22">
        <f>IFERROR(INDEX('файл остатки'!$A$5:$DK$265,MATCH($O$2,'файл остатки'!$A$5:$A$228,0),MATCH(D32,'файл остатки'!$A$5:$DK$5,0)), 0)</f>
        <v>5941.3466666666673</v>
      </c>
      <c r="G32" s="22">
        <f t="shared" si="2"/>
        <v>0</v>
      </c>
      <c r="H32" s="22">
        <v>0</v>
      </c>
    </row>
    <row r="33" spans="1:19" x14ac:dyDescent="0.2">
      <c r="A33" s="42"/>
      <c r="B33" s="40"/>
      <c r="C33" s="22" t="s">
        <v>161</v>
      </c>
      <c r="D33" s="22" t="s">
        <v>203</v>
      </c>
      <c r="E33" s="22">
        <f>IFERROR(INDEX('файл остатки'!$A$5:$DK$265,MATCH($O$1,'файл остатки'!$A$5:$A$228,0),MATCH(D33,'файл остатки'!$A$5:$DK$5,0)), 0)</f>
        <v>590.52</v>
      </c>
      <c r="F33" s="22">
        <f>IFERROR(INDEX('файл остатки'!$A$5:$DK$265,MATCH($O$2,'файл остатки'!$A$5:$A$228,0),MATCH(D33,'файл остатки'!$A$5:$DK$5,0)), 0)</f>
        <v>801.82523809523798</v>
      </c>
      <c r="G33" s="22">
        <f t="shared" si="2"/>
        <v>0</v>
      </c>
      <c r="H33" s="22">
        <v>0</v>
      </c>
    </row>
    <row r="34" spans="1:19" x14ac:dyDescent="0.2">
      <c r="A34" s="42"/>
      <c r="B34" s="38" t="s">
        <v>635</v>
      </c>
      <c r="C34" s="24" t="s">
        <v>164</v>
      </c>
      <c r="D34" s="24" t="s">
        <v>206</v>
      </c>
      <c r="E34" s="24">
        <f>IFERROR(INDEX('файл остатки'!$A$5:$DK$265,MATCH($O$1,'файл остатки'!$A$5:$A$228,0),MATCH(D34,'файл остатки'!$A$5:$DK$5,0)), 0)</f>
        <v>553.92000000000007</v>
      </c>
      <c r="F34" s="24">
        <f>IFERROR(INDEX('файл остатки'!$A$5:$DK$265,MATCH($O$2,'файл остатки'!$A$5:$A$228,0),MATCH(D34,'файл остатки'!$A$5:$DK$5,0)), 0)</f>
        <v>646.09142857142854</v>
      </c>
      <c r="G34" s="24">
        <f t="shared" si="2"/>
        <v>0</v>
      </c>
      <c r="H34" s="24">
        <v>0</v>
      </c>
    </row>
    <row r="35" spans="1:19" x14ac:dyDescent="0.2">
      <c r="A35" s="42"/>
      <c r="B35" s="42"/>
      <c r="C35" s="24" t="s">
        <v>168</v>
      </c>
      <c r="D35" s="24" t="s">
        <v>207</v>
      </c>
      <c r="E35" s="24">
        <f>IFERROR(INDEX('файл остатки'!$A$5:$DK$265,MATCH($O$1,'файл остатки'!$A$5:$A$228,0),MATCH(D35,'файл остатки'!$A$5:$DK$5,0)), 0)</f>
        <v>10.32</v>
      </c>
      <c r="F35" s="24">
        <f>IFERROR(INDEX('файл остатки'!$A$5:$DK$265,MATCH($O$2,'файл остатки'!$A$5:$A$228,0),MATCH(D35,'файл остатки'!$A$5:$DK$5,0)), 0)</f>
        <v>99.315238095238087</v>
      </c>
      <c r="G35" s="24">
        <f t="shared" si="2"/>
        <v>0</v>
      </c>
      <c r="H35" s="24">
        <v>0</v>
      </c>
    </row>
    <row r="36" spans="1:19" x14ac:dyDescent="0.2">
      <c r="A36" s="42"/>
      <c r="B36" s="42"/>
      <c r="C36" s="24" t="s">
        <v>166</v>
      </c>
      <c r="D36" s="24" t="s">
        <v>208</v>
      </c>
      <c r="E36" s="24">
        <f>IFERROR(INDEX('файл остатки'!$A$5:$DK$265,MATCH($O$1,'файл остатки'!$A$5:$A$228,0),MATCH(D36,'файл остатки'!$A$5:$DK$5,0)), 0)</f>
        <v>-1096.8</v>
      </c>
      <c r="F36" s="24">
        <f>IFERROR(INDEX('файл остатки'!$A$5:$DK$265,MATCH($O$2,'файл остатки'!$A$5:$A$228,0),MATCH(D36,'файл остатки'!$A$5:$DK$5,0)), 0)</f>
        <v>510.45714285714291</v>
      </c>
      <c r="G36" s="24">
        <f t="shared" si="2"/>
        <v>-1096.8</v>
      </c>
      <c r="H36" s="24">
        <v>0</v>
      </c>
    </row>
    <row r="37" spans="1:19" x14ac:dyDescent="0.2">
      <c r="A37" s="42"/>
      <c r="B37" s="42"/>
      <c r="C37" s="24" t="s">
        <v>163</v>
      </c>
      <c r="D37" s="24" t="s">
        <v>209</v>
      </c>
      <c r="E37" s="24">
        <f>IFERROR(INDEX('файл остатки'!$A$5:$DK$265,MATCH($O$1,'файл остатки'!$A$5:$A$228,0),MATCH(D37,'файл остатки'!$A$5:$DK$5,0)), 0)</f>
        <v>60.000000000000007</v>
      </c>
      <c r="F37" s="24">
        <f>IFERROR(INDEX('файл остатки'!$A$5:$DK$265,MATCH($O$2,'файл остатки'!$A$5:$A$228,0),MATCH(D37,'файл остатки'!$A$5:$DK$5,0)), 0)</f>
        <v>0.1142857142857143</v>
      </c>
      <c r="G37" s="24">
        <f t="shared" si="2"/>
        <v>0</v>
      </c>
      <c r="H37" s="24">
        <v>0</v>
      </c>
    </row>
    <row r="38" spans="1:19" x14ac:dyDescent="0.2">
      <c r="A38" s="42"/>
      <c r="B38" s="42"/>
      <c r="C38" s="24" t="s">
        <v>164</v>
      </c>
      <c r="D38" s="24" t="s">
        <v>211</v>
      </c>
      <c r="E38" s="24">
        <f>IFERROR(INDEX('файл остатки'!$A$5:$DK$265,MATCH($O$1,'файл остатки'!$A$5:$A$228,0),MATCH(D38,'файл остатки'!$A$5:$DK$5,0)), 0)</f>
        <v>967.67999999999984</v>
      </c>
      <c r="F38" s="24">
        <f>IFERROR(INDEX('файл остатки'!$A$5:$DK$265,MATCH($O$2,'файл остатки'!$A$5:$A$228,0),MATCH(D38,'файл остатки'!$A$5:$DK$5,0)), 0)</f>
        <v>1250.906666666667</v>
      </c>
      <c r="G38" s="24">
        <f t="shared" si="2"/>
        <v>0</v>
      </c>
      <c r="H38" s="24">
        <v>0</v>
      </c>
    </row>
    <row r="39" spans="1:19" x14ac:dyDescent="0.2">
      <c r="A39" s="40"/>
      <c r="B39" s="40"/>
      <c r="C39" s="24" t="s">
        <v>164</v>
      </c>
      <c r="D39" s="24" t="s">
        <v>205</v>
      </c>
      <c r="E39" s="24">
        <f>IFERROR(INDEX('файл остатки'!$A$5:$DK$265,MATCH($O$1,'файл остатки'!$A$5:$A$228,0),MATCH(D39,'файл остатки'!$A$5:$DK$5,0)), 0)</f>
        <v>1718.56</v>
      </c>
      <c r="F39" s="24">
        <f>IFERROR(INDEX('файл остатки'!$A$5:$DK$265,MATCH($O$2,'файл остатки'!$A$5:$A$228,0),MATCH(D39,'файл остатки'!$A$5:$DK$5,0)), 0)</f>
        <v>2387.4438095238102</v>
      </c>
      <c r="G39" s="24">
        <f t="shared" si="2"/>
        <v>0</v>
      </c>
      <c r="H39" s="24">
        <v>0</v>
      </c>
    </row>
    <row r="42" spans="1:19" x14ac:dyDescent="0.2">
      <c r="A42" s="39" t="s">
        <v>645</v>
      </c>
      <c r="B42" s="41" t="s">
        <v>637</v>
      </c>
      <c r="C42" s="25" t="s">
        <v>165</v>
      </c>
      <c r="D42" s="25" t="s">
        <v>232</v>
      </c>
      <c r="E42" s="25">
        <f>IFERROR(INDEX('файл остатки'!$A$5:$DK$265,MATCH($O$1,'файл остатки'!$A$5:$A$228,0),MATCH(D42,'файл остатки'!$A$5:$DK$5,0)), 0)</f>
        <v>57.600000000000009</v>
      </c>
      <c r="F42" s="25">
        <f>IFERROR(INDEX('файл остатки'!$A$5:$DK$265,MATCH($O$2,'файл остатки'!$A$5:$A$228,0),MATCH(D42,'файл остатки'!$A$5:$DK$5,0)), 0)</f>
        <v>0</v>
      </c>
      <c r="G42" s="25">
        <f t="shared" ref="G42:G56" si="3">MIN(E42, 0)</f>
        <v>0</v>
      </c>
      <c r="H42" s="25">
        <v>0</v>
      </c>
      <c r="J42" s="23">
        <v>1000</v>
      </c>
      <c r="K42" s="23">
        <f>-(G42 + G43 + G44 + G45 + G46 + G47 + G48 + G49 + G50 + G51 + G52 + G53 + G54 + G55 + G56) / J42</f>
        <v>1.9785999999999999</v>
      </c>
      <c r="L42" s="23">
        <f>ROUND(K42, 0)</f>
        <v>2</v>
      </c>
      <c r="R42" s="23" t="s">
        <v>646</v>
      </c>
      <c r="S42" s="23">
        <v>4</v>
      </c>
    </row>
    <row r="43" spans="1:19" x14ac:dyDescent="0.2">
      <c r="A43" s="42"/>
      <c r="B43" s="42"/>
      <c r="C43" s="25" t="s">
        <v>173</v>
      </c>
      <c r="D43" s="25" t="s">
        <v>233</v>
      </c>
      <c r="E43" s="25">
        <f>IFERROR(INDEX('файл остатки'!$A$5:$DK$265,MATCH($O$1,'файл остатки'!$A$5:$A$228,0),MATCH(D43,'файл остатки'!$A$5:$DK$5,0)), 0)</f>
        <v>1.2</v>
      </c>
      <c r="F43" s="25">
        <f>IFERROR(INDEX('файл остатки'!$A$5:$DK$265,MATCH($O$2,'файл остатки'!$A$5:$A$228,0),MATCH(D43,'файл остатки'!$A$5:$DK$5,0)), 0)</f>
        <v>0</v>
      </c>
      <c r="G43" s="25">
        <f t="shared" si="3"/>
        <v>0</v>
      </c>
      <c r="H43" s="25">
        <v>0</v>
      </c>
    </row>
    <row r="44" spans="1:19" x14ac:dyDescent="0.2">
      <c r="A44" s="42"/>
      <c r="B44" s="42"/>
      <c r="C44" s="25" t="s">
        <v>169</v>
      </c>
      <c r="D44" s="25" t="s">
        <v>236</v>
      </c>
      <c r="E44" s="25">
        <f>IFERROR(INDEX('файл остатки'!$A$5:$DK$265,MATCH($O$1,'файл остатки'!$A$5:$A$228,0),MATCH(D44,'файл остатки'!$A$5:$DK$5,0)), 0)</f>
        <v>-407.2</v>
      </c>
      <c r="F44" s="25">
        <f>IFERROR(INDEX('файл остатки'!$A$5:$DK$265,MATCH($O$2,'файл остатки'!$A$5:$A$228,0),MATCH(D44,'файл остатки'!$A$5:$DK$5,0)), 0)</f>
        <v>0</v>
      </c>
      <c r="G44" s="25">
        <f t="shared" si="3"/>
        <v>-407.2</v>
      </c>
      <c r="H44" s="25">
        <v>0</v>
      </c>
    </row>
    <row r="45" spans="1:19" x14ac:dyDescent="0.2">
      <c r="A45" s="42"/>
      <c r="B45" s="42"/>
      <c r="C45" s="25" t="s">
        <v>174</v>
      </c>
      <c r="D45" s="25" t="s">
        <v>237</v>
      </c>
      <c r="E45" s="25">
        <f>IFERROR(INDEX('файл остатки'!$A$5:$DK$265,MATCH($O$1,'файл остатки'!$A$5:$A$228,0),MATCH(D45,'файл остатки'!$A$5:$DK$5,0)), 0)</f>
        <v>-258.39999999999998</v>
      </c>
      <c r="F45" s="25">
        <f>IFERROR(INDEX('файл остатки'!$A$5:$DK$265,MATCH($O$2,'файл остатки'!$A$5:$A$228,0),MATCH(D45,'файл остатки'!$A$5:$DK$5,0)), 0)</f>
        <v>0</v>
      </c>
      <c r="G45" s="25">
        <f t="shared" si="3"/>
        <v>-258.39999999999998</v>
      </c>
      <c r="H45" s="25">
        <v>0</v>
      </c>
    </row>
    <row r="46" spans="1:19" x14ac:dyDescent="0.2">
      <c r="A46" s="42"/>
      <c r="B46" s="42"/>
      <c r="C46" s="25" t="s">
        <v>175</v>
      </c>
      <c r="D46" s="25" t="s">
        <v>238</v>
      </c>
      <c r="E46" s="25">
        <f>IFERROR(INDEX('файл остатки'!$A$5:$DK$265,MATCH($O$1,'файл остатки'!$A$5:$A$228,0),MATCH(D46,'файл остатки'!$A$5:$DK$5,0)), 0)</f>
        <v>-112.8</v>
      </c>
      <c r="F46" s="25">
        <f>IFERROR(INDEX('файл остатки'!$A$5:$DK$265,MATCH($O$2,'файл остатки'!$A$5:$A$228,0),MATCH(D46,'файл остатки'!$A$5:$DK$5,0)), 0)</f>
        <v>0</v>
      </c>
      <c r="G46" s="25">
        <f t="shared" si="3"/>
        <v>-112.8</v>
      </c>
      <c r="H46" s="25">
        <v>0</v>
      </c>
    </row>
    <row r="47" spans="1:19" x14ac:dyDescent="0.2">
      <c r="A47" s="42"/>
      <c r="B47" s="42"/>
      <c r="C47" s="25" t="s">
        <v>165</v>
      </c>
      <c r="D47" s="25" t="s">
        <v>231</v>
      </c>
      <c r="E47" s="25">
        <f>IFERROR(INDEX('файл остатки'!$A$5:$DK$265,MATCH($O$1,'файл остатки'!$A$5:$A$228,0),MATCH(D47,'файл остатки'!$A$5:$DK$5,0)), 0)</f>
        <v>5</v>
      </c>
      <c r="F47" s="25">
        <f>IFERROR(INDEX('файл остатки'!$A$5:$DK$265,MATCH($O$2,'файл остатки'!$A$5:$A$228,0),MATCH(D47,'файл остатки'!$A$5:$DK$5,0)), 0)</f>
        <v>0</v>
      </c>
      <c r="G47" s="25">
        <f t="shared" si="3"/>
        <v>0</v>
      </c>
      <c r="H47" s="25">
        <v>0</v>
      </c>
    </row>
    <row r="48" spans="1:19" x14ac:dyDescent="0.2">
      <c r="A48" s="42"/>
      <c r="B48" s="42"/>
      <c r="C48" s="25" t="s">
        <v>163</v>
      </c>
      <c r="D48" s="25" t="s">
        <v>234</v>
      </c>
      <c r="E48" s="25">
        <f>IFERROR(INDEX('файл остатки'!$A$5:$DK$265,MATCH($O$1,'файл остатки'!$A$5:$A$228,0),MATCH(D48,'файл остатки'!$A$5:$DK$5,0)), 0)</f>
        <v>-187.5</v>
      </c>
      <c r="F48" s="25">
        <f>IFERROR(INDEX('файл остатки'!$A$5:$DK$265,MATCH($O$2,'файл остатки'!$A$5:$A$228,0),MATCH(D48,'файл остатки'!$A$5:$DK$5,0)), 0)</f>
        <v>0</v>
      </c>
      <c r="G48" s="25">
        <f t="shared" si="3"/>
        <v>-187.5</v>
      </c>
      <c r="H48" s="25">
        <v>0</v>
      </c>
    </row>
    <row r="49" spans="1:19" x14ac:dyDescent="0.2">
      <c r="A49" s="42"/>
      <c r="B49" s="40"/>
      <c r="C49" s="25" t="s">
        <v>167</v>
      </c>
      <c r="D49" s="25" t="s">
        <v>235</v>
      </c>
      <c r="E49" s="25">
        <f>IFERROR(INDEX('файл остатки'!$A$5:$DK$265,MATCH($O$1,'файл остатки'!$A$5:$A$228,0),MATCH(D49,'файл остатки'!$A$5:$DK$5,0)), 0)</f>
        <v>-22.5</v>
      </c>
      <c r="F49" s="25">
        <f>IFERROR(INDEX('файл остатки'!$A$5:$DK$265,MATCH($O$2,'файл остатки'!$A$5:$A$228,0),MATCH(D49,'файл остатки'!$A$5:$DK$5,0)), 0)</f>
        <v>0</v>
      </c>
      <c r="G49" s="25">
        <f t="shared" si="3"/>
        <v>-22.5</v>
      </c>
      <c r="H49" s="25">
        <v>0</v>
      </c>
    </row>
    <row r="50" spans="1:19" x14ac:dyDescent="0.2">
      <c r="A50" s="42"/>
      <c r="B50" s="43" t="s">
        <v>157</v>
      </c>
      <c r="C50" s="26" t="s">
        <v>165</v>
      </c>
      <c r="D50" s="26" t="s">
        <v>245</v>
      </c>
      <c r="E50" s="26">
        <f>IFERROR(INDEX('файл остатки'!$A$5:$DK$265,MATCH($O$1,'файл остатки'!$A$5:$A$228,0),MATCH(D50,'файл остатки'!$A$5:$DK$5,0)), 0)</f>
        <v>-188.8000000000001</v>
      </c>
      <c r="F50" s="26">
        <f>IFERROR(INDEX('файл остатки'!$A$5:$DK$265,MATCH($O$2,'файл остатки'!$A$5:$A$228,0),MATCH(D50,'файл остатки'!$A$5:$DK$5,0)), 0)</f>
        <v>0</v>
      </c>
      <c r="G50" s="26">
        <f t="shared" si="3"/>
        <v>-188.8000000000001</v>
      </c>
      <c r="H50" s="26">
        <v>0</v>
      </c>
    </row>
    <row r="51" spans="1:19" x14ac:dyDescent="0.2">
      <c r="A51" s="42"/>
      <c r="B51" s="42"/>
      <c r="C51" s="26" t="s">
        <v>169</v>
      </c>
      <c r="D51" s="26" t="s">
        <v>246</v>
      </c>
      <c r="E51" s="26">
        <f>IFERROR(INDEX('файл остатки'!$A$5:$DK$265,MATCH($O$1,'файл остатки'!$A$5:$A$228,0),MATCH(D51,'файл остатки'!$A$5:$DK$5,0)), 0)</f>
        <v>-40</v>
      </c>
      <c r="F51" s="26">
        <f>IFERROR(INDEX('файл остатки'!$A$5:$DK$265,MATCH($O$2,'файл остатки'!$A$5:$A$228,0),MATCH(D51,'файл остатки'!$A$5:$DK$5,0)), 0)</f>
        <v>0</v>
      </c>
      <c r="G51" s="26">
        <f t="shared" si="3"/>
        <v>-40</v>
      </c>
      <c r="H51" s="26">
        <v>0</v>
      </c>
    </row>
    <row r="52" spans="1:19" x14ac:dyDescent="0.2">
      <c r="A52" s="42"/>
      <c r="B52" s="42"/>
      <c r="C52" s="26" t="s">
        <v>167</v>
      </c>
      <c r="D52" s="26" t="s">
        <v>247</v>
      </c>
      <c r="E52" s="26">
        <f>IFERROR(INDEX('файл остатки'!$A$5:$DK$265,MATCH($O$1,'файл остатки'!$A$5:$A$228,0),MATCH(D52,'файл остатки'!$A$5:$DK$5,0)), 0)</f>
        <v>-19.5</v>
      </c>
      <c r="F52" s="26">
        <f>IFERROR(INDEX('файл остатки'!$A$5:$DK$265,MATCH($O$2,'файл остатки'!$A$5:$A$228,0),MATCH(D52,'файл остатки'!$A$5:$DK$5,0)), 0)</f>
        <v>0</v>
      </c>
      <c r="G52" s="26">
        <f t="shared" si="3"/>
        <v>-19.5</v>
      </c>
      <c r="H52" s="26">
        <v>0</v>
      </c>
    </row>
    <row r="53" spans="1:19" x14ac:dyDescent="0.2">
      <c r="A53" s="42"/>
      <c r="B53" s="42"/>
      <c r="C53" s="26" t="s">
        <v>175</v>
      </c>
      <c r="D53" s="26" t="s">
        <v>248</v>
      </c>
      <c r="E53" s="26">
        <f>IFERROR(INDEX('файл остатки'!$A$5:$DK$265,MATCH($O$1,'файл остатки'!$A$5:$A$228,0),MATCH(D53,'файл остатки'!$A$5:$DK$5,0)), 0)</f>
        <v>-165.6</v>
      </c>
      <c r="F53" s="26">
        <f>IFERROR(INDEX('файл остатки'!$A$5:$DK$265,MATCH($O$2,'файл остатки'!$A$5:$A$228,0),MATCH(D53,'файл остатки'!$A$5:$DK$5,0)), 0)</f>
        <v>0</v>
      </c>
      <c r="G53" s="26">
        <f t="shared" si="3"/>
        <v>-165.6</v>
      </c>
      <c r="H53" s="26">
        <v>0</v>
      </c>
    </row>
    <row r="54" spans="1:19" x14ac:dyDescent="0.2">
      <c r="A54" s="42"/>
      <c r="B54" s="42"/>
      <c r="C54" s="26" t="s">
        <v>174</v>
      </c>
      <c r="D54" s="26" t="s">
        <v>250</v>
      </c>
      <c r="E54" s="26">
        <f>IFERROR(INDEX('файл остатки'!$A$5:$DK$265,MATCH($O$1,'файл остатки'!$A$5:$A$228,0),MATCH(D54,'файл остатки'!$A$5:$DK$5,0)), 0)</f>
        <v>-364.8</v>
      </c>
      <c r="F54" s="26">
        <f>IFERROR(INDEX('файл остатки'!$A$5:$DK$265,MATCH($O$2,'файл остатки'!$A$5:$A$228,0),MATCH(D54,'файл остатки'!$A$5:$DK$5,0)), 0)</f>
        <v>0</v>
      </c>
      <c r="G54" s="26">
        <f t="shared" si="3"/>
        <v>-364.8</v>
      </c>
      <c r="H54" s="26">
        <v>0</v>
      </c>
    </row>
    <row r="55" spans="1:19" x14ac:dyDescent="0.2">
      <c r="A55" s="42"/>
      <c r="B55" s="42"/>
      <c r="C55" s="26" t="s">
        <v>173</v>
      </c>
      <c r="D55" s="26" t="s">
        <v>251</v>
      </c>
      <c r="E55" s="26">
        <f>IFERROR(INDEX('файл остатки'!$A$5:$DK$265,MATCH($O$1,'файл остатки'!$A$5:$A$228,0),MATCH(D55,'файл остатки'!$A$5:$DK$5,0)), 0)</f>
        <v>0</v>
      </c>
      <c r="F55" s="26">
        <f>IFERROR(INDEX('файл остатки'!$A$5:$DK$265,MATCH($O$2,'файл остатки'!$A$5:$A$228,0),MATCH(D55,'файл остатки'!$A$5:$DK$5,0)), 0)</f>
        <v>0</v>
      </c>
      <c r="G55" s="26">
        <f t="shared" si="3"/>
        <v>0</v>
      </c>
      <c r="H55" s="26">
        <v>0</v>
      </c>
    </row>
    <row r="56" spans="1:19" x14ac:dyDescent="0.2">
      <c r="A56" s="40"/>
      <c r="B56" s="40"/>
      <c r="C56" s="26" t="s">
        <v>163</v>
      </c>
      <c r="D56" s="26" t="s">
        <v>252</v>
      </c>
      <c r="E56" s="26">
        <f>IFERROR(INDEX('файл остатки'!$A$5:$DK$265,MATCH($O$1,'файл остатки'!$A$5:$A$228,0),MATCH(D56,'файл остатки'!$A$5:$DK$5,0)), 0)</f>
        <v>-211.5</v>
      </c>
      <c r="F56" s="26">
        <f>IFERROR(INDEX('файл остатки'!$A$5:$DK$265,MATCH($O$2,'файл остатки'!$A$5:$A$228,0),MATCH(D56,'файл остатки'!$A$5:$DK$5,0)), 0)</f>
        <v>0</v>
      </c>
      <c r="G56" s="26">
        <f t="shared" si="3"/>
        <v>-211.5</v>
      </c>
      <c r="H56" s="26">
        <v>0</v>
      </c>
    </row>
    <row r="59" spans="1:19" x14ac:dyDescent="0.2">
      <c r="A59" s="39" t="s">
        <v>647</v>
      </c>
      <c r="B59" s="41" t="s">
        <v>637</v>
      </c>
      <c r="C59" s="25" t="s">
        <v>164</v>
      </c>
      <c r="D59" s="25" t="s">
        <v>241</v>
      </c>
      <c r="E59" s="25">
        <f>IFERROR(INDEX('файл остатки'!$A$5:$DK$265,MATCH($O$1,'файл остатки'!$A$5:$A$228,0),MATCH(D59,'файл остатки'!$A$5:$DK$5,0)), 0)</f>
        <v>-16</v>
      </c>
      <c r="F59" s="25">
        <f>IFERROR(INDEX('файл остатки'!$A$5:$DK$265,MATCH($O$2,'файл остатки'!$A$5:$A$228,0),MATCH(D59,'файл остатки'!$A$5:$DK$5,0)), 0)</f>
        <v>0</v>
      </c>
      <c r="G59" s="25">
        <f>MIN(E59, 0)</f>
        <v>-16</v>
      </c>
      <c r="H59" s="25">
        <v>0</v>
      </c>
      <c r="J59" s="23">
        <v>1000</v>
      </c>
      <c r="K59" s="23">
        <f>-(G59) / J59</f>
        <v>1.6E-2</v>
      </c>
      <c r="L59" s="23">
        <f>ROUND(K59, 0)</f>
        <v>0</v>
      </c>
      <c r="R59" s="23" t="s">
        <v>648</v>
      </c>
      <c r="S59" s="23">
        <v>7</v>
      </c>
    </row>
    <row r="62" spans="1:19" x14ac:dyDescent="0.2">
      <c r="A62" s="39" t="s">
        <v>649</v>
      </c>
      <c r="B62" s="41" t="s">
        <v>637</v>
      </c>
      <c r="C62" s="25" t="s">
        <v>164</v>
      </c>
      <c r="D62" s="25" t="s">
        <v>229</v>
      </c>
      <c r="E62" s="25">
        <f>IFERROR(INDEX('файл остатки'!$A$5:$DK$265,MATCH($O$1,'файл остатки'!$A$5:$A$228,0),MATCH(D62,'файл остатки'!$A$5:$DK$5,0)), 0)</f>
        <v>-1773</v>
      </c>
      <c r="F62" s="25">
        <f>IFERROR(INDEX('файл остатки'!$A$5:$DK$265,MATCH($O$2,'файл остатки'!$A$5:$A$228,0),MATCH(D62,'файл остатки'!$A$5:$DK$5,0)), 0)</f>
        <v>0</v>
      </c>
      <c r="G62" s="25">
        <f>MIN(E62, 0)</f>
        <v>-1773</v>
      </c>
      <c r="H62" s="25">
        <v>0</v>
      </c>
      <c r="J62" s="23">
        <v>1000</v>
      </c>
      <c r="K62" s="23">
        <f>-(G62 + G63 + G64) / J62</f>
        <v>1.8034000000000001</v>
      </c>
      <c r="L62" s="23">
        <f>ROUND(K62, 0)</f>
        <v>2</v>
      </c>
      <c r="R62" s="23" t="s">
        <v>650</v>
      </c>
      <c r="S62" s="23">
        <v>6</v>
      </c>
    </row>
    <row r="63" spans="1:19" x14ac:dyDescent="0.2">
      <c r="A63" s="42"/>
      <c r="B63" s="40"/>
      <c r="C63" s="25" t="s">
        <v>164</v>
      </c>
      <c r="D63" s="25" t="s">
        <v>242</v>
      </c>
      <c r="E63" s="25">
        <f>IFERROR(INDEX('файл остатки'!$A$5:$DK$265,MATCH($O$1,'файл остатки'!$A$5:$A$228,0),MATCH(D63,'файл остатки'!$A$5:$DK$5,0)), 0)</f>
        <v>-30.4</v>
      </c>
      <c r="F63" s="25">
        <f>IFERROR(INDEX('файл остатки'!$A$5:$DK$265,MATCH($O$2,'файл остатки'!$A$5:$A$228,0),MATCH(D63,'файл остатки'!$A$5:$DK$5,0)), 0)</f>
        <v>0</v>
      </c>
      <c r="G63" s="25">
        <f>MIN(E63, 0)</f>
        <v>-30.4</v>
      </c>
      <c r="H63" s="25">
        <v>0</v>
      </c>
    </row>
    <row r="64" spans="1:19" x14ac:dyDescent="0.2">
      <c r="A64" s="40"/>
      <c r="B64" s="43" t="s">
        <v>157</v>
      </c>
      <c r="C64" s="26" t="s">
        <v>164</v>
      </c>
      <c r="D64" s="26" t="s">
        <v>243</v>
      </c>
      <c r="E64" s="26">
        <f>IFERROR(INDEX('файл остатки'!$A$5:$DK$265,MATCH($O$1,'файл остатки'!$A$5:$A$228,0),MATCH(D64,'файл остатки'!$A$5:$DK$5,0)), 0)</f>
        <v>18</v>
      </c>
      <c r="F64" s="26">
        <f>IFERROR(INDEX('файл остатки'!$A$5:$DK$265,MATCH($O$2,'файл остатки'!$A$5:$A$228,0),MATCH(D64,'файл остатки'!$A$5:$DK$5,0)), 0)</f>
        <v>0</v>
      </c>
      <c r="G64" s="26">
        <f>MIN(E64, 0)</f>
        <v>0</v>
      </c>
      <c r="H64" s="26">
        <v>0</v>
      </c>
    </row>
    <row r="67" spans="1:19" x14ac:dyDescent="0.2">
      <c r="A67" s="39" t="s">
        <v>649</v>
      </c>
      <c r="B67" s="37" t="s">
        <v>155</v>
      </c>
      <c r="C67" s="22" t="s">
        <v>164</v>
      </c>
      <c r="D67" s="22" t="s">
        <v>222</v>
      </c>
      <c r="E67" s="22">
        <f>IFERROR(INDEX('файл остатки'!$A$5:$DK$265,MATCH($O$1,'файл остатки'!$A$5:$A$228,0),MATCH(D67,'файл остатки'!$A$5:$DK$5,0)), 0)</f>
        <v>220.48</v>
      </c>
      <c r="F67" s="22">
        <f>IFERROR(INDEX('файл остатки'!$A$5:$DK$265,MATCH($O$2,'файл остатки'!$A$5:$A$228,0),MATCH(D67,'файл остатки'!$A$5:$DK$5,0)), 0)</f>
        <v>295.1742857142857</v>
      </c>
      <c r="G67" s="22">
        <v>0</v>
      </c>
      <c r="H67" s="22">
        <v>0</v>
      </c>
      <c r="J67" s="23">
        <v>850</v>
      </c>
      <c r="K67" s="23">
        <f>-(G67 + G68 + G69 + G70 + G71) / J67</f>
        <v>0</v>
      </c>
      <c r="L67" s="23">
        <f>ROUND(K67, 0)</f>
        <v>0</v>
      </c>
      <c r="R67" s="23" t="s">
        <v>651</v>
      </c>
      <c r="S67" s="23">
        <v>8</v>
      </c>
    </row>
    <row r="68" spans="1:19" x14ac:dyDescent="0.2">
      <c r="A68" s="42"/>
      <c r="B68" s="42"/>
      <c r="C68" s="22" t="s">
        <v>164</v>
      </c>
      <c r="D68" s="22" t="s">
        <v>223</v>
      </c>
      <c r="E68" s="22">
        <f>IFERROR(INDEX('файл остатки'!$A$5:$DK$265,MATCH($O$1,'файл остатки'!$A$5:$A$228,0),MATCH(D68,'файл остатки'!$A$5:$DK$5,0)), 0)</f>
        <v>-16</v>
      </c>
      <c r="F68" s="22">
        <f>IFERROR(INDEX('файл остатки'!$A$5:$DK$265,MATCH($O$2,'файл остатки'!$A$5:$A$228,0),MATCH(D68,'файл остатки'!$A$5:$DK$5,0)), 0)</f>
        <v>125.3501785714286</v>
      </c>
      <c r="G68" s="22">
        <v>0</v>
      </c>
      <c r="H68" s="22">
        <f>MIN(E68, 0)</f>
        <v>-16</v>
      </c>
    </row>
    <row r="69" spans="1:19" x14ac:dyDescent="0.2">
      <c r="A69" s="42"/>
      <c r="B69" s="42"/>
      <c r="C69" s="22" t="s">
        <v>652</v>
      </c>
      <c r="D69" s="22" t="s">
        <v>224</v>
      </c>
      <c r="E69" s="22">
        <f>IFERROR(INDEX('файл остатки'!$A$5:$DK$265,MATCH($O$1,'файл остатки'!$A$5:$A$228,0),MATCH(D69,'файл остатки'!$A$5:$DK$5,0)), 0)</f>
        <v>-45.9</v>
      </c>
      <c r="F69" s="22">
        <f>IFERROR(INDEX('файл остатки'!$A$5:$DK$265,MATCH($O$2,'файл остатки'!$A$5:$A$228,0),MATCH(D69,'файл остатки'!$A$5:$DK$5,0)), 0)</f>
        <v>107.1364285714286</v>
      </c>
      <c r="G69" s="22">
        <v>0</v>
      </c>
      <c r="H69" s="22">
        <f>MIN(E69, 0)</f>
        <v>-45.9</v>
      </c>
    </row>
    <row r="70" spans="1:19" x14ac:dyDescent="0.2">
      <c r="A70" s="42"/>
      <c r="B70" s="42"/>
      <c r="C70" s="22" t="s">
        <v>164</v>
      </c>
      <c r="D70" s="22" t="s">
        <v>225</v>
      </c>
      <c r="E70" s="22">
        <f>IFERROR(INDEX('файл остатки'!$A$5:$DK$265,MATCH($O$1,'файл остатки'!$A$5:$A$228,0),MATCH(D70,'файл остатки'!$A$5:$DK$5,0)), 0)</f>
        <v>0</v>
      </c>
      <c r="F70" s="22">
        <f>IFERROR(INDEX('файл остатки'!$A$5:$DK$265,MATCH($O$2,'файл остатки'!$A$5:$A$228,0),MATCH(D70,'файл остатки'!$A$5:$DK$5,0)), 0)</f>
        <v>27.945714285714288</v>
      </c>
      <c r="G70" s="22">
        <v>0</v>
      </c>
      <c r="H70" s="22">
        <f>MIN(E70, 0)</f>
        <v>0</v>
      </c>
    </row>
    <row r="71" spans="1:19" x14ac:dyDescent="0.2">
      <c r="A71" s="40"/>
      <c r="B71" s="40"/>
      <c r="C71" s="22" t="s">
        <v>652</v>
      </c>
      <c r="D71" s="22" t="s">
        <v>226</v>
      </c>
      <c r="E71" s="22">
        <f>IFERROR(INDEX('файл остатки'!$A$5:$DK$265,MATCH($O$1,'файл остатки'!$A$5:$A$228,0),MATCH(D71,'файл остатки'!$A$5:$DK$5,0)), 0)</f>
        <v>0</v>
      </c>
      <c r="F71" s="22">
        <f>IFERROR(INDEX('файл остатки'!$A$5:$DK$265,MATCH($O$2,'файл остатки'!$A$5:$A$228,0),MATCH(D71,'файл остатки'!$A$5:$DK$5,0)), 0)</f>
        <v>0</v>
      </c>
      <c r="G71" s="22">
        <v>0</v>
      </c>
      <c r="H71" s="22">
        <f>MIN(E71, 0)</f>
        <v>0</v>
      </c>
    </row>
  </sheetData>
  <mergeCells count="23">
    <mergeCell ref="B67:B71"/>
    <mergeCell ref="A67:A71"/>
    <mergeCell ref="B59"/>
    <mergeCell ref="A59"/>
    <mergeCell ref="B62:B63"/>
    <mergeCell ref="B64"/>
    <mergeCell ref="A62:A64"/>
    <mergeCell ref="B34:B39"/>
    <mergeCell ref="A23:A39"/>
    <mergeCell ref="B42:B49"/>
    <mergeCell ref="B50:B56"/>
    <mergeCell ref="A42:A56"/>
    <mergeCell ref="B11"/>
    <mergeCell ref="B12:B20"/>
    <mergeCell ref="A11:A20"/>
    <mergeCell ref="B23:B26"/>
    <mergeCell ref="B27:B33"/>
    <mergeCell ref="B2"/>
    <mergeCell ref="B3"/>
    <mergeCell ref="A2:A3"/>
    <mergeCell ref="B4:B6"/>
    <mergeCell ref="B7:B8"/>
    <mergeCell ref="A4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9"/>
  <sheetViews>
    <sheetView tabSelected="1" zoomScale="125" zoomScaleNormal="90" workbookViewId="0">
      <pane xSplit="16" ySplit="1" topLeftCell="Y2" activePane="bottomRight" state="frozen"/>
      <selection pane="topRight" activeCell="Q1" sqref="Q1"/>
      <selection pane="bottomLeft" activeCell="A2" sqref="A2"/>
      <selection pane="bottomRight" activeCell="Y11" sqref="Y1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6" t="s">
        <v>661</v>
      </c>
      <c r="N1" s="16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A2" s="29">
        <f t="shared" ref="A2:A27" ca="1" si="0">IF(O2="-", "", 1 + SUM(INDIRECT(ADDRESS(2,COLUMN(R2)) &amp; ":" &amp; ADDRESS(ROW(),COLUMN(R2)))))</f>
        <v>1</v>
      </c>
      <c r="B2" s="30" t="s">
        <v>636</v>
      </c>
      <c r="C2" s="29">
        <v>1000</v>
      </c>
      <c r="D2" s="29" t="s">
        <v>157</v>
      </c>
      <c r="E2" s="29" t="s">
        <v>671</v>
      </c>
      <c r="F2" s="29" t="s">
        <v>671</v>
      </c>
      <c r="G2" s="29" t="s">
        <v>672</v>
      </c>
      <c r="H2" s="29" t="s">
        <v>244</v>
      </c>
      <c r="I2" s="29">
        <v>14</v>
      </c>
      <c r="J2" s="11" t="str">
        <f t="shared" ref="J2:J80" ca="1" si="1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80" ca="1" si="2">IF(M2="", IF(X2=0, "", X2), IF(V2 = "", "", IF(V2/U2 = 0, "", V2/U2)))</f>
        <v/>
      </c>
      <c r="P2" s="1">
        <f t="shared" ref="P2:P80" si="3">IF(O2 = "-", -W2,I2)</f>
        <v>14</v>
      </c>
      <c r="Q2" s="1">
        <f t="shared" ref="Q2:Q80" ca="1" si="4">IF(O2 = "-", SUM(INDIRECT(ADDRESS(2,COLUMN(P2)) &amp; ":" &amp; ADDRESS(ROW(),COLUMN(P2)))), 0)</f>
        <v>0</v>
      </c>
      <c r="R2" s="1">
        <f t="shared" ref="R2:R80" si="5">IF(O2="-",1,0)</f>
        <v>0</v>
      </c>
      <c r="S2" s="1">
        <f t="shared" ref="S2:S80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80" si="7">8000/1000</f>
        <v>8</v>
      </c>
      <c r="V2" s="1">
        <f t="shared" ref="V2:V80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80" si="9">IF(V2 = "", "", V2/U2)</f>
        <v>0</v>
      </c>
      <c r="X2" s="1" t="str">
        <f t="shared" ref="X2:X80" ca="1" si="10">IF(O2="", "", MAX(ROUND(-(INDIRECT("S" &amp; ROW() - 1) - S2)/1000, 0), 1) * 1000)</f>
        <v/>
      </c>
    </row>
    <row r="3" spans="1:24" ht="13.75" customHeight="1" x14ac:dyDescent="0.2">
      <c r="A3" s="29">
        <f t="shared" ca="1" si="0"/>
        <v>1</v>
      </c>
      <c r="B3" s="29" t="s">
        <v>636</v>
      </c>
      <c r="C3" s="29">
        <v>1000</v>
      </c>
      <c r="D3" s="29" t="s">
        <v>157</v>
      </c>
      <c r="E3" s="29" t="s">
        <v>671</v>
      </c>
      <c r="F3" s="29" t="s">
        <v>671</v>
      </c>
      <c r="G3" s="29" t="s">
        <v>672</v>
      </c>
      <c r="H3" s="29" t="s">
        <v>249</v>
      </c>
      <c r="I3" s="29">
        <v>55</v>
      </c>
      <c r="J3" s="11" t="str">
        <f t="shared" ca="1" si="1"/>
        <v/>
      </c>
      <c r="K3" s="31">
        <v>1</v>
      </c>
      <c r="N3" s="18" t="str">
        <f t="shared" ca="1" si="2"/>
        <v/>
      </c>
      <c r="P3" s="1">
        <f t="shared" si="3"/>
        <v>55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2">
      <c r="A4" s="32">
        <f t="shared" ca="1" si="0"/>
        <v>1</v>
      </c>
      <c r="B4" s="32" t="s">
        <v>636</v>
      </c>
      <c r="C4" s="32">
        <v>1000</v>
      </c>
      <c r="D4" s="32" t="s">
        <v>637</v>
      </c>
      <c r="E4" s="32" t="s">
        <v>673</v>
      </c>
      <c r="F4" s="32" t="s">
        <v>673</v>
      </c>
      <c r="G4" s="32" t="s">
        <v>672</v>
      </c>
      <c r="H4" s="32" t="s">
        <v>241</v>
      </c>
      <c r="I4" s="32">
        <v>16</v>
      </c>
      <c r="J4" s="11" t="str">
        <f t="shared" ca="1" si="1"/>
        <v/>
      </c>
      <c r="K4" s="31">
        <v>1</v>
      </c>
      <c r="N4" s="18" t="str">
        <f t="shared" ca="1" si="2"/>
        <v/>
      </c>
      <c r="P4" s="1">
        <f t="shared" si="3"/>
        <v>16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2">
      <c r="A5" s="32">
        <f t="shared" ca="1" si="0"/>
        <v>1</v>
      </c>
      <c r="B5" s="32" t="s">
        <v>636</v>
      </c>
      <c r="C5" s="32">
        <v>1000</v>
      </c>
      <c r="D5" s="32" t="s">
        <v>637</v>
      </c>
      <c r="E5" s="32" t="s">
        <v>674</v>
      </c>
      <c r="F5" s="32" t="s">
        <v>674</v>
      </c>
      <c r="G5" s="32" t="s">
        <v>672</v>
      </c>
      <c r="H5" s="32" t="s">
        <v>230</v>
      </c>
      <c r="I5" s="32">
        <v>28</v>
      </c>
      <c r="J5" s="11" t="str">
        <f t="shared" ca="1" si="1"/>
        <v/>
      </c>
      <c r="K5" s="31">
        <v>1</v>
      </c>
      <c r="N5" s="18" t="str">
        <f t="shared" ca="1" si="2"/>
        <v/>
      </c>
      <c r="P5" s="1">
        <f t="shared" si="3"/>
        <v>28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Альче, без лактозы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75" customHeight="1" x14ac:dyDescent="0.2">
      <c r="A6" s="32">
        <f t="shared" ca="1" si="0"/>
        <v>1</v>
      </c>
      <c r="B6" s="32" t="s">
        <v>636</v>
      </c>
      <c r="C6" s="32">
        <v>1000</v>
      </c>
      <c r="D6" s="32" t="s">
        <v>637</v>
      </c>
      <c r="E6" s="32" t="s">
        <v>674</v>
      </c>
      <c r="F6" s="32" t="s">
        <v>674</v>
      </c>
      <c r="G6" s="32" t="s">
        <v>672</v>
      </c>
      <c r="H6" s="32" t="s">
        <v>239</v>
      </c>
      <c r="I6" s="32">
        <v>55</v>
      </c>
      <c r="J6" s="11" t="str">
        <f t="shared" ca="1" si="1"/>
        <v/>
      </c>
      <c r="K6" s="31">
        <v>1</v>
      </c>
      <c r="N6" s="18" t="str">
        <f t="shared" ca="1" si="2"/>
        <v/>
      </c>
      <c r="P6" s="1">
        <f t="shared" si="3"/>
        <v>55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Альче, без лактозы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2">
      <c r="A7" s="32">
        <f t="shared" ca="1" si="0"/>
        <v>1</v>
      </c>
      <c r="B7" s="32" t="s">
        <v>636</v>
      </c>
      <c r="C7" s="32">
        <v>1000</v>
      </c>
      <c r="D7" s="32" t="s">
        <v>637</v>
      </c>
      <c r="E7" s="32" t="s">
        <v>674</v>
      </c>
      <c r="F7" s="32" t="s">
        <v>674</v>
      </c>
      <c r="G7" s="32" t="s">
        <v>672</v>
      </c>
      <c r="H7" s="32" t="s">
        <v>240</v>
      </c>
      <c r="I7" s="32">
        <v>499</v>
      </c>
      <c r="J7" s="11" t="str">
        <f t="shared" ca="1" si="1"/>
        <v/>
      </c>
      <c r="K7" s="31">
        <v>1</v>
      </c>
      <c r="N7" s="18" t="str">
        <f t="shared" ca="1" si="2"/>
        <v/>
      </c>
      <c r="P7" s="1">
        <f t="shared" si="3"/>
        <v>499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Альче, без лактозы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75" customHeight="1" x14ac:dyDescent="0.2">
      <c r="A8" s="32">
        <f ca="1">IF(O8="-", "", 1 + SUM(INDIRECT(ADDRESS(2,COLUMN(R8)) &amp; ":" &amp; ADDRESS(ROW(),COLUMN(R8)))))</f>
        <v>1</v>
      </c>
      <c r="B8" s="32" t="s">
        <v>636</v>
      </c>
      <c r="C8" s="32">
        <v>1000</v>
      </c>
      <c r="D8" s="32" t="s">
        <v>637</v>
      </c>
      <c r="E8" s="32" t="s">
        <v>674</v>
      </c>
      <c r="F8" s="32" t="s">
        <v>674</v>
      </c>
      <c r="G8" s="32" t="s">
        <v>672</v>
      </c>
      <c r="H8" s="32" t="s">
        <v>235</v>
      </c>
      <c r="I8" s="32">
        <v>22</v>
      </c>
      <c r="J8" s="11" t="str">
        <f ca="1">IF(M8="", IF(O8="","",X8+(INDIRECT("S" &amp; ROW() - 1) - S8)),IF(O8="", "", INDIRECT("S" &amp; ROW() - 1) - S8))</f>
        <v/>
      </c>
      <c r="K8" s="31">
        <v>1</v>
      </c>
      <c r="N8" s="18" t="str">
        <f ca="1">IF(M8="", IF(X8=0, "", X8), IF(V8 = "", "", IF(V8/U8 = 0, "", V8/U8)))</f>
        <v/>
      </c>
      <c r="P8" s="1">
        <f>IF(O8 = "-", -W8,I8)</f>
        <v>22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>IF(V8 = "", "", V8/U8)</f>
        <v>0</v>
      </c>
      <c r="X8" s="1" t="str">
        <f ca="1">IF(O8="", "", MAX(ROUND(-(INDIRECT("S" &amp; ROW() - 1) - S8)/1000, 0), 1) * 1000)</f>
        <v/>
      </c>
    </row>
    <row r="9" spans="1:24" ht="13.75" customHeight="1" x14ac:dyDescent="0.2">
      <c r="A9" s="32">
        <f ca="1">IF(O9="-", "", 1 + SUM(INDIRECT(ADDRESS(2,COLUMN(R9)) &amp; ":" &amp; ADDRESS(ROW(),COLUMN(R9)))))</f>
        <v>1</v>
      </c>
      <c r="B9" s="32" t="s">
        <v>636</v>
      </c>
      <c r="C9" s="32">
        <v>1000</v>
      </c>
      <c r="D9" s="32" t="s">
        <v>637</v>
      </c>
      <c r="E9" s="32" t="s">
        <v>674</v>
      </c>
      <c r="F9" s="32" t="s">
        <v>674</v>
      </c>
      <c r="G9" s="32" t="s">
        <v>672</v>
      </c>
      <c r="H9" s="32" t="s">
        <v>234</v>
      </c>
      <c r="I9" s="32">
        <v>188</v>
      </c>
      <c r="J9" s="11" t="str">
        <f ca="1">IF(M9="", IF(O9="","",X9+(INDIRECT("S" &amp; ROW() - 1) - S9)),IF(O9="", "", INDIRECT("S" &amp; ROW() - 1) - S9))</f>
        <v/>
      </c>
      <c r="K9" s="31">
        <v>1</v>
      </c>
      <c r="N9" s="18" t="str">
        <f ca="1">IF(M9="", IF(X9=0, "", X9), IF(V9 = "", "", IF(V9/U9 = 0, "", V9/U9)))</f>
        <v/>
      </c>
      <c r="P9" s="1">
        <f>IF(O9 = "-", -W9,I9)</f>
        <v>188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S9)/1000, 0), 1) * 1000)</f>
        <v/>
      </c>
    </row>
    <row r="10" spans="1:24" ht="13.75" customHeight="1" x14ac:dyDescent="0.2">
      <c r="A10" s="32">
        <f ca="1">IF(O10="-", "", 1 + SUM(INDIRECT(ADDRESS(2,COLUMN(R10)) &amp; ":" &amp; ADDRESS(ROW(),COLUMN(R10)))))</f>
        <v>1</v>
      </c>
      <c r="B10" s="32" t="s">
        <v>636</v>
      </c>
      <c r="C10" s="32">
        <v>1000</v>
      </c>
      <c r="D10" s="32" t="s">
        <v>637</v>
      </c>
      <c r="E10" s="32" t="s">
        <v>676</v>
      </c>
      <c r="F10" s="32" t="s">
        <v>676</v>
      </c>
      <c r="G10" s="32" t="s">
        <v>672</v>
      </c>
      <c r="H10" s="32" t="s">
        <v>238</v>
      </c>
      <c r="I10" s="32">
        <v>113</v>
      </c>
      <c r="J10" s="11" t="str">
        <f ca="1">IF(M10="", IF(O10="","",X10+(INDIRECT("S" &amp; ROW() - 1) - S10)),IF(O10="", "", INDIRECT("S" &amp; ROW() - 1) - S10))</f>
        <v/>
      </c>
      <c r="K10" s="31">
        <v>1</v>
      </c>
      <c r="N10" s="18" t="str">
        <f ca="1">IF(M10="", IF(X10=0, "", X10), IF(V10 = "", "", IF(V10/U10 = 0, "", V10/U10)))</f>
        <v/>
      </c>
      <c r="P10" s="1">
        <f>IF(O10 = "-", -W10,I10)</f>
        <v>113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0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>IF(V10 = "", "", V10/U10)</f>
        <v>0</v>
      </c>
      <c r="X10" s="1" t="str">
        <f ca="1">IF(O10="", "", MAX(ROUND(-(INDIRECT("S" &amp; ROW() - 1) - S10)/1000, 0), 1) * 1000)</f>
        <v/>
      </c>
    </row>
    <row r="11" spans="1:24" ht="13.75" customHeight="1" x14ac:dyDescent="0.2">
      <c r="A11" s="31" t="str">
        <f t="shared" ca="1" si="0"/>
        <v/>
      </c>
      <c r="B11" s="31" t="s">
        <v>675</v>
      </c>
      <c r="C11" s="31" t="s">
        <v>675</v>
      </c>
      <c r="D11" s="31" t="s">
        <v>675</v>
      </c>
      <c r="E11" s="31" t="s">
        <v>675</v>
      </c>
      <c r="F11" s="31" t="s">
        <v>675</v>
      </c>
      <c r="G11" s="31" t="s">
        <v>675</v>
      </c>
      <c r="H11" s="31" t="s">
        <v>675</v>
      </c>
      <c r="J11" s="11">
        <f t="shared" ca="1" si="1"/>
        <v>10</v>
      </c>
      <c r="K11" s="31"/>
      <c r="N11" s="18">
        <f t="shared" ca="1" si="2"/>
        <v>1000</v>
      </c>
      <c r="O11" s="31" t="s">
        <v>675</v>
      </c>
      <c r="P11" s="1">
        <f t="shared" si="3"/>
        <v>0</v>
      </c>
      <c r="Q11" s="1">
        <f t="shared" ca="1" si="4"/>
        <v>990</v>
      </c>
      <c r="R11" s="1">
        <f t="shared" si="5"/>
        <v>1</v>
      </c>
      <c r="S11" s="1">
        <f t="shared" ca="1" si="6"/>
        <v>990</v>
      </c>
      <c r="T11" s="1" t="str">
        <f>IF(H11="","",VLOOKUP(H11,'Вода SKU'!$A$1:$B$150,2,0))</f>
        <v>-</v>
      </c>
      <c r="U11" s="1">
        <f t="shared" si="7"/>
        <v>8</v>
      </c>
      <c r="V11" s="1">
        <f t="shared" si="8"/>
        <v>0</v>
      </c>
      <c r="W11" s="1">
        <f t="shared" si="9"/>
        <v>0</v>
      </c>
      <c r="X11" s="1">
        <f t="shared" ca="1" si="10"/>
        <v>1000</v>
      </c>
    </row>
    <row r="12" spans="1:24" ht="13.75" customHeight="1" x14ac:dyDescent="0.2">
      <c r="A12" s="32">
        <f t="shared" ca="1" si="0"/>
        <v>2</v>
      </c>
      <c r="B12" s="32" t="s">
        <v>645</v>
      </c>
      <c r="C12" s="32">
        <v>1000</v>
      </c>
      <c r="D12" s="32" t="s">
        <v>637</v>
      </c>
      <c r="E12" s="32" t="s">
        <v>676</v>
      </c>
      <c r="F12" s="32" t="s">
        <v>676</v>
      </c>
      <c r="G12" s="32" t="s">
        <v>672</v>
      </c>
      <c r="H12" s="32" t="s">
        <v>237</v>
      </c>
      <c r="I12" s="32">
        <v>258</v>
      </c>
      <c r="J12" s="11" t="str">
        <f t="shared" ca="1" si="1"/>
        <v/>
      </c>
      <c r="K12" s="31">
        <v>1</v>
      </c>
      <c r="N12" s="18" t="str">
        <f t="shared" ca="1" si="2"/>
        <v/>
      </c>
      <c r="P12" s="1">
        <f t="shared" si="3"/>
        <v>258</v>
      </c>
      <c r="Q12" s="1">
        <f t="shared" ca="1" si="4"/>
        <v>0</v>
      </c>
      <c r="R12" s="1">
        <f t="shared" si="5"/>
        <v>0</v>
      </c>
      <c r="S12" s="1">
        <f t="shared" ca="1" si="6"/>
        <v>990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2">
      <c r="A13" s="32">
        <f t="shared" ca="1" si="0"/>
        <v>2</v>
      </c>
      <c r="B13" s="32" t="s">
        <v>645</v>
      </c>
      <c r="C13" s="32">
        <v>1000</v>
      </c>
      <c r="D13" s="32" t="s">
        <v>637</v>
      </c>
      <c r="E13" s="32" t="s">
        <v>676</v>
      </c>
      <c r="F13" s="32" t="s">
        <v>676</v>
      </c>
      <c r="G13" s="32" t="s">
        <v>672</v>
      </c>
      <c r="H13" s="32" t="s">
        <v>236</v>
      </c>
      <c r="I13" s="32">
        <v>407</v>
      </c>
      <c r="J13" s="11" t="str">
        <f t="shared" ca="1" si="1"/>
        <v/>
      </c>
      <c r="K13" s="31">
        <v>1</v>
      </c>
      <c r="N13" s="18" t="str">
        <f t="shared" ca="1" si="2"/>
        <v/>
      </c>
      <c r="P13" s="1">
        <f t="shared" si="3"/>
        <v>407</v>
      </c>
      <c r="Q13" s="1">
        <f t="shared" ca="1" si="4"/>
        <v>0</v>
      </c>
      <c r="R13" s="1">
        <f t="shared" si="5"/>
        <v>0</v>
      </c>
      <c r="S13" s="1">
        <f t="shared" ca="1" si="6"/>
        <v>990</v>
      </c>
      <c r="T13" s="1" t="str">
        <f>IF(H13="","",VLOOKUP(H13,'Вода SKU'!$A$1:$B$150,2,0))</f>
        <v>3.3, Сакко</v>
      </c>
      <c r="U13" s="1">
        <f t="shared" si="7"/>
        <v>8</v>
      </c>
      <c r="V13" s="1">
        <f t="shared" si="8"/>
        <v>0</v>
      </c>
      <c r="W13" s="1">
        <f t="shared" si="9"/>
        <v>0</v>
      </c>
      <c r="X13" s="1" t="str">
        <f t="shared" ca="1" si="10"/>
        <v/>
      </c>
    </row>
    <row r="14" spans="1:24" s="1" customFormat="1" ht="13.75" customHeight="1" x14ac:dyDescent="0.2">
      <c r="A14" s="32">
        <f t="shared" ref="A14" ca="1" si="11">IF(O14="-", "", 1 + SUM(INDIRECT(ADDRESS(2,COLUMN(R14)) &amp; ":" &amp; ADDRESS(ROW(),COLUMN(R14)))))</f>
        <v>2</v>
      </c>
      <c r="B14" s="32" t="s">
        <v>645</v>
      </c>
      <c r="C14" s="32">
        <v>1000</v>
      </c>
      <c r="D14" s="32" t="s">
        <v>637</v>
      </c>
      <c r="E14" s="32" t="s">
        <v>676</v>
      </c>
      <c r="F14" s="32" t="s">
        <v>676</v>
      </c>
      <c r="G14" s="32" t="s">
        <v>672</v>
      </c>
      <c r="H14" s="32" t="s">
        <v>245</v>
      </c>
      <c r="I14" s="32">
        <v>335</v>
      </c>
      <c r="J14" s="11" t="str">
        <f t="shared" ref="J14" ca="1" si="12">IF(M14="", IF(O14="","",X14+(INDIRECT("S" &amp; ROW() - 1) - S14)),IF(O14="", "", INDIRECT("S" &amp; ROW() - 1) - S14))</f>
        <v/>
      </c>
      <c r="K14" s="31">
        <v>1</v>
      </c>
      <c r="L14" s="11"/>
      <c r="M14" s="12"/>
      <c r="N14" s="18" t="str">
        <f t="shared" ref="N14" ca="1" si="13">IF(M14="", IF(X14=0, "", X14), IF(V14 = "", "", IF(V14/U14 = 0, "", V14/U14)))</f>
        <v/>
      </c>
      <c r="P14" s="1">
        <f t="shared" ref="P14" si="14">IF(O14 = "-", -W14,I14)</f>
        <v>335</v>
      </c>
      <c r="Q14" s="1">
        <f t="shared" ref="Q14" ca="1" si="15">IF(O14 = "-", SUM(INDIRECT(ADDRESS(2,COLUMN(P14)) &amp; ":" &amp; ADDRESS(ROW(),COLUMN(P14)))), 0)</f>
        <v>0</v>
      </c>
      <c r="R14" s="1">
        <f t="shared" ref="R14" si="16">IF(O14="-",1,0)</f>
        <v>0</v>
      </c>
      <c r="S14" s="1">
        <f t="shared" ref="S14" ca="1" si="17">IF(Q14 = 0, INDIRECT("S" &amp; ROW() - 1), Q14)</f>
        <v>990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 t="shared" si="8"/>
        <v>0</v>
      </c>
      <c r="W14" s="1">
        <f t="shared" ref="W14" si="18">IF(V14 = "", "", V14/U14)</f>
        <v>0</v>
      </c>
      <c r="X14" s="1" t="str">
        <f t="shared" ref="X14" ca="1" si="19">IF(O14="", "", MAX(ROUND(-(INDIRECT("S" &amp; ROW() - 1) - S14)/1000, 0), 1) * 1000)</f>
        <v/>
      </c>
    </row>
    <row r="15" spans="1:24" ht="13.75" customHeight="1" x14ac:dyDescent="0.2">
      <c r="A15" s="31" t="str">
        <f t="shared" ca="1" si="0"/>
        <v/>
      </c>
      <c r="B15" s="31" t="s">
        <v>675</v>
      </c>
      <c r="C15" s="31" t="s">
        <v>675</v>
      </c>
      <c r="D15" s="31" t="s">
        <v>675</v>
      </c>
      <c r="E15" s="31" t="s">
        <v>675</v>
      </c>
      <c r="F15" s="31" t="s">
        <v>675</v>
      </c>
      <c r="G15" s="31" t="s">
        <v>675</v>
      </c>
      <c r="H15" s="31" t="s">
        <v>675</v>
      </c>
      <c r="J15" s="11">
        <f t="shared" ca="1" si="1"/>
        <v>0</v>
      </c>
      <c r="K15" s="31"/>
      <c r="N15" s="18">
        <f t="shared" ca="1" si="2"/>
        <v>1000</v>
      </c>
      <c r="O15" s="31" t="s">
        <v>675</v>
      </c>
      <c r="P15" s="1">
        <f t="shared" si="3"/>
        <v>0</v>
      </c>
      <c r="Q15" s="1">
        <f t="shared" ca="1" si="4"/>
        <v>1990</v>
      </c>
      <c r="R15" s="1">
        <f t="shared" si="5"/>
        <v>1</v>
      </c>
      <c r="S15" s="1">
        <f t="shared" ca="1" si="6"/>
        <v>1990</v>
      </c>
      <c r="T15" s="1" t="str">
        <f>IF(H15="","",VLOOKUP(H15,'Вода SKU'!$A$1:$B$150,2,0))</f>
        <v>-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>
        <f t="shared" ca="1" si="10"/>
        <v>1000</v>
      </c>
    </row>
    <row r="16" spans="1:24" ht="13.75" customHeight="1" x14ac:dyDescent="0.2">
      <c r="A16" s="32">
        <f t="shared" ca="1" si="0"/>
        <v>3</v>
      </c>
      <c r="B16" s="32" t="s">
        <v>649</v>
      </c>
      <c r="C16" s="32">
        <v>1000</v>
      </c>
      <c r="D16" s="32" t="s">
        <v>637</v>
      </c>
      <c r="E16" s="32" t="s">
        <v>677</v>
      </c>
      <c r="F16" s="32" t="s">
        <v>677</v>
      </c>
      <c r="G16" s="32" t="s">
        <v>678</v>
      </c>
      <c r="H16" s="32" t="s">
        <v>242</v>
      </c>
      <c r="I16" s="32">
        <v>30</v>
      </c>
      <c r="J16" s="11" t="str">
        <f t="shared" ca="1" si="1"/>
        <v/>
      </c>
      <c r="K16" s="31">
        <v>1</v>
      </c>
      <c r="N16" s="18" t="str">
        <f t="shared" ca="1" si="2"/>
        <v/>
      </c>
      <c r="P16" s="1">
        <f t="shared" si="3"/>
        <v>30</v>
      </c>
      <c r="Q16" s="1">
        <f t="shared" ca="1" si="4"/>
        <v>0</v>
      </c>
      <c r="R16" s="1">
        <f t="shared" si="5"/>
        <v>0</v>
      </c>
      <c r="S16" s="1">
        <f t="shared" ca="1" si="6"/>
        <v>1990</v>
      </c>
      <c r="T16" s="1" t="str">
        <f>IF(H16="","",VLOOKUP(H16,'Вода SKU'!$A$1:$B$150,2,0))</f>
        <v>3.6, Альче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75" customHeight="1" x14ac:dyDescent="0.2">
      <c r="A17" s="32">
        <f t="shared" ca="1" si="0"/>
        <v>3</v>
      </c>
      <c r="B17" s="32" t="s">
        <v>649</v>
      </c>
      <c r="C17" s="32">
        <v>1000</v>
      </c>
      <c r="D17" s="32" t="s">
        <v>637</v>
      </c>
      <c r="E17" s="32" t="s">
        <v>674</v>
      </c>
      <c r="F17" s="32" t="s">
        <v>674</v>
      </c>
      <c r="G17" s="32" t="s">
        <v>672</v>
      </c>
      <c r="H17" s="32" t="s">
        <v>229</v>
      </c>
      <c r="I17" s="32">
        <v>970</v>
      </c>
      <c r="J17" s="11" t="str">
        <f t="shared" ca="1" si="1"/>
        <v/>
      </c>
      <c r="K17" s="31">
        <v>1</v>
      </c>
      <c r="N17" s="18" t="str">
        <f t="shared" ca="1" si="2"/>
        <v/>
      </c>
      <c r="P17" s="1">
        <f t="shared" si="3"/>
        <v>970</v>
      </c>
      <c r="Q17" s="1">
        <f t="shared" ca="1" si="4"/>
        <v>0</v>
      </c>
      <c r="R17" s="1">
        <f t="shared" si="5"/>
        <v>0</v>
      </c>
      <c r="S17" s="1">
        <f t="shared" ca="1" si="6"/>
        <v>1990</v>
      </c>
      <c r="T17" s="1" t="str">
        <f>IF(H17="","",VLOOKUP(H17,'Вода SKU'!$A$1:$B$150,2,0))</f>
        <v>3.6, Альче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2">
      <c r="A18" s="31" t="str">
        <f t="shared" ca="1" si="0"/>
        <v/>
      </c>
      <c r="B18" s="31" t="s">
        <v>675</v>
      </c>
      <c r="C18" s="31" t="s">
        <v>675</v>
      </c>
      <c r="D18" s="31" t="s">
        <v>675</v>
      </c>
      <c r="E18" s="31" t="s">
        <v>675</v>
      </c>
      <c r="F18" s="31" t="s">
        <v>675</v>
      </c>
      <c r="G18" s="31" t="s">
        <v>675</v>
      </c>
      <c r="H18" s="31" t="s">
        <v>675</v>
      </c>
      <c r="J18" s="11">
        <f t="shared" ca="1" si="1"/>
        <v>0</v>
      </c>
      <c r="K18" s="31"/>
      <c r="N18" s="18">
        <f t="shared" ca="1" si="2"/>
        <v>1000</v>
      </c>
      <c r="O18" s="31" t="s">
        <v>675</v>
      </c>
      <c r="P18" s="1">
        <f t="shared" si="3"/>
        <v>0</v>
      </c>
      <c r="Q18" s="1">
        <f t="shared" ca="1" si="4"/>
        <v>2990</v>
      </c>
      <c r="R18" s="1">
        <f t="shared" si="5"/>
        <v>1</v>
      </c>
      <c r="S18" s="1">
        <f t="shared" ca="1" si="6"/>
        <v>2990</v>
      </c>
      <c r="T18" s="1" t="str">
        <f>IF(H18="","",VLOOKUP(H18,'Вода SKU'!$A$1:$B$150,2,0))</f>
        <v>-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>
        <f t="shared" ca="1" si="10"/>
        <v>1000</v>
      </c>
    </row>
    <row r="19" spans="1:24" ht="13.75" customHeight="1" x14ac:dyDescent="0.2">
      <c r="A19" s="32">
        <f t="shared" ca="1" si="0"/>
        <v>4</v>
      </c>
      <c r="B19" s="32" t="s">
        <v>649</v>
      </c>
      <c r="C19" s="32">
        <v>1000</v>
      </c>
      <c r="D19" s="32" t="s">
        <v>637</v>
      </c>
      <c r="E19" s="32" t="s">
        <v>674</v>
      </c>
      <c r="F19" s="32" t="s">
        <v>674</v>
      </c>
      <c r="G19" s="32" t="s">
        <v>672</v>
      </c>
      <c r="H19" s="32" t="s">
        <v>229</v>
      </c>
      <c r="I19" s="32">
        <v>1000</v>
      </c>
      <c r="J19" s="11" t="str">
        <f t="shared" ca="1" si="1"/>
        <v/>
      </c>
      <c r="K19" s="31">
        <v>1</v>
      </c>
      <c r="N19" s="18" t="str">
        <f t="shared" ca="1" si="2"/>
        <v/>
      </c>
      <c r="P19" s="1">
        <f t="shared" si="3"/>
        <v>1000</v>
      </c>
      <c r="Q19" s="1">
        <f t="shared" ca="1" si="4"/>
        <v>0</v>
      </c>
      <c r="R19" s="1">
        <f t="shared" si="5"/>
        <v>0</v>
      </c>
      <c r="S19" s="1">
        <f t="shared" ca="1" si="6"/>
        <v>2990</v>
      </c>
      <c r="T19" s="1" t="str">
        <f>IF(H19="","",VLOOKUP(H19,'Вода SKU'!$A$1:$B$150,2,0))</f>
        <v>3.6, Альче</v>
      </c>
      <c r="U19" s="1">
        <f t="shared" si="7"/>
        <v>8</v>
      </c>
      <c r="V19" s="1">
        <f t="shared" si="8"/>
        <v>0</v>
      </c>
      <c r="W19" s="1">
        <f t="shared" si="9"/>
        <v>0</v>
      </c>
      <c r="X19" s="1" t="str">
        <f t="shared" ca="1" si="10"/>
        <v/>
      </c>
    </row>
    <row r="20" spans="1:24" ht="13.75" customHeight="1" x14ac:dyDescent="0.2">
      <c r="A20" s="31" t="str">
        <f t="shared" ca="1" si="0"/>
        <v/>
      </c>
      <c r="B20" s="31" t="s">
        <v>675</v>
      </c>
      <c r="C20" s="31" t="s">
        <v>675</v>
      </c>
      <c r="D20" s="31" t="s">
        <v>675</v>
      </c>
      <c r="E20" s="31" t="s">
        <v>675</v>
      </c>
      <c r="F20" s="31" t="s">
        <v>675</v>
      </c>
      <c r="G20" s="31" t="s">
        <v>675</v>
      </c>
      <c r="H20" s="31" t="s">
        <v>675</v>
      </c>
      <c r="J20" s="11">
        <f t="shared" ca="1" si="1"/>
        <v>0</v>
      </c>
      <c r="K20" s="31"/>
      <c r="N20" s="18">
        <f t="shared" ca="1" si="2"/>
        <v>1000</v>
      </c>
      <c r="O20" s="31" t="s">
        <v>675</v>
      </c>
      <c r="P20" s="1">
        <f t="shared" si="3"/>
        <v>0</v>
      </c>
      <c r="Q20" s="1">
        <f t="shared" ca="1" si="4"/>
        <v>3990</v>
      </c>
      <c r="R20" s="1">
        <f t="shared" si="5"/>
        <v>1</v>
      </c>
      <c r="S20" s="1">
        <f t="shared" ca="1" si="6"/>
        <v>3990</v>
      </c>
      <c r="T20" s="1" t="str">
        <f>IF(H20="","",VLOOKUP(H20,'Вода SKU'!$A$1:$B$150,2,0))</f>
        <v>-</v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>
        <f t="shared" ca="1" si="10"/>
        <v>1000</v>
      </c>
    </row>
    <row r="21" spans="1:24" ht="13.75" customHeight="1" x14ac:dyDescent="0.2">
      <c r="A21" s="29">
        <f t="shared" ca="1" si="0"/>
        <v>5</v>
      </c>
      <c r="B21" s="29" t="s">
        <v>645</v>
      </c>
      <c r="C21" s="29">
        <v>1000</v>
      </c>
      <c r="D21" s="29" t="s">
        <v>157</v>
      </c>
      <c r="E21" s="29" t="s">
        <v>671</v>
      </c>
      <c r="F21" s="29" t="s">
        <v>671</v>
      </c>
      <c r="G21" s="29" t="s">
        <v>672</v>
      </c>
      <c r="H21" s="29" t="s">
        <v>247</v>
      </c>
      <c r="I21" s="29">
        <v>20</v>
      </c>
      <c r="J21" s="11" t="str">
        <f t="shared" ca="1" si="1"/>
        <v/>
      </c>
      <c r="K21" s="31">
        <v>1</v>
      </c>
      <c r="N21" s="18" t="str">
        <f t="shared" ca="1" si="2"/>
        <v/>
      </c>
      <c r="P21" s="1">
        <f t="shared" si="3"/>
        <v>20</v>
      </c>
      <c r="Q21" s="1">
        <f t="shared" ca="1" si="4"/>
        <v>0</v>
      </c>
      <c r="R21" s="1">
        <f t="shared" si="5"/>
        <v>0</v>
      </c>
      <c r="S21" s="1">
        <f t="shared" ca="1" si="6"/>
        <v>3990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75" customHeight="1" x14ac:dyDescent="0.2">
      <c r="A22" s="29">
        <f t="shared" ca="1" si="0"/>
        <v>5</v>
      </c>
      <c r="B22" s="29" t="s">
        <v>645</v>
      </c>
      <c r="C22" s="29">
        <v>1000</v>
      </c>
      <c r="D22" s="29" t="s">
        <v>157</v>
      </c>
      <c r="E22" s="29" t="s">
        <v>671</v>
      </c>
      <c r="F22" s="29" t="s">
        <v>671</v>
      </c>
      <c r="G22" s="29" t="s">
        <v>672</v>
      </c>
      <c r="H22" s="29" t="s">
        <v>252</v>
      </c>
      <c r="I22" s="29">
        <v>212</v>
      </c>
      <c r="J22" s="11" t="str">
        <f t="shared" ca="1" si="1"/>
        <v/>
      </c>
      <c r="K22" s="31">
        <v>1</v>
      </c>
      <c r="N22" s="18" t="str">
        <f t="shared" ca="1" si="2"/>
        <v/>
      </c>
      <c r="P22" s="1">
        <f t="shared" si="3"/>
        <v>212</v>
      </c>
      <c r="Q22" s="1">
        <f t="shared" ca="1" si="4"/>
        <v>0</v>
      </c>
      <c r="R22" s="1">
        <f t="shared" si="5"/>
        <v>0</v>
      </c>
      <c r="S22" s="1">
        <f t="shared" ca="1" si="6"/>
        <v>3990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75" customHeight="1" x14ac:dyDescent="0.2">
      <c r="A23" s="29">
        <f t="shared" ca="1" si="0"/>
        <v>5</v>
      </c>
      <c r="B23" s="29" t="s">
        <v>645</v>
      </c>
      <c r="C23" s="29">
        <v>1000</v>
      </c>
      <c r="D23" s="29" t="s">
        <v>157</v>
      </c>
      <c r="E23" s="29" t="s">
        <v>671</v>
      </c>
      <c r="F23" s="29" t="s">
        <v>671</v>
      </c>
      <c r="G23" s="29" t="s">
        <v>672</v>
      </c>
      <c r="H23" s="29" t="s">
        <v>246</v>
      </c>
      <c r="I23" s="29">
        <v>40</v>
      </c>
      <c r="J23" s="11" t="str">
        <f t="shared" ca="1" si="1"/>
        <v/>
      </c>
      <c r="K23" s="31">
        <v>1</v>
      </c>
      <c r="N23" s="18" t="str">
        <f t="shared" ca="1" si="2"/>
        <v/>
      </c>
      <c r="P23" s="1">
        <f t="shared" si="3"/>
        <v>40</v>
      </c>
      <c r="Q23" s="1">
        <f t="shared" ca="1" si="4"/>
        <v>0</v>
      </c>
      <c r="R23" s="1">
        <f t="shared" si="5"/>
        <v>0</v>
      </c>
      <c r="S23" s="1">
        <f t="shared" ca="1" si="6"/>
        <v>3990</v>
      </c>
      <c r="T23" s="1" t="str">
        <f>IF(H23="","",VLOOKUP(H23,'Вода SKU'!$A$1:$B$150,2,0))</f>
        <v>3.3, Сакко</v>
      </c>
      <c r="U23" s="1">
        <f t="shared" si="7"/>
        <v>8</v>
      </c>
      <c r="V23" s="1">
        <f t="shared" si="8"/>
        <v>0</v>
      </c>
      <c r="W23" s="1">
        <f t="shared" si="9"/>
        <v>0</v>
      </c>
      <c r="X23" s="1" t="str">
        <f t="shared" ca="1" si="10"/>
        <v/>
      </c>
    </row>
    <row r="24" spans="1:24" ht="13.75" customHeight="1" x14ac:dyDescent="0.2">
      <c r="A24" s="29">
        <f t="shared" ca="1" si="0"/>
        <v>5</v>
      </c>
      <c r="B24" s="29" t="s">
        <v>645</v>
      </c>
      <c r="C24" s="29">
        <v>1000</v>
      </c>
      <c r="D24" s="29" t="s">
        <v>157</v>
      </c>
      <c r="E24" s="29" t="s">
        <v>671</v>
      </c>
      <c r="F24" s="29" t="s">
        <v>671</v>
      </c>
      <c r="G24" s="29" t="s">
        <v>672</v>
      </c>
      <c r="H24" s="29" t="s">
        <v>248</v>
      </c>
      <c r="I24" s="29">
        <v>166</v>
      </c>
      <c r="J24" s="11" t="str">
        <f t="shared" ca="1" si="1"/>
        <v/>
      </c>
      <c r="K24" s="31">
        <v>1</v>
      </c>
      <c r="N24" s="18" t="str">
        <f t="shared" ca="1" si="2"/>
        <v/>
      </c>
      <c r="P24" s="1">
        <f t="shared" si="3"/>
        <v>166</v>
      </c>
      <c r="Q24" s="1">
        <f t="shared" ca="1" si="4"/>
        <v>0</v>
      </c>
      <c r="R24" s="1">
        <f t="shared" si="5"/>
        <v>0</v>
      </c>
      <c r="S24" s="1">
        <f t="shared" ca="1" si="6"/>
        <v>3990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75" customHeight="1" x14ac:dyDescent="0.2">
      <c r="A25" s="29">
        <f t="shared" ca="1" si="0"/>
        <v>5</v>
      </c>
      <c r="B25" s="29" t="s">
        <v>645</v>
      </c>
      <c r="C25" s="29">
        <v>1000</v>
      </c>
      <c r="D25" s="29" t="s">
        <v>157</v>
      </c>
      <c r="E25" s="29" t="s">
        <v>671</v>
      </c>
      <c r="F25" s="29" t="s">
        <v>671</v>
      </c>
      <c r="G25" s="29" t="s">
        <v>672</v>
      </c>
      <c r="H25" s="29" t="s">
        <v>245</v>
      </c>
      <c r="I25" s="29">
        <v>189</v>
      </c>
      <c r="J25" s="11" t="str">
        <f t="shared" ca="1" si="1"/>
        <v/>
      </c>
      <c r="K25" s="31">
        <v>1</v>
      </c>
      <c r="N25" s="18" t="str">
        <f t="shared" ca="1" si="2"/>
        <v/>
      </c>
      <c r="P25" s="1">
        <f t="shared" si="3"/>
        <v>189</v>
      </c>
      <c r="Q25" s="1">
        <f t="shared" ca="1" si="4"/>
        <v>0</v>
      </c>
      <c r="R25" s="1">
        <f t="shared" si="5"/>
        <v>0</v>
      </c>
      <c r="S25" s="1">
        <f t="shared" ca="1" si="6"/>
        <v>3990</v>
      </c>
      <c r="T25" s="1" t="str">
        <f>IF(H25="","",VLOOKUP(H25,'Вода SKU'!$A$1:$B$150,2,0))</f>
        <v>3.3, Сакко</v>
      </c>
      <c r="U25" s="1">
        <f t="shared" si="7"/>
        <v>8</v>
      </c>
      <c r="V25" s="1">
        <f t="shared" si="8"/>
        <v>0</v>
      </c>
      <c r="W25" s="1">
        <f t="shared" si="9"/>
        <v>0</v>
      </c>
      <c r="X25" s="1" t="str">
        <f t="shared" ca="1" si="10"/>
        <v/>
      </c>
    </row>
    <row r="26" spans="1:24" ht="13.75" customHeight="1" x14ac:dyDescent="0.2">
      <c r="A26" s="29">
        <f t="shared" ca="1" si="0"/>
        <v>5</v>
      </c>
      <c r="B26" s="29" t="s">
        <v>645</v>
      </c>
      <c r="C26" s="29">
        <v>1000</v>
      </c>
      <c r="D26" s="29" t="s">
        <v>157</v>
      </c>
      <c r="E26" s="29" t="s">
        <v>671</v>
      </c>
      <c r="F26" s="29" t="s">
        <v>671</v>
      </c>
      <c r="G26" s="29" t="s">
        <v>672</v>
      </c>
      <c r="H26" s="29" t="s">
        <v>250</v>
      </c>
      <c r="I26" s="29">
        <v>365</v>
      </c>
      <c r="J26" s="11" t="str">
        <f t="shared" ca="1" si="1"/>
        <v/>
      </c>
      <c r="K26" s="31">
        <v>1</v>
      </c>
      <c r="N26" s="18" t="str">
        <f t="shared" ca="1" si="2"/>
        <v/>
      </c>
      <c r="P26" s="1">
        <f t="shared" si="3"/>
        <v>365</v>
      </c>
      <c r="Q26" s="1">
        <f t="shared" ca="1" si="4"/>
        <v>0</v>
      </c>
      <c r="R26" s="1">
        <f t="shared" si="5"/>
        <v>0</v>
      </c>
      <c r="S26" s="1">
        <f t="shared" ca="1" si="6"/>
        <v>3990</v>
      </c>
      <c r="T26" s="1" t="str">
        <f>IF(H26="","",VLOOKUP(H26,'Вода SKU'!$A$1:$B$150,2,0))</f>
        <v>3.3, Сакко</v>
      </c>
      <c r="U26" s="1">
        <f t="shared" si="7"/>
        <v>8</v>
      </c>
      <c r="V26" s="1">
        <f t="shared" si="8"/>
        <v>0</v>
      </c>
      <c r="W26" s="1">
        <f t="shared" si="9"/>
        <v>0</v>
      </c>
      <c r="X26" s="1" t="str">
        <f t="shared" ca="1" si="10"/>
        <v/>
      </c>
    </row>
    <row r="27" spans="1:24" ht="13.75" customHeight="1" x14ac:dyDescent="0.2">
      <c r="A27" s="31" t="str">
        <f t="shared" ca="1" si="0"/>
        <v/>
      </c>
      <c r="B27" s="31" t="s">
        <v>675</v>
      </c>
      <c r="C27" s="31" t="s">
        <v>675</v>
      </c>
      <c r="D27" s="31" t="s">
        <v>675</v>
      </c>
      <c r="E27" s="31" t="s">
        <v>675</v>
      </c>
      <c r="F27" s="31" t="s">
        <v>675</v>
      </c>
      <c r="G27" s="31" t="s">
        <v>675</v>
      </c>
      <c r="H27" s="31" t="s">
        <v>675</v>
      </c>
      <c r="J27" s="11">
        <f t="shared" ca="1" si="1"/>
        <v>8</v>
      </c>
      <c r="K27" s="31"/>
      <c r="N27" s="18">
        <f t="shared" ca="1" si="2"/>
        <v>1000</v>
      </c>
      <c r="O27" s="31" t="s">
        <v>675</v>
      </c>
      <c r="P27" s="1">
        <f t="shared" si="3"/>
        <v>0</v>
      </c>
      <c r="Q27" s="1">
        <f t="shared" ca="1" si="4"/>
        <v>4982</v>
      </c>
      <c r="R27" s="1">
        <f t="shared" si="5"/>
        <v>1</v>
      </c>
      <c r="S27" s="1">
        <f t="shared" ca="1" si="6"/>
        <v>4982</v>
      </c>
      <c r="T27" s="1" t="str">
        <f>IF(H27="","",VLOOKUP(H27,'Вода SKU'!$A$1:$B$150,2,0))</f>
        <v>-</v>
      </c>
      <c r="U27" s="1">
        <f t="shared" si="7"/>
        <v>8</v>
      </c>
      <c r="V27" s="1">
        <f t="shared" si="8"/>
        <v>0</v>
      </c>
      <c r="W27" s="1">
        <f t="shared" si="9"/>
        <v>0</v>
      </c>
      <c r="X27" s="1">
        <f t="shared" ca="1" si="10"/>
        <v>1000</v>
      </c>
    </row>
    <row r="28" spans="1:24" s="1" customFormat="1" ht="13.75" customHeight="1" x14ac:dyDescent="0.2">
      <c r="A28" s="32">
        <f t="shared" ref="A28:A30" ca="1" si="20">IF(O28="-", "", 1 + SUM(INDIRECT(ADDRESS(2,COLUMN(R28)) &amp; ":" &amp; ADDRESS(ROW(),COLUMN(R28)))))</f>
        <v>6</v>
      </c>
      <c r="B28" s="32" t="s">
        <v>636</v>
      </c>
      <c r="C28" s="32">
        <v>1000</v>
      </c>
      <c r="D28" s="32" t="s">
        <v>637</v>
      </c>
      <c r="E28" s="32" t="s">
        <v>674</v>
      </c>
      <c r="F28" s="32" t="s">
        <v>674</v>
      </c>
      <c r="G28" s="32" t="s">
        <v>672</v>
      </c>
      <c r="H28" s="32" t="s">
        <v>230</v>
      </c>
      <c r="I28" s="32">
        <v>28</v>
      </c>
      <c r="J28" s="11" t="str">
        <f t="shared" ref="J28:J30" ca="1" si="21">IF(M28="", IF(O28="","",X28+(INDIRECT("S" &amp; ROW() - 1) - S28)),IF(O28="", "", INDIRECT("S" &amp; ROW() - 1) - S28))</f>
        <v/>
      </c>
      <c r="K28" s="31">
        <v>1</v>
      </c>
      <c r="L28" s="11"/>
      <c r="M28" s="12"/>
      <c r="N28" s="18" t="str">
        <f t="shared" ref="N28:N30" ca="1" si="22">IF(M28="", IF(X28=0, "", X28), IF(V28 = "", "", IF(V28/U28 = 0, "", V28/U28)))</f>
        <v/>
      </c>
      <c r="P28" s="1">
        <f t="shared" ref="P28:P30" si="23">IF(O28 = "-", -W28,I28)</f>
        <v>28</v>
      </c>
      <c r="Q28" s="1">
        <f t="shared" ref="Q28:Q30" ca="1" si="24">IF(O28 = "-", SUM(INDIRECT(ADDRESS(2,COLUMN(P28)) &amp; ":" &amp; ADDRESS(ROW(),COLUMN(P28)))), 0)</f>
        <v>0</v>
      </c>
      <c r="R28" s="1">
        <f t="shared" ref="R28:R30" si="25">IF(O28="-",1,0)</f>
        <v>0</v>
      </c>
      <c r="S28" s="1">
        <f t="shared" ref="S28:S30" ca="1" si="26">IF(Q28 = 0, INDIRECT("S" &amp; ROW() - 1), Q28)</f>
        <v>4982</v>
      </c>
      <c r="T28" s="1" t="str">
        <f>IF(H28="","",VLOOKUP(H28,'Вода SKU'!$A$1:$B$150,2,0))</f>
        <v>3.3, Альче, без лактозы</v>
      </c>
      <c r="U28" s="1">
        <f t="shared" si="7"/>
        <v>8</v>
      </c>
      <c r="V28" s="1">
        <f t="shared" si="8"/>
        <v>0</v>
      </c>
      <c r="W28" s="1">
        <f t="shared" ref="W28:W30" si="27">IF(V28 = "", "", V28/U28)</f>
        <v>0</v>
      </c>
      <c r="X28" s="1" t="str">
        <f t="shared" ref="X28:X30" ca="1" si="28">IF(O28="", "", MAX(ROUND(-(INDIRECT("S" &amp; ROW() - 1) - S28)/1000, 0), 1) * 1000)</f>
        <v/>
      </c>
    </row>
    <row r="29" spans="1:24" s="1" customFormat="1" ht="13.75" customHeight="1" x14ac:dyDescent="0.2">
      <c r="A29" s="32">
        <f t="shared" ca="1" si="20"/>
        <v>6</v>
      </c>
      <c r="B29" s="32" t="s">
        <v>636</v>
      </c>
      <c r="C29" s="32">
        <v>1000</v>
      </c>
      <c r="D29" s="32" t="s">
        <v>637</v>
      </c>
      <c r="E29" s="32" t="s">
        <v>674</v>
      </c>
      <c r="F29" s="32" t="s">
        <v>674</v>
      </c>
      <c r="G29" s="32" t="s">
        <v>672</v>
      </c>
      <c r="H29" s="32" t="s">
        <v>239</v>
      </c>
      <c r="I29" s="32">
        <v>55</v>
      </c>
      <c r="J29" s="11" t="str">
        <f t="shared" ca="1" si="21"/>
        <v/>
      </c>
      <c r="K29" s="31">
        <v>1</v>
      </c>
      <c r="L29" s="11"/>
      <c r="M29" s="12"/>
      <c r="N29" s="18" t="str">
        <f t="shared" ca="1" si="22"/>
        <v/>
      </c>
      <c r="P29" s="1">
        <f t="shared" si="23"/>
        <v>55</v>
      </c>
      <c r="Q29" s="1">
        <f t="shared" ca="1" si="24"/>
        <v>0</v>
      </c>
      <c r="R29" s="1">
        <f t="shared" si="25"/>
        <v>0</v>
      </c>
      <c r="S29" s="1">
        <f t="shared" ca="1" si="26"/>
        <v>4982</v>
      </c>
      <c r="T29" s="1" t="str">
        <f>IF(H29="","",VLOOKUP(H29,'Вода SKU'!$A$1:$B$150,2,0))</f>
        <v>3.3, Альче, без лактозы</v>
      </c>
      <c r="U29" s="1">
        <f t="shared" si="7"/>
        <v>8</v>
      </c>
      <c r="V29" s="1">
        <f t="shared" si="8"/>
        <v>0</v>
      </c>
      <c r="W29" s="1">
        <f t="shared" si="27"/>
        <v>0</v>
      </c>
      <c r="X29" s="1" t="str">
        <f t="shared" ca="1" si="28"/>
        <v/>
      </c>
    </row>
    <row r="30" spans="1:24" s="1" customFormat="1" ht="13.75" customHeight="1" x14ac:dyDescent="0.2">
      <c r="A30" s="32">
        <f t="shared" ca="1" si="20"/>
        <v>6</v>
      </c>
      <c r="B30" s="32" t="s">
        <v>636</v>
      </c>
      <c r="C30" s="32">
        <v>1000</v>
      </c>
      <c r="D30" s="32" t="s">
        <v>637</v>
      </c>
      <c r="E30" s="32" t="s">
        <v>674</v>
      </c>
      <c r="F30" s="32" t="s">
        <v>674</v>
      </c>
      <c r="G30" s="32" t="s">
        <v>672</v>
      </c>
      <c r="H30" s="32" t="s">
        <v>240</v>
      </c>
      <c r="I30" s="32">
        <v>499</v>
      </c>
      <c r="J30" s="11" t="str">
        <f t="shared" ca="1" si="21"/>
        <v/>
      </c>
      <c r="K30" s="31">
        <v>1</v>
      </c>
      <c r="L30" s="11"/>
      <c r="M30" s="12"/>
      <c r="N30" s="18" t="str">
        <f t="shared" ca="1" si="22"/>
        <v/>
      </c>
      <c r="P30" s="1">
        <f t="shared" si="23"/>
        <v>499</v>
      </c>
      <c r="Q30" s="1">
        <f t="shared" ca="1" si="24"/>
        <v>0</v>
      </c>
      <c r="R30" s="1">
        <f t="shared" si="25"/>
        <v>0</v>
      </c>
      <c r="S30" s="1">
        <f t="shared" ca="1" si="26"/>
        <v>4982</v>
      </c>
      <c r="T30" s="1" t="str">
        <f>IF(H30="","",VLOOKUP(H30,'Вода SKU'!$A$1:$B$150,2,0))</f>
        <v>3.3, Альче, без лактозы</v>
      </c>
      <c r="U30" s="1">
        <f t="shared" si="7"/>
        <v>8</v>
      </c>
      <c r="V30" s="1">
        <f t="shared" si="8"/>
        <v>0</v>
      </c>
      <c r="W30" s="1">
        <f t="shared" si="27"/>
        <v>0</v>
      </c>
      <c r="X30" s="1" t="str">
        <f t="shared" ca="1" si="28"/>
        <v/>
      </c>
    </row>
    <row r="31" spans="1:24" s="1" customFormat="1" ht="13.75" customHeight="1" x14ac:dyDescent="0.2">
      <c r="A31" s="32">
        <f ca="1">IF(O31="-", "", 1 + SUM(INDIRECT(ADDRESS(2,COLUMN(R31)) &amp; ":" &amp; ADDRESS(ROW(),COLUMN(R31)))))</f>
        <v>6</v>
      </c>
      <c r="B31" s="32" t="s">
        <v>636</v>
      </c>
      <c r="C31" s="32">
        <v>1000</v>
      </c>
      <c r="D31" s="32" t="s">
        <v>637</v>
      </c>
      <c r="E31" s="32" t="s">
        <v>674</v>
      </c>
      <c r="F31" s="32" t="s">
        <v>674</v>
      </c>
      <c r="G31" s="32" t="s">
        <v>672</v>
      </c>
      <c r="H31" s="32" t="s">
        <v>235</v>
      </c>
      <c r="I31" s="32">
        <v>22</v>
      </c>
      <c r="J31" s="11" t="str">
        <f ca="1">IF(M31="", IF(O31="","",X31+(INDIRECT("S" &amp; ROW() - 1) - S31)),IF(O31="", "", INDIRECT("S" &amp; ROW() - 1) - S31))</f>
        <v/>
      </c>
      <c r="K31" s="31">
        <v>1</v>
      </c>
      <c r="L31" s="11"/>
      <c r="M31" s="12"/>
      <c r="N31" s="18" t="str">
        <f ca="1">IF(M31="", IF(X31=0, "", X31), IF(V31 = "", "", IF(V31/U31 = 0, "", V31/U31)))</f>
        <v/>
      </c>
      <c r="P31" s="1">
        <f>IF(O31 = "-", -W31,I31)</f>
        <v>22</v>
      </c>
      <c r="Q31" s="1">
        <f ca="1">IF(O31 = "-", SUM(INDIRECT(ADDRESS(2,COLUMN(P31)) &amp; ":" &amp; ADDRESS(ROW(),COLUMN(P31)))), 0)</f>
        <v>0</v>
      </c>
      <c r="R31" s="1">
        <f>IF(O31="-",1,0)</f>
        <v>0</v>
      </c>
      <c r="S31" s="1">
        <f ca="1">IF(Q31 = 0, INDIRECT("S" &amp; ROW() - 1), Q31)</f>
        <v>4982</v>
      </c>
      <c r="T31" s="1" t="str">
        <f>IF(H31="","",VLOOKUP(H31,'Вода SKU'!$A$1:$B$150,2,0))</f>
        <v>3.3, Сакко</v>
      </c>
      <c r="U31" s="1">
        <f t="shared" si="7"/>
        <v>8</v>
      </c>
      <c r="V31" s="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>
        <f>IF(V31 = "", "", V31/U31)</f>
        <v>0</v>
      </c>
      <c r="X31" s="1" t="str">
        <f ca="1">IF(O31="", "", MAX(ROUND(-(INDIRECT("S" &amp; ROW() - 1) - S31)/1000, 0), 1) * 1000)</f>
        <v/>
      </c>
    </row>
    <row r="32" spans="1:24" s="1" customFormat="1" ht="13.75" customHeight="1" x14ac:dyDescent="0.2">
      <c r="A32" s="32">
        <f ca="1">IF(O32="-", "", 1 + SUM(INDIRECT(ADDRESS(2,COLUMN(R32)) &amp; ":" &amp; ADDRESS(ROW(),COLUMN(R32)))))</f>
        <v>6</v>
      </c>
      <c r="B32" s="32" t="s">
        <v>636</v>
      </c>
      <c r="C32" s="32">
        <v>1000</v>
      </c>
      <c r="D32" s="32" t="s">
        <v>637</v>
      </c>
      <c r="E32" s="32" t="s">
        <v>674</v>
      </c>
      <c r="F32" s="32" t="s">
        <v>674</v>
      </c>
      <c r="G32" s="32" t="s">
        <v>672</v>
      </c>
      <c r="H32" s="32" t="s">
        <v>234</v>
      </c>
      <c r="I32" s="32">
        <v>188</v>
      </c>
      <c r="J32" s="11" t="str">
        <f ca="1">IF(M32="", IF(O32="","",X32+(INDIRECT("S" &amp; ROW() - 1) - S32)),IF(O32="", "", INDIRECT("S" &amp; ROW() - 1) - S32))</f>
        <v/>
      </c>
      <c r="K32" s="31">
        <v>1</v>
      </c>
      <c r="L32" s="11"/>
      <c r="M32" s="12"/>
      <c r="N32" s="18" t="str">
        <f ca="1">IF(M32="", IF(X32=0, "", X32), IF(V32 = "", "", IF(V32/U32 = 0, "", V32/U32)))</f>
        <v/>
      </c>
      <c r="P32" s="1">
        <f>IF(O32 = "-", -W32,I32)</f>
        <v>188</v>
      </c>
      <c r="Q32" s="1">
        <f ca="1">IF(O32 = "-", SUM(INDIRECT(ADDRESS(2,COLUMN(P32)) &amp; ":" &amp; ADDRESS(ROW(),COLUMN(P32)))), 0)</f>
        <v>0</v>
      </c>
      <c r="R32" s="1">
        <f>IF(O32="-",1,0)</f>
        <v>0</v>
      </c>
      <c r="S32" s="1">
        <f ca="1">IF(Q32 = 0, INDIRECT("S" &amp; ROW() - 1), Q32)</f>
        <v>4982</v>
      </c>
      <c r="T32" s="1" t="str">
        <f>IF(H32="","",VLOOKUP(H32,'Вода SKU'!$A$1:$B$150,2,0))</f>
        <v>3.3, Сакко</v>
      </c>
      <c r="U32" s="1">
        <f t="shared" si="7"/>
        <v>8</v>
      </c>
      <c r="V32" s="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>IF(V32 = "", "", V32/U32)</f>
        <v>0</v>
      </c>
      <c r="X32" s="1" t="str">
        <f ca="1">IF(O32="", "", MAX(ROUND(-(INDIRECT("S" &amp; ROW() - 1) - S32)/1000, 0), 1) * 1000)</f>
        <v/>
      </c>
    </row>
    <row r="33" spans="1:24" s="1" customFormat="1" ht="13.75" customHeight="1" x14ac:dyDescent="0.2">
      <c r="A33" s="32">
        <f ca="1">IF(O33="-", "", 1 + SUM(INDIRECT(ADDRESS(2,COLUMN(R33)) &amp; ":" &amp; ADDRESS(ROW(),COLUMN(R33)))))</f>
        <v>6</v>
      </c>
      <c r="B33" s="32" t="s">
        <v>636</v>
      </c>
      <c r="C33" s="32">
        <v>1000</v>
      </c>
      <c r="D33" s="32" t="s">
        <v>637</v>
      </c>
      <c r="E33" s="32" t="s">
        <v>676</v>
      </c>
      <c r="F33" s="32" t="s">
        <v>676</v>
      </c>
      <c r="G33" s="32" t="s">
        <v>672</v>
      </c>
      <c r="H33" s="32" t="s">
        <v>238</v>
      </c>
      <c r="I33" s="32">
        <v>208</v>
      </c>
      <c r="J33" s="11" t="str">
        <f ca="1">IF(M33="", IF(O33="","",X33+(INDIRECT("S" &amp; ROW() - 1) - S33)),IF(O33="", "", INDIRECT("S" &amp; ROW() - 1) - S33))</f>
        <v/>
      </c>
      <c r="K33" s="31">
        <v>1</v>
      </c>
      <c r="L33" s="11"/>
      <c r="M33" s="12"/>
      <c r="N33" s="18" t="str">
        <f ca="1">IF(M33="", IF(X33=0, "", X33), IF(V33 = "", "", IF(V33/U33 = 0, "", V33/U33)))</f>
        <v/>
      </c>
      <c r="P33" s="1">
        <f>IF(O33 = "-", -W33,I33)</f>
        <v>208</v>
      </c>
      <c r="Q33" s="1">
        <f ca="1">IF(O33 = "-", SUM(INDIRECT(ADDRESS(2,COLUMN(P33)) &amp; ":" &amp; ADDRESS(ROW(),COLUMN(P33)))), 0)</f>
        <v>0</v>
      </c>
      <c r="R33" s="1">
        <f>IF(O33="-",1,0)</f>
        <v>0</v>
      </c>
      <c r="S33" s="1">
        <f ca="1">IF(Q33 = 0, INDIRECT("S" &amp; ROW() - 1), Q33)</f>
        <v>4982</v>
      </c>
      <c r="T33" s="1" t="str">
        <f>IF(H33="","",VLOOKUP(H33,'Вода SKU'!$A$1:$B$150,2,0))</f>
        <v>3.3, Сакко</v>
      </c>
      <c r="U33" s="1">
        <f t="shared" si="7"/>
        <v>8</v>
      </c>
      <c r="V33" s="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>
        <f>IF(V33 = "", "", V33/U33)</f>
        <v>0</v>
      </c>
      <c r="X33" s="1" t="str">
        <f ca="1">IF(O33="", "", MAX(ROUND(-(INDIRECT("S" &amp; ROW() - 1) - S33)/1000, 0), 1) * 1000)</f>
        <v/>
      </c>
    </row>
    <row r="34" spans="1:24" s="1" customFormat="1" ht="13.75" customHeight="1" x14ac:dyDescent="0.2">
      <c r="A34" s="31" t="str">
        <f t="shared" ref="A34:A36" ca="1" si="29">IF(O34="-", "", 1 + SUM(INDIRECT(ADDRESS(2,COLUMN(R34)) &amp; ":" &amp; ADDRESS(ROW(),COLUMN(R34)))))</f>
        <v/>
      </c>
      <c r="B34" s="31" t="s">
        <v>675</v>
      </c>
      <c r="C34" s="31" t="s">
        <v>675</v>
      </c>
      <c r="D34" s="31" t="s">
        <v>675</v>
      </c>
      <c r="E34" s="31" t="s">
        <v>675</v>
      </c>
      <c r="F34" s="31" t="s">
        <v>675</v>
      </c>
      <c r="G34" s="31" t="s">
        <v>675</v>
      </c>
      <c r="H34" s="31" t="s">
        <v>675</v>
      </c>
      <c r="J34" s="11">
        <f t="shared" ref="J34:J53" ca="1" si="30">IF(M34="", IF(O34="","",X34+(INDIRECT("S" &amp; ROW() - 1) - S34)),IF(O34="", "", INDIRECT("S" &amp; ROW() - 1) - S34))</f>
        <v>0</v>
      </c>
      <c r="K34" s="31"/>
      <c r="L34" s="11"/>
      <c r="M34" s="12"/>
      <c r="N34" s="18">
        <f t="shared" ref="N34:N53" ca="1" si="31">IF(M34="", IF(X34=0, "", X34), IF(V34 = "", "", IF(V34/U34 = 0, "", V34/U34)))</f>
        <v>1000</v>
      </c>
      <c r="O34" s="31" t="s">
        <v>675</v>
      </c>
      <c r="P34" s="1">
        <f t="shared" ref="P34:P53" si="32">IF(O34 = "-", -W34,I34)</f>
        <v>0</v>
      </c>
      <c r="Q34" s="1">
        <f t="shared" ref="Q34:Q53" ca="1" si="33">IF(O34 = "-", SUM(INDIRECT(ADDRESS(2,COLUMN(P34)) &amp; ":" &amp; ADDRESS(ROW(),COLUMN(P34)))), 0)</f>
        <v>5982</v>
      </c>
      <c r="R34" s="1">
        <f t="shared" ref="R34:R53" si="34">IF(O34="-",1,0)</f>
        <v>1</v>
      </c>
      <c r="S34" s="1">
        <f t="shared" ref="S34:S53" ca="1" si="35">IF(Q34 = 0, INDIRECT("S" &amp; ROW() - 1), Q34)</f>
        <v>5982</v>
      </c>
      <c r="T34" s="1" t="str">
        <f>IF(H34="","",VLOOKUP(H34,'Вода SKU'!$A$1:$B$150,2,0))</f>
        <v>-</v>
      </c>
      <c r="U34" s="1">
        <f t="shared" si="7"/>
        <v>8</v>
      </c>
      <c r="V34" s="1">
        <f t="shared" si="8"/>
        <v>0</v>
      </c>
      <c r="W34" s="1">
        <f t="shared" ref="W34:W53" si="36">IF(V34 = "", "", V34/U34)</f>
        <v>0</v>
      </c>
      <c r="X34" s="1">
        <f t="shared" ref="X34:X53" ca="1" si="37">IF(O34="", "", MAX(ROUND(-(INDIRECT("S" &amp; ROW() - 1) - S34)/1000, 0), 1) * 1000)</f>
        <v>1000</v>
      </c>
    </row>
    <row r="35" spans="1:24" s="1" customFormat="1" ht="13.75" customHeight="1" x14ac:dyDescent="0.2">
      <c r="A35" s="32">
        <f t="shared" ca="1" si="29"/>
        <v>7</v>
      </c>
      <c r="B35" s="32" t="s">
        <v>645</v>
      </c>
      <c r="C35" s="32">
        <v>1000</v>
      </c>
      <c r="D35" s="32" t="s">
        <v>637</v>
      </c>
      <c r="E35" s="32" t="s">
        <v>676</v>
      </c>
      <c r="F35" s="32" t="s">
        <v>676</v>
      </c>
      <c r="G35" s="32" t="s">
        <v>672</v>
      </c>
      <c r="H35" s="32" t="s">
        <v>237</v>
      </c>
      <c r="I35" s="32">
        <v>258</v>
      </c>
      <c r="J35" s="11" t="str">
        <f t="shared" ca="1" si="30"/>
        <v/>
      </c>
      <c r="K35" s="31">
        <v>1</v>
      </c>
      <c r="L35" s="11"/>
      <c r="M35" s="12"/>
      <c r="N35" s="18" t="str">
        <f t="shared" ca="1" si="31"/>
        <v/>
      </c>
      <c r="P35" s="1">
        <f t="shared" si="32"/>
        <v>258</v>
      </c>
      <c r="Q35" s="1">
        <f t="shared" ca="1" si="33"/>
        <v>0</v>
      </c>
      <c r="R35" s="1">
        <f t="shared" si="34"/>
        <v>0</v>
      </c>
      <c r="S35" s="1">
        <f t="shared" ca="1" si="35"/>
        <v>5982</v>
      </c>
      <c r="T35" s="1" t="str">
        <f>IF(H35="","",VLOOKUP(H35,'Вода SKU'!$A$1:$B$150,2,0))</f>
        <v>3.3, Сакко</v>
      </c>
      <c r="U35" s="1">
        <f t="shared" si="7"/>
        <v>8</v>
      </c>
      <c r="V35" s="1">
        <f t="shared" si="8"/>
        <v>0</v>
      </c>
      <c r="W35" s="1">
        <f t="shared" si="36"/>
        <v>0</v>
      </c>
      <c r="X35" s="1" t="str">
        <f t="shared" ca="1" si="37"/>
        <v/>
      </c>
    </row>
    <row r="36" spans="1:24" s="1" customFormat="1" ht="13.75" customHeight="1" x14ac:dyDescent="0.2">
      <c r="A36" s="32">
        <f t="shared" ca="1" si="29"/>
        <v>7</v>
      </c>
      <c r="B36" s="32" t="s">
        <v>645</v>
      </c>
      <c r="C36" s="32">
        <v>1000</v>
      </c>
      <c r="D36" s="32" t="s">
        <v>637</v>
      </c>
      <c r="E36" s="32" t="s">
        <v>676</v>
      </c>
      <c r="F36" s="32" t="s">
        <v>676</v>
      </c>
      <c r="G36" s="32" t="s">
        <v>672</v>
      </c>
      <c r="H36" s="32" t="s">
        <v>236</v>
      </c>
      <c r="I36" s="32">
        <v>407</v>
      </c>
      <c r="J36" s="11" t="str">
        <f t="shared" ca="1" si="30"/>
        <v/>
      </c>
      <c r="K36" s="31">
        <v>1</v>
      </c>
      <c r="L36" s="11"/>
      <c r="M36" s="12"/>
      <c r="N36" s="18" t="str">
        <f t="shared" ca="1" si="31"/>
        <v/>
      </c>
      <c r="P36" s="1">
        <f t="shared" si="32"/>
        <v>407</v>
      </c>
      <c r="Q36" s="1">
        <f t="shared" ca="1" si="33"/>
        <v>0</v>
      </c>
      <c r="R36" s="1">
        <f t="shared" si="34"/>
        <v>0</v>
      </c>
      <c r="S36" s="1">
        <f t="shared" ca="1" si="35"/>
        <v>5982</v>
      </c>
      <c r="T36" s="1" t="str">
        <f>IF(H36="","",VLOOKUP(H36,'Вода SKU'!$A$1:$B$150,2,0))</f>
        <v>3.3, Сакко</v>
      </c>
      <c r="U36" s="1">
        <f t="shared" si="7"/>
        <v>8</v>
      </c>
      <c r="V36" s="1">
        <f t="shared" si="8"/>
        <v>0</v>
      </c>
      <c r="W36" s="1">
        <f t="shared" si="36"/>
        <v>0</v>
      </c>
      <c r="X36" s="1" t="str">
        <f t="shared" ca="1" si="37"/>
        <v/>
      </c>
    </row>
    <row r="37" spans="1:24" s="1" customFormat="1" ht="13.75" customHeight="1" x14ac:dyDescent="0.2">
      <c r="A37" s="32">
        <f t="shared" ref="A37" ca="1" si="38">IF(O37="-", "", 1 + SUM(INDIRECT(ADDRESS(2,COLUMN(R37)) &amp; ":" &amp; ADDRESS(ROW(),COLUMN(R37)))))</f>
        <v>7</v>
      </c>
      <c r="B37" s="32" t="s">
        <v>645</v>
      </c>
      <c r="C37" s="32">
        <v>1000</v>
      </c>
      <c r="D37" s="32" t="s">
        <v>637</v>
      </c>
      <c r="E37" s="32" t="s">
        <v>676</v>
      </c>
      <c r="F37" s="32" t="s">
        <v>676</v>
      </c>
      <c r="G37" s="32" t="s">
        <v>672</v>
      </c>
      <c r="H37" s="32" t="s">
        <v>245</v>
      </c>
      <c r="I37" s="32">
        <v>335</v>
      </c>
      <c r="J37" s="11" t="str">
        <f t="shared" ca="1" si="30"/>
        <v/>
      </c>
      <c r="K37" s="31">
        <v>1</v>
      </c>
      <c r="L37" s="11"/>
      <c r="M37" s="12"/>
      <c r="N37" s="18" t="str">
        <f t="shared" ca="1" si="31"/>
        <v/>
      </c>
      <c r="P37" s="1">
        <f t="shared" si="32"/>
        <v>335</v>
      </c>
      <c r="Q37" s="1">
        <f t="shared" ca="1" si="33"/>
        <v>0</v>
      </c>
      <c r="R37" s="1">
        <f t="shared" si="34"/>
        <v>0</v>
      </c>
      <c r="S37" s="1">
        <f t="shared" ca="1" si="35"/>
        <v>5982</v>
      </c>
      <c r="T37" s="1" t="str">
        <f>IF(H37="","",VLOOKUP(H37,'Вода SKU'!$A$1:$B$150,2,0))</f>
        <v>3.3, Сакко</v>
      </c>
      <c r="U37" s="1">
        <f t="shared" si="7"/>
        <v>8</v>
      </c>
      <c r="V37" s="1">
        <f t="shared" si="8"/>
        <v>0</v>
      </c>
      <c r="W37" s="1">
        <f t="shared" si="36"/>
        <v>0</v>
      </c>
      <c r="X37" s="1" t="str">
        <f t="shared" ca="1" si="37"/>
        <v/>
      </c>
    </row>
    <row r="38" spans="1:24" s="1" customFormat="1" ht="13.75" customHeight="1" x14ac:dyDescent="0.2">
      <c r="A38" s="31" t="str">
        <f t="shared" ref="A38:A53" ca="1" si="39">IF(O38="-", "", 1 + SUM(INDIRECT(ADDRESS(2,COLUMN(R38)) &amp; ":" &amp; ADDRESS(ROW(),COLUMN(R38)))))</f>
        <v/>
      </c>
      <c r="B38" s="31" t="s">
        <v>675</v>
      </c>
      <c r="C38" s="31" t="s">
        <v>675</v>
      </c>
      <c r="D38" s="31" t="s">
        <v>675</v>
      </c>
      <c r="E38" s="31" t="s">
        <v>675</v>
      </c>
      <c r="F38" s="31" t="s">
        <v>675</v>
      </c>
      <c r="G38" s="31" t="s">
        <v>675</v>
      </c>
      <c r="H38" s="31" t="s">
        <v>675</v>
      </c>
      <c r="J38" s="11">
        <f t="shared" ca="1" si="30"/>
        <v>0</v>
      </c>
      <c r="K38" s="31"/>
      <c r="L38" s="11"/>
      <c r="M38" s="12"/>
      <c r="N38" s="18">
        <f t="shared" ca="1" si="31"/>
        <v>1000</v>
      </c>
      <c r="O38" s="31" t="s">
        <v>675</v>
      </c>
      <c r="P38" s="1">
        <f t="shared" si="32"/>
        <v>0</v>
      </c>
      <c r="Q38" s="1">
        <f t="shared" ca="1" si="33"/>
        <v>6982</v>
      </c>
      <c r="R38" s="1">
        <f t="shared" si="34"/>
        <v>1</v>
      </c>
      <c r="S38" s="1">
        <f t="shared" ca="1" si="35"/>
        <v>6982</v>
      </c>
      <c r="T38" s="1" t="str">
        <f>IF(H38="","",VLOOKUP(H38,'Вода SKU'!$A$1:$B$150,2,0))</f>
        <v>-</v>
      </c>
      <c r="U38" s="1">
        <f t="shared" si="7"/>
        <v>8</v>
      </c>
      <c r="V38" s="1">
        <f t="shared" si="8"/>
        <v>0</v>
      </c>
      <c r="W38" s="1">
        <f t="shared" si="36"/>
        <v>0</v>
      </c>
      <c r="X38" s="1">
        <f t="shared" ca="1" si="37"/>
        <v>1000</v>
      </c>
    </row>
    <row r="39" spans="1:24" s="1" customFormat="1" ht="13.75" customHeight="1" x14ac:dyDescent="0.2">
      <c r="A39" s="32">
        <f t="shared" ca="1" si="39"/>
        <v>8</v>
      </c>
      <c r="B39" s="32" t="s">
        <v>649</v>
      </c>
      <c r="C39" s="32">
        <v>1000</v>
      </c>
      <c r="D39" s="32" t="s">
        <v>637</v>
      </c>
      <c r="E39" s="32" t="s">
        <v>677</v>
      </c>
      <c r="F39" s="32" t="s">
        <v>677</v>
      </c>
      <c r="G39" s="32" t="s">
        <v>678</v>
      </c>
      <c r="H39" s="32" t="s">
        <v>242</v>
      </c>
      <c r="I39" s="32">
        <v>30</v>
      </c>
      <c r="J39" s="11" t="str">
        <f t="shared" ca="1" si="30"/>
        <v/>
      </c>
      <c r="K39" s="31">
        <v>1</v>
      </c>
      <c r="L39" s="11"/>
      <c r="M39" s="12"/>
      <c r="N39" s="18" t="str">
        <f t="shared" ca="1" si="31"/>
        <v/>
      </c>
      <c r="P39" s="1">
        <f t="shared" si="32"/>
        <v>30</v>
      </c>
      <c r="Q39" s="1">
        <f t="shared" ca="1" si="33"/>
        <v>0</v>
      </c>
      <c r="R39" s="1">
        <f t="shared" si="34"/>
        <v>0</v>
      </c>
      <c r="S39" s="1">
        <f t="shared" ca="1" si="35"/>
        <v>6982</v>
      </c>
      <c r="T39" s="1" t="str">
        <f>IF(H39="","",VLOOKUP(H39,'Вода SKU'!$A$1:$B$150,2,0))</f>
        <v>3.6, Альче</v>
      </c>
      <c r="U39" s="1">
        <f t="shared" si="7"/>
        <v>8</v>
      </c>
      <c r="V39" s="1">
        <f t="shared" si="8"/>
        <v>0</v>
      </c>
      <c r="W39" s="1">
        <f t="shared" si="36"/>
        <v>0</v>
      </c>
      <c r="X39" s="1" t="str">
        <f t="shared" ca="1" si="37"/>
        <v/>
      </c>
    </row>
    <row r="40" spans="1:24" s="1" customFormat="1" ht="13.75" customHeight="1" x14ac:dyDescent="0.2">
      <c r="A40" s="32">
        <f t="shared" ca="1" si="39"/>
        <v>8</v>
      </c>
      <c r="B40" s="32" t="s">
        <v>649</v>
      </c>
      <c r="C40" s="32">
        <v>1000</v>
      </c>
      <c r="D40" s="32" t="s">
        <v>637</v>
      </c>
      <c r="E40" s="32" t="s">
        <v>674</v>
      </c>
      <c r="F40" s="32" t="s">
        <v>674</v>
      </c>
      <c r="G40" s="32" t="s">
        <v>672</v>
      </c>
      <c r="H40" s="32" t="s">
        <v>229</v>
      </c>
      <c r="I40" s="32">
        <v>970</v>
      </c>
      <c r="J40" s="11" t="str">
        <f t="shared" ca="1" si="30"/>
        <v/>
      </c>
      <c r="K40" s="31">
        <v>1</v>
      </c>
      <c r="L40" s="11"/>
      <c r="M40" s="12"/>
      <c r="N40" s="18" t="str">
        <f t="shared" ca="1" si="31"/>
        <v/>
      </c>
      <c r="P40" s="1">
        <f t="shared" si="32"/>
        <v>970</v>
      </c>
      <c r="Q40" s="1">
        <f t="shared" ca="1" si="33"/>
        <v>0</v>
      </c>
      <c r="R40" s="1">
        <f t="shared" si="34"/>
        <v>0</v>
      </c>
      <c r="S40" s="1">
        <f t="shared" ca="1" si="35"/>
        <v>6982</v>
      </c>
      <c r="T40" s="1" t="str">
        <f>IF(H40="","",VLOOKUP(H40,'Вода SKU'!$A$1:$B$150,2,0))</f>
        <v>3.6, Альче</v>
      </c>
      <c r="U40" s="1">
        <f t="shared" si="7"/>
        <v>8</v>
      </c>
      <c r="V40" s="1">
        <f t="shared" si="8"/>
        <v>0</v>
      </c>
      <c r="W40" s="1">
        <f t="shared" si="36"/>
        <v>0</v>
      </c>
      <c r="X40" s="1" t="str">
        <f t="shared" ca="1" si="37"/>
        <v/>
      </c>
    </row>
    <row r="41" spans="1:24" s="1" customFormat="1" ht="13.75" customHeight="1" x14ac:dyDescent="0.2">
      <c r="A41" s="31" t="str">
        <f t="shared" ca="1" si="39"/>
        <v/>
      </c>
      <c r="B41" s="31" t="s">
        <v>675</v>
      </c>
      <c r="C41" s="31" t="s">
        <v>675</v>
      </c>
      <c r="D41" s="31" t="s">
        <v>675</v>
      </c>
      <c r="E41" s="31" t="s">
        <v>675</v>
      </c>
      <c r="F41" s="31" t="s">
        <v>675</v>
      </c>
      <c r="G41" s="31" t="s">
        <v>675</v>
      </c>
      <c r="H41" s="31" t="s">
        <v>675</v>
      </c>
      <c r="J41" s="11">
        <f t="shared" ca="1" si="30"/>
        <v>0</v>
      </c>
      <c r="K41" s="31"/>
      <c r="L41" s="11"/>
      <c r="M41" s="12"/>
      <c r="N41" s="18">
        <f t="shared" ca="1" si="31"/>
        <v>1000</v>
      </c>
      <c r="O41" s="31" t="s">
        <v>675</v>
      </c>
      <c r="P41" s="1">
        <f t="shared" si="32"/>
        <v>0</v>
      </c>
      <c r="Q41" s="1">
        <f t="shared" ca="1" si="33"/>
        <v>7982</v>
      </c>
      <c r="R41" s="1">
        <f t="shared" si="34"/>
        <v>1</v>
      </c>
      <c r="S41" s="1">
        <f t="shared" ca="1" si="35"/>
        <v>7982</v>
      </c>
      <c r="T41" s="1" t="str">
        <f>IF(H41="","",VLOOKUP(H41,'Вода SKU'!$A$1:$B$150,2,0))</f>
        <v>-</v>
      </c>
      <c r="U41" s="1">
        <f t="shared" si="7"/>
        <v>8</v>
      </c>
      <c r="V41" s="1">
        <f t="shared" si="8"/>
        <v>0</v>
      </c>
      <c r="W41" s="1">
        <f t="shared" si="36"/>
        <v>0</v>
      </c>
      <c r="X41" s="1">
        <f t="shared" ca="1" si="37"/>
        <v>1000</v>
      </c>
    </row>
    <row r="42" spans="1:24" s="1" customFormat="1" ht="13.75" customHeight="1" x14ac:dyDescent="0.2">
      <c r="A42" s="32">
        <f t="shared" ca="1" si="39"/>
        <v>9</v>
      </c>
      <c r="B42" s="32" t="s">
        <v>649</v>
      </c>
      <c r="C42" s="32">
        <v>1000</v>
      </c>
      <c r="D42" s="32" t="s">
        <v>637</v>
      </c>
      <c r="E42" s="32" t="s">
        <v>674</v>
      </c>
      <c r="F42" s="32" t="s">
        <v>674</v>
      </c>
      <c r="G42" s="32" t="s">
        <v>672</v>
      </c>
      <c r="H42" s="32" t="s">
        <v>229</v>
      </c>
      <c r="I42" s="32">
        <v>1000</v>
      </c>
      <c r="J42" s="11" t="str">
        <f t="shared" ca="1" si="30"/>
        <v/>
      </c>
      <c r="K42" s="31">
        <v>1</v>
      </c>
      <c r="L42" s="11"/>
      <c r="M42" s="12"/>
      <c r="N42" s="18" t="str">
        <f t="shared" ca="1" si="31"/>
        <v/>
      </c>
      <c r="P42" s="1">
        <f t="shared" si="32"/>
        <v>1000</v>
      </c>
      <c r="Q42" s="1">
        <f t="shared" ca="1" si="33"/>
        <v>0</v>
      </c>
      <c r="R42" s="1">
        <f t="shared" si="34"/>
        <v>0</v>
      </c>
      <c r="S42" s="1">
        <f t="shared" ca="1" si="35"/>
        <v>7982</v>
      </c>
      <c r="T42" s="1" t="str">
        <f>IF(H42="","",VLOOKUP(H42,'Вода SKU'!$A$1:$B$150,2,0))</f>
        <v>3.6, Альче</v>
      </c>
      <c r="U42" s="1">
        <f t="shared" si="7"/>
        <v>8</v>
      </c>
      <c r="V42" s="1">
        <f t="shared" si="8"/>
        <v>0</v>
      </c>
      <c r="W42" s="1">
        <f t="shared" si="36"/>
        <v>0</v>
      </c>
      <c r="X42" s="1" t="str">
        <f t="shared" ca="1" si="37"/>
        <v/>
      </c>
    </row>
    <row r="43" spans="1:24" s="1" customFormat="1" ht="13.75" customHeight="1" x14ac:dyDescent="0.2">
      <c r="A43" s="31" t="str">
        <f t="shared" ca="1" si="39"/>
        <v/>
      </c>
      <c r="B43" s="31" t="s">
        <v>675</v>
      </c>
      <c r="C43" s="31" t="s">
        <v>675</v>
      </c>
      <c r="D43" s="31" t="s">
        <v>675</v>
      </c>
      <c r="E43" s="31" t="s">
        <v>675</v>
      </c>
      <c r="F43" s="31" t="s">
        <v>675</v>
      </c>
      <c r="G43" s="31" t="s">
        <v>675</v>
      </c>
      <c r="H43" s="31" t="s">
        <v>675</v>
      </c>
      <c r="J43" s="11">
        <f t="shared" ca="1" si="30"/>
        <v>0</v>
      </c>
      <c r="K43" s="31"/>
      <c r="L43" s="11"/>
      <c r="M43" s="12"/>
      <c r="N43" s="18">
        <f t="shared" ca="1" si="31"/>
        <v>1000</v>
      </c>
      <c r="O43" s="31" t="s">
        <v>675</v>
      </c>
      <c r="P43" s="1">
        <f t="shared" si="32"/>
        <v>0</v>
      </c>
      <c r="Q43" s="1">
        <f t="shared" ca="1" si="33"/>
        <v>8982</v>
      </c>
      <c r="R43" s="1">
        <f t="shared" si="34"/>
        <v>1</v>
      </c>
      <c r="S43" s="1">
        <f t="shared" ca="1" si="35"/>
        <v>8982</v>
      </c>
      <c r="T43" s="1" t="str">
        <f>IF(H43="","",VLOOKUP(H43,'Вода SKU'!$A$1:$B$150,2,0))</f>
        <v>-</v>
      </c>
      <c r="U43" s="1">
        <f t="shared" si="7"/>
        <v>8</v>
      </c>
      <c r="V43" s="1">
        <f t="shared" si="8"/>
        <v>0</v>
      </c>
      <c r="W43" s="1">
        <f t="shared" si="36"/>
        <v>0</v>
      </c>
      <c r="X43" s="1">
        <f t="shared" ca="1" si="37"/>
        <v>1000</v>
      </c>
    </row>
    <row r="44" spans="1:24" s="1" customFormat="1" ht="13.75" customHeight="1" x14ac:dyDescent="0.2">
      <c r="A44" s="29">
        <f t="shared" ca="1" si="39"/>
        <v>10</v>
      </c>
      <c r="B44" s="29" t="s">
        <v>645</v>
      </c>
      <c r="C44" s="29">
        <v>1000</v>
      </c>
      <c r="D44" s="29" t="s">
        <v>157</v>
      </c>
      <c r="E44" s="29" t="s">
        <v>671</v>
      </c>
      <c r="F44" s="29" t="s">
        <v>671</v>
      </c>
      <c r="G44" s="29" t="s">
        <v>672</v>
      </c>
      <c r="H44" s="29" t="s">
        <v>247</v>
      </c>
      <c r="I44" s="29">
        <v>20</v>
      </c>
      <c r="J44" s="11" t="str">
        <f t="shared" ca="1" si="30"/>
        <v/>
      </c>
      <c r="K44" s="31">
        <v>1</v>
      </c>
      <c r="L44" s="11"/>
      <c r="M44" s="12"/>
      <c r="N44" s="18" t="str">
        <f t="shared" ca="1" si="31"/>
        <v/>
      </c>
      <c r="P44" s="1">
        <f t="shared" si="32"/>
        <v>20</v>
      </c>
      <c r="Q44" s="1">
        <f t="shared" ca="1" si="33"/>
        <v>0</v>
      </c>
      <c r="R44" s="1">
        <f t="shared" si="34"/>
        <v>0</v>
      </c>
      <c r="S44" s="1">
        <f t="shared" ca="1" si="35"/>
        <v>8982</v>
      </c>
      <c r="T44" s="1" t="str">
        <f>IF(H44="","",VLOOKUP(H44,'Вода SKU'!$A$1:$B$150,2,0))</f>
        <v>3.3, Сакко</v>
      </c>
      <c r="U44" s="1">
        <f t="shared" si="7"/>
        <v>8</v>
      </c>
      <c r="V44" s="1">
        <f t="shared" si="8"/>
        <v>0</v>
      </c>
      <c r="W44" s="1">
        <f t="shared" si="36"/>
        <v>0</v>
      </c>
      <c r="X44" s="1" t="str">
        <f t="shared" ca="1" si="37"/>
        <v/>
      </c>
    </row>
    <row r="45" spans="1:24" s="1" customFormat="1" ht="13.75" customHeight="1" x14ac:dyDescent="0.2">
      <c r="A45" s="29">
        <f t="shared" ca="1" si="39"/>
        <v>10</v>
      </c>
      <c r="B45" s="29" t="s">
        <v>645</v>
      </c>
      <c r="C45" s="29">
        <v>1000</v>
      </c>
      <c r="D45" s="29" t="s">
        <v>157</v>
      </c>
      <c r="E45" s="29" t="s">
        <v>671</v>
      </c>
      <c r="F45" s="29" t="s">
        <v>671</v>
      </c>
      <c r="G45" s="29" t="s">
        <v>672</v>
      </c>
      <c r="H45" s="29" t="s">
        <v>252</v>
      </c>
      <c r="I45" s="29">
        <v>212</v>
      </c>
      <c r="J45" s="11" t="str">
        <f t="shared" ca="1" si="30"/>
        <v/>
      </c>
      <c r="K45" s="31">
        <v>1</v>
      </c>
      <c r="L45" s="11"/>
      <c r="M45" s="12"/>
      <c r="N45" s="18" t="str">
        <f t="shared" ca="1" si="31"/>
        <v/>
      </c>
      <c r="P45" s="1">
        <f t="shared" si="32"/>
        <v>212</v>
      </c>
      <c r="Q45" s="1">
        <f t="shared" ca="1" si="33"/>
        <v>0</v>
      </c>
      <c r="R45" s="1">
        <f t="shared" si="34"/>
        <v>0</v>
      </c>
      <c r="S45" s="1">
        <f t="shared" ca="1" si="35"/>
        <v>8982</v>
      </c>
      <c r="T45" s="1" t="str">
        <f>IF(H45="","",VLOOKUP(H45,'Вода SKU'!$A$1:$B$150,2,0))</f>
        <v>3.3, Сакко</v>
      </c>
      <c r="U45" s="1">
        <f t="shared" si="7"/>
        <v>8</v>
      </c>
      <c r="V45" s="1">
        <f t="shared" si="8"/>
        <v>0</v>
      </c>
      <c r="W45" s="1">
        <f t="shared" si="36"/>
        <v>0</v>
      </c>
      <c r="X45" s="1" t="str">
        <f t="shared" ca="1" si="37"/>
        <v/>
      </c>
    </row>
    <row r="46" spans="1:24" s="1" customFormat="1" ht="13.75" customHeight="1" x14ac:dyDescent="0.2">
      <c r="A46" s="29">
        <f t="shared" ca="1" si="39"/>
        <v>10</v>
      </c>
      <c r="B46" s="29" t="s">
        <v>645</v>
      </c>
      <c r="C46" s="29">
        <v>1000</v>
      </c>
      <c r="D46" s="29" t="s">
        <v>157</v>
      </c>
      <c r="E46" s="29" t="s">
        <v>671</v>
      </c>
      <c r="F46" s="29" t="s">
        <v>671</v>
      </c>
      <c r="G46" s="29" t="s">
        <v>672</v>
      </c>
      <c r="H46" s="29" t="s">
        <v>246</v>
      </c>
      <c r="I46" s="29">
        <v>40</v>
      </c>
      <c r="J46" s="11" t="str">
        <f t="shared" ca="1" si="30"/>
        <v/>
      </c>
      <c r="K46" s="31">
        <v>1</v>
      </c>
      <c r="L46" s="11"/>
      <c r="M46" s="12"/>
      <c r="N46" s="18" t="str">
        <f t="shared" ca="1" si="31"/>
        <v/>
      </c>
      <c r="P46" s="1">
        <f t="shared" si="32"/>
        <v>40</v>
      </c>
      <c r="Q46" s="1">
        <f t="shared" ca="1" si="33"/>
        <v>0</v>
      </c>
      <c r="R46" s="1">
        <f t="shared" si="34"/>
        <v>0</v>
      </c>
      <c r="S46" s="1">
        <f t="shared" ca="1" si="35"/>
        <v>8982</v>
      </c>
      <c r="T46" s="1" t="str">
        <f>IF(H46="","",VLOOKUP(H46,'Вода SKU'!$A$1:$B$150,2,0))</f>
        <v>3.3, Сакко</v>
      </c>
      <c r="U46" s="1">
        <f t="shared" si="7"/>
        <v>8</v>
      </c>
      <c r="V46" s="1">
        <f t="shared" si="8"/>
        <v>0</v>
      </c>
      <c r="W46" s="1">
        <f t="shared" si="36"/>
        <v>0</v>
      </c>
      <c r="X46" s="1" t="str">
        <f t="shared" ca="1" si="37"/>
        <v/>
      </c>
    </row>
    <row r="47" spans="1:24" s="1" customFormat="1" ht="13.75" customHeight="1" x14ac:dyDescent="0.2">
      <c r="A47" s="29">
        <f t="shared" ca="1" si="39"/>
        <v>10</v>
      </c>
      <c r="B47" s="29" t="s">
        <v>645</v>
      </c>
      <c r="C47" s="29">
        <v>1000</v>
      </c>
      <c r="D47" s="29" t="s">
        <v>157</v>
      </c>
      <c r="E47" s="29" t="s">
        <v>671</v>
      </c>
      <c r="F47" s="29" t="s">
        <v>671</v>
      </c>
      <c r="G47" s="29" t="s">
        <v>672</v>
      </c>
      <c r="H47" s="29" t="s">
        <v>248</v>
      </c>
      <c r="I47" s="29">
        <v>166</v>
      </c>
      <c r="J47" s="11" t="str">
        <f t="shared" ca="1" si="30"/>
        <v/>
      </c>
      <c r="K47" s="31">
        <v>1</v>
      </c>
      <c r="L47" s="11"/>
      <c r="M47" s="12"/>
      <c r="N47" s="18" t="str">
        <f t="shared" ca="1" si="31"/>
        <v/>
      </c>
      <c r="P47" s="1">
        <f t="shared" si="32"/>
        <v>166</v>
      </c>
      <c r="Q47" s="1">
        <f t="shared" ca="1" si="33"/>
        <v>0</v>
      </c>
      <c r="R47" s="1">
        <f t="shared" si="34"/>
        <v>0</v>
      </c>
      <c r="S47" s="1">
        <f t="shared" ca="1" si="35"/>
        <v>8982</v>
      </c>
      <c r="T47" s="1" t="str">
        <f>IF(H47="","",VLOOKUP(H47,'Вода SKU'!$A$1:$B$150,2,0))</f>
        <v>3.3, Сакко</v>
      </c>
      <c r="U47" s="1">
        <f t="shared" si="7"/>
        <v>8</v>
      </c>
      <c r="V47" s="1">
        <f t="shared" si="8"/>
        <v>0</v>
      </c>
      <c r="W47" s="1">
        <f t="shared" si="36"/>
        <v>0</v>
      </c>
      <c r="X47" s="1" t="str">
        <f t="shared" ca="1" si="37"/>
        <v/>
      </c>
    </row>
    <row r="48" spans="1:24" s="1" customFormat="1" ht="13.75" customHeight="1" x14ac:dyDescent="0.2">
      <c r="A48" s="29">
        <f t="shared" ca="1" si="39"/>
        <v>10</v>
      </c>
      <c r="B48" s="29" t="s">
        <v>645</v>
      </c>
      <c r="C48" s="29">
        <v>1000</v>
      </c>
      <c r="D48" s="29" t="s">
        <v>157</v>
      </c>
      <c r="E48" s="29" t="s">
        <v>671</v>
      </c>
      <c r="F48" s="29" t="s">
        <v>671</v>
      </c>
      <c r="G48" s="29" t="s">
        <v>672</v>
      </c>
      <c r="H48" s="29" t="s">
        <v>245</v>
      </c>
      <c r="I48" s="29">
        <v>189</v>
      </c>
      <c r="J48" s="11" t="str">
        <f t="shared" ca="1" si="30"/>
        <v/>
      </c>
      <c r="K48" s="31">
        <v>1</v>
      </c>
      <c r="L48" s="11"/>
      <c r="M48" s="12"/>
      <c r="N48" s="18" t="str">
        <f t="shared" ca="1" si="31"/>
        <v/>
      </c>
      <c r="P48" s="1">
        <f t="shared" si="32"/>
        <v>189</v>
      </c>
      <c r="Q48" s="1">
        <f t="shared" ca="1" si="33"/>
        <v>0</v>
      </c>
      <c r="R48" s="1">
        <f t="shared" si="34"/>
        <v>0</v>
      </c>
      <c r="S48" s="1">
        <f t="shared" ca="1" si="35"/>
        <v>8982</v>
      </c>
      <c r="T48" s="1" t="str">
        <f>IF(H48="","",VLOOKUP(H48,'Вода SKU'!$A$1:$B$150,2,0))</f>
        <v>3.3, Сакко</v>
      </c>
      <c r="U48" s="1">
        <f t="shared" si="7"/>
        <v>8</v>
      </c>
      <c r="V48" s="1">
        <f t="shared" si="8"/>
        <v>0</v>
      </c>
      <c r="W48" s="1">
        <f t="shared" si="36"/>
        <v>0</v>
      </c>
      <c r="X48" s="1" t="str">
        <f t="shared" ca="1" si="37"/>
        <v/>
      </c>
    </row>
    <row r="49" spans="1:24" s="1" customFormat="1" ht="13.75" customHeight="1" x14ac:dyDescent="0.2">
      <c r="A49" s="29">
        <f t="shared" ca="1" si="39"/>
        <v>10</v>
      </c>
      <c r="B49" s="29" t="s">
        <v>645</v>
      </c>
      <c r="C49" s="29">
        <v>1000</v>
      </c>
      <c r="D49" s="29" t="s">
        <v>157</v>
      </c>
      <c r="E49" s="29" t="s">
        <v>671</v>
      </c>
      <c r="F49" s="29" t="s">
        <v>671</v>
      </c>
      <c r="G49" s="29" t="s">
        <v>672</v>
      </c>
      <c r="H49" s="29" t="s">
        <v>250</v>
      </c>
      <c r="I49" s="29">
        <v>365</v>
      </c>
      <c r="J49" s="11" t="str">
        <f t="shared" ca="1" si="30"/>
        <v/>
      </c>
      <c r="K49" s="31">
        <v>1</v>
      </c>
      <c r="L49" s="11"/>
      <c r="M49" s="12"/>
      <c r="N49" s="18" t="str">
        <f t="shared" ca="1" si="31"/>
        <v/>
      </c>
      <c r="P49" s="1">
        <f t="shared" si="32"/>
        <v>365</v>
      </c>
      <c r="Q49" s="1">
        <f t="shared" ca="1" si="33"/>
        <v>0</v>
      </c>
      <c r="R49" s="1">
        <f t="shared" si="34"/>
        <v>0</v>
      </c>
      <c r="S49" s="1">
        <f t="shared" ca="1" si="35"/>
        <v>8982</v>
      </c>
      <c r="T49" s="1" t="str">
        <f>IF(H49="","",VLOOKUP(H49,'Вода SKU'!$A$1:$B$150,2,0))</f>
        <v>3.3, Сакко</v>
      </c>
      <c r="U49" s="1">
        <f t="shared" si="7"/>
        <v>8</v>
      </c>
      <c r="V49" s="1">
        <f t="shared" si="8"/>
        <v>0</v>
      </c>
      <c r="W49" s="1">
        <f t="shared" si="36"/>
        <v>0</v>
      </c>
      <c r="X49" s="1" t="str">
        <f t="shared" ca="1" si="37"/>
        <v/>
      </c>
    </row>
    <row r="50" spans="1:24" s="1" customFormat="1" ht="13.75" customHeight="1" x14ac:dyDescent="0.2">
      <c r="A50" s="31" t="str">
        <f t="shared" ca="1" si="39"/>
        <v/>
      </c>
      <c r="B50" s="31" t="s">
        <v>675</v>
      </c>
      <c r="C50" s="31" t="s">
        <v>675</v>
      </c>
      <c r="D50" s="31" t="s">
        <v>675</v>
      </c>
      <c r="E50" s="31" t="s">
        <v>675</v>
      </c>
      <c r="F50" s="31" t="s">
        <v>675</v>
      </c>
      <c r="G50" s="31" t="s">
        <v>675</v>
      </c>
      <c r="H50" s="31" t="s">
        <v>675</v>
      </c>
      <c r="J50" s="11">
        <f t="shared" ca="1" si="30"/>
        <v>8</v>
      </c>
      <c r="K50" s="31"/>
      <c r="L50" s="11"/>
      <c r="M50" s="12"/>
      <c r="N50" s="18">
        <f t="shared" ca="1" si="31"/>
        <v>1000</v>
      </c>
      <c r="O50" s="31" t="s">
        <v>675</v>
      </c>
      <c r="P50" s="1">
        <f t="shared" si="32"/>
        <v>0</v>
      </c>
      <c r="Q50" s="1">
        <f t="shared" ca="1" si="33"/>
        <v>9974</v>
      </c>
      <c r="R50" s="1">
        <f t="shared" si="34"/>
        <v>1</v>
      </c>
      <c r="S50" s="1">
        <f t="shared" ca="1" si="35"/>
        <v>9974</v>
      </c>
      <c r="T50" s="1" t="str">
        <f>IF(H50="","",VLOOKUP(H50,'Вода SKU'!$A$1:$B$150,2,0))</f>
        <v>-</v>
      </c>
      <c r="U50" s="1">
        <f t="shared" si="7"/>
        <v>8</v>
      </c>
      <c r="V50" s="1">
        <f t="shared" si="8"/>
        <v>0</v>
      </c>
      <c r="W50" s="1">
        <f t="shared" si="36"/>
        <v>0</v>
      </c>
      <c r="X50" s="1">
        <f t="shared" ca="1" si="37"/>
        <v>1000</v>
      </c>
    </row>
    <row r="51" spans="1:24" s="1" customFormat="1" ht="13.75" customHeight="1" x14ac:dyDescent="0.2">
      <c r="A51" s="32">
        <f t="shared" ca="1" si="39"/>
        <v>11</v>
      </c>
      <c r="B51" s="32" t="s">
        <v>636</v>
      </c>
      <c r="C51" s="32">
        <v>1000</v>
      </c>
      <c r="D51" s="32" t="s">
        <v>637</v>
      </c>
      <c r="E51" s="32" t="s">
        <v>674</v>
      </c>
      <c r="F51" s="32" t="s">
        <v>674</v>
      </c>
      <c r="G51" s="32" t="s">
        <v>672</v>
      </c>
      <c r="H51" s="32" t="s">
        <v>230</v>
      </c>
      <c r="I51" s="32">
        <v>28</v>
      </c>
      <c r="J51" s="11" t="str">
        <f t="shared" ca="1" si="30"/>
        <v/>
      </c>
      <c r="K51" s="31">
        <v>1</v>
      </c>
      <c r="L51" s="11"/>
      <c r="M51" s="12"/>
      <c r="N51" s="18" t="str">
        <f t="shared" ca="1" si="31"/>
        <v/>
      </c>
      <c r="P51" s="1">
        <f t="shared" si="32"/>
        <v>28</v>
      </c>
      <c r="Q51" s="1">
        <f t="shared" ca="1" si="33"/>
        <v>0</v>
      </c>
      <c r="R51" s="1">
        <f t="shared" si="34"/>
        <v>0</v>
      </c>
      <c r="S51" s="1">
        <f t="shared" ca="1" si="35"/>
        <v>9974</v>
      </c>
      <c r="T51" s="1" t="str">
        <f>IF(H51="","",VLOOKUP(H51,'Вода SKU'!$A$1:$B$150,2,0))</f>
        <v>3.3, Альче, без лактозы</v>
      </c>
      <c r="U51" s="1">
        <f t="shared" si="7"/>
        <v>8</v>
      </c>
      <c r="V51" s="1">
        <f t="shared" si="8"/>
        <v>0</v>
      </c>
      <c r="W51" s="1">
        <f t="shared" si="36"/>
        <v>0</v>
      </c>
      <c r="X51" s="1" t="str">
        <f t="shared" ca="1" si="37"/>
        <v/>
      </c>
    </row>
    <row r="52" spans="1:24" s="1" customFormat="1" ht="13.75" customHeight="1" x14ac:dyDescent="0.2">
      <c r="A52" s="32">
        <f t="shared" ca="1" si="39"/>
        <v>11</v>
      </c>
      <c r="B52" s="32" t="s">
        <v>636</v>
      </c>
      <c r="C52" s="32">
        <v>1000</v>
      </c>
      <c r="D52" s="32" t="s">
        <v>637</v>
      </c>
      <c r="E52" s="32" t="s">
        <v>674</v>
      </c>
      <c r="F52" s="32" t="s">
        <v>674</v>
      </c>
      <c r="G52" s="32" t="s">
        <v>672</v>
      </c>
      <c r="H52" s="32" t="s">
        <v>239</v>
      </c>
      <c r="I52" s="32">
        <v>55</v>
      </c>
      <c r="J52" s="11" t="str">
        <f t="shared" ca="1" si="30"/>
        <v/>
      </c>
      <c r="K52" s="31">
        <v>1</v>
      </c>
      <c r="L52" s="11"/>
      <c r="M52" s="12"/>
      <c r="N52" s="18" t="str">
        <f t="shared" ca="1" si="31"/>
        <v/>
      </c>
      <c r="P52" s="1">
        <f t="shared" si="32"/>
        <v>55</v>
      </c>
      <c r="Q52" s="1">
        <f t="shared" ca="1" si="33"/>
        <v>0</v>
      </c>
      <c r="R52" s="1">
        <f t="shared" si="34"/>
        <v>0</v>
      </c>
      <c r="S52" s="1">
        <f t="shared" ca="1" si="35"/>
        <v>9974</v>
      </c>
      <c r="T52" s="1" t="str">
        <f>IF(H52="","",VLOOKUP(H52,'Вода SKU'!$A$1:$B$150,2,0))</f>
        <v>3.3, Альче, без лактозы</v>
      </c>
      <c r="U52" s="1">
        <f t="shared" si="7"/>
        <v>8</v>
      </c>
      <c r="V52" s="1">
        <f t="shared" si="8"/>
        <v>0</v>
      </c>
      <c r="W52" s="1">
        <f t="shared" si="36"/>
        <v>0</v>
      </c>
      <c r="X52" s="1" t="str">
        <f t="shared" ca="1" si="37"/>
        <v/>
      </c>
    </row>
    <row r="53" spans="1:24" s="1" customFormat="1" ht="13.75" customHeight="1" x14ac:dyDescent="0.2">
      <c r="A53" s="32">
        <f t="shared" ca="1" si="39"/>
        <v>11</v>
      </c>
      <c r="B53" s="32" t="s">
        <v>636</v>
      </c>
      <c r="C53" s="32">
        <v>1000</v>
      </c>
      <c r="D53" s="32" t="s">
        <v>637</v>
      </c>
      <c r="E53" s="32" t="s">
        <v>674</v>
      </c>
      <c r="F53" s="32" t="s">
        <v>674</v>
      </c>
      <c r="G53" s="32" t="s">
        <v>672</v>
      </c>
      <c r="H53" s="32" t="s">
        <v>240</v>
      </c>
      <c r="I53" s="32">
        <v>499</v>
      </c>
      <c r="J53" s="11" t="str">
        <f t="shared" ca="1" si="30"/>
        <v/>
      </c>
      <c r="K53" s="31">
        <v>1</v>
      </c>
      <c r="L53" s="11"/>
      <c r="M53" s="12"/>
      <c r="N53" s="18" t="str">
        <f t="shared" ca="1" si="31"/>
        <v/>
      </c>
      <c r="P53" s="1">
        <f t="shared" si="32"/>
        <v>499</v>
      </c>
      <c r="Q53" s="1">
        <f t="shared" ca="1" si="33"/>
        <v>0</v>
      </c>
      <c r="R53" s="1">
        <f t="shared" si="34"/>
        <v>0</v>
      </c>
      <c r="S53" s="1">
        <f t="shared" ca="1" si="35"/>
        <v>9974</v>
      </c>
      <c r="T53" s="1" t="str">
        <f>IF(H53="","",VLOOKUP(H53,'Вода SKU'!$A$1:$B$150,2,0))</f>
        <v>3.3, Альче, без лактозы</v>
      </c>
      <c r="U53" s="1">
        <f t="shared" si="7"/>
        <v>8</v>
      </c>
      <c r="V53" s="1">
        <f t="shared" si="8"/>
        <v>0</v>
      </c>
      <c r="W53" s="1">
        <f t="shared" si="36"/>
        <v>0</v>
      </c>
      <c r="X53" s="1" t="str">
        <f t="shared" ca="1" si="37"/>
        <v/>
      </c>
    </row>
    <row r="54" spans="1:24" s="1" customFormat="1" ht="13.75" customHeight="1" x14ac:dyDescent="0.2">
      <c r="A54" s="32">
        <f ca="1">IF(O54="-", "", 1 + SUM(INDIRECT(ADDRESS(2,COLUMN(R54)) &amp; ":" &amp; ADDRESS(ROW(),COLUMN(R54)))))</f>
        <v>11</v>
      </c>
      <c r="B54" s="32" t="s">
        <v>636</v>
      </c>
      <c r="C54" s="32">
        <v>1000</v>
      </c>
      <c r="D54" s="32" t="s">
        <v>637</v>
      </c>
      <c r="E54" s="32" t="s">
        <v>674</v>
      </c>
      <c r="F54" s="32" t="s">
        <v>674</v>
      </c>
      <c r="G54" s="32" t="s">
        <v>672</v>
      </c>
      <c r="H54" s="32" t="s">
        <v>235</v>
      </c>
      <c r="I54" s="32">
        <v>22</v>
      </c>
      <c r="J54" s="11" t="str">
        <f ca="1">IF(M54="", IF(O54="","",X54+(INDIRECT("S" &amp; ROW() - 1) - S54)),IF(O54="", "", INDIRECT("S" &amp; ROW() - 1) - S54))</f>
        <v/>
      </c>
      <c r="K54" s="31">
        <v>1</v>
      </c>
      <c r="L54" s="11"/>
      <c r="M54" s="12"/>
      <c r="N54" s="18" t="str">
        <f ca="1">IF(M54="", IF(X54=0, "", X54), IF(V54 = "", "", IF(V54/U54 = 0, "", V54/U54)))</f>
        <v/>
      </c>
      <c r="P54" s="1">
        <f>IF(O54 = "-", -W54,I54)</f>
        <v>22</v>
      </c>
      <c r="Q54" s="1">
        <f ca="1">IF(O54 = "-", SUM(INDIRECT(ADDRESS(2,COLUMN(P54)) &amp; ":" &amp; ADDRESS(ROW(),COLUMN(P54)))), 0)</f>
        <v>0</v>
      </c>
      <c r="R54" s="1">
        <f>IF(O54="-",1,0)</f>
        <v>0</v>
      </c>
      <c r="S54" s="1">
        <f ca="1">IF(Q54 = 0, INDIRECT("S" &amp; ROW() - 1), Q54)</f>
        <v>9974</v>
      </c>
      <c r="T54" s="1" t="str">
        <f>IF(H54="","",VLOOKUP(H54,'Вода SKU'!$A$1:$B$150,2,0))</f>
        <v>3.3, Сакко</v>
      </c>
      <c r="U54" s="1">
        <f t="shared" si="7"/>
        <v>8</v>
      </c>
      <c r="V54" s="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>
        <f>IF(V54 = "", "", V54/U54)</f>
        <v>0</v>
      </c>
      <c r="X54" s="1" t="str">
        <f ca="1">IF(O54="", "", MAX(ROUND(-(INDIRECT("S" &amp; ROW() - 1) - S54)/1000, 0), 1) * 1000)</f>
        <v/>
      </c>
    </row>
    <row r="55" spans="1:24" s="1" customFormat="1" ht="13.75" customHeight="1" x14ac:dyDescent="0.2">
      <c r="A55" s="32">
        <f ca="1">IF(O55="-", "", 1 + SUM(INDIRECT(ADDRESS(2,COLUMN(R55)) &amp; ":" &amp; ADDRESS(ROW(),COLUMN(R55)))))</f>
        <v>11</v>
      </c>
      <c r="B55" s="32" t="s">
        <v>636</v>
      </c>
      <c r="C55" s="32">
        <v>1000</v>
      </c>
      <c r="D55" s="32" t="s">
        <v>637</v>
      </c>
      <c r="E55" s="32" t="s">
        <v>674</v>
      </c>
      <c r="F55" s="32" t="s">
        <v>674</v>
      </c>
      <c r="G55" s="32" t="s">
        <v>672</v>
      </c>
      <c r="H55" s="32" t="s">
        <v>234</v>
      </c>
      <c r="I55" s="32">
        <v>188</v>
      </c>
      <c r="J55" s="11" t="str">
        <f ca="1">IF(M55="", IF(O55="","",X55+(INDIRECT("S" &amp; ROW() - 1) - S55)),IF(O55="", "", INDIRECT("S" &amp; ROW() - 1) - S55))</f>
        <v/>
      </c>
      <c r="K55" s="31">
        <v>1</v>
      </c>
      <c r="L55" s="11"/>
      <c r="M55" s="12"/>
      <c r="N55" s="18" t="str">
        <f ca="1">IF(M55="", IF(X55=0, "", X55), IF(V55 = "", "", IF(V55/U55 = 0, "", V55/U55)))</f>
        <v/>
      </c>
      <c r="P55" s="1">
        <f>IF(O55 = "-", -W55,I55)</f>
        <v>188</v>
      </c>
      <c r="Q55" s="1">
        <f ca="1">IF(O55 = "-", SUM(INDIRECT(ADDRESS(2,COLUMN(P55)) &amp; ":" &amp; ADDRESS(ROW(),COLUMN(P55)))), 0)</f>
        <v>0</v>
      </c>
      <c r="R55" s="1">
        <f>IF(O55="-",1,0)</f>
        <v>0</v>
      </c>
      <c r="S55" s="1">
        <f ca="1">IF(Q55 = 0, INDIRECT("S" &amp; ROW() - 1), Q55)</f>
        <v>9974</v>
      </c>
      <c r="T55" s="1" t="str">
        <f>IF(H55="","",VLOOKUP(H55,'Вода SKU'!$A$1:$B$150,2,0))</f>
        <v>3.3, Сакко</v>
      </c>
      <c r="U55" s="1">
        <f t="shared" si="7"/>
        <v>8</v>
      </c>
      <c r="V55" s="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>
        <f>IF(V55 = "", "", V55/U55)</f>
        <v>0</v>
      </c>
      <c r="X55" s="1" t="str">
        <f ca="1">IF(O55="", "", MAX(ROUND(-(INDIRECT("S" &amp; ROW() - 1) - S55)/1000, 0), 1) * 1000)</f>
        <v/>
      </c>
    </row>
    <row r="56" spans="1:24" s="1" customFormat="1" ht="13.75" customHeight="1" x14ac:dyDescent="0.2">
      <c r="A56" s="32">
        <f ca="1">IF(O56="-", "", 1 + SUM(INDIRECT(ADDRESS(2,COLUMN(R56)) &amp; ":" &amp; ADDRESS(ROW(),COLUMN(R56)))))</f>
        <v>11</v>
      </c>
      <c r="B56" s="32" t="s">
        <v>636</v>
      </c>
      <c r="C56" s="32">
        <v>1000</v>
      </c>
      <c r="D56" s="32" t="s">
        <v>637</v>
      </c>
      <c r="E56" s="32" t="s">
        <v>676</v>
      </c>
      <c r="F56" s="32" t="s">
        <v>676</v>
      </c>
      <c r="G56" s="32" t="s">
        <v>672</v>
      </c>
      <c r="H56" s="32" t="s">
        <v>238</v>
      </c>
      <c r="I56" s="32">
        <v>208</v>
      </c>
      <c r="J56" s="11" t="str">
        <f ca="1">IF(M56="", IF(O56="","",X56+(INDIRECT("S" &amp; ROW() - 1) - S56)),IF(O56="", "", INDIRECT("S" &amp; ROW() - 1) - S56))</f>
        <v/>
      </c>
      <c r="K56" s="31">
        <v>1</v>
      </c>
      <c r="L56" s="11"/>
      <c r="M56" s="12"/>
      <c r="N56" s="18" t="str">
        <f ca="1">IF(M56="", IF(X56=0, "", X56), IF(V56 = "", "", IF(V56/U56 = 0, "", V56/U56)))</f>
        <v/>
      </c>
      <c r="P56" s="1">
        <f>IF(O56 = "-", -W56,I56)</f>
        <v>208</v>
      </c>
      <c r="Q56" s="1">
        <f ca="1">IF(O56 = "-", SUM(INDIRECT(ADDRESS(2,COLUMN(P56)) &amp; ":" &amp; ADDRESS(ROW(),COLUMN(P56)))), 0)</f>
        <v>0</v>
      </c>
      <c r="R56" s="1">
        <f>IF(O56="-",1,0)</f>
        <v>0</v>
      </c>
      <c r="S56" s="1">
        <f ca="1">IF(Q56 = 0, INDIRECT("S" &amp; ROW() - 1), Q56)</f>
        <v>9974</v>
      </c>
      <c r="T56" s="1" t="str">
        <f>IF(H56="","",VLOOKUP(H56,'Вода SKU'!$A$1:$B$150,2,0))</f>
        <v>3.3, Сакко</v>
      </c>
      <c r="U56" s="1">
        <f t="shared" si="7"/>
        <v>8</v>
      </c>
      <c r="V56" s="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>
        <f>IF(V56 = "", "", V56/U56)</f>
        <v>0</v>
      </c>
      <c r="X56" s="1" t="str">
        <f ca="1">IF(O56="", "", MAX(ROUND(-(INDIRECT("S" &amp; ROW() - 1) - S56)/1000, 0), 1) * 1000)</f>
        <v/>
      </c>
    </row>
    <row r="57" spans="1:24" s="1" customFormat="1" ht="13.75" customHeight="1" x14ac:dyDescent="0.2">
      <c r="A57" s="31" t="str">
        <f t="shared" ref="A57:A59" ca="1" si="40">IF(O57="-", "", 1 + SUM(INDIRECT(ADDRESS(2,COLUMN(R57)) &amp; ":" &amp; ADDRESS(ROW(),COLUMN(R57)))))</f>
        <v/>
      </c>
      <c r="B57" s="31" t="s">
        <v>675</v>
      </c>
      <c r="C57" s="31" t="s">
        <v>675</v>
      </c>
      <c r="D57" s="31" t="s">
        <v>675</v>
      </c>
      <c r="E57" s="31" t="s">
        <v>675</v>
      </c>
      <c r="F57" s="31" t="s">
        <v>675</v>
      </c>
      <c r="G57" s="31" t="s">
        <v>675</v>
      </c>
      <c r="H57" s="31" t="s">
        <v>675</v>
      </c>
      <c r="J57" s="11">
        <f t="shared" ref="J57:J73" ca="1" si="41">IF(M57="", IF(O57="","",X57+(INDIRECT("S" &amp; ROW() - 1) - S57)),IF(O57="", "", INDIRECT("S" &amp; ROW() - 1) - S57))</f>
        <v>0</v>
      </c>
      <c r="K57" s="31"/>
      <c r="L57" s="11"/>
      <c r="M57" s="12"/>
      <c r="N57" s="18">
        <f t="shared" ref="N57:N73" ca="1" si="42">IF(M57="", IF(X57=0, "", X57), IF(V57 = "", "", IF(V57/U57 = 0, "", V57/U57)))</f>
        <v>1000</v>
      </c>
      <c r="O57" s="31" t="s">
        <v>675</v>
      </c>
      <c r="P57" s="1">
        <f t="shared" ref="P57:P73" si="43">IF(O57 = "-", -W57,I57)</f>
        <v>0</v>
      </c>
      <c r="Q57" s="1">
        <f t="shared" ref="Q57:Q73" ca="1" si="44">IF(O57 = "-", SUM(INDIRECT(ADDRESS(2,COLUMN(P57)) &amp; ":" &amp; ADDRESS(ROW(),COLUMN(P57)))), 0)</f>
        <v>10974</v>
      </c>
      <c r="R57" s="1">
        <f t="shared" ref="R57:R73" si="45">IF(O57="-",1,0)</f>
        <v>1</v>
      </c>
      <c r="S57" s="1">
        <f t="shared" ref="S57:S73" ca="1" si="46">IF(Q57 = 0, INDIRECT("S" &amp; ROW() - 1), Q57)</f>
        <v>10974</v>
      </c>
      <c r="T57" s="1" t="str">
        <f>IF(H57="","",VLOOKUP(H57,'Вода SKU'!$A$1:$B$150,2,0))</f>
        <v>-</v>
      </c>
      <c r="U57" s="1">
        <f t="shared" si="7"/>
        <v>8</v>
      </c>
      <c r="V57" s="1">
        <f t="shared" si="8"/>
        <v>0</v>
      </c>
      <c r="W57" s="1">
        <f t="shared" ref="W57:W73" si="47">IF(V57 = "", "", V57/U57)</f>
        <v>0</v>
      </c>
      <c r="X57" s="1">
        <f t="shared" ref="X57:X73" ca="1" si="48">IF(O57="", "", MAX(ROUND(-(INDIRECT("S" &amp; ROW() - 1) - S57)/1000, 0), 1) * 1000)</f>
        <v>1000</v>
      </c>
    </row>
    <row r="58" spans="1:24" s="1" customFormat="1" ht="13.75" customHeight="1" x14ac:dyDescent="0.2">
      <c r="A58" s="32">
        <f t="shared" ca="1" si="40"/>
        <v>12</v>
      </c>
      <c r="B58" s="32" t="s">
        <v>645</v>
      </c>
      <c r="C58" s="32">
        <v>1000</v>
      </c>
      <c r="D58" s="32" t="s">
        <v>637</v>
      </c>
      <c r="E58" s="32" t="s">
        <v>676</v>
      </c>
      <c r="F58" s="32" t="s">
        <v>676</v>
      </c>
      <c r="G58" s="32" t="s">
        <v>672</v>
      </c>
      <c r="H58" s="32" t="s">
        <v>237</v>
      </c>
      <c r="I58" s="32">
        <v>258</v>
      </c>
      <c r="J58" s="11" t="str">
        <f t="shared" ca="1" si="41"/>
        <v/>
      </c>
      <c r="K58" s="31">
        <v>1</v>
      </c>
      <c r="L58" s="11"/>
      <c r="M58" s="12"/>
      <c r="N58" s="18" t="str">
        <f t="shared" ca="1" si="42"/>
        <v/>
      </c>
      <c r="P58" s="1">
        <f t="shared" si="43"/>
        <v>258</v>
      </c>
      <c r="Q58" s="1">
        <f t="shared" ca="1" si="44"/>
        <v>0</v>
      </c>
      <c r="R58" s="1">
        <f t="shared" si="45"/>
        <v>0</v>
      </c>
      <c r="S58" s="1">
        <f t="shared" ca="1" si="46"/>
        <v>10974</v>
      </c>
      <c r="T58" s="1" t="str">
        <f>IF(H58="","",VLOOKUP(H58,'Вода SKU'!$A$1:$B$150,2,0))</f>
        <v>3.3, Сакко</v>
      </c>
      <c r="U58" s="1">
        <f t="shared" si="7"/>
        <v>8</v>
      </c>
      <c r="V58" s="1">
        <f t="shared" si="8"/>
        <v>0</v>
      </c>
      <c r="W58" s="1">
        <f t="shared" si="47"/>
        <v>0</v>
      </c>
      <c r="X58" s="1" t="str">
        <f t="shared" ca="1" si="48"/>
        <v/>
      </c>
    </row>
    <row r="59" spans="1:24" s="1" customFormat="1" ht="13.75" customHeight="1" x14ac:dyDescent="0.2">
      <c r="A59" s="32">
        <f t="shared" ca="1" si="40"/>
        <v>12</v>
      </c>
      <c r="B59" s="32" t="s">
        <v>645</v>
      </c>
      <c r="C59" s="32">
        <v>1000</v>
      </c>
      <c r="D59" s="32" t="s">
        <v>637</v>
      </c>
      <c r="E59" s="32" t="s">
        <v>676</v>
      </c>
      <c r="F59" s="32" t="s">
        <v>676</v>
      </c>
      <c r="G59" s="32" t="s">
        <v>672</v>
      </c>
      <c r="H59" s="32" t="s">
        <v>236</v>
      </c>
      <c r="I59" s="32">
        <v>407</v>
      </c>
      <c r="J59" s="11" t="str">
        <f t="shared" ca="1" si="41"/>
        <v/>
      </c>
      <c r="K59" s="31">
        <v>1</v>
      </c>
      <c r="L59" s="11"/>
      <c r="M59" s="12"/>
      <c r="N59" s="18" t="str">
        <f t="shared" ca="1" si="42"/>
        <v/>
      </c>
      <c r="P59" s="1">
        <f t="shared" si="43"/>
        <v>407</v>
      </c>
      <c r="Q59" s="1">
        <f t="shared" ca="1" si="44"/>
        <v>0</v>
      </c>
      <c r="R59" s="1">
        <f t="shared" si="45"/>
        <v>0</v>
      </c>
      <c r="S59" s="1">
        <f t="shared" ca="1" si="46"/>
        <v>10974</v>
      </c>
      <c r="T59" s="1" t="str">
        <f>IF(H59="","",VLOOKUP(H59,'Вода SKU'!$A$1:$B$150,2,0))</f>
        <v>3.3, Сакко</v>
      </c>
      <c r="U59" s="1">
        <f t="shared" si="7"/>
        <v>8</v>
      </c>
      <c r="V59" s="1">
        <f t="shared" si="8"/>
        <v>0</v>
      </c>
      <c r="W59" s="1">
        <f t="shared" si="47"/>
        <v>0</v>
      </c>
      <c r="X59" s="1" t="str">
        <f t="shared" ca="1" si="48"/>
        <v/>
      </c>
    </row>
    <row r="60" spans="1:24" s="1" customFormat="1" ht="13.75" customHeight="1" x14ac:dyDescent="0.2">
      <c r="A60" s="32">
        <f t="shared" ref="A60" ca="1" si="49">IF(O60="-", "", 1 + SUM(INDIRECT(ADDRESS(2,COLUMN(R60)) &amp; ":" &amp; ADDRESS(ROW(),COLUMN(R60)))))</f>
        <v>12</v>
      </c>
      <c r="B60" s="32" t="s">
        <v>645</v>
      </c>
      <c r="C60" s="32">
        <v>1000</v>
      </c>
      <c r="D60" s="32" t="s">
        <v>637</v>
      </c>
      <c r="E60" s="32" t="s">
        <v>676</v>
      </c>
      <c r="F60" s="32" t="s">
        <v>676</v>
      </c>
      <c r="G60" s="32" t="s">
        <v>672</v>
      </c>
      <c r="H60" s="32" t="s">
        <v>245</v>
      </c>
      <c r="I60" s="32">
        <v>335</v>
      </c>
      <c r="J60" s="11" t="str">
        <f t="shared" ca="1" si="41"/>
        <v/>
      </c>
      <c r="K60" s="31">
        <v>1</v>
      </c>
      <c r="L60" s="11"/>
      <c r="M60" s="12"/>
      <c r="N60" s="18" t="str">
        <f t="shared" ca="1" si="42"/>
        <v/>
      </c>
      <c r="P60" s="1">
        <f t="shared" si="43"/>
        <v>335</v>
      </c>
      <c r="Q60" s="1">
        <f t="shared" ca="1" si="44"/>
        <v>0</v>
      </c>
      <c r="R60" s="1">
        <f t="shared" si="45"/>
        <v>0</v>
      </c>
      <c r="S60" s="1">
        <f t="shared" ca="1" si="46"/>
        <v>10974</v>
      </c>
      <c r="T60" s="1" t="str">
        <f>IF(H60="","",VLOOKUP(H60,'Вода SKU'!$A$1:$B$150,2,0))</f>
        <v>3.3, Сакко</v>
      </c>
      <c r="U60" s="1">
        <f t="shared" si="7"/>
        <v>8</v>
      </c>
      <c r="V60" s="1">
        <f t="shared" si="8"/>
        <v>0</v>
      </c>
      <c r="W60" s="1">
        <f t="shared" si="47"/>
        <v>0</v>
      </c>
      <c r="X60" s="1" t="str">
        <f t="shared" ca="1" si="48"/>
        <v/>
      </c>
    </row>
    <row r="61" spans="1:24" s="1" customFormat="1" ht="13.75" customHeight="1" x14ac:dyDescent="0.2">
      <c r="A61" s="31" t="str">
        <f t="shared" ref="A61:A73" ca="1" si="50">IF(O61="-", "", 1 + SUM(INDIRECT(ADDRESS(2,COLUMN(R61)) &amp; ":" &amp; ADDRESS(ROW(),COLUMN(R61)))))</f>
        <v/>
      </c>
      <c r="B61" s="31" t="s">
        <v>675</v>
      </c>
      <c r="C61" s="31" t="s">
        <v>675</v>
      </c>
      <c r="D61" s="31" t="s">
        <v>675</v>
      </c>
      <c r="E61" s="31" t="s">
        <v>675</v>
      </c>
      <c r="F61" s="31" t="s">
        <v>675</v>
      </c>
      <c r="G61" s="31" t="s">
        <v>675</v>
      </c>
      <c r="H61" s="31" t="s">
        <v>675</v>
      </c>
      <c r="J61" s="11">
        <f t="shared" ca="1" si="41"/>
        <v>0</v>
      </c>
      <c r="K61" s="31"/>
      <c r="L61" s="11"/>
      <c r="M61" s="12"/>
      <c r="N61" s="18">
        <f t="shared" ca="1" si="42"/>
        <v>1000</v>
      </c>
      <c r="O61" s="31" t="s">
        <v>675</v>
      </c>
      <c r="P61" s="1">
        <f t="shared" si="43"/>
        <v>0</v>
      </c>
      <c r="Q61" s="1">
        <f t="shared" ca="1" si="44"/>
        <v>11974</v>
      </c>
      <c r="R61" s="1">
        <f t="shared" si="45"/>
        <v>1</v>
      </c>
      <c r="S61" s="1">
        <f t="shared" ca="1" si="46"/>
        <v>11974</v>
      </c>
      <c r="T61" s="1" t="str">
        <f>IF(H61="","",VLOOKUP(H61,'Вода SKU'!$A$1:$B$150,2,0))</f>
        <v>-</v>
      </c>
      <c r="U61" s="1">
        <f t="shared" si="7"/>
        <v>8</v>
      </c>
      <c r="V61" s="1">
        <f t="shared" si="8"/>
        <v>0</v>
      </c>
      <c r="W61" s="1">
        <f t="shared" si="47"/>
        <v>0</v>
      </c>
      <c r="X61" s="1">
        <f t="shared" ca="1" si="48"/>
        <v>1000</v>
      </c>
    </row>
    <row r="62" spans="1:24" s="1" customFormat="1" ht="13.75" customHeight="1" x14ac:dyDescent="0.2">
      <c r="A62" s="32">
        <f t="shared" ca="1" si="50"/>
        <v>13</v>
      </c>
      <c r="B62" s="32" t="s">
        <v>649</v>
      </c>
      <c r="C62" s="32">
        <v>1000</v>
      </c>
      <c r="D62" s="32" t="s">
        <v>637</v>
      </c>
      <c r="E62" s="32" t="s">
        <v>677</v>
      </c>
      <c r="F62" s="32" t="s">
        <v>677</v>
      </c>
      <c r="G62" s="32" t="s">
        <v>678</v>
      </c>
      <c r="H62" s="32" t="s">
        <v>242</v>
      </c>
      <c r="I62" s="32">
        <v>30</v>
      </c>
      <c r="J62" s="11" t="str">
        <f t="shared" ca="1" si="41"/>
        <v/>
      </c>
      <c r="K62" s="31">
        <v>1</v>
      </c>
      <c r="L62" s="11"/>
      <c r="M62" s="12"/>
      <c r="N62" s="18" t="str">
        <f t="shared" ca="1" si="42"/>
        <v/>
      </c>
      <c r="P62" s="1">
        <f t="shared" si="43"/>
        <v>30</v>
      </c>
      <c r="Q62" s="1">
        <f t="shared" ca="1" si="44"/>
        <v>0</v>
      </c>
      <c r="R62" s="1">
        <f t="shared" si="45"/>
        <v>0</v>
      </c>
      <c r="S62" s="1">
        <f t="shared" ca="1" si="46"/>
        <v>11974</v>
      </c>
      <c r="T62" s="1" t="str">
        <f>IF(H62="","",VLOOKUP(H62,'Вода SKU'!$A$1:$B$150,2,0))</f>
        <v>3.6, Альче</v>
      </c>
      <c r="U62" s="1">
        <f t="shared" si="7"/>
        <v>8</v>
      </c>
      <c r="V62" s="1">
        <f t="shared" si="8"/>
        <v>0</v>
      </c>
      <c r="W62" s="1">
        <f t="shared" si="47"/>
        <v>0</v>
      </c>
      <c r="X62" s="1" t="str">
        <f t="shared" ca="1" si="48"/>
        <v/>
      </c>
    </row>
    <row r="63" spans="1:24" s="1" customFormat="1" ht="13.75" customHeight="1" x14ac:dyDescent="0.2">
      <c r="A63" s="32">
        <f t="shared" ca="1" si="50"/>
        <v>13</v>
      </c>
      <c r="B63" s="32" t="s">
        <v>649</v>
      </c>
      <c r="C63" s="32">
        <v>1000</v>
      </c>
      <c r="D63" s="32" t="s">
        <v>637</v>
      </c>
      <c r="E63" s="32" t="s">
        <v>674</v>
      </c>
      <c r="F63" s="32" t="s">
        <v>674</v>
      </c>
      <c r="G63" s="32" t="s">
        <v>672</v>
      </c>
      <c r="H63" s="32" t="s">
        <v>229</v>
      </c>
      <c r="I63" s="32">
        <v>970</v>
      </c>
      <c r="J63" s="11" t="str">
        <f t="shared" ca="1" si="41"/>
        <v/>
      </c>
      <c r="K63" s="31">
        <v>1</v>
      </c>
      <c r="L63" s="11"/>
      <c r="M63" s="12"/>
      <c r="N63" s="18" t="str">
        <f t="shared" ca="1" si="42"/>
        <v/>
      </c>
      <c r="P63" s="1">
        <f t="shared" si="43"/>
        <v>970</v>
      </c>
      <c r="Q63" s="1">
        <f t="shared" ca="1" si="44"/>
        <v>0</v>
      </c>
      <c r="R63" s="1">
        <f t="shared" si="45"/>
        <v>0</v>
      </c>
      <c r="S63" s="1">
        <f t="shared" ca="1" si="46"/>
        <v>11974</v>
      </c>
      <c r="T63" s="1" t="str">
        <f>IF(H63="","",VLOOKUP(H63,'Вода SKU'!$A$1:$B$150,2,0))</f>
        <v>3.6, Альче</v>
      </c>
      <c r="U63" s="1">
        <f t="shared" si="7"/>
        <v>8</v>
      </c>
      <c r="V63" s="1">
        <f t="shared" si="8"/>
        <v>0</v>
      </c>
      <c r="W63" s="1">
        <f t="shared" si="47"/>
        <v>0</v>
      </c>
      <c r="X63" s="1" t="str">
        <f t="shared" ca="1" si="48"/>
        <v/>
      </c>
    </row>
    <row r="64" spans="1:24" s="1" customFormat="1" ht="13.75" customHeight="1" x14ac:dyDescent="0.2">
      <c r="A64" s="31" t="str">
        <f t="shared" ca="1" si="50"/>
        <v/>
      </c>
      <c r="B64" s="31" t="s">
        <v>675</v>
      </c>
      <c r="C64" s="31" t="s">
        <v>675</v>
      </c>
      <c r="D64" s="31" t="s">
        <v>675</v>
      </c>
      <c r="E64" s="31" t="s">
        <v>675</v>
      </c>
      <c r="F64" s="31" t="s">
        <v>675</v>
      </c>
      <c r="G64" s="31" t="s">
        <v>675</v>
      </c>
      <c r="H64" s="31" t="s">
        <v>675</v>
      </c>
      <c r="J64" s="11">
        <f t="shared" ca="1" si="41"/>
        <v>0</v>
      </c>
      <c r="K64" s="31"/>
      <c r="L64" s="11"/>
      <c r="M64" s="12"/>
      <c r="N64" s="18">
        <f t="shared" ca="1" si="42"/>
        <v>1000</v>
      </c>
      <c r="O64" s="31" t="s">
        <v>675</v>
      </c>
      <c r="P64" s="1">
        <f t="shared" si="43"/>
        <v>0</v>
      </c>
      <c r="Q64" s="1">
        <f t="shared" ca="1" si="44"/>
        <v>12974</v>
      </c>
      <c r="R64" s="1">
        <f t="shared" si="45"/>
        <v>1</v>
      </c>
      <c r="S64" s="1">
        <f t="shared" ca="1" si="46"/>
        <v>12974</v>
      </c>
      <c r="T64" s="1" t="str">
        <f>IF(H64="","",VLOOKUP(H64,'Вода SKU'!$A$1:$B$150,2,0))</f>
        <v>-</v>
      </c>
      <c r="U64" s="1">
        <f t="shared" si="7"/>
        <v>8</v>
      </c>
      <c r="V64" s="1">
        <f t="shared" si="8"/>
        <v>0</v>
      </c>
      <c r="W64" s="1">
        <f t="shared" si="47"/>
        <v>0</v>
      </c>
      <c r="X64" s="1">
        <f t="shared" ca="1" si="48"/>
        <v>1000</v>
      </c>
    </row>
    <row r="65" spans="1:24" s="1" customFormat="1" ht="13.75" customHeight="1" x14ac:dyDescent="0.2">
      <c r="A65" s="32">
        <f t="shared" ca="1" si="50"/>
        <v>14</v>
      </c>
      <c r="B65" s="32" t="s">
        <v>649</v>
      </c>
      <c r="C65" s="32">
        <v>1000</v>
      </c>
      <c r="D65" s="32" t="s">
        <v>637</v>
      </c>
      <c r="E65" s="32" t="s">
        <v>674</v>
      </c>
      <c r="F65" s="32" t="s">
        <v>674</v>
      </c>
      <c r="G65" s="32" t="s">
        <v>672</v>
      </c>
      <c r="H65" s="32" t="s">
        <v>229</v>
      </c>
      <c r="I65" s="32">
        <v>1000</v>
      </c>
      <c r="J65" s="11" t="str">
        <f t="shared" ca="1" si="41"/>
        <v/>
      </c>
      <c r="K65" s="31">
        <v>1</v>
      </c>
      <c r="L65" s="11"/>
      <c r="M65" s="12"/>
      <c r="N65" s="18" t="str">
        <f t="shared" ca="1" si="42"/>
        <v/>
      </c>
      <c r="P65" s="1">
        <f t="shared" si="43"/>
        <v>1000</v>
      </c>
      <c r="Q65" s="1">
        <f t="shared" ca="1" si="44"/>
        <v>0</v>
      </c>
      <c r="R65" s="1">
        <f t="shared" si="45"/>
        <v>0</v>
      </c>
      <c r="S65" s="1">
        <f t="shared" ca="1" si="46"/>
        <v>12974</v>
      </c>
      <c r="T65" s="1" t="str">
        <f>IF(H65="","",VLOOKUP(H65,'Вода SKU'!$A$1:$B$150,2,0))</f>
        <v>3.6, Альче</v>
      </c>
      <c r="U65" s="1">
        <f t="shared" si="7"/>
        <v>8</v>
      </c>
      <c r="V65" s="1">
        <f t="shared" si="8"/>
        <v>0</v>
      </c>
      <c r="W65" s="1">
        <f t="shared" si="47"/>
        <v>0</v>
      </c>
      <c r="X65" s="1" t="str">
        <f t="shared" ca="1" si="48"/>
        <v/>
      </c>
    </row>
    <row r="66" spans="1:24" s="1" customFormat="1" ht="13.75" customHeight="1" x14ac:dyDescent="0.2">
      <c r="A66" s="31" t="str">
        <f t="shared" ca="1" si="50"/>
        <v/>
      </c>
      <c r="B66" s="31" t="s">
        <v>675</v>
      </c>
      <c r="C66" s="31" t="s">
        <v>675</v>
      </c>
      <c r="D66" s="31" t="s">
        <v>675</v>
      </c>
      <c r="E66" s="31" t="s">
        <v>675</v>
      </c>
      <c r="F66" s="31" t="s">
        <v>675</v>
      </c>
      <c r="G66" s="31" t="s">
        <v>675</v>
      </c>
      <c r="H66" s="31" t="s">
        <v>675</v>
      </c>
      <c r="J66" s="11">
        <f t="shared" ca="1" si="41"/>
        <v>0</v>
      </c>
      <c r="K66" s="31"/>
      <c r="L66" s="11"/>
      <c r="M66" s="12"/>
      <c r="N66" s="18">
        <f t="shared" ca="1" si="42"/>
        <v>1000</v>
      </c>
      <c r="O66" s="31" t="s">
        <v>675</v>
      </c>
      <c r="P66" s="1">
        <f t="shared" si="43"/>
        <v>0</v>
      </c>
      <c r="Q66" s="1">
        <f t="shared" ca="1" si="44"/>
        <v>13974</v>
      </c>
      <c r="R66" s="1">
        <f t="shared" si="45"/>
        <v>1</v>
      </c>
      <c r="S66" s="1">
        <f t="shared" ca="1" si="46"/>
        <v>13974</v>
      </c>
      <c r="T66" s="1" t="str">
        <f>IF(H66="","",VLOOKUP(H66,'Вода SKU'!$A$1:$B$150,2,0))</f>
        <v>-</v>
      </c>
      <c r="U66" s="1">
        <f t="shared" si="7"/>
        <v>8</v>
      </c>
      <c r="V66" s="1">
        <f t="shared" si="8"/>
        <v>0</v>
      </c>
      <c r="W66" s="1">
        <f t="shared" si="47"/>
        <v>0</v>
      </c>
      <c r="X66" s="1">
        <f t="shared" ca="1" si="48"/>
        <v>1000</v>
      </c>
    </row>
    <row r="67" spans="1:24" s="1" customFormat="1" ht="13.75" customHeight="1" x14ac:dyDescent="0.2">
      <c r="A67" s="29">
        <f t="shared" ca="1" si="50"/>
        <v>15</v>
      </c>
      <c r="B67" s="29" t="s">
        <v>645</v>
      </c>
      <c r="C67" s="29">
        <v>1000</v>
      </c>
      <c r="D67" s="29" t="s">
        <v>157</v>
      </c>
      <c r="E67" s="29" t="s">
        <v>671</v>
      </c>
      <c r="F67" s="29" t="s">
        <v>671</v>
      </c>
      <c r="G67" s="29" t="s">
        <v>672</v>
      </c>
      <c r="H67" s="29" t="s">
        <v>247</v>
      </c>
      <c r="I67" s="29">
        <v>20</v>
      </c>
      <c r="J67" s="11" t="str">
        <f t="shared" ca="1" si="41"/>
        <v/>
      </c>
      <c r="K67" s="31">
        <v>1</v>
      </c>
      <c r="L67" s="11"/>
      <c r="M67" s="12"/>
      <c r="N67" s="18" t="str">
        <f t="shared" ca="1" si="42"/>
        <v/>
      </c>
      <c r="P67" s="1">
        <f t="shared" si="43"/>
        <v>20</v>
      </c>
      <c r="Q67" s="1">
        <f t="shared" ca="1" si="44"/>
        <v>0</v>
      </c>
      <c r="R67" s="1">
        <f t="shared" si="45"/>
        <v>0</v>
      </c>
      <c r="S67" s="1">
        <f t="shared" ca="1" si="46"/>
        <v>13974</v>
      </c>
      <c r="T67" s="1" t="str">
        <f>IF(H67="","",VLOOKUP(H67,'Вода SKU'!$A$1:$B$150,2,0))</f>
        <v>3.3, Сакко</v>
      </c>
      <c r="U67" s="1">
        <f t="shared" si="7"/>
        <v>8</v>
      </c>
      <c r="V67" s="1">
        <f t="shared" si="8"/>
        <v>0</v>
      </c>
      <c r="W67" s="1">
        <f t="shared" si="47"/>
        <v>0</v>
      </c>
      <c r="X67" s="1" t="str">
        <f t="shared" ca="1" si="48"/>
        <v/>
      </c>
    </row>
    <row r="68" spans="1:24" s="1" customFormat="1" ht="13.75" customHeight="1" x14ac:dyDescent="0.2">
      <c r="A68" s="29">
        <f t="shared" ca="1" si="50"/>
        <v>15</v>
      </c>
      <c r="B68" s="29" t="s">
        <v>645</v>
      </c>
      <c r="C68" s="29">
        <v>1000</v>
      </c>
      <c r="D68" s="29" t="s">
        <v>157</v>
      </c>
      <c r="E68" s="29" t="s">
        <v>671</v>
      </c>
      <c r="F68" s="29" t="s">
        <v>671</v>
      </c>
      <c r="G68" s="29" t="s">
        <v>672</v>
      </c>
      <c r="H68" s="29" t="s">
        <v>252</v>
      </c>
      <c r="I68" s="29">
        <v>212</v>
      </c>
      <c r="J68" s="11" t="str">
        <f t="shared" ca="1" si="41"/>
        <v/>
      </c>
      <c r="K68" s="31">
        <v>1</v>
      </c>
      <c r="L68" s="11"/>
      <c r="M68" s="12"/>
      <c r="N68" s="18" t="str">
        <f t="shared" ca="1" si="42"/>
        <v/>
      </c>
      <c r="P68" s="1">
        <f t="shared" si="43"/>
        <v>212</v>
      </c>
      <c r="Q68" s="1">
        <f t="shared" ca="1" si="44"/>
        <v>0</v>
      </c>
      <c r="R68" s="1">
        <f t="shared" si="45"/>
        <v>0</v>
      </c>
      <c r="S68" s="1">
        <f t="shared" ca="1" si="46"/>
        <v>13974</v>
      </c>
      <c r="T68" s="1" t="str">
        <f>IF(H68="","",VLOOKUP(H68,'Вода SKU'!$A$1:$B$150,2,0))</f>
        <v>3.3, Сакко</v>
      </c>
      <c r="U68" s="1">
        <f t="shared" si="7"/>
        <v>8</v>
      </c>
      <c r="V68" s="1">
        <f t="shared" si="8"/>
        <v>0</v>
      </c>
      <c r="W68" s="1">
        <f t="shared" si="47"/>
        <v>0</v>
      </c>
      <c r="X68" s="1" t="str">
        <f t="shared" ca="1" si="48"/>
        <v/>
      </c>
    </row>
    <row r="69" spans="1:24" s="1" customFormat="1" ht="13.75" customHeight="1" x14ac:dyDescent="0.2">
      <c r="A69" s="29">
        <f t="shared" ca="1" si="50"/>
        <v>15</v>
      </c>
      <c r="B69" s="29" t="s">
        <v>645</v>
      </c>
      <c r="C69" s="29">
        <v>1000</v>
      </c>
      <c r="D69" s="29" t="s">
        <v>157</v>
      </c>
      <c r="E69" s="29" t="s">
        <v>671</v>
      </c>
      <c r="F69" s="29" t="s">
        <v>671</v>
      </c>
      <c r="G69" s="29" t="s">
        <v>672</v>
      </c>
      <c r="H69" s="29" t="s">
        <v>246</v>
      </c>
      <c r="I69" s="29">
        <v>40</v>
      </c>
      <c r="J69" s="11" t="str">
        <f t="shared" ca="1" si="41"/>
        <v/>
      </c>
      <c r="K69" s="31">
        <v>1</v>
      </c>
      <c r="L69" s="11"/>
      <c r="M69" s="12"/>
      <c r="N69" s="18" t="str">
        <f t="shared" ca="1" si="42"/>
        <v/>
      </c>
      <c r="P69" s="1">
        <f t="shared" si="43"/>
        <v>40</v>
      </c>
      <c r="Q69" s="1">
        <f t="shared" ca="1" si="44"/>
        <v>0</v>
      </c>
      <c r="R69" s="1">
        <f t="shared" si="45"/>
        <v>0</v>
      </c>
      <c r="S69" s="1">
        <f t="shared" ca="1" si="46"/>
        <v>13974</v>
      </c>
      <c r="T69" s="1" t="str">
        <f>IF(H69="","",VLOOKUP(H69,'Вода SKU'!$A$1:$B$150,2,0))</f>
        <v>3.3, Сакко</v>
      </c>
      <c r="U69" s="1">
        <f t="shared" si="7"/>
        <v>8</v>
      </c>
      <c r="V69" s="1">
        <f t="shared" si="8"/>
        <v>0</v>
      </c>
      <c r="W69" s="1">
        <f t="shared" si="47"/>
        <v>0</v>
      </c>
      <c r="X69" s="1" t="str">
        <f t="shared" ca="1" si="48"/>
        <v/>
      </c>
    </row>
    <row r="70" spans="1:24" s="1" customFormat="1" ht="13.75" customHeight="1" x14ac:dyDescent="0.2">
      <c r="A70" s="29">
        <f t="shared" ca="1" si="50"/>
        <v>15</v>
      </c>
      <c r="B70" s="29" t="s">
        <v>645</v>
      </c>
      <c r="C70" s="29">
        <v>1000</v>
      </c>
      <c r="D70" s="29" t="s">
        <v>157</v>
      </c>
      <c r="E70" s="29" t="s">
        <v>671</v>
      </c>
      <c r="F70" s="29" t="s">
        <v>671</v>
      </c>
      <c r="G70" s="29" t="s">
        <v>672</v>
      </c>
      <c r="H70" s="29" t="s">
        <v>248</v>
      </c>
      <c r="I70" s="29">
        <v>166</v>
      </c>
      <c r="J70" s="11" t="str">
        <f t="shared" ca="1" si="41"/>
        <v/>
      </c>
      <c r="K70" s="31">
        <v>1</v>
      </c>
      <c r="L70" s="11"/>
      <c r="M70" s="12"/>
      <c r="N70" s="18" t="str">
        <f t="shared" ca="1" si="42"/>
        <v/>
      </c>
      <c r="P70" s="1">
        <f t="shared" si="43"/>
        <v>166</v>
      </c>
      <c r="Q70" s="1">
        <f t="shared" ca="1" si="44"/>
        <v>0</v>
      </c>
      <c r="R70" s="1">
        <f t="shared" si="45"/>
        <v>0</v>
      </c>
      <c r="S70" s="1">
        <f t="shared" ca="1" si="46"/>
        <v>13974</v>
      </c>
      <c r="T70" s="1" t="str">
        <f>IF(H70="","",VLOOKUP(H70,'Вода SKU'!$A$1:$B$150,2,0))</f>
        <v>3.3, Сакко</v>
      </c>
      <c r="U70" s="1">
        <f t="shared" si="7"/>
        <v>8</v>
      </c>
      <c r="V70" s="1">
        <f t="shared" si="8"/>
        <v>0</v>
      </c>
      <c r="W70" s="1">
        <f t="shared" si="47"/>
        <v>0</v>
      </c>
      <c r="X70" s="1" t="str">
        <f t="shared" ca="1" si="48"/>
        <v/>
      </c>
    </row>
    <row r="71" spans="1:24" s="1" customFormat="1" ht="13.75" customHeight="1" x14ac:dyDescent="0.2">
      <c r="A71" s="29">
        <f t="shared" ca="1" si="50"/>
        <v>15</v>
      </c>
      <c r="B71" s="29" t="s">
        <v>645</v>
      </c>
      <c r="C71" s="29">
        <v>1000</v>
      </c>
      <c r="D71" s="29" t="s">
        <v>157</v>
      </c>
      <c r="E71" s="29" t="s">
        <v>671</v>
      </c>
      <c r="F71" s="29" t="s">
        <v>671</v>
      </c>
      <c r="G71" s="29" t="s">
        <v>672</v>
      </c>
      <c r="H71" s="29" t="s">
        <v>245</v>
      </c>
      <c r="I71" s="29">
        <v>189</v>
      </c>
      <c r="J71" s="11" t="str">
        <f t="shared" ca="1" si="41"/>
        <v/>
      </c>
      <c r="K71" s="31">
        <v>1</v>
      </c>
      <c r="L71" s="11"/>
      <c r="M71" s="12"/>
      <c r="N71" s="18" t="str">
        <f t="shared" ca="1" si="42"/>
        <v/>
      </c>
      <c r="P71" s="1">
        <f t="shared" si="43"/>
        <v>189</v>
      </c>
      <c r="Q71" s="1">
        <f t="shared" ca="1" si="44"/>
        <v>0</v>
      </c>
      <c r="R71" s="1">
        <f t="shared" si="45"/>
        <v>0</v>
      </c>
      <c r="S71" s="1">
        <f t="shared" ca="1" si="46"/>
        <v>13974</v>
      </c>
      <c r="T71" s="1" t="str">
        <f>IF(H71="","",VLOOKUP(H71,'Вода SKU'!$A$1:$B$150,2,0))</f>
        <v>3.3, Сакко</v>
      </c>
      <c r="U71" s="1">
        <f t="shared" si="7"/>
        <v>8</v>
      </c>
      <c r="V71" s="1">
        <f t="shared" si="8"/>
        <v>0</v>
      </c>
      <c r="W71" s="1">
        <f t="shared" si="47"/>
        <v>0</v>
      </c>
      <c r="X71" s="1" t="str">
        <f t="shared" ca="1" si="48"/>
        <v/>
      </c>
    </row>
    <row r="72" spans="1:24" s="1" customFormat="1" ht="13.75" customHeight="1" x14ac:dyDescent="0.2">
      <c r="A72" s="29">
        <f t="shared" ca="1" si="50"/>
        <v>15</v>
      </c>
      <c r="B72" s="29" t="s">
        <v>645</v>
      </c>
      <c r="C72" s="29">
        <v>1000</v>
      </c>
      <c r="D72" s="29" t="s">
        <v>157</v>
      </c>
      <c r="E72" s="29" t="s">
        <v>671</v>
      </c>
      <c r="F72" s="29" t="s">
        <v>671</v>
      </c>
      <c r="G72" s="29" t="s">
        <v>672</v>
      </c>
      <c r="H72" s="29" t="s">
        <v>250</v>
      </c>
      <c r="I72" s="29">
        <v>365</v>
      </c>
      <c r="J72" s="11" t="str">
        <f t="shared" ca="1" si="41"/>
        <v/>
      </c>
      <c r="K72" s="31">
        <v>1</v>
      </c>
      <c r="L72" s="11"/>
      <c r="M72" s="12"/>
      <c r="N72" s="18" t="str">
        <f t="shared" ca="1" si="42"/>
        <v/>
      </c>
      <c r="P72" s="1">
        <f t="shared" si="43"/>
        <v>365</v>
      </c>
      <c r="Q72" s="1">
        <f t="shared" ca="1" si="44"/>
        <v>0</v>
      </c>
      <c r="R72" s="1">
        <f t="shared" si="45"/>
        <v>0</v>
      </c>
      <c r="S72" s="1">
        <f t="shared" ca="1" si="46"/>
        <v>13974</v>
      </c>
      <c r="T72" s="1" t="str">
        <f>IF(H72="","",VLOOKUP(H72,'Вода SKU'!$A$1:$B$150,2,0))</f>
        <v>3.3, Сакко</v>
      </c>
      <c r="U72" s="1">
        <f t="shared" si="7"/>
        <v>8</v>
      </c>
      <c r="V72" s="1">
        <f t="shared" si="8"/>
        <v>0</v>
      </c>
      <c r="W72" s="1">
        <f t="shared" si="47"/>
        <v>0</v>
      </c>
      <c r="X72" s="1" t="str">
        <f t="shared" ca="1" si="48"/>
        <v/>
      </c>
    </row>
    <row r="73" spans="1:24" s="1" customFormat="1" ht="13.75" customHeight="1" x14ac:dyDescent="0.2">
      <c r="A73" s="31" t="str">
        <f t="shared" ca="1" si="50"/>
        <v/>
      </c>
      <c r="B73" s="31" t="s">
        <v>675</v>
      </c>
      <c r="C73" s="31" t="s">
        <v>675</v>
      </c>
      <c r="D73" s="31" t="s">
        <v>675</v>
      </c>
      <c r="E73" s="31" t="s">
        <v>675</v>
      </c>
      <c r="F73" s="31" t="s">
        <v>675</v>
      </c>
      <c r="G73" s="31" t="s">
        <v>675</v>
      </c>
      <c r="H73" s="31" t="s">
        <v>675</v>
      </c>
      <c r="J73" s="11">
        <f t="shared" ca="1" si="41"/>
        <v>8</v>
      </c>
      <c r="K73" s="31"/>
      <c r="L73" s="11"/>
      <c r="M73" s="12"/>
      <c r="N73" s="18">
        <f t="shared" ca="1" si="42"/>
        <v>1000</v>
      </c>
      <c r="O73" s="31" t="s">
        <v>675</v>
      </c>
      <c r="P73" s="1">
        <f t="shared" si="43"/>
        <v>0</v>
      </c>
      <c r="Q73" s="1">
        <f t="shared" ca="1" si="44"/>
        <v>14966</v>
      </c>
      <c r="R73" s="1">
        <f t="shared" si="45"/>
        <v>1</v>
      </c>
      <c r="S73" s="1">
        <f t="shared" ca="1" si="46"/>
        <v>14966</v>
      </c>
      <c r="T73" s="1" t="str">
        <f>IF(H73="","",VLOOKUP(H73,'Вода SKU'!$A$1:$B$150,2,0))</f>
        <v>-</v>
      </c>
      <c r="U73" s="1">
        <f t="shared" si="7"/>
        <v>8</v>
      </c>
      <c r="V73" s="1">
        <f t="shared" si="8"/>
        <v>0</v>
      </c>
      <c r="W73" s="1">
        <f t="shared" si="47"/>
        <v>0</v>
      </c>
      <c r="X73" s="1">
        <f t="shared" ca="1" si="48"/>
        <v>1000</v>
      </c>
    </row>
    <row r="74" spans="1:24" ht="13.75" customHeight="1" x14ac:dyDescent="0.2">
      <c r="J74" s="11" t="str">
        <f t="shared" ca="1" si="1"/>
        <v/>
      </c>
      <c r="N74" s="18" t="str">
        <f t="shared" ca="1" si="2"/>
        <v/>
      </c>
      <c r="P74" s="1">
        <f t="shared" si="3"/>
        <v>0</v>
      </c>
      <c r="Q74" s="1">
        <f t="shared" ca="1" si="4"/>
        <v>0</v>
      </c>
      <c r="R74" s="1">
        <f t="shared" si="5"/>
        <v>0</v>
      </c>
      <c r="S74" s="1">
        <f t="shared" ca="1" si="6"/>
        <v>14966</v>
      </c>
      <c r="T74" s="1" t="str">
        <f>IF(H74="","",VLOOKUP(H74,'Вода SKU'!$A$1:$B$150,2,0))</f>
        <v/>
      </c>
      <c r="U74" s="1">
        <f t="shared" si="7"/>
        <v>8</v>
      </c>
      <c r="V74" s="1">
        <f t="shared" si="8"/>
        <v>0</v>
      </c>
      <c r="W74" s="1">
        <f t="shared" si="9"/>
        <v>0</v>
      </c>
      <c r="X74" s="1" t="str">
        <f t="shared" ca="1" si="10"/>
        <v/>
      </c>
    </row>
    <row r="75" spans="1:24" ht="13.75" customHeight="1" x14ac:dyDescent="0.2">
      <c r="J75" s="11" t="str">
        <f t="shared" ca="1" si="1"/>
        <v/>
      </c>
      <c r="N75" s="18" t="str">
        <f t="shared" ca="1" si="2"/>
        <v/>
      </c>
      <c r="P75" s="1">
        <f t="shared" si="3"/>
        <v>0</v>
      </c>
      <c r="Q75" s="1">
        <f t="shared" ca="1" si="4"/>
        <v>0</v>
      </c>
      <c r="R75" s="1">
        <f t="shared" si="5"/>
        <v>0</v>
      </c>
      <c r="S75" s="1">
        <f t="shared" ca="1" si="6"/>
        <v>14966</v>
      </c>
      <c r="T75" s="1" t="str">
        <f>IF(H75="","",VLOOKUP(H75,'Вода SKU'!$A$1:$B$150,2,0))</f>
        <v/>
      </c>
      <c r="U75" s="1">
        <f t="shared" si="7"/>
        <v>8</v>
      </c>
      <c r="V75" s="1">
        <f t="shared" si="8"/>
        <v>0</v>
      </c>
      <c r="W75" s="1">
        <f t="shared" si="9"/>
        <v>0</v>
      </c>
      <c r="X75" s="1" t="str">
        <f t="shared" ca="1" si="10"/>
        <v/>
      </c>
    </row>
    <row r="76" spans="1:24" ht="13.75" customHeight="1" x14ac:dyDescent="0.2">
      <c r="J76" s="11" t="str">
        <f t="shared" ca="1" si="1"/>
        <v/>
      </c>
      <c r="N76" s="18" t="str">
        <f t="shared" ca="1" si="2"/>
        <v/>
      </c>
      <c r="P76" s="1">
        <f t="shared" si="3"/>
        <v>0</v>
      </c>
      <c r="Q76" s="1">
        <f t="shared" ca="1" si="4"/>
        <v>0</v>
      </c>
      <c r="R76" s="1">
        <f t="shared" si="5"/>
        <v>0</v>
      </c>
      <c r="S76" s="1">
        <f t="shared" ca="1" si="6"/>
        <v>14966</v>
      </c>
      <c r="T76" s="1" t="str">
        <f>IF(H76="","",VLOOKUP(H76,'Вода SKU'!$A$1:$B$150,2,0))</f>
        <v/>
      </c>
      <c r="U76" s="1">
        <f t="shared" si="7"/>
        <v>8</v>
      </c>
      <c r="V76" s="1">
        <f t="shared" si="8"/>
        <v>0</v>
      </c>
      <c r="W76" s="1">
        <f t="shared" si="9"/>
        <v>0</v>
      </c>
      <c r="X76" s="1" t="str">
        <f t="shared" ca="1" si="10"/>
        <v/>
      </c>
    </row>
    <row r="77" spans="1:24" ht="13.75" customHeight="1" x14ac:dyDescent="0.2">
      <c r="J77" s="11" t="str">
        <f t="shared" ca="1" si="1"/>
        <v/>
      </c>
      <c r="N77" s="18" t="str">
        <f t="shared" ca="1" si="2"/>
        <v/>
      </c>
      <c r="P77" s="1">
        <f t="shared" si="3"/>
        <v>0</v>
      </c>
      <c r="Q77" s="1">
        <f t="shared" ca="1" si="4"/>
        <v>0</v>
      </c>
      <c r="R77" s="1">
        <f t="shared" si="5"/>
        <v>0</v>
      </c>
      <c r="S77" s="1">
        <f t="shared" ca="1" si="6"/>
        <v>14966</v>
      </c>
      <c r="T77" s="1" t="str">
        <f>IF(H77="","",VLOOKUP(H77,'Вода SKU'!$A$1:$B$150,2,0))</f>
        <v/>
      </c>
      <c r="U77" s="1">
        <f t="shared" si="7"/>
        <v>8</v>
      </c>
      <c r="V77" s="1">
        <f t="shared" si="8"/>
        <v>0</v>
      </c>
      <c r="W77" s="1">
        <f t="shared" si="9"/>
        <v>0</v>
      </c>
      <c r="X77" s="1" t="str">
        <f t="shared" ca="1" si="10"/>
        <v/>
      </c>
    </row>
    <row r="78" spans="1:24" ht="13.75" customHeight="1" x14ac:dyDescent="0.2">
      <c r="J78" s="11" t="str">
        <f t="shared" ca="1" si="1"/>
        <v/>
      </c>
      <c r="N78" s="18" t="str">
        <f t="shared" ca="1" si="2"/>
        <v/>
      </c>
      <c r="P78" s="1">
        <f t="shared" si="3"/>
        <v>0</v>
      </c>
      <c r="Q78" s="1">
        <f t="shared" ca="1" si="4"/>
        <v>0</v>
      </c>
      <c r="R78" s="1">
        <f t="shared" si="5"/>
        <v>0</v>
      </c>
      <c r="S78" s="1">
        <f t="shared" ca="1" si="6"/>
        <v>14966</v>
      </c>
      <c r="T78" s="1" t="str">
        <f>IF(H78="","",VLOOKUP(H78,'Вода SKU'!$A$1:$B$150,2,0))</f>
        <v/>
      </c>
      <c r="U78" s="1">
        <f t="shared" si="7"/>
        <v>8</v>
      </c>
      <c r="V78" s="1">
        <f t="shared" si="8"/>
        <v>0</v>
      </c>
      <c r="W78" s="1">
        <f t="shared" si="9"/>
        <v>0</v>
      </c>
      <c r="X78" s="1" t="str">
        <f t="shared" ca="1" si="10"/>
        <v/>
      </c>
    </row>
    <row r="79" spans="1:24" ht="13.75" customHeight="1" x14ac:dyDescent="0.2">
      <c r="J79" s="11" t="str">
        <f t="shared" ca="1" si="1"/>
        <v/>
      </c>
      <c r="N79" s="18" t="str">
        <f t="shared" ca="1" si="2"/>
        <v/>
      </c>
      <c r="P79" s="1">
        <f t="shared" si="3"/>
        <v>0</v>
      </c>
      <c r="Q79" s="1">
        <f t="shared" ca="1" si="4"/>
        <v>0</v>
      </c>
      <c r="R79" s="1">
        <f t="shared" si="5"/>
        <v>0</v>
      </c>
      <c r="S79" s="1">
        <f t="shared" ca="1" si="6"/>
        <v>14966</v>
      </c>
      <c r="T79" s="1" t="str">
        <f>IF(H79="","",VLOOKUP(H79,'Вода SKU'!$A$1:$B$150,2,0))</f>
        <v/>
      </c>
      <c r="U79" s="1">
        <f t="shared" si="7"/>
        <v>8</v>
      </c>
      <c r="V79" s="1">
        <f t="shared" si="8"/>
        <v>0</v>
      </c>
      <c r="W79" s="1">
        <f t="shared" si="9"/>
        <v>0</v>
      </c>
      <c r="X79" s="1" t="str">
        <f t="shared" ca="1" si="10"/>
        <v/>
      </c>
    </row>
    <row r="80" spans="1:24" ht="13.75" customHeight="1" x14ac:dyDescent="0.2">
      <c r="J80" s="11" t="str">
        <f t="shared" ca="1" si="1"/>
        <v/>
      </c>
      <c r="N80" s="18" t="str">
        <f t="shared" ca="1" si="2"/>
        <v/>
      </c>
      <c r="P80" s="1">
        <f t="shared" si="3"/>
        <v>0</v>
      </c>
      <c r="Q80" s="1">
        <f t="shared" ca="1" si="4"/>
        <v>0</v>
      </c>
      <c r="R80" s="1">
        <f t="shared" si="5"/>
        <v>0</v>
      </c>
      <c r="S80" s="1">
        <f t="shared" ca="1" si="6"/>
        <v>14966</v>
      </c>
      <c r="T80" s="1" t="str">
        <f>IF(H80="","",VLOOKUP(H80,'Вода SKU'!$A$1:$B$150,2,0))</f>
        <v/>
      </c>
      <c r="U80" s="1">
        <f t="shared" si="7"/>
        <v>8</v>
      </c>
      <c r="V80" s="1">
        <f t="shared" si="8"/>
        <v>0</v>
      </c>
      <c r="W80" s="1">
        <f t="shared" si="9"/>
        <v>0</v>
      </c>
      <c r="X80" s="1" t="str">
        <f t="shared" ca="1" si="10"/>
        <v/>
      </c>
    </row>
    <row r="81" spans="10:24" ht="13.75" customHeight="1" x14ac:dyDescent="0.2">
      <c r="J81" s="11" t="str">
        <f t="shared" ref="J81:J112" ca="1" si="51">IF(M81="", IF(O81="","",X81+(INDIRECT("S" &amp; ROW() - 1) - S81)),IF(O81="", "", INDIRECT("S" &amp; ROW() - 1) - S81))</f>
        <v/>
      </c>
      <c r="N81" s="18" t="str">
        <f t="shared" ref="N81:N112" ca="1" si="52">IF(M81="", IF(X81=0, "", X81), IF(V81 = "", "", IF(V81/U81 = 0, "", V81/U81)))</f>
        <v/>
      </c>
      <c r="P81" s="1">
        <f t="shared" ref="P81:P112" si="53">IF(O81 = "-", -W81,I81)</f>
        <v>0</v>
      </c>
      <c r="Q81" s="1">
        <f t="shared" ref="Q81:Q112" ca="1" si="54">IF(O81 = "-", SUM(INDIRECT(ADDRESS(2,COLUMN(P81)) &amp; ":" &amp; ADDRESS(ROW(),COLUMN(P81)))), 0)</f>
        <v>0</v>
      </c>
      <c r="R81" s="1">
        <f t="shared" ref="R81:R112" si="55">IF(O81="-",1,0)</f>
        <v>0</v>
      </c>
      <c r="S81" s="1">
        <f t="shared" ref="S81:S112" ca="1" si="56">IF(Q81 = 0, INDIRECT("S" &amp; ROW() - 1), Q81)</f>
        <v>14966</v>
      </c>
      <c r="T81" s="1" t="str">
        <f>IF(H81="","",VLOOKUP(H81,'Вода SKU'!$A$1:$B$150,2,0))</f>
        <v/>
      </c>
      <c r="U81" s="1">
        <f t="shared" ref="U81:U112" si="57">8000/1000</f>
        <v>8</v>
      </c>
      <c r="V81" s="1">
        <f t="shared" ref="V81:V112" si="58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>
        <f t="shared" ref="W81:W112" si="59">IF(V81 = "", "", V81/U81)</f>
        <v>0</v>
      </c>
      <c r="X81" s="1" t="str">
        <f t="shared" ref="X81:X112" ca="1" si="60">IF(O81="", "", MAX(ROUND(-(INDIRECT("S" &amp; ROW() - 1) - S81)/1000, 0), 1) * 1000)</f>
        <v/>
      </c>
    </row>
    <row r="82" spans="10:24" ht="13.75" customHeight="1" x14ac:dyDescent="0.2">
      <c r="J82" s="11" t="str">
        <f t="shared" ca="1" si="51"/>
        <v/>
      </c>
      <c r="N82" s="18" t="str">
        <f t="shared" ca="1" si="52"/>
        <v/>
      </c>
      <c r="P82" s="1">
        <f t="shared" si="53"/>
        <v>0</v>
      </c>
      <c r="Q82" s="1">
        <f t="shared" ca="1" si="54"/>
        <v>0</v>
      </c>
      <c r="R82" s="1">
        <f t="shared" si="55"/>
        <v>0</v>
      </c>
      <c r="S82" s="1">
        <f t="shared" ca="1" si="56"/>
        <v>14966</v>
      </c>
      <c r="T82" s="1" t="str">
        <f>IF(H82="","",VLOOKUP(H82,'Вода SKU'!$A$1:$B$150,2,0))</f>
        <v/>
      </c>
      <c r="U82" s="1">
        <f t="shared" si="57"/>
        <v>8</v>
      </c>
      <c r="V82" s="1">
        <f t="shared" si="58"/>
        <v>0</v>
      </c>
      <c r="W82" s="1">
        <f t="shared" si="59"/>
        <v>0</v>
      </c>
      <c r="X82" s="1" t="str">
        <f t="shared" ca="1" si="60"/>
        <v/>
      </c>
    </row>
    <row r="83" spans="10:24" ht="13.75" customHeight="1" x14ac:dyDescent="0.2">
      <c r="J83" s="11" t="str">
        <f t="shared" ca="1" si="51"/>
        <v/>
      </c>
      <c r="N83" s="18" t="str">
        <f t="shared" ca="1" si="52"/>
        <v/>
      </c>
      <c r="P83" s="1">
        <f t="shared" si="53"/>
        <v>0</v>
      </c>
      <c r="Q83" s="1">
        <f t="shared" ca="1" si="54"/>
        <v>0</v>
      </c>
      <c r="R83" s="1">
        <f t="shared" si="55"/>
        <v>0</v>
      </c>
      <c r="S83" s="1">
        <f t="shared" ca="1" si="56"/>
        <v>14966</v>
      </c>
      <c r="T83" s="1" t="str">
        <f>IF(H83="","",VLOOKUP(H83,'Вода SKU'!$A$1:$B$150,2,0))</f>
        <v/>
      </c>
      <c r="U83" s="1">
        <f t="shared" si="57"/>
        <v>8</v>
      </c>
      <c r="V83" s="1">
        <f t="shared" si="58"/>
        <v>0</v>
      </c>
      <c r="W83" s="1">
        <f t="shared" si="59"/>
        <v>0</v>
      </c>
      <c r="X83" s="1" t="str">
        <f t="shared" ca="1" si="60"/>
        <v/>
      </c>
    </row>
    <row r="84" spans="10:24" ht="13.75" customHeight="1" x14ac:dyDescent="0.2">
      <c r="J84" s="11" t="str">
        <f t="shared" ca="1" si="51"/>
        <v/>
      </c>
      <c r="N84" s="18" t="str">
        <f t="shared" ca="1" si="52"/>
        <v/>
      </c>
      <c r="P84" s="1">
        <f t="shared" si="53"/>
        <v>0</v>
      </c>
      <c r="Q84" s="1">
        <f t="shared" ca="1" si="54"/>
        <v>0</v>
      </c>
      <c r="R84" s="1">
        <f t="shared" si="55"/>
        <v>0</v>
      </c>
      <c r="S84" s="1">
        <f t="shared" ca="1" si="56"/>
        <v>14966</v>
      </c>
      <c r="T84" s="1" t="str">
        <f>IF(H84="","",VLOOKUP(H84,'Вода SKU'!$A$1:$B$150,2,0))</f>
        <v/>
      </c>
      <c r="U84" s="1">
        <f t="shared" si="57"/>
        <v>8</v>
      </c>
      <c r="V84" s="1">
        <f t="shared" si="58"/>
        <v>0</v>
      </c>
      <c r="W84" s="1">
        <f t="shared" si="59"/>
        <v>0</v>
      </c>
      <c r="X84" s="1" t="str">
        <f t="shared" ca="1" si="60"/>
        <v/>
      </c>
    </row>
    <row r="85" spans="10:24" ht="13.75" customHeight="1" x14ac:dyDescent="0.2">
      <c r="J85" s="11" t="str">
        <f t="shared" ca="1" si="51"/>
        <v/>
      </c>
      <c r="N85" s="18" t="str">
        <f t="shared" ca="1" si="52"/>
        <v/>
      </c>
      <c r="P85" s="1">
        <f t="shared" si="53"/>
        <v>0</v>
      </c>
      <c r="Q85" s="1">
        <f t="shared" ca="1" si="54"/>
        <v>0</v>
      </c>
      <c r="R85" s="1">
        <f t="shared" si="55"/>
        <v>0</v>
      </c>
      <c r="S85" s="1">
        <f t="shared" ca="1" si="56"/>
        <v>14966</v>
      </c>
      <c r="T85" s="1" t="str">
        <f>IF(H85="","",VLOOKUP(H85,'Вода SKU'!$A$1:$B$150,2,0))</f>
        <v/>
      </c>
      <c r="U85" s="1">
        <f t="shared" si="57"/>
        <v>8</v>
      </c>
      <c r="V85" s="1">
        <f t="shared" si="58"/>
        <v>0</v>
      </c>
      <c r="W85" s="1">
        <f t="shared" si="59"/>
        <v>0</v>
      </c>
      <c r="X85" s="1" t="str">
        <f t="shared" ca="1" si="60"/>
        <v/>
      </c>
    </row>
    <row r="86" spans="10:24" ht="13.75" customHeight="1" x14ac:dyDescent="0.2">
      <c r="J86" s="11" t="str">
        <f t="shared" ca="1" si="51"/>
        <v/>
      </c>
      <c r="N86" s="18" t="str">
        <f t="shared" ca="1" si="52"/>
        <v/>
      </c>
      <c r="P86" s="1">
        <f t="shared" si="53"/>
        <v>0</v>
      </c>
      <c r="Q86" s="1">
        <f t="shared" ca="1" si="54"/>
        <v>0</v>
      </c>
      <c r="R86" s="1">
        <f t="shared" si="55"/>
        <v>0</v>
      </c>
      <c r="S86" s="1">
        <f t="shared" ca="1" si="56"/>
        <v>14966</v>
      </c>
      <c r="T86" s="1" t="str">
        <f>IF(H86="","",VLOOKUP(H86,'Вода SKU'!$A$1:$B$150,2,0))</f>
        <v/>
      </c>
      <c r="U86" s="1">
        <f t="shared" si="57"/>
        <v>8</v>
      </c>
      <c r="V86" s="1">
        <f t="shared" si="58"/>
        <v>0</v>
      </c>
      <c r="W86" s="1">
        <f t="shared" si="59"/>
        <v>0</v>
      </c>
      <c r="X86" s="1" t="str">
        <f t="shared" ca="1" si="60"/>
        <v/>
      </c>
    </row>
    <row r="87" spans="10:24" ht="13.75" customHeight="1" x14ac:dyDescent="0.2">
      <c r="J87" s="11" t="str">
        <f t="shared" ca="1" si="51"/>
        <v/>
      </c>
      <c r="N87" s="18" t="str">
        <f t="shared" ca="1" si="52"/>
        <v/>
      </c>
      <c r="P87" s="1">
        <f t="shared" si="53"/>
        <v>0</v>
      </c>
      <c r="Q87" s="1">
        <f t="shared" ca="1" si="54"/>
        <v>0</v>
      </c>
      <c r="R87" s="1">
        <f t="shared" si="55"/>
        <v>0</v>
      </c>
      <c r="S87" s="1">
        <f t="shared" ca="1" si="56"/>
        <v>14966</v>
      </c>
      <c r="T87" s="1" t="str">
        <f>IF(H87="","",VLOOKUP(H87,'Вода SKU'!$A$1:$B$150,2,0))</f>
        <v/>
      </c>
      <c r="U87" s="1">
        <f t="shared" si="57"/>
        <v>8</v>
      </c>
      <c r="V87" s="1">
        <f t="shared" si="58"/>
        <v>0</v>
      </c>
      <c r="W87" s="1">
        <f t="shared" si="59"/>
        <v>0</v>
      </c>
      <c r="X87" s="1" t="str">
        <f t="shared" ca="1" si="60"/>
        <v/>
      </c>
    </row>
    <row r="88" spans="10:24" ht="13.75" customHeight="1" x14ac:dyDescent="0.2">
      <c r="J88" s="11" t="str">
        <f t="shared" ca="1" si="51"/>
        <v/>
      </c>
      <c r="N88" s="18" t="str">
        <f t="shared" ca="1" si="52"/>
        <v/>
      </c>
      <c r="P88" s="1">
        <f t="shared" si="53"/>
        <v>0</v>
      </c>
      <c r="Q88" s="1">
        <f t="shared" ca="1" si="54"/>
        <v>0</v>
      </c>
      <c r="R88" s="1">
        <f t="shared" si="55"/>
        <v>0</v>
      </c>
      <c r="S88" s="1">
        <f t="shared" ca="1" si="56"/>
        <v>14966</v>
      </c>
      <c r="T88" s="1" t="str">
        <f>IF(H88="","",VLOOKUP(H88,'Вода SKU'!$A$1:$B$150,2,0))</f>
        <v/>
      </c>
      <c r="U88" s="1">
        <f t="shared" si="57"/>
        <v>8</v>
      </c>
      <c r="V88" s="1">
        <f t="shared" si="58"/>
        <v>0</v>
      </c>
      <c r="W88" s="1">
        <f t="shared" si="59"/>
        <v>0</v>
      </c>
      <c r="X88" s="1" t="str">
        <f t="shared" ca="1" si="60"/>
        <v/>
      </c>
    </row>
    <row r="89" spans="10:24" ht="13.75" customHeight="1" x14ac:dyDescent="0.2">
      <c r="J89" s="11" t="str">
        <f t="shared" ca="1" si="51"/>
        <v/>
      </c>
      <c r="N89" s="18" t="str">
        <f t="shared" ca="1" si="52"/>
        <v/>
      </c>
      <c r="P89" s="1">
        <f t="shared" si="53"/>
        <v>0</v>
      </c>
      <c r="Q89" s="1">
        <f t="shared" ca="1" si="54"/>
        <v>0</v>
      </c>
      <c r="R89" s="1">
        <f t="shared" si="55"/>
        <v>0</v>
      </c>
      <c r="S89" s="1">
        <f t="shared" ca="1" si="56"/>
        <v>14966</v>
      </c>
      <c r="T89" s="1" t="str">
        <f>IF(H89="","",VLOOKUP(H89,'Вода SKU'!$A$1:$B$150,2,0))</f>
        <v/>
      </c>
      <c r="U89" s="1">
        <f t="shared" si="57"/>
        <v>8</v>
      </c>
      <c r="V89" s="1">
        <f t="shared" si="58"/>
        <v>0</v>
      </c>
      <c r="W89" s="1">
        <f t="shared" si="59"/>
        <v>0</v>
      </c>
      <c r="X89" s="1" t="str">
        <f t="shared" ca="1" si="60"/>
        <v/>
      </c>
    </row>
    <row r="90" spans="10:24" ht="13.75" customHeight="1" x14ac:dyDescent="0.2">
      <c r="J90" s="11" t="str">
        <f t="shared" ca="1" si="51"/>
        <v/>
      </c>
      <c r="N90" s="18" t="str">
        <f t="shared" ca="1" si="52"/>
        <v/>
      </c>
      <c r="P90" s="1">
        <f t="shared" si="53"/>
        <v>0</v>
      </c>
      <c r="Q90" s="1">
        <f t="shared" ca="1" si="54"/>
        <v>0</v>
      </c>
      <c r="R90" s="1">
        <f t="shared" si="55"/>
        <v>0</v>
      </c>
      <c r="S90" s="1">
        <f t="shared" ca="1" si="56"/>
        <v>14966</v>
      </c>
      <c r="T90" s="1" t="str">
        <f>IF(H90="","",VLOOKUP(H90,'Вода SKU'!$A$1:$B$150,2,0))</f>
        <v/>
      </c>
      <c r="U90" s="1">
        <f t="shared" si="57"/>
        <v>8</v>
      </c>
      <c r="V90" s="1">
        <f t="shared" si="58"/>
        <v>0</v>
      </c>
      <c r="W90" s="1">
        <f t="shared" si="59"/>
        <v>0</v>
      </c>
      <c r="X90" s="1" t="str">
        <f t="shared" ca="1" si="60"/>
        <v/>
      </c>
    </row>
    <row r="91" spans="10:24" ht="13.75" customHeight="1" x14ac:dyDescent="0.2">
      <c r="J91" s="11" t="str">
        <f t="shared" ca="1" si="51"/>
        <v/>
      </c>
      <c r="N91" s="18" t="str">
        <f t="shared" ca="1" si="52"/>
        <v/>
      </c>
      <c r="P91" s="1">
        <f t="shared" si="53"/>
        <v>0</v>
      </c>
      <c r="Q91" s="1">
        <f t="shared" ca="1" si="54"/>
        <v>0</v>
      </c>
      <c r="R91" s="1">
        <f t="shared" si="55"/>
        <v>0</v>
      </c>
      <c r="S91" s="1">
        <f t="shared" ca="1" si="56"/>
        <v>14966</v>
      </c>
      <c r="T91" s="1" t="str">
        <f>IF(H91="","",VLOOKUP(H91,'Вода SKU'!$A$1:$B$150,2,0))</f>
        <v/>
      </c>
      <c r="U91" s="1">
        <f t="shared" si="57"/>
        <v>8</v>
      </c>
      <c r="V91" s="1">
        <f t="shared" si="58"/>
        <v>0</v>
      </c>
      <c r="W91" s="1">
        <f t="shared" si="59"/>
        <v>0</v>
      </c>
      <c r="X91" s="1" t="str">
        <f t="shared" ca="1" si="60"/>
        <v/>
      </c>
    </row>
    <row r="92" spans="10:24" ht="13.75" customHeight="1" x14ac:dyDescent="0.2">
      <c r="J92" s="11" t="str">
        <f t="shared" ca="1" si="51"/>
        <v/>
      </c>
      <c r="N92" s="18" t="str">
        <f t="shared" ca="1" si="52"/>
        <v/>
      </c>
      <c r="P92" s="1">
        <f t="shared" si="53"/>
        <v>0</v>
      </c>
      <c r="Q92" s="1">
        <f t="shared" ca="1" si="54"/>
        <v>0</v>
      </c>
      <c r="R92" s="1">
        <f t="shared" si="55"/>
        <v>0</v>
      </c>
      <c r="S92" s="1">
        <f t="shared" ca="1" si="56"/>
        <v>14966</v>
      </c>
      <c r="T92" s="1" t="str">
        <f>IF(H92="","",VLOOKUP(H92,'Вода SKU'!$A$1:$B$150,2,0))</f>
        <v/>
      </c>
      <c r="U92" s="1">
        <f t="shared" si="57"/>
        <v>8</v>
      </c>
      <c r="V92" s="1">
        <f t="shared" si="58"/>
        <v>0</v>
      </c>
      <c r="W92" s="1">
        <f t="shared" si="59"/>
        <v>0</v>
      </c>
      <c r="X92" s="1" t="str">
        <f t="shared" ca="1" si="60"/>
        <v/>
      </c>
    </row>
    <row r="93" spans="10:24" ht="13.75" customHeight="1" x14ac:dyDescent="0.2">
      <c r="J93" s="11" t="str">
        <f t="shared" ca="1" si="51"/>
        <v/>
      </c>
      <c r="N93" s="18" t="str">
        <f t="shared" ca="1" si="52"/>
        <v/>
      </c>
      <c r="P93" s="1">
        <f t="shared" si="53"/>
        <v>0</v>
      </c>
      <c r="Q93" s="1">
        <f t="shared" ca="1" si="54"/>
        <v>0</v>
      </c>
      <c r="R93" s="1">
        <f t="shared" si="55"/>
        <v>0</v>
      </c>
      <c r="S93" s="1">
        <f t="shared" ca="1" si="56"/>
        <v>14966</v>
      </c>
      <c r="T93" s="1" t="str">
        <f>IF(H93="","",VLOOKUP(H93,'Вода SKU'!$A$1:$B$150,2,0))</f>
        <v/>
      </c>
      <c r="U93" s="1">
        <f t="shared" si="57"/>
        <v>8</v>
      </c>
      <c r="V93" s="1">
        <f t="shared" si="58"/>
        <v>0</v>
      </c>
      <c r="W93" s="1">
        <f t="shared" si="59"/>
        <v>0</v>
      </c>
      <c r="X93" s="1" t="str">
        <f t="shared" ca="1" si="60"/>
        <v/>
      </c>
    </row>
    <row r="94" spans="10:24" ht="13.75" customHeight="1" x14ac:dyDescent="0.2">
      <c r="J94" s="11" t="str">
        <f t="shared" ca="1" si="51"/>
        <v/>
      </c>
      <c r="N94" s="18" t="str">
        <f t="shared" ca="1" si="52"/>
        <v/>
      </c>
      <c r="P94" s="1">
        <f t="shared" si="53"/>
        <v>0</v>
      </c>
      <c r="Q94" s="1">
        <f t="shared" ca="1" si="54"/>
        <v>0</v>
      </c>
      <c r="R94" s="1">
        <f t="shared" si="55"/>
        <v>0</v>
      </c>
      <c r="S94" s="1">
        <f t="shared" ca="1" si="56"/>
        <v>14966</v>
      </c>
      <c r="T94" s="1" t="str">
        <f>IF(H94="","",VLOOKUP(H94,'Вода SKU'!$A$1:$B$150,2,0))</f>
        <v/>
      </c>
      <c r="U94" s="1">
        <f t="shared" si="57"/>
        <v>8</v>
      </c>
      <c r="V94" s="1">
        <f t="shared" si="58"/>
        <v>0</v>
      </c>
      <c r="W94" s="1">
        <f t="shared" si="59"/>
        <v>0</v>
      </c>
      <c r="X94" s="1" t="str">
        <f t="shared" ca="1" si="60"/>
        <v/>
      </c>
    </row>
    <row r="95" spans="10:24" ht="13.75" customHeight="1" x14ac:dyDescent="0.2">
      <c r="J95" s="11" t="str">
        <f t="shared" ca="1" si="51"/>
        <v/>
      </c>
      <c r="N95" s="18" t="str">
        <f t="shared" ca="1" si="52"/>
        <v/>
      </c>
      <c r="P95" s="1">
        <f t="shared" si="53"/>
        <v>0</v>
      </c>
      <c r="Q95" s="1">
        <f t="shared" ca="1" si="54"/>
        <v>0</v>
      </c>
      <c r="R95" s="1">
        <f t="shared" si="55"/>
        <v>0</v>
      </c>
      <c r="S95" s="1">
        <f t="shared" ca="1" si="56"/>
        <v>14966</v>
      </c>
      <c r="T95" s="1" t="str">
        <f>IF(H95="","",VLOOKUP(H95,'Вода SKU'!$A$1:$B$150,2,0))</f>
        <v/>
      </c>
      <c r="U95" s="1">
        <f t="shared" si="57"/>
        <v>8</v>
      </c>
      <c r="V95" s="1">
        <f t="shared" si="58"/>
        <v>0</v>
      </c>
      <c r="W95" s="1">
        <f t="shared" si="59"/>
        <v>0</v>
      </c>
      <c r="X95" s="1" t="str">
        <f t="shared" ca="1" si="60"/>
        <v/>
      </c>
    </row>
    <row r="96" spans="10:24" ht="13.75" customHeight="1" x14ac:dyDescent="0.2">
      <c r="J96" s="11" t="str">
        <f t="shared" ca="1" si="51"/>
        <v/>
      </c>
      <c r="N96" s="18" t="str">
        <f t="shared" ca="1" si="52"/>
        <v/>
      </c>
      <c r="P96" s="1">
        <f t="shared" si="53"/>
        <v>0</v>
      </c>
      <c r="Q96" s="1">
        <f t="shared" ca="1" si="54"/>
        <v>0</v>
      </c>
      <c r="R96" s="1">
        <f t="shared" si="55"/>
        <v>0</v>
      </c>
      <c r="S96" s="1">
        <f t="shared" ca="1" si="56"/>
        <v>14966</v>
      </c>
      <c r="T96" s="1" t="str">
        <f>IF(H96="","",VLOOKUP(H96,'Вода SKU'!$A$1:$B$150,2,0))</f>
        <v/>
      </c>
      <c r="U96" s="1">
        <f t="shared" si="57"/>
        <v>8</v>
      </c>
      <c r="V96" s="1">
        <f t="shared" si="58"/>
        <v>0</v>
      </c>
      <c r="W96" s="1">
        <f t="shared" si="59"/>
        <v>0</v>
      </c>
      <c r="X96" s="1" t="str">
        <f t="shared" ca="1" si="60"/>
        <v/>
      </c>
    </row>
    <row r="97" spans="10:24" ht="13.75" customHeight="1" x14ac:dyDescent="0.2">
      <c r="J97" s="11" t="str">
        <f t="shared" ca="1" si="51"/>
        <v/>
      </c>
      <c r="N97" s="18" t="str">
        <f t="shared" ca="1" si="52"/>
        <v/>
      </c>
      <c r="P97" s="1">
        <f t="shared" si="53"/>
        <v>0</v>
      </c>
      <c r="Q97" s="1">
        <f t="shared" ca="1" si="54"/>
        <v>0</v>
      </c>
      <c r="R97" s="1">
        <f t="shared" si="55"/>
        <v>0</v>
      </c>
      <c r="S97" s="1">
        <f t="shared" ca="1" si="56"/>
        <v>14966</v>
      </c>
      <c r="T97" s="1" t="str">
        <f>IF(H97="","",VLOOKUP(H97,'Вода SKU'!$A$1:$B$150,2,0))</f>
        <v/>
      </c>
      <c r="U97" s="1">
        <f t="shared" si="57"/>
        <v>8</v>
      </c>
      <c r="V97" s="1">
        <f t="shared" si="58"/>
        <v>0</v>
      </c>
      <c r="W97" s="1">
        <f t="shared" si="59"/>
        <v>0</v>
      </c>
      <c r="X97" s="1" t="str">
        <f t="shared" ca="1" si="60"/>
        <v/>
      </c>
    </row>
    <row r="98" spans="10:24" ht="13.75" customHeight="1" x14ac:dyDescent="0.2">
      <c r="J98" s="11" t="str">
        <f t="shared" ca="1" si="51"/>
        <v/>
      </c>
      <c r="N98" s="18" t="str">
        <f t="shared" ca="1" si="52"/>
        <v/>
      </c>
      <c r="P98" s="1">
        <f t="shared" si="53"/>
        <v>0</v>
      </c>
      <c r="Q98" s="1">
        <f t="shared" ca="1" si="54"/>
        <v>0</v>
      </c>
      <c r="R98" s="1">
        <f t="shared" si="55"/>
        <v>0</v>
      </c>
      <c r="S98" s="1">
        <f t="shared" ca="1" si="56"/>
        <v>14966</v>
      </c>
      <c r="T98" s="1" t="str">
        <f>IF(H98="","",VLOOKUP(H98,'Вода SKU'!$A$1:$B$150,2,0))</f>
        <v/>
      </c>
      <c r="U98" s="1">
        <f t="shared" si="57"/>
        <v>8</v>
      </c>
      <c r="V98" s="1">
        <f t="shared" si="58"/>
        <v>0</v>
      </c>
      <c r="W98" s="1">
        <f t="shared" si="59"/>
        <v>0</v>
      </c>
      <c r="X98" s="1" t="str">
        <f t="shared" ca="1" si="60"/>
        <v/>
      </c>
    </row>
    <row r="99" spans="10:24" ht="13.75" customHeight="1" x14ac:dyDescent="0.2">
      <c r="J99" s="11" t="str">
        <f t="shared" ca="1" si="51"/>
        <v/>
      </c>
      <c r="N99" s="18" t="str">
        <f t="shared" ca="1" si="52"/>
        <v/>
      </c>
      <c r="P99" s="1">
        <f t="shared" si="53"/>
        <v>0</v>
      </c>
      <c r="Q99" s="1">
        <f t="shared" ca="1" si="54"/>
        <v>0</v>
      </c>
      <c r="R99" s="1">
        <f t="shared" si="55"/>
        <v>0</v>
      </c>
      <c r="S99" s="1">
        <f t="shared" ca="1" si="56"/>
        <v>14966</v>
      </c>
      <c r="T99" s="1" t="str">
        <f>IF(H99="","",VLOOKUP(H99,'Вода SKU'!$A$1:$B$150,2,0))</f>
        <v/>
      </c>
      <c r="U99" s="1">
        <f t="shared" si="57"/>
        <v>8</v>
      </c>
      <c r="V99" s="1">
        <f t="shared" si="58"/>
        <v>0</v>
      </c>
      <c r="W99" s="1">
        <f t="shared" si="59"/>
        <v>0</v>
      </c>
      <c r="X99" s="1" t="str">
        <f t="shared" ca="1" si="60"/>
        <v/>
      </c>
    </row>
    <row r="100" spans="10:24" ht="13.75" customHeight="1" x14ac:dyDescent="0.2">
      <c r="J100" s="11" t="str">
        <f t="shared" ca="1" si="51"/>
        <v/>
      </c>
      <c r="N100" s="18" t="str">
        <f t="shared" ca="1" si="52"/>
        <v/>
      </c>
      <c r="P100" s="1">
        <f t="shared" si="53"/>
        <v>0</v>
      </c>
      <c r="Q100" s="1">
        <f t="shared" ca="1" si="54"/>
        <v>0</v>
      </c>
      <c r="R100" s="1">
        <f t="shared" si="55"/>
        <v>0</v>
      </c>
      <c r="S100" s="1">
        <f t="shared" ca="1" si="56"/>
        <v>14966</v>
      </c>
      <c r="T100" s="1" t="str">
        <f>IF(H100="","",VLOOKUP(H100,'Вода SKU'!$A$1:$B$150,2,0))</f>
        <v/>
      </c>
      <c r="U100" s="1">
        <f t="shared" si="57"/>
        <v>8</v>
      </c>
      <c r="V100" s="1">
        <f t="shared" si="58"/>
        <v>0</v>
      </c>
      <c r="W100" s="1">
        <f t="shared" si="59"/>
        <v>0</v>
      </c>
      <c r="X100" s="1" t="str">
        <f t="shared" ca="1" si="60"/>
        <v/>
      </c>
    </row>
    <row r="101" spans="10:24" ht="13.75" customHeight="1" x14ac:dyDescent="0.2">
      <c r="J101" s="11" t="str">
        <f t="shared" ca="1" si="51"/>
        <v/>
      </c>
      <c r="N101" s="18" t="str">
        <f t="shared" ca="1" si="52"/>
        <v/>
      </c>
      <c r="P101" s="1">
        <f t="shared" si="53"/>
        <v>0</v>
      </c>
      <c r="Q101" s="1">
        <f t="shared" ca="1" si="54"/>
        <v>0</v>
      </c>
      <c r="R101" s="1">
        <f t="shared" si="55"/>
        <v>0</v>
      </c>
      <c r="S101" s="1">
        <f t="shared" ca="1" si="56"/>
        <v>14966</v>
      </c>
      <c r="T101" s="1" t="str">
        <f>IF(H101="","",VLOOKUP(H101,'Вода SKU'!$A$1:$B$150,2,0))</f>
        <v/>
      </c>
      <c r="U101" s="1">
        <f t="shared" si="57"/>
        <v>8</v>
      </c>
      <c r="V101" s="1">
        <f t="shared" si="58"/>
        <v>0</v>
      </c>
      <c r="W101" s="1">
        <f t="shared" si="59"/>
        <v>0</v>
      </c>
      <c r="X101" s="1" t="str">
        <f t="shared" ca="1" si="60"/>
        <v/>
      </c>
    </row>
    <row r="102" spans="10:24" ht="13.75" customHeight="1" x14ac:dyDescent="0.2">
      <c r="J102" s="11" t="str">
        <f t="shared" ca="1" si="51"/>
        <v/>
      </c>
      <c r="N102" s="18" t="str">
        <f t="shared" ca="1" si="52"/>
        <v/>
      </c>
      <c r="P102" s="1">
        <f t="shared" si="53"/>
        <v>0</v>
      </c>
      <c r="Q102" s="1">
        <f t="shared" ca="1" si="54"/>
        <v>0</v>
      </c>
      <c r="R102" s="1">
        <f t="shared" si="55"/>
        <v>0</v>
      </c>
      <c r="S102" s="1">
        <f t="shared" ca="1" si="56"/>
        <v>14966</v>
      </c>
      <c r="T102" s="1" t="str">
        <f>IF(H102="","",VLOOKUP(H102,'Вода SKU'!$A$1:$B$150,2,0))</f>
        <v/>
      </c>
      <c r="U102" s="1">
        <f t="shared" si="57"/>
        <v>8</v>
      </c>
      <c r="V102" s="1">
        <f t="shared" si="58"/>
        <v>0</v>
      </c>
      <c r="W102" s="1">
        <f t="shared" si="59"/>
        <v>0</v>
      </c>
      <c r="X102" s="1" t="str">
        <f t="shared" ca="1" si="60"/>
        <v/>
      </c>
    </row>
    <row r="103" spans="10:24" ht="13.75" customHeight="1" x14ac:dyDescent="0.2">
      <c r="J103" s="11" t="str">
        <f t="shared" ca="1" si="51"/>
        <v/>
      </c>
      <c r="N103" s="18" t="str">
        <f t="shared" ca="1" si="52"/>
        <v/>
      </c>
      <c r="P103" s="1">
        <f t="shared" si="53"/>
        <v>0</v>
      </c>
      <c r="Q103" s="1">
        <f t="shared" ca="1" si="54"/>
        <v>0</v>
      </c>
      <c r="R103" s="1">
        <f t="shared" si="55"/>
        <v>0</v>
      </c>
      <c r="S103" s="1">
        <f t="shared" ca="1" si="56"/>
        <v>14966</v>
      </c>
      <c r="T103" s="1" t="str">
        <f>IF(H103="","",VLOOKUP(H103,'Вода SKU'!$A$1:$B$150,2,0))</f>
        <v/>
      </c>
      <c r="U103" s="1">
        <f t="shared" si="57"/>
        <v>8</v>
      </c>
      <c r="V103" s="1">
        <f t="shared" si="58"/>
        <v>0</v>
      </c>
      <c r="W103" s="1">
        <f t="shared" si="59"/>
        <v>0</v>
      </c>
      <c r="X103" s="1" t="str">
        <f t="shared" ca="1" si="60"/>
        <v/>
      </c>
    </row>
    <row r="104" spans="10:24" ht="13.75" customHeight="1" x14ac:dyDescent="0.2">
      <c r="J104" s="11" t="str">
        <f t="shared" ca="1" si="51"/>
        <v/>
      </c>
      <c r="N104" s="18" t="str">
        <f t="shared" ca="1" si="52"/>
        <v/>
      </c>
      <c r="P104" s="1">
        <f t="shared" si="53"/>
        <v>0</v>
      </c>
      <c r="Q104" s="1">
        <f t="shared" ca="1" si="54"/>
        <v>0</v>
      </c>
      <c r="R104" s="1">
        <f t="shared" si="55"/>
        <v>0</v>
      </c>
      <c r="S104" s="1">
        <f t="shared" ca="1" si="56"/>
        <v>14966</v>
      </c>
      <c r="T104" s="1" t="str">
        <f>IF(H104="","",VLOOKUP(H104,'Вода SKU'!$A$1:$B$150,2,0))</f>
        <v/>
      </c>
      <c r="U104" s="1">
        <f t="shared" si="57"/>
        <v>8</v>
      </c>
      <c r="V104" s="1">
        <f t="shared" si="58"/>
        <v>0</v>
      </c>
      <c r="W104" s="1">
        <f t="shared" si="59"/>
        <v>0</v>
      </c>
      <c r="X104" s="1" t="str">
        <f t="shared" ca="1" si="60"/>
        <v/>
      </c>
    </row>
    <row r="105" spans="10:24" ht="13.75" customHeight="1" x14ac:dyDescent="0.2">
      <c r="J105" s="11" t="str">
        <f t="shared" ca="1" si="51"/>
        <v/>
      </c>
      <c r="N105" s="18" t="str">
        <f t="shared" ca="1" si="52"/>
        <v/>
      </c>
      <c r="P105" s="1">
        <f t="shared" si="53"/>
        <v>0</v>
      </c>
      <c r="Q105" s="1">
        <f t="shared" ca="1" si="54"/>
        <v>0</v>
      </c>
      <c r="R105" s="1">
        <f t="shared" si="55"/>
        <v>0</v>
      </c>
      <c r="S105" s="1">
        <f t="shared" ca="1" si="56"/>
        <v>14966</v>
      </c>
      <c r="T105" s="1" t="str">
        <f>IF(H105="","",VLOOKUP(H105,'Вода SKU'!$A$1:$B$150,2,0))</f>
        <v/>
      </c>
      <c r="U105" s="1">
        <f t="shared" si="57"/>
        <v>8</v>
      </c>
      <c r="V105" s="1">
        <f t="shared" si="58"/>
        <v>0</v>
      </c>
      <c r="W105" s="1">
        <f t="shared" si="59"/>
        <v>0</v>
      </c>
      <c r="X105" s="1" t="str">
        <f t="shared" ca="1" si="60"/>
        <v/>
      </c>
    </row>
    <row r="106" spans="10:24" ht="13.75" customHeight="1" x14ac:dyDescent="0.2">
      <c r="J106" s="11" t="str">
        <f t="shared" ca="1" si="51"/>
        <v/>
      </c>
      <c r="M106" s="18"/>
      <c r="N106" s="18" t="str">
        <f t="shared" ca="1" si="52"/>
        <v/>
      </c>
      <c r="P106" s="1">
        <f t="shared" si="53"/>
        <v>0</v>
      </c>
      <c r="Q106" s="1">
        <f t="shared" ca="1" si="54"/>
        <v>0</v>
      </c>
      <c r="R106" s="1">
        <f t="shared" si="55"/>
        <v>0</v>
      </c>
      <c r="S106" s="1">
        <f t="shared" ca="1" si="56"/>
        <v>14966</v>
      </c>
      <c r="T106" s="1" t="str">
        <f>IF(H106="","",VLOOKUP(H106,'Вода SKU'!$A$1:$B$150,2,0))</f>
        <v/>
      </c>
      <c r="U106" s="1">
        <f t="shared" si="57"/>
        <v>8</v>
      </c>
      <c r="V106" s="1">
        <f t="shared" si="58"/>
        <v>0</v>
      </c>
      <c r="W106" s="1">
        <f t="shared" si="59"/>
        <v>0</v>
      </c>
      <c r="X106" s="1" t="str">
        <f t="shared" ca="1" si="60"/>
        <v/>
      </c>
    </row>
    <row r="107" spans="10:24" ht="13.75" customHeight="1" x14ac:dyDescent="0.2">
      <c r="J107" s="11" t="str">
        <f t="shared" ca="1" si="51"/>
        <v/>
      </c>
      <c r="N107" s="18" t="str">
        <f t="shared" ca="1" si="52"/>
        <v/>
      </c>
      <c r="P107" s="1">
        <f t="shared" si="53"/>
        <v>0</v>
      </c>
      <c r="Q107" s="1">
        <f t="shared" ca="1" si="54"/>
        <v>0</v>
      </c>
      <c r="R107" s="1">
        <f t="shared" si="55"/>
        <v>0</v>
      </c>
      <c r="S107" s="1">
        <f t="shared" ca="1" si="56"/>
        <v>14966</v>
      </c>
      <c r="T107" s="1" t="str">
        <f>IF(H107="","",VLOOKUP(H107,'Вода SKU'!$A$1:$B$150,2,0))</f>
        <v/>
      </c>
      <c r="U107" s="1">
        <f t="shared" si="57"/>
        <v>8</v>
      </c>
      <c r="V107" s="1">
        <f t="shared" si="58"/>
        <v>0</v>
      </c>
      <c r="W107" s="1">
        <f t="shared" si="59"/>
        <v>0</v>
      </c>
      <c r="X107" s="1" t="str">
        <f t="shared" ca="1" si="60"/>
        <v/>
      </c>
    </row>
    <row r="108" spans="10:24" ht="13.75" customHeight="1" x14ac:dyDescent="0.2">
      <c r="J108" s="11" t="str">
        <f t="shared" ca="1" si="51"/>
        <v/>
      </c>
      <c r="N108" s="18" t="str">
        <f t="shared" ca="1" si="52"/>
        <v/>
      </c>
      <c r="P108" s="1">
        <f t="shared" si="53"/>
        <v>0</v>
      </c>
      <c r="Q108" s="1">
        <f t="shared" ca="1" si="54"/>
        <v>0</v>
      </c>
      <c r="R108" s="1">
        <f t="shared" si="55"/>
        <v>0</v>
      </c>
      <c r="S108" s="1">
        <f t="shared" ca="1" si="56"/>
        <v>14966</v>
      </c>
      <c r="T108" s="1" t="str">
        <f>IF(H108="","",VLOOKUP(H108,'Вода SKU'!$A$1:$B$150,2,0))</f>
        <v/>
      </c>
      <c r="U108" s="1">
        <f t="shared" si="57"/>
        <v>8</v>
      </c>
      <c r="V108" s="1">
        <f t="shared" si="58"/>
        <v>0</v>
      </c>
      <c r="W108" s="1">
        <f t="shared" si="59"/>
        <v>0</v>
      </c>
      <c r="X108" s="1" t="str">
        <f t="shared" ca="1" si="60"/>
        <v/>
      </c>
    </row>
    <row r="109" spans="10:24" ht="13.75" customHeight="1" x14ac:dyDescent="0.2">
      <c r="J109" s="11" t="str">
        <f t="shared" ca="1" si="51"/>
        <v/>
      </c>
      <c r="N109" s="18" t="str">
        <f t="shared" ca="1" si="52"/>
        <v/>
      </c>
      <c r="P109" s="1">
        <f t="shared" si="53"/>
        <v>0</v>
      </c>
      <c r="Q109" s="1">
        <f t="shared" ca="1" si="54"/>
        <v>0</v>
      </c>
      <c r="R109" s="1">
        <f t="shared" si="55"/>
        <v>0</v>
      </c>
      <c r="S109" s="1">
        <f t="shared" ca="1" si="56"/>
        <v>14966</v>
      </c>
      <c r="T109" s="1" t="str">
        <f>IF(H109="","",VLOOKUP(H109,'Вода SKU'!$A$1:$B$150,2,0))</f>
        <v/>
      </c>
      <c r="U109" s="1">
        <f t="shared" si="57"/>
        <v>8</v>
      </c>
      <c r="V109" s="1">
        <f t="shared" si="58"/>
        <v>0</v>
      </c>
      <c r="W109" s="1">
        <f t="shared" si="59"/>
        <v>0</v>
      </c>
      <c r="X109" s="1" t="str">
        <f t="shared" ca="1" si="60"/>
        <v/>
      </c>
    </row>
    <row r="110" spans="10:24" ht="13.75" customHeight="1" x14ac:dyDescent="0.2">
      <c r="J110" s="11" t="str">
        <f t="shared" ca="1" si="51"/>
        <v/>
      </c>
      <c r="N110" s="18" t="str">
        <f t="shared" ca="1" si="52"/>
        <v/>
      </c>
      <c r="P110" s="1">
        <f t="shared" si="53"/>
        <v>0</v>
      </c>
      <c r="Q110" s="1">
        <f t="shared" ca="1" si="54"/>
        <v>0</v>
      </c>
      <c r="R110" s="1">
        <f t="shared" si="55"/>
        <v>0</v>
      </c>
      <c r="S110" s="1">
        <f t="shared" ca="1" si="56"/>
        <v>14966</v>
      </c>
      <c r="T110" s="1" t="str">
        <f>IF(H110="","",VLOOKUP(H110,'Вода SKU'!$A$1:$B$150,2,0))</f>
        <v/>
      </c>
      <c r="U110" s="1">
        <f t="shared" si="57"/>
        <v>8</v>
      </c>
      <c r="V110" s="1">
        <f t="shared" si="58"/>
        <v>0</v>
      </c>
      <c r="W110" s="1">
        <f t="shared" si="59"/>
        <v>0</v>
      </c>
      <c r="X110" s="1" t="str">
        <f t="shared" ca="1" si="60"/>
        <v/>
      </c>
    </row>
    <row r="111" spans="10:24" ht="13.75" customHeight="1" x14ac:dyDescent="0.2">
      <c r="J111" s="11" t="str">
        <f t="shared" ca="1" si="51"/>
        <v/>
      </c>
      <c r="N111" s="18" t="str">
        <f t="shared" ca="1" si="52"/>
        <v/>
      </c>
      <c r="P111" s="1">
        <f t="shared" si="53"/>
        <v>0</v>
      </c>
      <c r="Q111" s="1">
        <f t="shared" ca="1" si="54"/>
        <v>0</v>
      </c>
      <c r="R111" s="1">
        <f t="shared" si="55"/>
        <v>0</v>
      </c>
      <c r="S111" s="1">
        <f t="shared" ca="1" si="56"/>
        <v>14966</v>
      </c>
      <c r="T111" s="1" t="str">
        <f>IF(H111="","",VLOOKUP(H111,'Вода SKU'!$A$1:$B$150,2,0))</f>
        <v/>
      </c>
      <c r="U111" s="1">
        <f t="shared" si="57"/>
        <v>8</v>
      </c>
      <c r="V111" s="1">
        <f t="shared" si="58"/>
        <v>0</v>
      </c>
      <c r="W111" s="1">
        <f t="shared" si="59"/>
        <v>0</v>
      </c>
      <c r="X111" s="1" t="str">
        <f t="shared" ca="1" si="60"/>
        <v/>
      </c>
    </row>
    <row r="112" spans="10:24" ht="13.75" customHeight="1" x14ac:dyDescent="0.2">
      <c r="J112" s="11" t="str">
        <f t="shared" ca="1" si="51"/>
        <v/>
      </c>
      <c r="N112" s="18" t="str">
        <f t="shared" ca="1" si="52"/>
        <v/>
      </c>
      <c r="P112" s="1">
        <f t="shared" si="53"/>
        <v>0</v>
      </c>
      <c r="Q112" s="1">
        <f t="shared" ca="1" si="54"/>
        <v>0</v>
      </c>
      <c r="R112" s="1">
        <f t="shared" si="55"/>
        <v>0</v>
      </c>
      <c r="S112" s="1">
        <f t="shared" ca="1" si="56"/>
        <v>14966</v>
      </c>
      <c r="T112" s="1" t="str">
        <f>IF(H112="","",VLOOKUP(H112,'Вода SKU'!$A$1:$B$150,2,0))</f>
        <v/>
      </c>
      <c r="U112" s="1">
        <f t="shared" si="57"/>
        <v>8</v>
      </c>
      <c r="V112" s="1">
        <f t="shared" si="58"/>
        <v>0</v>
      </c>
      <c r="W112" s="1">
        <f t="shared" si="59"/>
        <v>0</v>
      </c>
      <c r="X112" s="1" t="str">
        <f t="shared" ca="1" si="60"/>
        <v/>
      </c>
    </row>
    <row r="113" spans="10:24" ht="13.75" customHeight="1" x14ac:dyDescent="0.2">
      <c r="J113" s="11" t="str">
        <f t="shared" ref="J113:J144" ca="1" si="61">IF(M113="", IF(O113="","",X113+(INDIRECT("S" &amp; ROW() - 1) - S113)),IF(O113="", "", INDIRECT("S" &amp; ROW() - 1) - S113))</f>
        <v/>
      </c>
      <c r="N113" s="18" t="str">
        <f t="shared" ref="N113:N144" ca="1" si="62">IF(M113="", IF(X113=0, "", X113), IF(V113 = "", "", IF(V113/U113 = 0, "", V113/U113)))</f>
        <v/>
      </c>
      <c r="P113" s="1">
        <f t="shared" ref="P113:P144" si="63">IF(O113 = "-", -W113,I113)</f>
        <v>0</v>
      </c>
      <c r="Q113" s="1">
        <f t="shared" ref="Q113:Q120" ca="1" si="64">IF(O113 = "-", SUM(INDIRECT(ADDRESS(2,COLUMN(P113)) &amp; ":" &amp; ADDRESS(ROW(),COLUMN(P113)))), 0)</f>
        <v>0</v>
      </c>
      <c r="R113" s="1">
        <f t="shared" ref="R113:R144" si="65">IF(O113="-",1,0)</f>
        <v>0</v>
      </c>
      <c r="S113" s="1">
        <f t="shared" ref="S113:S144" ca="1" si="66">IF(Q113 = 0, INDIRECT("S" &amp; ROW() - 1), Q113)</f>
        <v>14966</v>
      </c>
      <c r="T113" s="1" t="str">
        <f>IF(H113="","",VLOOKUP(H113,'Вода SKU'!$A$1:$B$150,2,0))</f>
        <v/>
      </c>
      <c r="U113" s="1">
        <f t="shared" ref="U113:U144" si="67">8000/1000</f>
        <v>8</v>
      </c>
      <c r="V113" s="1">
        <f t="shared" ref="V113:V144" si="68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1">
        <f t="shared" ref="W113:W144" si="69">IF(V113 = "", "", V113/U113)</f>
        <v>0</v>
      </c>
      <c r="X113" s="1" t="str">
        <f t="shared" ref="X113:X144" ca="1" si="70">IF(O113="", "", MAX(ROUND(-(INDIRECT("S" &amp; ROW() - 1) - S113)/1000, 0), 1) * 1000)</f>
        <v/>
      </c>
    </row>
    <row r="114" spans="10:24" ht="13.75" customHeight="1" x14ac:dyDescent="0.2">
      <c r="J114" s="11" t="str">
        <f t="shared" ca="1" si="61"/>
        <v/>
      </c>
      <c r="N114" s="18" t="str">
        <f t="shared" ca="1" si="62"/>
        <v/>
      </c>
      <c r="P114" s="1">
        <f t="shared" si="63"/>
        <v>0</v>
      </c>
      <c r="Q114" s="1">
        <f t="shared" ca="1" si="64"/>
        <v>0</v>
      </c>
      <c r="R114" s="1">
        <f t="shared" si="65"/>
        <v>0</v>
      </c>
      <c r="S114" s="1">
        <f t="shared" ca="1" si="66"/>
        <v>14966</v>
      </c>
      <c r="T114" s="1" t="str">
        <f>IF(H114="","",VLOOKUP(H114,'Вода SKU'!$A$1:$B$150,2,0))</f>
        <v/>
      </c>
      <c r="U114" s="1">
        <f t="shared" si="67"/>
        <v>8</v>
      </c>
      <c r="V114" s="1">
        <f t="shared" si="68"/>
        <v>0</v>
      </c>
      <c r="W114" s="1">
        <f t="shared" si="69"/>
        <v>0</v>
      </c>
      <c r="X114" s="1" t="str">
        <f t="shared" ca="1" si="70"/>
        <v/>
      </c>
    </row>
    <row r="115" spans="10:24" ht="13.75" customHeight="1" x14ac:dyDescent="0.2">
      <c r="J115" s="11" t="str">
        <f t="shared" ca="1" si="61"/>
        <v/>
      </c>
      <c r="N115" s="18" t="str">
        <f t="shared" ca="1" si="62"/>
        <v/>
      </c>
      <c r="P115" s="1">
        <f t="shared" si="63"/>
        <v>0</v>
      </c>
      <c r="Q115" s="1">
        <f t="shared" ca="1" si="64"/>
        <v>0</v>
      </c>
      <c r="R115" s="1">
        <f t="shared" si="65"/>
        <v>0</v>
      </c>
      <c r="S115" s="1">
        <f t="shared" ca="1" si="66"/>
        <v>14966</v>
      </c>
      <c r="T115" s="1" t="str">
        <f>IF(H115="","",VLOOKUP(H115,'Вода SKU'!$A$1:$B$150,2,0))</f>
        <v/>
      </c>
      <c r="U115" s="1">
        <f t="shared" si="67"/>
        <v>8</v>
      </c>
      <c r="V115" s="1">
        <f t="shared" si="68"/>
        <v>0</v>
      </c>
      <c r="W115" s="1">
        <f t="shared" si="69"/>
        <v>0</v>
      </c>
      <c r="X115" s="1" t="str">
        <f t="shared" ca="1" si="70"/>
        <v/>
      </c>
    </row>
    <row r="116" spans="10:24" ht="13.75" customHeight="1" x14ac:dyDescent="0.2">
      <c r="J116" s="11" t="str">
        <f t="shared" ca="1" si="61"/>
        <v/>
      </c>
      <c r="N116" s="18" t="str">
        <f t="shared" ca="1" si="62"/>
        <v/>
      </c>
      <c r="P116" s="1">
        <f t="shared" si="63"/>
        <v>0</v>
      </c>
      <c r="Q116" s="1">
        <f t="shared" ca="1" si="64"/>
        <v>0</v>
      </c>
      <c r="R116" s="1">
        <f t="shared" si="65"/>
        <v>0</v>
      </c>
      <c r="S116" s="1">
        <f t="shared" ca="1" si="66"/>
        <v>14966</v>
      </c>
      <c r="T116" s="1" t="str">
        <f>IF(H116="","",VLOOKUP(H116,'Вода SKU'!$A$1:$B$150,2,0))</f>
        <v/>
      </c>
      <c r="U116" s="1">
        <f t="shared" si="67"/>
        <v>8</v>
      </c>
      <c r="V116" s="1">
        <f t="shared" si="68"/>
        <v>0</v>
      </c>
      <c r="W116" s="1">
        <f t="shared" si="69"/>
        <v>0</v>
      </c>
      <c r="X116" s="1" t="str">
        <f t="shared" ca="1" si="70"/>
        <v/>
      </c>
    </row>
    <row r="117" spans="10:24" ht="13.75" customHeight="1" x14ac:dyDescent="0.2">
      <c r="J117" s="11" t="str">
        <f t="shared" ca="1" si="61"/>
        <v/>
      </c>
      <c r="N117" s="18" t="str">
        <f t="shared" ca="1" si="62"/>
        <v/>
      </c>
      <c r="P117" s="1">
        <f t="shared" si="63"/>
        <v>0</v>
      </c>
      <c r="Q117" s="1">
        <f t="shared" ca="1" si="64"/>
        <v>0</v>
      </c>
      <c r="R117" s="1">
        <f t="shared" si="65"/>
        <v>0</v>
      </c>
      <c r="S117" s="1">
        <f t="shared" ca="1" si="66"/>
        <v>14966</v>
      </c>
      <c r="T117" s="1" t="str">
        <f>IF(H117="","",VLOOKUP(H117,'Вода SKU'!$A$1:$B$150,2,0))</f>
        <v/>
      </c>
      <c r="U117" s="1">
        <f t="shared" si="67"/>
        <v>8</v>
      </c>
      <c r="V117" s="1">
        <f t="shared" si="68"/>
        <v>0</v>
      </c>
      <c r="W117" s="1">
        <f t="shared" si="69"/>
        <v>0</v>
      </c>
      <c r="X117" s="1" t="str">
        <f t="shared" ca="1" si="70"/>
        <v/>
      </c>
    </row>
    <row r="118" spans="10:24" ht="13.75" customHeight="1" x14ac:dyDescent="0.2">
      <c r="J118" s="11" t="str">
        <f t="shared" ca="1" si="61"/>
        <v/>
      </c>
      <c r="N118" s="18" t="str">
        <f t="shared" ca="1" si="62"/>
        <v/>
      </c>
      <c r="P118" s="1">
        <f t="shared" si="63"/>
        <v>0</v>
      </c>
      <c r="Q118" s="1">
        <f t="shared" ca="1" si="64"/>
        <v>0</v>
      </c>
      <c r="R118" s="1">
        <f t="shared" si="65"/>
        <v>0</v>
      </c>
      <c r="S118" s="1">
        <f t="shared" ca="1" si="66"/>
        <v>14966</v>
      </c>
      <c r="T118" s="1" t="str">
        <f>IF(H118="","",VLOOKUP(H118,'Вода SKU'!$A$1:$B$150,2,0))</f>
        <v/>
      </c>
      <c r="U118" s="1">
        <f t="shared" si="67"/>
        <v>8</v>
      </c>
      <c r="V118" s="1">
        <f t="shared" si="68"/>
        <v>0</v>
      </c>
      <c r="W118" s="1">
        <f t="shared" si="69"/>
        <v>0</v>
      </c>
      <c r="X118" s="1" t="str">
        <f t="shared" ca="1" si="70"/>
        <v/>
      </c>
    </row>
    <row r="119" spans="10:24" ht="13.75" customHeight="1" x14ac:dyDescent="0.2">
      <c r="J119" s="11" t="str">
        <f t="shared" ca="1" si="61"/>
        <v/>
      </c>
      <c r="N119" s="18" t="str">
        <f t="shared" ca="1" si="62"/>
        <v/>
      </c>
      <c r="P119" s="1">
        <f t="shared" si="63"/>
        <v>0</v>
      </c>
      <c r="Q119" s="1">
        <f t="shared" ca="1" si="64"/>
        <v>0</v>
      </c>
      <c r="R119" s="1">
        <f t="shared" si="65"/>
        <v>0</v>
      </c>
      <c r="S119" s="1">
        <f t="shared" ca="1" si="66"/>
        <v>14966</v>
      </c>
      <c r="T119" s="1" t="str">
        <f>IF(H119="","",VLOOKUP(H119,'Вода SKU'!$A$1:$B$150,2,0))</f>
        <v/>
      </c>
      <c r="U119" s="1">
        <f t="shared" si="67"/>
        <v>8</v>
      </c>
      <c r="V119" s="1">
        <f t="shared" si="68"/>
        <v>0</v>
      </c>
      <c r="W119" s="1">
        <f t="shared" si="69"/>
        <v>0</v>
      </c>
      <c r="X119" s="1" t="str">
        <f t="shared" ca="1" si="70"/>
        <v/>
      </c>
    </row>
    <row r="120" spans="10:24" ht="13.75" customHeight="1" x14ac:dyDescent="0.2">
      <c r="J120" s="11" t="str">
        <f t="shared" ca="1" si="61"/>
        <v/>
      </c>
      <c r="N120" s="18" t="str">
        <f t="shared" ca="1" si="62"/>
        <v/>
      </c>
      <c r="P120" s="1">
        <f t="shared" si="63"/>
        <v>0</v>
      </c>
      <c r="Q120" s="1">
        <f t="shared" ca="1" si="64"/>
        <v>0</v>
      </c>
      <c r="R120" s="1">
        <f t="shared" si="65"/>
        <v>0</v>
      </c>
      <c r="S120" s="1">
        <f t="shared" ca="1" si="66"/>
        <v>14966</v>
      </c>
      <c r="T120" s="1" t="str">
        <f>IF(H120="","",VLOOKUP(H120,'Вода SKU'!$A$1:$B$150,2,0))</f>
        <v/>
      </c>
      <c r="U120" s="1">
        <f t="shared" si="67"/>
        <v>8</v>
      </c>
      <c r="V120" s="1">
        <f t="shared" si="68"/>
        <v>0</v>
      </c>
      <c r="W120" s="1">
        <f t="shared" si="69"/>
        <v>0</v>
      </c>
      <c r="X120" s="1" t="str">
        <f t="shared" ca="1" si="70"/>
        <v/>
      </c>
    </row>
    <row r="121" spans="10:24" ht="13.75" customHeight="1" x14ac:dyDescent="0.2">
      <c r="J121" s="11" t="str">
        <f t="shared" ca="1" si="61"/>
        <v/>
      </c>
      <c r="N121" s="18" t="str">
        <f t="shared" ca="1" si="62"/>
        <v/>
      </c>
      <c r="P121" s="1">
        <f t="shared" si="63"/>
        <v>0</v>
      </c>
      <c r="Q121" s="1">
        <f t="shared" ref="Q121:Q146" ca="1" si="71">IF(O121="-",SUM(INDIRECT(ADDRESS(2,COLUMN(P121))&amp;":"&amp;ADDRESS(ROW(),COLUMN(P121)))),0)</f>
        <v>0</v>
      </c>
      <c r="R121" s="1">
        <f t="shared" si="65"/>
        <v>0</v>
      </c>
      <c r="S121" s="1">
        <f t="shared" ca="1" si="66"/>
        <v>14966</v>
      </c>
      <c r="T121" s="1" t="str">
        <f>IF(H121="","",VLOOKUP(H121,'Вода SKU'!$A$1:$B$150,2,0))</f>
        <v/>
      </c>
      <c r="U121" s="1">
        <f t="shared" si="67"/>
        <v>8</v>
      </c>
      <c r="V121" s="1">
        <f t="shared" si="68"/>
        <v>0</v>
      </c>
      <c r="W121" s="1">
        <f t="shared" si="69"/>
        <v>0</v>
      </c>
      <c r="X121" s="1" t="str">
        <f t="shared" ca="1" si="70"/>
        <v/>
      </c>
    </row>
    <row r="122" spans="10:24" ht="13.75" customHeight="1" x14ac:dyDescent="0.2">
      <c r="J122" s="11" t="str">
        <f t="shared" ca="1" si="61"/>
        <v/>
      </c>
      <c r="N122" s="18" t="str">
        <f t="shared" ca="1" si="62"/>
        <v/>
      </c>
      <c r="P122" s="1">
        <f t="shared" si="63"/>
        <v>0</v>
      </c>
      <c r="Q122" s="1">
        <f t="shared" ca="1" si="71"/>
        <v>0</v>
      </c>
      <c r="R122" s="1">
        <f t="shared" si="65"/>
        <v>0</v>
      </c>
      <c r="S122" s="1">
        <f t="shared" ca="1" si="66"/>
        <v>14966</v>
      </c>
      <c r="T122" s="1" t="str">
        <f>IF(H122="","",VLOOKUP(H122,'Вода SKU'!$A$1:$B$150,2,0))</f>
        <v/>
      </c>
      <c r="U122" s="1">
        <f t="shared" si="67"/>
        <v>8</v>
      </c>
      <c r="V122" s="1">
        <f t="shared" si="68"/>
        <v>0</v>
      </c>
      <c r="W122" s="1">
        <f t="shared" si="69"/>
        <v>0</v>
      </c>
      <c r="X122" s="1" t="str">
        <f t="shared" ca="1" si="70"/>
        <v/>
      </c>
    </row>
    <row r="123" spans="10:24" ht="13.75" customHeight="1" x14ac:dyDescent="0.2">
      <c r="J123" s="11" t="str">
        <f t="shared" ca="1" si="61"/>
        <v/>
      </c>
      <c r="N123" s="18" t="str">
        <f t="shared" ca="1" si="62"/>
        <v/>
      </c>
      <c r="P123" s="1">
        <f t="shared" si="63"/>
        <v>0</v>
      </c>
      <c r="Q123" s="1">
        <f t="shared" ca="1" si="71"/>
        <v>0</v>
      </c>
      <c r="R123" s="1">
        <f t="shared" si="65"/>
        <v>0</v>
      </c>
      <c r="S123" s="1">
        <f t="shared" ca="1" si="66"/>
        <v>14966</v>
      </c>
      <c r="T123" s="1" t="str">
        <f>IF(H123="","",VLOOKUP(H123,'Вода SKU'!$A$1:$B$150,2,0))</f>
        <v/>
      </c>
      <c r="U123" s="1">
        <f t="shared" si="67"/>
        <v>8</v>
      </c>
      <c r="V123" s="1">
        <f t="shared" si="68"/>
        <v>0</v>
      </c>
      <c r="W123" s="1">
        <f t="shared" si="69"/>
        <v>0</v>
      </c>
      <c r="X123" s="1" t="str">
        <f t="shared" ca="1" si="70"/>
        <v/>
      </c>
    </row>
    <row r="124" spans="10:24" ht="13.75" customHeight="1" x14ac:dyDescent="0.2">
      <c r="J124" s="11" t="str">
        <f t="shared" ca="1" si="61"/>
        <v/>
      </c>
      <c r="N124" s="18" t="str">
        <f t="shared" ca="1" si="62"/>
        <v/>
      </c>
      <c r="P124" s="1">
        <f t="shared" si="63"/>
        <v>0</v>
      </c>
      <c r="Q124" s="1">
        <f t="shared" ca="1" si="71"/>
        <v>0</v>
      </c>
      <c r="R124" s="1">
        <f t="shared" si="65"/>
        <v>0</v>
      </c>
      <c r="S124" s="1">
        <f t="shared" ca="1" si="66"/>
        <v>14966</v>
      </c>
      <c r="T124" s="1" t="str">
        <f>IF(H124="","",VLOOKUP(H124,'Вода SKU'!$A$1:$B$150,2,0))</f>
        <v/>
      </c>
      <c r="U124" s="1">
        <f t="shared" si="67"/>
        <v>8</v>
      </c>
      <c r="V124" s="1">
        <f t="shared" si="68"/>
        <v>0</v>
      </c>
      <c r="W124" s="1">
        <f t="shared" si="69"/>
        <v>0</v>
      </c>
      <c r="X124" s="1" t="str">
        <f t="shared" ca="1" si="70"/>
        <v/>
      </c>
    </row>
    <row r="125" spans="10:24" ht="13.75" customHeight="1" x14ac:dyDescent="0.2">
      <c r="J125" s="11" t="str">
        <f t="shared" ca="1" si="61"/>
        <v/>
      </c>
      <c r="N125" s="18" t="str">
        <f t="shared" ca="1" si="62"/>
        <v/>
      </c>
      <c r="P125" s="1">
        <f t="shared" si="63"/>
        <v>0</v>
      </c>
      <c r="Q125" s="1">
        <f t="shared" ca="1" si="71"/>
        <v>0</v>
      </c>
      <c r="R125" s="1">
        <f t="shared" si="65"/>
        <v>0</v>
      </c>
      <c r="S125" s="1">
        <f t="shared" ca="1" si="66"/>
        <v>14966</v>
      </c>
      <c r="T125" s="1" t="str">
        <f>IF(H125="","",VLOOKUP(H125,'Вода SKU'!$A$1:$B$150,2,0))</f>
        <v/>
      </c>
      <c r="U125" s="1">
        <f t="shared" si="67"/>
        <v>8</v>
      </c>
      <c r="V125" s="1">
        <f t="shared" si="68"/>
        <v>0</v>
      </c>
      <c r="W125" s="1">
        <f t="shared" si="69"/>
        <v>0</v>
      </c>
      <c r="X125" s="1" t="str">
        <f t="shared" ca="1" si="70"/>
        <v/>
      </c>
    </row>
    <row r="126" spans="10:24" ht="13.75" customHeight="1" x14ac:dyDescent="0.2">
      <c r="J126" s="11" t="str">
        <f t="shared" ca="1" si="61"/>
        <v/>
      </c>
      <c r="N126" s="18" t="str">
        <f t="shared" ca="1" si="62"/>
        <v/>
      </c>
      <c r="P126" s="1">
        <f t="shared" si="63"/>
        <v>0</v>
      </c>
      <c r="Q126" s="1">
        <f t="shared" ca="1" si="71"/>
        <v>0</v>
      </c>
      <c r="R126" s="1">
        <f t="shared" si="65"/>
        <v>0</v>
      </c>
      <c r="S126" s="1">
        <f t="shared" ca="1" si="66"/>
        <v>14966</v>
      </c>
      <c r="T126" s="1" t="str">
        <f>IF(H126="","",VLOOKUP(H126,'Вода SKU'!$A$1:$B$150,2,0))</f>
        <v/>
      </c>
      <c r="U126" s="1">
        <f t="shared" si="67"/>
        <v>8</v>
      </c>
      <c r="V126" s="1">
        <f t="shared" si="68"/>
        <v>0</v>
      </c>
      <c r="W126" s="1">
        <f t="shared" si="69"/>
        <v>0</v>
      </c>
      <c r="X126" s="1" t="str">
        <f t="shared" ca="1" si="70"/>
        <v/>
      </c>
    </row>
    <row r="127" spans="10:24" ht="13.75" customHeight="1" x14ac:dyDescent="0.2">
      <c r="J127" s="11" t="str">
        <f t="shared" ca="1" si="61"/>
        <v/>
      </c>
      <c r="N127" s="18" t="str">
        <f t="shared" ca="1" si="62"/>
        <v/>
      </c>
      <c r="P127" s="1">
        <f t="shared" si="63"/>
        <v>0</v>
      </c>
      <c r="Q127" s="1">
        <f t="shared" ca="1" si="71"/>
        <v>0</v>
      </c>
      <c r="R127" s="1">
        <f t="shared" si="65"/>
        <v>0</v>
      </c>
      <c r="S127" s="1">
        <f t="shared" ca="1" si="66"/>
        <v>14966</v>
      </c>
      <c r="T127" s="1" t="str">
        <f>IF(H127="","",VLOOKUP(H127,'Вода SKU'!$A$1:$B$150,2,0))</f>
        <v/>
      </c>
      <c r="U127" s="1">
        <f t="shared" si="67"/>
        <v>8</v>
      </c>
      <c r="V127" s="1">
        <f t="shared" si="68"/>
        <v>0</v>
      </c>
      <c r="W127" s="1">
        <f t="shared" si="69"/>
        <v>0</v>
      </c>
      <c r="X127" s="1" t="str">
        <f t="shared" ca="1" si="70"/>
        <v/>
      </c>
    </row>
    <row r="128" spans="10:24" ht="13.75" customHeight="1" x14ac:dyDescent="0.2">
      <c r="J128" s="11" t="str">
        <f t="shared" ca="1" si="61"/>
        <v/>
      </c>
      <c r="N128" s="18" t="str">
        <f t="shared" ca="1" si="62"/>
        <v/>
      </c>
      <c r="P128" s="1">
        <f t="shared" si="63"/>
        <v>0</v>
      </c>
      <c r="Q128" s="1">
        <f t="shared" ca="1" si="71"/>
        <v>0</v>
      </c>
      <c r="R128" s="1">
        <f t="shared" si="65"/>
        <v>0</v>
      </c>
      <c r="S128" s="1">
        <f t="shared" ca="1" si="66"/>
        <v>14966</v>
      </c>
      <c r="T128" s="1" t="str">
        <f>IF(H128="","",VLOOKUP(H128,'Вода SKU'!$A$1:$B$150,2,0))</f>
        <v/>
      </c>
      <c r="U128" s="1">
        <f t="shared" si="67"/>
        <v>8</v>
      </c>
      <c r="V128" s="1">
        <f t="shared" si="68"/>
        <v>0</v>
      </c>
      <c r="W128" s="1">
        <f t="shared" si="69"/>
        <v>0</v>
      </c>
      <c r="X128" s="1" t="str">
        <f t="shared" ca="1" si="70"/>
        <v/>
      </c>
    </row>
    <row r="129" spans="10:24" ht="13.75" customHeight="1" x14ac:dyDescent="0.2">
      <c r="J129" s="11" t="str">
        <f t="shared" ca="1" si="61"/>
        <v/>
      </c>
      <c r="N129" s="18" t="str">
        <f t="shared" ca="1" si="62"/>
        <v/>
      </c>
      <c r="P129" s="1">
        <f t="shared" si="63"/>
        <v>0</v>
      </c>
      <c r="Q129" s="1">
        <f t="shared" ca="1" si="71"/>
        <v>0</v>
      </c>
      <c r="R129" s="1">
        <f t="shared" si="65"/>
        <v>0</v>
      </c>
      <c r="S129" s="1">
        <f t="shared" ca="1" si="66"/>
        <v>14966</v>
      </c>
      <c r="T129" s="1" t="str">
        <f>IF(H129="","",VLOOKUP(H129,'Вода SKU'!$A$1:$B$150,2,0))</f>
        <v/>
      </c>
      <c r="U129" s="1">
        <f t="shared" si="67"/>
        <v>8</v>
      </c>
      <c r="V129" s="1">
        <f t="shared" si="68"/>
        <v>0</v>
      </c>
      <c r="W129" s="1">
        <f t="shared" si="69"/>
        <v>0</v>
      </c>
      <c r="X129" s="1" t="str">
        <f t="shared" ca="1" si="70"/>
        <v/>
      </c>
    </row>
    <row r="130" spans="10:24" ht="13.75" customHeight="1" x14ac:dyDescent="0.2">
      <c r="J130" s="11" t="str">
        <f t="shared" ca="1" si="61"/>
        <v/>
      </c>
      <c r="N130" s="18" t="str">
        <f t="shared" ca="1" si="62"/>
        <v/>
      </c>
      <c r="P130" s="1">
        <f t="shared" si="63"/>
        <v>0</v>
      </c>
      <c r="Q130" s="1">
        <f t="shared" ca="1" si="71"/>
        <v>0</v>
      </c>
      <c r="R130" s="1">
        <f t="shared" si="65"/>
        <v>0</v>
      </c>
      <c r="S130" s="1">
        <f t="shared" ca="1" si="66"/>
        <v>14966</v>
      </c>
      <c r="T130" s="1" t="str">
        <f>IF(H130="","",VLOOKUP(H130,'Вода SKU'!$A$1:$B$150,2,0))</f>
        <v/>
      </c>
      <c r="U130" s="1">
        <f t="shared" si="67"/>
        <v>8</v>
      </c>
      <c r="V130" s="1">
        <f t="shared" si="68"/>
        <v>0</v>
      </c>
      <c r="W130" s="1">
        <f t="shared" si="69"/>
        <v>0</v>
      </c>
      <c r="X130" s="1" t="str">
        <f t="shared" ca="1" si="70"/>
        <v/>
      </c>
    </row>
    <row r="131" spans="10:24" ht="13.75" customHeight="1" x14ac:dyDescent="0.2">
      <c r="J131" s="11" t="str">
        <f t="shared" ca="1" si="61"/>
        <v/>
      </c>
      <c r="N131" s="18" t="str">
        <f t="shared" ca="1" si="62"/>
        <v/>
      </c>
      <c r="P131" s="1">
        <f t="shared" si="63"/>
        <v>0</v>
      </c>
      <c r="Q131" s="1">
        <f t="shared" ca="1" si="71"/>
        <v>0</v>
      </c>
      <c r="R131" s="1">
        <f t="shared" si="65"/>
        <v>0</v>
      </c>
      <c r="S131" s="1">
        <f t="shared" ca="1" si="66"/>
        <v>14966</v>
      </c>
      <c r="T131" s="1" t="str">
        <f>IF(H131="","",VLOOKUP(H131,'Вода SKU'!$A$1:$B$150,2,0))</f>
        <v/>
      </c>
      <c r="U131" s="1">
        <f t="shared" si="67"/>
        <v>8</v>
      </c>
      <c r="V131" s="1">
        <f t="shared" si="68"/>
        <v>0</v>
      </c>
      <c r="W131" s="1">
        <f t="shared" si="69"/>
        <v>0</v>
      </c>
      <c r="X131" s="1" t="str">
        <f t="shared" ca="1" si="70"/>
        <v/>
      </c>
    </row>
    <row r="132" spans="10:24" ht="13.75" customHeight="1" x14ac:dyDescent="0.2">
      <c r="J132" s="11" t="str">
        <f t="shared" ca="1" si="61"/>
        <v/>
      </c>
      <c r="N132" s="18" t="str">
        <f t="shared" ca="1" si="62"/>
        <v/>
      </c>
      <c r="P132" s="1">
        <f t="shared" si="63"/>
        <v>0</v>
      </c>
      <c r="Q132" s="1">
        <f t="shared" ca="1" si="71"/>
        <v>0</v>
      </c>
      <c r="R132" s="1">
        <f t="shared" si="65"/>
        <v>0</v>
      </c>
      <c r="S132" s="1">
        <f t="shared" ca="1" si="66"/>
        <v>14966</v>
      </c>
      <c r="T132" s="1" t="str">
        <f>IF(H132="","",VLOOKUP(H132,'Вода SKU'!$A$1:$B$150,2,0))</f>
        <v/>
      </c>
      <c r="U132" s="1">
        <f t="shared" si="67"/>
        <v>8</v>
      </c>
      <c r="V132" s="1">
        <f t="shared" si="68"/>
        <v>0</v>
      </c>
      <c r="W132" s="1">
        <f t="shared" si="69"/>
        <v>0</v>
      </c>
      <c r="X132" s="1" t="str">
        <f t="shared" ca="1" si="70"/>
        <v/>
      </c>
    </row>
    <row r="133" spans="10:24" ht="13.75" customHeight="1" x14ac:dyDescent="0.2">
      <c r="J133" s="11" t="str">
        <f t="shared" ca="1" si="61"/>
        <v/>
      </c>
      <c r="N133" s="18" t="str">
        <f t="shared" ca="1" si="62"/>
        <v/>
      </c>
      <c r="P133" s="1">
        <f t="shared" si="63"/>
        <v>0</v>
      </c>
      <c r="Q133" s="1">
        <f t="shared" ca="1" si="71"/>
        <v>0</v>
      </c>
      <c r="R133" s="1">
        <f t="shared" si="65"/>
        <v>0</v>
      </c>
      <c r="S133" s="1">
        <f t="shared" ca="1" si="66"/>
        <v>14966</v>
      </c>
      <c r="T133" s="1" t="str">
        <f>IF(H133="","",VLOOKUP(H133,'Вода SKU'!$A$1:$B$150,2,0))</f>
        <v/>
      </c>
      <c r="U133" s="1">
        <f t="shared" si="67"/>
        <v>8</v>
      </c>
      <c r="V133" s="1">
        <f t="shared" si="68"/>
        <v>0</v>
      </c>
      <c r="W133" s="1">
        <f t="shared" si="69"/>
        <v>0</v>
      </c>
      <c r="X133" s="1" t="str">
        <f t="shared" ca="1" si="70"/>
        <v/>
      </c>
    </row>
    <row r="134" spans="10:24" ht="13.75" customHeight="1" x14ac:dyDescent="0.2">
      <c r="J134" s="11" t="str">
        <f t="shared" ca="1" si="61"/>
        <v/>
      </c>
      <c r="N134" s="18" t="str">
        <f t="shared" ca="1" si="62"/>
        <v/>
      </c>
      <c r="P134" s="1">
        <f t="shared" si="63"/>
        <v>0</v>
      </c>
      <c r="Q134" s="1">
        <f t="shared" ca="1" si="71"/>
        <v>0</v>
      </c>
      <c r="R134" s="1">
        <f t="shared" si="65"/>
        <v>0</v>
      </c>
      <c r="S134" s="1">
        <f t="shared" ca="1" si="66"/>
        <v>14966</v>
      </c>
      <c r="T134" s="1" t="str">
        <f>IF(H134="","",VLOOKUP(H134,'Вода SKU'!$A$1:$B$150,2,0))</f>
        <v/>
      </c>
      <c r="U134" s="1">
        <f t="shared" si="67"/>
        <v>8</v>
      </c>
      <c r="V134" s="1">
        <f t="shared" si="68"/>
        <v>0</v>
      </c>
      <c r="W134" s="1">
        <f t="shared" si="69"/>
        <v>0</v>
      </c>
      <c r="X134" s="1" t="str">
        <f t="shared" ca="1" si="70"/>
        <v/>
      </c>
    </row>
    <row r="135" spans="10:24" ht="13.75" customHeight="1" x14ac:dyDescent="0.2">
      <c r="J135" s="11" t="str">
        <f t="shared" ca="1" si="61"/>
        <v/>
      </c>
      <c r="N135" s="18" t="str">
        <f t="shared" ca="1" si="62"/>
        <v/>
      </c>
      <c r="P135" s="1">
        <f t="shared" si="63"/>
        <v>0</v>
      </c>
      <c r="Q135" s="1">
        <f t="shared" ca="1" si="71"/>
        <v>0</v>
      </c>
      <c r="R135" s="1">
        <f t="shared" si="65"/>
        <v>0</v>
      </c>
      <c r="S135" s="1">
        <f t="shared" ca="1" si="66"/>
        <v>14966</v>
      </c>
      <c r="T135" s="1" t="str">
        <f>IF(H135="","",VLOOKUP(H135,'Вода SKU'!$A$1:$B$150,2,0))</f>
        <v/>
      </c>
      <c r="U135" s="1">
        <f t="shared" si="67"/>
        <v>8</v>
      </c>
      <c r="V135" s="1">
        <f t="shared" si="68"/>
        <v>0</v>
      </c>
      <c r="W135" s="1">
        <f t="shared" si="69"/>
        <v>0</v>
      </c>
      <c r="X135" s="1" t="str">
        <f t="shared" ca="1" si="70"/>
        <v/>
      </c>
    </row>
    <row r="136" spans="10:24" ht="13.75" customHeight="1" x14ac:dyDescent="0.2">
      <c r="J136" s="11" t="str">
        <f t="shared" ca="1" si="61"/>
        <v/>
      </c>
      <c r="N136" s="18" t="str">
        <f t="shared" ca="1" si="62"/>
        <v/>
      </c>
      <c r="P136" s="1">
        <f t="shared" si="63"/>
        <v>0</v>
      </c>
      <c r="Q136" s="1">
        <f t="shared" ca="1" si="71"/>
        <v>0</v>
      </c>
      <c r="R136" s="1">
        <f t="shared" si="65"/>
        <v>0</v>
      </c>
      <c r="S136" s="1">
        <f t="shared" ca="1" si="66"/>
        <v>14966</v>
      </c>
      <c r="T136" s="1" t="str">
        <f>IF(H136="","",VLOOKUP(H136,'Вода SKU'!$A$1:$B$150,2,0))</f>
        <v/>
      </c>
      <c r="U136" s="1">
        <f t="shared" si="67"/>
        <v>8</v>
      </c>
      <c r="V136" s="1">
        <f t="shared" si="68"/>
        <v>0</v>
      </c>
      <c r="W136" s="1">
        <f t="shared" si="69"/>
        <v>0</v>
      </c>
      <c r="X136" s="1" t="str">
        <f t="shared" ca="1" si="70"/>
        <v/>
      </c>
    </row>
    <row r="137" spans="10:24" ht="13.75" customHeight="1" x14ac:dyDescent="0.2">
      <c r="J137" s="11" t="str">
        <f t="shared" ca="1" si="61"/>
        <v/>
      </c>
      <c r="N137" s="18" t="str">
        <f t="shared" ca="1" si="62"/>
        <v/>
      </c>
      <c r="P137" s="1">
        <f t="shared" si="63"/>
        <v>0</v>
      </c>
      <c r="Q137" s="1">
        <f t="shared" ca="1" si="71"/>
        <v>0</v>
      </c>
      <c r="R137" s="1">
        <f t="shared" si="65"/>
        <v>0</v>
      </c>
      <c r="S137" s="1">
        <f t="shared" ca="1" si="66"/>
        <v>14966</v>
      </c>
      <c r="T137" s="1" t="str">
        <f>IF(H137="","",VLOOKUP(H137,'Вода SKU'!$A$1:$B$150,2,0))</f>
        <v/>
      </c>
      <c r="U137" s="1">
        <f t="shared" si="67"/>
        <v>8</v>
      </c>
      <c r="V137" s="1">
        <f t="shared" si="68"/>
        <v>0</v>
      </c>
      <c r="W137" s="1">
        <f t="shared" si="69"/>
        <v>0</v>
      </c>
      <c r="X137" s="1" t="str">
        <f t="shared" ca="1" si="70"/>
        <v/>
      </c>
    </row>
    <row r="138" spans="10:24" ht="13.75" customHeight="1" x14ac:dyDescent="0.2">
      <c r="J138" s="11" t="str">
        <f t="shared" ca="1" si="61"/>
        <v/>
      </c>
      <c r="N138" s="18" t="str">
        <f t="shared" ca="1" si="62"/>
        <v/>
      </c>
      <c r="P138" s="1">
        <f t="shared" si="63"/>
        <v>0</v>
      </c>
      <c r="Q138" s="1">
        <f t="shared" ca="1" si="71"/>
        <v>0</v>
      </c>
      <c r="R138" s="1">
        <f t="shared" si="65"/>
        <v>0</v>
      </c>
      <c r="S138" s="1">
        <f t="shared" ca="1" si="66"/>
        <v>14966</v>
      </c>
      <c r="T138" s="1" t="str">
        <f>IF(H138="","",VLOOKUP(H138,'Вода SKU'!$A$1:$B$150,2,0))</f>
        <v/>
      </c>
      <c r="U138" s="1">
        <f t="shared" si="67"/>
        <v>8</v>
      </c>
      <c r="V138" s="1">
        <f t="shared" si="68"/>
        <v>0</v>
      </c>
      <c r="W138" s="1">
        <f t="shared" si="69"/>
        <v>0</v>
      </c>
      <c r="X138" s="1" t="str">
        <f t="shared" ca="1" si="70"/>
        <v/>
      </c>
    </row>
    <row r="139" spans="10:24" ht="13.75" customHeight="1" x14ac:dyDescent="0.2">
      <c r="J139" s="11" t="str">
        <f t="shared" ca="1" si="61"/>
        <v/>
      </c>
      <c r="N139" s="18" t="str">
        <f t="shared" ca="1" si="62"/>
        <v/>
      </c>
      <c r="P139" s="1">
        <f t="shared" si="63"/>
        <v>0</v>
      </c>
      <c r="Q139" s="1">
        <f t="shared" ca="1" si="71"/>
        <v>0</v>
      </c>
      <c r="R139" s="1">
        <f t="shared" si="65"/>
        <v>0</v>
      </c>
      <c r="S139" s="1">
        <f t="shared" ca="1" si="66"/>
        <v>14966</v>
      </c>
      <c r="T139" s="1" t="str">
        <f>IF(H139="","",VLOOKUP(H139,'Вода SKU'!$A$1:$B$150,2,0))</f>
        <v/>
      </c>
      <c r="U139" s="1">
        <f t="shared" si="67"/>
        <v>8</v>
      </c>
      <c r="V139" s="1">
        <f t="shared" si="68"/>
        <v>0</v>
      </c>
      <c r="W139" s="1">
        <f t="shared" si="69"/>
        <v>0</v>
      </c>
      <c r="X139" s="1" t="str">
        <f t="shared" ca="1" si="70"/>
        <v/>
      </c>
    </row>
    <row r="140" spans="10:24" ht="13.75" customHeight="1" x14ac:dyDescent="0.2">
      <c r="J140" s="11" t="str">
        <f t="shared" ca="1" si="61"/>
        <v/>
      </c>
      <c r="N140" s="18" t="str">
        <f t="shared" ca="1" si="62"/>
        <v/>
      </c>
      <c r="P140" s="1">
        <f t="shared" si="63"/>
        <v>0</v>
      </c>
      <c r="Q140" s="1">
        <f t="shared" ca="1" si="71"/>
        <v>0</v>
      </c>
      <c r="R140" s="1">
        <f t="shared" si="65"/>
        <v>0</v>
      </c>
      <c r="S140" s="1">
        <f t="shared" ca="1" si="66"/>
        <v>14966</v>
      </c>
      <c r="T140" s="1" t="str">
        <f>IF(H140="","",VLOOKUP(H140,'Вода SKU'!$A$1:$B$150,2,0))</f>
        <v/>
      </c>
      <c r="U140" s="1">
        <f t="shared" si="67"/>
        <v>8</v>
      </c>
      <c r="V140" s="1">
        <f t="shared" si="68"/>
        <v>0</v>
      </c>
      <c r="W140" s="1">
        <f t="shared" si="69"/>
        <v>0</v>
      </c>
      <c r="X140" s="1" t="str">
        <f t="shared" ca="1" si="70"/>
        <v/>
      </c>
    </row>
    <row r="141" spans="10:24" ht="13.75" customHeight="1" x14ac:dyDescent="0.2">
      <c r="J141" s="11" t="str">
        <f t="shared" ca="1" si="61"/>
        <v/>
      </c>
      <c r="N141" s="18" t="str">
        <f t="shared" ca="1" si="62"/>
        <v/>
      </c>
      <c r="P141" s="1">
        <f t="shared" si="63"/>
        <v>0</v>
      </c>
      <c r="Q141" s="1">
        <f t="shared" ca="1" si="71"/>
        <v>0</v>
      </c>
      <c r="R141" s="1">
        <f t="shared" si="65"/>
        <v>0</v>
      </c>
      <c r="S141" s="1">
        <f t="shared" ca="1" si="66"/>
        <v>14966</v>
      </c>
      <c r="T141" s="1" t="str">
        <f>IF(H141="","",VLOOKUP(H141,'Вода SKU'!$A$1:$B$150,2,0))</f>
        <v/>
      </c>
      <c r="U141" s="1">
        <f t="shared" si="67"/>
        <v>8</v>
      </c>
      <c r="V141" s="1">
        <f t="shared" si="68"/>
        <v>0</v>
      </c>
      <c r="W141" s="1">
        <f t="shared" si="69"/>
        <v>0</v>
      </c>
      <c r="X141" s="1" t="str">
        <f t="shared" ca="1" si="70"/>
        <v/>
      </c>
    </row>
    <row r="142" spans="10:24" ht="13.75" customHeight="1" x14ac:dyDescent="0.2">
      <c r="J142" s="11" t="str">
        <f t="shared" ca="1" si="61"/>
        <v/>
      </c>
      <c r="N142" s="18" t="str">
        <f t="shared" ca="1" si="62"/>
        <v/>
      </c>
      <c r="P142" s="1">
        <f t="shared" si="63"/>
        <v>0</v>
      </c>
      <c r="Q142" s="1">
        <f t="shared" ca="1" si="71"/>
        <v>0</v>
      </c>
      <c r="R142" s="1">
        <f t="shared" si="65"/>
        <v>0</v>
      </c>
      <c r="S142" s="1">
        <f t="shared" ca="1" si="66"/>
        <v>14966</v>
      </c>
      <c r="T142" s="1" t="str">
        <f>IF(H142="","",VLOOKUP(H142,'Вода SKU'!$A$1:$B$150,2,0))</f>
        <v/>
      </c>
      <c r="U142" s="1">
        <f t="shared" si="67"/>
        <v>8</v>
      </c>
      <c r="V142" s="1">
        <f t="shared" si="68"/>
        <v>0</v>
      </c>
      <c r="W142" s="1">
        <f t="shared" si="69"/>
        <v>0</v>
      </c>
      <c r="X142" s="1" t="str">
        <f t="shared" ca="1" si="70"/>
        <v/>
      </c>
    </row>
    <row r="143" spans="10:24" ht="13.75" customHeight="1" x14ac:dyDescent="0.2">
      <c r="J143" s="11" t="str">
        <f t="shared" ca="1" si="61"/>
        <v/>
      </c>
      <c r="N143" s="18" t="str">
        <f t="shared" ca="1" si="62"/>
        <v/>
      </c>
      <c r="P143" s="1">
        <f t="shared" si="63"/>
        <v>0</v>
      </c>
      <c r="Q143" s="1">
        <f t="shared" ca="1" si="71"/>
        <v>0</v>
      </c>
      <c r="R143" s="1">
        <f t="shared" si="65"/>
        <v>0</v>
      </c>
      <c r="S143" s="1">
        <f t="shared" ca="1" si="66"/>
        <v>14966</v>
      </c>
      <c r="T143" s="1" t="str">
        <f>IF(H143="","",VLOOKUP(H143,'Вода SKU'!$A$1:$B$150,2,0))</f>
        <v/>
      </c>
      <c r="U143" s="1">
        <f t="shared" si="67"/>
        <v>8</v>
      </c>
      <c r="V143" s="1">
        <f t="shared" si="68"/>
        <v>0</v>
      </c>
      <c r="W143" s="1">
        <f t="shared" si="69"/>
        <v>0</v>
      </c>
      <c r="X143" s="1" t="str">
        <f t="shared" ca="1" si="70"/>
        <v/>
      </c>
    </row>
    <row r="144" spans="10:24" ht="13.75" customHeight="1" x14ac:dyDescent="0.2">
      <c r="J144" s="11" t="str">
        <f t="shared" ca="1" si="61"/>
        <v/>
      </c>
      <c r="N144" s="18" t="str">
        <f t="shared" ca="1" si="62"/>
        <v/>
      </c>
      <c r="P144" s="1">
        <f t="shared" si="63"/>
        <v>0</v>
      </c>
      <c r="Q144" s="1">
        <f t="shared" ca="1" si="71"/>
        <v>0</v>
      </c>
      <c r="R144" s="1">
        <f t="shared" si="65"/>
        <v>0</v>
      </c>
      <c r="S144" s="1">
        <f t="shared" ca="1" si="66"/>
        <v>14966</v>
      </c>
      <c r="T144" s="1" t="str">
        <f>IF(H144="","",VLOOKUP(H144,'Вода SKU'!$A$1:$B$150,2,0))</f>
        <v/>
      </c>
      <c r="U144" s="1">
        <f t="shared" si="67"/>
        <v>8</v>
      </c>
      <c r="V144" s="1">
        <f t="shared" si="68"/>
        <v>0</v>
      </c>
      <c r="W144" s="1">
        <f t="shared" si="69"/>
        <v>0</v>
      </c>
      <c r="X144" s="1" t="str">
        <f t="shared" ca="1" si="70"/>
        <v/>
      </c>
    </row>
    <row r="145" spans="10:24" ht="13.75" customHeight="1" x14ac:dyDescent="0.2">
      <c r="J145" s="11" t="str">
        <f t="shared" ref="J145:J169" ca="1" si="72">IF(M145="", IF(O145="","",X145+(INDIRECT("S" &amp; ROW() - 1) - S145)),IF(O145="", "", INDIRECT("S" &amp; ROW() - 1) - S145))</f>
        <v/>
      </c>
      <c r="N145" s="18" t="str">
        <f t="shared" ref="N145:N169" ca="1" si="73">IF(M145="", IF(X145=0, "", X145), IF(V145 = "", "", IF(V145/U145 = 0, "", V145/U145)))</f>
        <v/>
      </c>
      <c r="P145" s="1">
        <f t="shared" ref="P145:P169" si="74">IF(O145 = "-", -W145,I145)</f>
        <v>0</v>
      </c>
      <c r="Q145" s="1">
        <f t="shared" ca="1" si="71"/>
        <v>0</v>
      </c>
      <c r="R145" s="1">
        <f t="shared" ref="R145:R169" si="75">IF(O145="-",1,0)</f>
        <v>0</v>
      </c>
      <c r="S145" s="1">
        <f t="shared" ref="S145:S169" ca="1" si="76">IF(Q145 = 0, INDIRECT("S" &amp; ROW() - 1), Q145)</f>
        <v>14966</v>
      </c>
      <c r="T145" s="1" t="str">
        <f>IF(H145="","",VLOOKUP(H145,'Вода SKU'!$A$1:$B$150,2,0))</f>
        <v/>
      </c>
      <c r="U145" s="1">
        <f t="shared" ref="U145:U169" si="77">8000/1000</f>
        <v>8</v>
      </c>
      <c r="V145" s="1">
        <f t="shared" ref="V145:V169" si="78">VALUE(IF(TRIM(MID(SUBSTITUTE($M145,",",REPT(" ",LEN($M145))), 0 *LEN($M145)+1,LEN($M145))) = "", "0", TRIM(MID(SUBSTITUTE($M145,",",REPT(" ",LEN($M145))),0 *LEN($M145)+1,LEN($M145))))) +   VALUE(IF(TRIM(MID(SUBSTITUTE($M145,",",REPT(" ",LEN($M145))), 1 *LEN($M145)+1,LEN($M145))) = "", "0", TRIM(MID(SUBSTITUTE($M145,",",REPT(" ",LEN($M145))),1 *LEN($M145)+1,LEN($M145))))) +  VALUE(IF(TRIM(MID(SUBSTITUTE($M145,",",REPT(" ",LEN($M145))), 2 *LEN($M145)+1,LEN($M145))) = "", "0", TRIM(MID(SUBSTITUTE($M145,",",REPT(" ",LEN($M145))),2 *LEN($M145)+1,LEN($M145))))) +  VALUE(IF(TRIM(MID(SUBSTITUTE($M145,",",REPT(" ",LEN($M145))), 3 *LEN($M145)+1,LEN($M145))) = "", "0", TRIM(MID(SUBSTITUTE($M145,",",REPT(" ",LEN($M145))),3 *LEN($M145)+1,LEN($M145))))) +  VALUE(IF(TRIM(MID(SUBSTITUTE($M145,",",REPT(" ",LEN($M145))), 4 *LEN($M145)+1,LEN($M145))) = "", "0", TRIM(MID(SUBSTITUTE($M145,",",REPT(" ",LEN($M145))),4 *LEN($M145)+1,LEN($M145))))) +  VALUE(IF(TRIM(MID(SUBSTITUTE($M145,",",REPT(" ",LEN($M145))), 5 *LEN($M145)+1,LEN($M145))) = "", "0", TRIM(MID(SUBSTITUTE($M145,",",REPT(" ",LEN($M145))),5 *LEN($M145)+1,LEN($M145))))) +  VALUE(IF(TRIM(MID(SUBSTITUTE($M145,",",REPT(" ",LEN($M145))), 6 *LEN($M145)+1,LEN($M145))) = "", "0", TRIM(MID(SUBSTITUTE($M145,",",REPT(" ",LEN($M145))),6 *LEN($M145)+1,LEN($M145))))) +  VALUE(IF(TRIM(MID(SUBSTITUTE($M145,",",REPT(" ",LEN($M145))), 7 *LEN($M145)+1,LEN($M145))) = "", "0", TRIM(MID(SUBSTITUTE($M145,",",REPT(" ",LEN($M145))),7 *LEN($M145)+1,LEN($M145))))) +  VALUE(IF(TRIM(MID(SUBSTITUTE($M145,",",REPT(" ",LEN($M145))), 8 *LEN($M145)+1,LEN($M145))) = "", "0", TRIM(MID(SUBSTITUTE($M145,",",REPT(" ",LEN($M145))),8 *LEN($M145)+1,LEN($M145))))) +  VALUE(IF(TRIM(MID(SUBSTITUTE($M145,",",REPT(" ",LEN($M145))), 9 *LEN($M145)+1,LEN($M145))) = "", "0", TRIM(MID(SUBSTITUTE($M145,",",REPT(" ",LEN($M145))),9 *LEN($M145)+1,LEN($M145))))) +  VALUE(IF(TRIM(MID(SUBSTITUTE($M145,",",REPT(" ",LEN($M145))), 10 *LEN($M145)+1,LEN($M145))) = "", "0", TRIM(MID(SUBSTITUTE($M145,",",REPT(" ",LEN($M145))),10 *LEN($M145)+1,LEN($M145)))))</f>
        <v>0</v>
      </c>
      <c r="W145" s="1">
        <f t="shared" ref="W145:W169" si="79">IF(V145 = "", "", V145/U145)</f>
        <v>0</v>
      </c>
      <c r="X145" s="1" t="str">
        <f t="shared" ref="X145:X169" ca="1" si="80">IF(O145="", "", MAX(ROUND(-(INDIRECT("S" &amp; ROW() - 1) - S145)/1000, 0), 1) * 1000)</f>
        <v/>
      </c>
    </row>
    <row r="146" spans="10:24" ht="13.75" customHeight="1" x14ac:dyDescent="0.2">
      <c r="J146" s="11" t="str">
        <f t="shared" ca="1" si="72"/>
        <v/>
      </c>
      <c r="N146" s="18" t="str">
        <f t="shared" ca="1" si="73"/>
        <v/>
      </c>
      <c r="P146" s="1">
        <f t="shared" si="74"/>
        <v>0</v>
      </c>
      <c r="Q146" s="1">
        <f t="shared" ca="1" si="71"/>
        <v>0</v>
      </c>
      <c r="R146" s="1">
        <f t="shared" si="75"/>
        <v>0</v>
      </c>
      <c r="S146" s="1">
        <f t="shared" ca="1" si="76"/>
        <v>14966</v>
      </c>
      <c r="T146" s="1" t="str">
        <f>IF(H146="","",VLOOKUP(H146,'Вода SKU'!$A$1:$B$150,2,0))</f>
        <v/>
      </c>
      <c r="U146" s="1">
        <f t="shared" si="77"/>
        <v>8</v>
      </c>
      <c r="V146" s="1">
        <f t="shared" si="78"/>
        <v>0</v>
      </c>
      <c r="W146" s="1">
        <f t="shared" si="79"/>
        <v>0</v>
      </c>
      <c r="X146" s="1" t="str">
        <f t="shared" ca="1" si="80"/>
        <v/>
      </c>
    </row>
    <row r="147" spans="10:24" ht="13.75" customHeight="1" x14ac:dyDescent="0.2">
      <c r="J147" s="11" t="str">
        <f t="shared" ca="1" si="72"/>
        <v/>
      </c>
      <c r="N147" s="18" t="str">
        <f t="shared" ca="1" si="73"/>
        <v/>
      </c>
      <c r="P147" s="1">
        <f t="shared" si="74"/>
        <v>0</v>
      </c>
      <c r="Q147" s="1">
        <f t="shared" ref="Q147:Q169" ca="1" si="81">IF(O147 = "-", SUM(INDIRECT(ADDRESS(2,COLUMN(P147)) &amp; ":" &amp; ADDRESS(ROW(),COLUMN(P147)))), 0)</f>
        <v>0</v>
      </c>
      <c r="R147" s="1">
        <f t="shared" si="75"/>
        <v>0</v>
      </c>
      <c r="S147" s="1">
        <f t="shared" ca="1" si="76"/>
        <v>14966</v>
      </c>
      <c r="T147" s="1" t="str">
        <f>IF(H147="","",VLOOKUP(H147,'Вода SKU'!$A$1:$B$150,2,0))</f>
        <v/>
      </c>
      <c r="U147" s="1">
        <f t="shared" si="77"/>
        <v>8</v>
      </c>
      <c r="V147" s="1">
        <f t="shared" si="78"/>
        <v>0</v>
      </c>
      <c r="W147" s="1">
        <f t="shared" si="79"/>
        <v>0</v>
      </c>
      <c r="X147" s="1" t="str">
        <f t="shared" ca="1" si="80"/>
        <v/>
      </c>
    </row>
    <row r="148" spans="10:24" ht="13.75" customHeight="1" x14ac:dyDescent="0.2">
      <c r="J148" s="11" t="str">
        <f t="shared" ca="1" si="72"/>
        <v/>
      </c>
      <c r="N148" s="18" t="str">
        <f t="shared" ca="1" si="73"/>
        <v/>
      </c>
      <c r="P148" s="1">
        <f t="shared" si="74"/>
        <v>0</v>
      </c>
      <c r="Q148" s="1">
        <f t="shared" ca="1" si="81"/>
        <v>0</v>
      </c>
      <c r="R148" s="1">
        <f t="shared" si="75"/>
        <v>0</v>
      </c>
      <c r="S148" s="1">
        <f t="shared" ca="1" si="76"/>
        <v>14966</v>
      </c>
      <c r="T148" s="1" t="str">
        <f>IF(H148="","",VLOOKUP(H148,'Вода SKU'!$A$1:$B$150,2,0))</f>
        <v/>
      </c>
      <c r="U148" s="1">
        <f t="shared" si="77"/>
        <v>8</v>
      </c>
      <c r="V148" s="1">
        <f t="shared" si="78"/>
        <v>0</v>
      </c>
      <c r="W148" s="1">
        <f t="shared" si="79"/>
        <v>0</v>
      </c>
      <c r="X148" s="1" t="str">
        <f t="shared" ca="1" si="80"/>
        <v/>
      </c>
    </row>
    <row r="149" spans="10:24" ht="13.75" customHeight="1" x14ac:dyDescent="0.2">
      <c r="J149" s="11" t="str">
        <f t="shared" ca="1" si="72"/>
        <v/>
      </c>
      <c r="N149" s="18" t="str">
        <f t="shared" ca="1" si="73"/>
        <v/>
      </c>
      <c r="P149" s="1">
        <f t="shared" si="74"/>
        <v>0</v>
      </c>
      <c r="Q149" s="1">
        <f t="shared" ca="1" si="81"/>
        <v>0</v>
      </c>
      <c r="R149" s="1">
        <f t="shared" si="75"/>
        <v>0</v>
      </c>
      <c r="S149" s="1">
        <f t="shared" ca="1" si="76"/>
        <v>14966</v>
      </c>
      <c r="T149" s="1" t="str">
        <f>IF(H149="","",VLOOKUP(H149,'Вода SKU'!$A$1:$B$150,2,0))</f>
        <v/>
      </c>
      <c r="U149" s="1">
        <f t="shared" si="77"/>
        <v>8</v>
      </c>
      <c r="V149" s="1">
        <f t="shared" si="78"/>
        <v>0</v>
      </c>
      <c r="W149" s="1">
        <f t="shared" si="79"/>
        <v>0</v>
      </c>
      <c r="X149" s="1" t="str">
        <f t="shared" ca="1" si="80"/>
        <v/>
      </c>
    </row>
    <row r="150" spans="10:24" ht="13.75" customHeight="1" x14ac:dyDescent="0.2">
      <c r="J150" s="11" t="str">
        <f t="shared" ca="1" si="72"/>
        <v/>
      </c>
      <c r="N150" s="18" t="str">
        <f t="shared" ca="1" si="73"/>
        <v/>
      </c>
      <c r="P150" s="1">
        <f t="shared" si="74"/>
        <v>0</v>
      </c>
      <c r="Q150" s="1">
        <f t="shared" ca="1" si="81"/>
        <v>0</v>
      </c>
      <c r="R150" s="1">
        <f t="shared" si="75"/>
        <v>0</v>
      </c>
      <c r="S150" s="1">
        <f t="shared" ca="1" si="76"/>
        <v>14966</v>
      </c>
      <c r="T150" s="1" t="str">
        <f>IF(H150="","",VLOOKUP(H150,'Вода SKU'!$A$1:$B$150,2,0))</f>
        <v/>
      </c>
      <c r="U150" s="1">
        <f t="shared" si="77"/>
        <v>8</v>
      </c>
      <c r="V150" s="1">
        <f t="shared" si="78"/>
        <v>0</v>
      </c>
      <c r="W150" s="1">
        <f t="shared" si="79"/>
        <v>0</v>
      </c>
      <c r="X150" s="1" t="str">
        <f t="shared" ca="1" si="80"/>
        <v/>
      </c>
    </row>
    <row r="151" spans="10:24" ht="13.75" customHeight="1" x14ac:dyDescent="0.2">
      <c r="J151" s="11" t="str">
        <f t="shared" ca="1" si="72"/>
        <v/>
      </c>
      <c r="N151" s="18" t="str">
        <f t="shared" ca="1" si="73"/>
        <v/>
      </c>
      <c r="P151" s="1">
        <f t="shared" si="74"/>
        <v>0</v>
      </c>
      <c r="Q151" s="1">
        <f t="shared" ca="1" si="81"/>
        <v>0</v>
      </c>
      <c r="R151" s="1">
        <f t="shared" si="75"/>
        <v>0</v>
      </c>
      <c r="S151" s="1">
        <f t="shared" ca="1" si="76"/>
        <v>14966</v>
      </c>
      <c r="T151" s="1" t="str">
        <f>IF(H151="","",VLOOKUP(H151,'Вода SKU'!$A$1:$B$150,2,0))</f>
        <v/>
      </c>
      <c r="U151" s="1">
        <f t="shared" si="77"/>
        <v>8</v>
      </c>
      <c r="V151" s="1">
        <f t="shared" si="78"/>
        <v>0</v>
      </c>
      <c r="W151" s="1">
        <f t="shared" si="79"/>
        <v>0</v>
      </c>
      <c r="X151" s="1" t="str">
        <f t="shared" ca="1" si="80"/>
        <v/>
      </c>
    </row>
    <row r="152" spans="10:24" ht="13.75" customHeight="1" x14ac:dyDescent="0.2">
      <c r="J152" s="11" t="str">
        <f t="shared" ca="1" si="72"/>
        <v/>
      </c>
      <c r="N152" s="18" t="str">
        <f t="shared" ca="1" si="73"/>
        <v/>
      </c>
      <c r="P152" s="1">
        <f t="shared" si="74"/>
        <v>0</v>
      </c>
      <c r="Q152" s="1">
        <f t="shared" ca="1" si="81"/>
        <v>0</v>
      </c>
      <c r="R152" s="1">
        <f t="shared" si="75"/>
        <v>0</v>
      </c>
      <c r="S152" s="1">
        <f t="shared" ca="1" si="76"/>
        <v>14966</v>
      </c>
      <c r="T152" s="1" t="str">
        <f>IF(H152="","",VLOOKUP(H152,'Вода SKU'!$A$1:$B$150,2,0))</f>
        <v/>
      </c>
      <c r="U152" s="1">
        <f t="shared" si="77"/>
        <v>8</v>
      </c>
      <c r="V152" s="1">
        <f t="shared" si="78"/>
        <v>0</v>
      </c>
      <c r="W152" s="1">
        <f t="shared" si="79"/>
        <v>0</v>
      </c>
      <c r="X152" s="1" t="str">
        <f t="shared" ca="1" si="80"/>
        <v/>
      </c>
    </row>
    <row r="153" spans="10:24" ht="13.75" customHeight="1" x14ac:dyDescent="0.2">
      <c r="J153" s="11" t="str">
        <f t="shared" ca="1" si="72"/>
        <v/>
      </c>
      <c r="N153" s="18" t="str">
        <f t="shared" ca="1" si="73"/>
        <v/>
      </c>
      <c r="P153" s="1">
        <f t="shared" si="74"/>
        <v>0</v>
      </c>
      <c r="Q153" s="1">
        <f t="shared" ca="1" si="81"/>
        <v>0</v>
      </c>
      <c r="R153" s="1">
        <f t="shared" si="75"/>
        <v>0</v>
      </c>
      <c r="S153" s="1">
        <f t="shared" ca="1" si="76"/>
        <v>14966</v>
      </c>
      <c r="T153" s="1" t="str">
        <f>IF(H153="","",VLOOKUP(H153,'Вода SKU'!$A$1:$B$150,2,0))</f>
        <v/>
      </c>
      <c r="U153" s="1">
        <f t="shared" si="77"/>
        <v>8</v>
      </c>
      <c r="V153" s="1">
        <f t="shared" si="78"/>
        <v>0</v>
      </c>
      <c r="W153" s="1">
        <f t="shared" si="79"/>
        <v>0</v>
      </c>
      <c r="X153" s="1" t="str">
        <f t="shared" ca="1" si="80"/>
        <v/>
      </c>
    </row>
    <row r="154" spans="10:24" ht="13.75" customHeight="1" x14ac:dyDescent="0.2">
      <c r="J154" s="11" t="str">
        <f t="shared" ca="1" si="72"/>
        <v/>
      </c>
      <c r="N154" s="18" t="str">
        <f t="shared" ca="1" si="73"/>
        <v/>
      </c>
      <c r="P154" s="1">
        <f t="shared" si="74"/>
        <v>0</v>
      </c>
      <c r="Q154" s="1">
        <f t="shared" ca="1" si="81"/>
        <v>0</v>
      </c>
      <c r="R154" s="1">
        <f t="shared" si="75"/>
        <v>0</v>
      </c>
      <c r="S154" s="1">
        <f t="shared" ca="1" si="76"/>
        <v>14966</v>
      </c>
      <c r="T154" s="1" t="str">
        <f>IF(H154="","",VLOOKUP(H154,'Вода SKU'!$A$1:$B$150,2,0))</f>
        <v/>
      </c>
      <c r="U154" s="1">
        <f t="shared" si="77"/>
        <v>8</v>
      </c>
      <c r="V154" s="1">
        <f t="shared" si="78"/>
        <v>0</v>
      </c>
      <c r="W154" s="1">
        <f t="shared" si="79"/>
        <v>0</v>
      </c>
      <c r="X154" s="1" t="str">
        <f t="shared" ca="1" si="80"/>
        <v/>
      </c>
    </row>
    <row r="155" spans="10:24" ht="13.75" customHeight="1" x14ac:dyDescent="0.2">
      <c r="J155" s="11" t="str">
        <f t="shared" ca="1" si="72"/>
        <v/>
      </c>
      <c r="N155" s="18" t="str">
        <f t="shared" ca="1" si="73"/>
        <v/>
      </c>
      <c r="P155" s="1">
        <f t="shared" si="74"/>
        <v>0</v>
      </c>
      <c r="Q155" s="1">
        <f t="shared" ca="1" si="81"/>
        <v>0</v>
      </c>
      <c r="R155" s="1">
        <f t="shared" si="75"/>
        <v>0</v>
      </c>
      <c r="S155" s="1">
        <f t="shared" ca="1" si="76"/>
        <v>14966</v>
      </c>
      <c r="T155" s="1" t="str">
        <f>IF(H155="","",VLOOKUP(H155,'Вода SKU'!$A$1:$B$150,2,0))</f>
        <v/>
      </c>
      <c r="U155" s="1">
        <f t="shared" si="77"/>
        <v>8</v>
      </c>
      <c r="V155" s="1">
        <f t="shared" si="78"/>
        <v>0</v>
      </c>
      <c r="W155" s="1">
        <f t="shared" si="79"/>
        <v>0</v>
      </c>
      <c r="X155" s="1" t="str">
        <f t="shared" ca="1" si="80"/>
        <v/>
      </c>
    </row>
    <row r="156" spans="10:24" ht="13.75" customHeight="1" x14ac:dyDescent="0.2">
      <c r="J156" s="11" t="str">
        <f t="shared" ca="1" si="72"/>
        <v/>
      </c>
      <c r="N156" s="18" t="str">
        <f t="shared" ca="1" si="73"/>
        <v/>
      </c>
      <c r="P156" s="1">
        <f t="shared" si="74"/>
        <v>0</v>
      </c>
      <c r="Q156" s="1">
        <f t="shared" ca="1" si="81"/>
        <v>0</v>
      </c>
      <c r="R156" s="1">
        <f t="shared" si="75"/>
        <v>0</v>
      </c>
      <c r="S156" s="1">
        <f t="shared" ca="1" si="76"/>
        <v>14966</v>
      </c>
      <c r="T156" s="1" t="str">
        <f>IF(H156="","",VLOOKUP(H156,'Вода SKU'!$A$1:$B$150,2,0))</f>
        <v/>
      </c>
      <c r="U156" s="1">
        <f t="shared" si="77"/>
        <v>8</v>
      </c>
      <c r="V156" s="1">
        <f t="shared" si="78"/>
        <v>0</v>
      </c>
      <c r="W156" s="1">
        <f t="shared" si="79"/>
        <v>0</v>
      </c>
      <c r="X156" s="1" t="str">
        <f t="shared" ca="1" si="80"/>
        <v/>
      </c>
    </row>
    <row r="157" spans="10:24" ht="13.75" customHeight="1" x14ac:dyDescent="0.2">
      <c r="J157" s="11" t="str">
        <f t="shared" ca="1" si="72"/>
        <v/>
      </c>
      <c r="N157" s="18" t="str">
        <f t="shared" ca="1" si="73"/>
        <v/>
      </c>
      <c r="P157" s="1">
        <f t="shared" si="74"/>
        <v>0</v>
      </c>
      <c r="Q157" s="1">
        <f t="shared" ca="1" si="81"/>
        <v>0</v>
      </c>
      <c r="R157" s="1">
        <f t="shared" si="75"/>
        <v>0</v>
      </c>
      <c r="S157" s="1">
        <f t="shared" ca="1" si="76"/>
        <v>14966</v>
      </c>
      <c r="T157" s="1" t="str">
        <f>IF(H157="","",VLOOKUP(H157,'Вода SKU'!$A$1:$B$150,2,0))</f>
        <v/>
      </c>
      <c r="U157" s="1">
        <f t="shared" si="77"/>
        <v>8</v>
      </c>
      <c r="V157" s="1">
        <f t="shared" si="78"/>
        <v>0</v>
      </c>
      <c r="W157" s="1">
        <f t="shared" si="79"/>
        <v>0</v>
      </c>
      <c r="X157" s="1" t="str">
        <f t="shared" ca="1" si="80"/>
        <v/>
      </c>
    </row>
    <row r="158" spans="10:24" ht="13.75" customHeight="1" x14ac:dyDescent="0.2">
      <c r="J158" s="11" t="str">
        <f t="shared" ca="1" si="72"/>
        <v/>
      </c>
      <c r="N158" s="18" t="str">
        <f t="shared" ca="1" si="73"/>
        <v/>
      </c>
      <c r="P158" s="1">
        <f t="shared" si="74"/>
        <v>0</v>
      </c>
      <c r="Q158" s="1">
        <f t="shared" ca="1" si="81"/>
        <v>0</v>
      </c>
      <c r="R158" s="1">
        <f t="shared" si="75"/>
        <v>0</v>
      </c>
      <c r="S158" s="1">
        <f t="shared" ca="1" si="76"/>
        <v>14966</v>
      </c>
      <c r="T158" s="1" t="str">
        <f>IF(H158="","",VLOOKUP(H158,'Вода SKU'!$A$1:$B$150,2,0))</f>
        <v/>
      </c>
      <c r="U158" s="1">
        <f t="shared" si="77"/>
        <v>8</v>
      </c>
      <c r="V158" s="1">
        <f t="shared" si="78"/>
        <v>0</v>
      </c>
      <c r="W158" s="1">
        <f t="shared" si="79"/>
        <v>0</v>
      </c>
      <c r="X158" s="1" t="str">
        <f t="shared" ca="1" si="80"/>
        <v/>
      </c>
    </row>
    <row r="159" spans="10:24" ht="13.75" customHeight="1" x14ac:dyDescent="0.2">
      <c r="J159" s="11" t="str">
        <f t="shared" ca="1" si="72"/>
        <v/>
      </c>
      <c r="N159" s="18" t="str">
        <f t="shared" ca="1" si="73"/>
        <v/>
      </c>
      <c r="P159" s="1">
        <f t="shared" si="74"/>
        <v>0</v>
      </c>
      <c r="Q159" s="1">
        <f t="shared" ca="1" si="81"/>
        <v>0</v>
      </c>
      <c r="R159" s="1">
        <f t="shared" si="75"/>
        <v>0</v>
      </c>
      <c r="S159" s="1">
        <f t="shared" ca="1" si="76"/>
        <v>14966</v>
      </c>
      <c r="T159" s="1" t="str">
        <f>IF(H159="","",VLOOKUP(H159,'Вода SKU'!$A$1:$B$150,2,0))</f>
        <v/>
      </c>
      <c r="U159" s="1">
        <f t="shared" si="77"/>
        <v>8</v>
      </c>
      <c r="V159" s="1">
        <f t="shared" si="78"/>
        <v>0</v>
      </c>
      <c r="W159" s="1">
        <f t="shared" si="79"/>
        <v>0</v>
      </c>
      <c r="X159" s="1" t="str">
        <f t="shared" ca="1" si="80"/>
        <v/>
      </c>
    </row>
    <row r="160" spans="10:24" ht="13.75" customHeight="1" x14ac:dyDescent="0.2">
      <c r="J160" s="11" t="str">
        <f t="shared" ca="1" si="72"/>
        <v/>
      </c>
      <c r="N160" s="18" t="str">
        <f t="shared" ca="1" si="73"/>
        <v/>
      </c>
      <c r="P160" s="1">
        <f t="shared" si="74"/>
        <v>0</v>
      </c>
      <c r="Q160" s="1">
        <f t="shared" ca="1" si="81"/>
        <v>0</v>
      </c>
      <c r="R160" s="1">
        <f t="shared" si="75"/>
        <v>0</v>
      </c>
      <c r="S160" s="1">
        <f t="shared" ca="1" si="76"/>
        <v>14966</v>
      </c>
      <c r="T160" s="1" t="str">
        <f>IF(H160="","",VLOOKUP(H160,'Вода SKU'!$A$1:$B$150,2,0))</f>
        <v/>
      </c>
      <c r="U160" s="1">
        <f t="shared" si="77"/>
        <v>8</v>
      </c>
      <c r="V160" s="1">
        <f t="shared" si="78"/>
        <v>0</v>
      </c>
      <c r="W160" s="1">
        <f t="shared" si="79"/>
        <v>0</v>
      </c>
      <c r="X160" s="1" t="str">
        <f t="shared" ca="1" si="80"/>
        <v/>
      </c>
    </row>
    <row r="161" spans="10:24" ht="13.75" customHeight="1" x14ac:dyDescent="0.2">
      <c r="J161" s="11" t="str">
        <f t="shared" ca="1" si="72"/>
        <v/>
      </c>
      <c r="N161" s="18" t="str">
        <f t="shared" ca="1" si="73"/>
        <v/>
      </c>
      <c r="P161" s="1">
        <f t="shared" si="74"/>
        <v>0</v>
      </c>
      <c r="Q161" s="1">
        <f t="shared" ca="1" si="81"/>
        <v>0</v>
      </c>
      <c r="R161" s="1">
        <f t="shared" si="75"/>
        <v>0</v>
      </c>
      <c r="S161" s="1">
        <f t="shared" ca="1" si="76"/>
        <v>14966</v>
      </c>
      <c r="T161" s="1" t="str">
        <f>IF(H161="","",VLOOKUP(H161,'Вода SKU'!$A$1:$B$150,2,0))</f>
        <v/>
      </c>
      <c r="U161" s="1">
        <f t="shared" si="77"/>
        <v>8</v>
      </c>
      <c r="V161" s="1">
        <f t="shared" si="78"/>
        <v>0</v>
      </c>
      <c r="W161" s="1">
        <f t="shared" si="79"/>
        <v>0</v>
      </c>
      <c r="X161" s="1" t="str">
        <f t="shared" ca="1" si="80"/>
        <v/>
      </c>
    </row>
    <row r="162" spans="10:24" ht="13.75" customHeight="1" x14ac:dyDescent="0.2">
      <c r="J162" s="11" t="str">
        <f t="shared" ca="1" si="72"/>
        <v/>
      </c>
      <c r="N162" s="18" t="str">
        <f t="shared" ca="1" si="73"/>
        <v/>
      </c>
      <c r="P162" s="1">
        <f t="shared" si="74"/>
        <v>0</v>
      </c>
      <c r="Q162" s="1">
        <f t="shared" ca="1" si="81"/>
        <v>0</v>
      </c>
      <c r="R162" s="1">
        <f t="shared" si="75"/>
        <v>0</v>
      </c>
      <c r="S162" s="1">
        <f t="shared" ca="1" si="76"/>
        <v>14966</v>
      </c>
      <c r="T162" s="1" t="str">
        <f>IF(H162="","",VLOOKUP(H162,'Вода SKU'!$A$1:$B$150,2,0))</f>
        <v/>
      </c>
      <c r="U162" s="1">
        <f t="shared" si="77"/>
        <v>8</v>
      </c>
      <c r="V162" s="1">
        <f t="shared" si="78"/>
        <v>0</v>
      </c>
      <c r="W162" s="1">
        <f t="shared" si="79"/>
        <v>0</v>
      </c>
      <c r="X162" s="1" t="str">
        <f t="shared" ca="1" si="80"/>
        <v/>
      </c>
    </row>
    <row r="163" spans="10:24" ht="13.75" customHeight="1" x14ac:dyDescent="0.2">
      <c r="J163" s="11" t="str">
        <f t="shared" ca="1" si="72"/>
        <v/>
      </c>
      <c r="N163" s="18" t="str">
        <f t="shared" ca="1" si="73"/>
        <v/>
      </c>
      <c r="P163" s="1">
        <f t="shared" si="74"/>
        <v>0</v>
      </c>
      <c r="Q163" s="1">
        <f t="shared" ca="1" si="81"/>
        <v>0</v>
      </c>
      <c r="R163" s="1">
        <f t="shared" si="75"/>
        <v>0</v>
      </c>
      <c r="S163" s="1">
        <f t="shared" ca="1" si="76"/>
        <v>14966</v>
      </c>
      <c r="T163" s="1" t="str">
        <f>IF(H163="","",VLOOKUP(H163,'Вода SKU'!$A$1:$B$150,2,0))</f>
        <v/>
      </c>
      <c r="U163" s="1">
        <f t="shared" si="77"/>
        <v>8</v>
      </c>
      <c r="V163" s="1">
        <f t="shared" si="78"/>
        <v>0</v>
      </c>
      <c r="W163" s="1">
        <f t="shared" si="79"/>
        <v>0</v>
      </c>
      <c r="X163" s="1" t="str">
        <f t="shared" ca="1" si="80"/>
        <v/>
      </c>
    </row>
    <row r="164" spans="10:24" ht="13.75" customHeight="1" x14ac:dyDescent="0.2">
      <c r="J164" s="11" t="str">
        <f t="shared" ca="1" si="72"/>
        <v/>
      </c>
      <c r="N164" s="18" t="str">
        <f t="shared" ca="1" si="73"/>
        <v/>
      </c>
      <c r="P164" s="1">
        <f t="shared" si="74"/>
        <v>0</v>
      </c>
      <c r="Q164" s="1">
        <f t="shared" ca="1" si="81"/>
        <v>0</v>
      </c>
      <c r="R164" s="1">
        <f t="shared" si="75"/>
        <v>0</v>
      </c>
      <c r="S164" s="1">
        <f t="shared" ca="1" si="76"/>
        <v>14966</v>
      </c>
      <c r="T164" s="1" t="str">
        <f>IF(H164="","",VLOOKUP(H164,'Вода SKU'!$A$1:$B$150,2,0))</f>
        <v/>
      </c>
      <c r="U164" s="1">
        <f t="shared" si="77"/>
        <v>8</v>
      </c>
      <c r="V164" s="1">
        <f t="shared" si="78"/>
        <v>0</v>
      </c>
      <c r="W164" s="1">
        <f t="shared" si="79"/>
        <v>0</v>
      </c>
      <c r="X164" s="1" t="str">
        <f t="shared" ca="1" si="80"/>
        <v/>
      </c>
    </row>
    <row r="165" spans="10:24" ht="13.75" customHeight="1" x14ac:dyDescent="0.2">
      <c r="J165" s="11" t="str">
        <f t="shared" ca="1" si="72"/>
        <v/>
      </c>
      <c r="N165" s="18" t="str">
        <f t="shared" ca="1" si="73"/>
        <v/>
      </c>
      <c r="P165" s="1">
        <f t="shared" si="74"/>
        <v>0</v>
      </c>
      <c r="Q165" s="1">
        <f t="shared" ca="1" si="81"/>
        <v>0</v>
      </c>
      <c r="R165" s="1">
        <f t="shared" si="75"/>
        <v>0</v>
      </c>
      <c r="S165" s="1">
        <f t="shared" ca="1" si="76"/>
        <v>14966</v>
      </c>
      <c r="T165" s="1" t="str">
        <f>IF(H165="","",VLOOKUP(H165,'Вода SKU'!$A$1:$B$150,2,0))</f>
        <v/>
      </c>
      <c r="U165" s="1">
        <f t="shared" si="77"/>
        <v>8</v>
      </c>
      <c r="V165" s="1">
        <f t="shared" si="78"/>
        <v>0</v>
      </c>
      <c r="W165" s="1">
        <f t="shared" si="79"/>
        <v>0</v>
      </c>
      <c r="X165" s="1" t="str">
        <f t="shared" ca="1" si="80"/>
        <v/>
      </c>
    </row>
    <row r="166" spans="10:24" ht="13.75" customHeight="1" x14ac:dyDescent="0.2">
      <c r="J166" s="11" t="str">
        <f t="shared" ca="1" si="72"/>
        <v/>
      </c>
      <c r="N166" s="18" t="str">
        <f t="shared" ca="1" si="73"/>
        <v/>
      </c>
      <c r="P166" s="1">
        <f t="shared" si="74"/>
        <v>0</v>
      </c>
      <c r="Q166" s="1">
        <f t="shared" ca="1" si="81"/>
        <v>0</v>
      </c>
      <c r="R166" s="1">
        <f t="shared" si="75"/>
        <v>0</v>
      </c>
      <c r="S166" s="1">
        <f t="shared" ca="1" si="76"/>
        <v>14966</v>
      </c>
      <c r="T166" s="1" t="str">
        <f>IF(H166="","",VLOOKUP(H166,'Вода SKU'!$A$1:$B$150,2,0))</f>
        <v/>
      </c>
      <c r="U166" s="1">
        <f t="shared" si="77"/>
        <v>8</v>
      </c>
      <c r="V166" s="1">
        <f t="shared" si="78"/>
        <v>0</v>
      </c>
      <c r="W166" s="1">
        <f t="shared" si="79"/>
        <v>0</v>
      </c>
      <c r="X166" s="1" t="str">
        <f t="shared" ca="1" si="80"/>
        <v/>
      </c>
    </row>
    <row r="167" spans="10:24" ht="13.75" customHeight="1" x14ac:dyDescent="0.2">
      <c r="J167" s="11" t="str">
        <f t="shared" ca="1" si="72"/>
        <v/>
      </c>
      <c r="N167" s="18" t="str">
        <f t="shared" ca="1" si="73"/>
        <v/>
      </c>
      <c r="P167" s="1">
        <f t="shared" si="74"/>
        <v>0</v>
      </c>
      <c r="Q167" s="1">
        <f t="shared" ca="1" si="81"/>
        <v>0</v>
      </c>
      <c r="R167" s="1">
        <f t="shared" si="75"/>
        <v>0</v>
      </c>
      <c r="S167" s="1">
        <f t="shared" ca="1" si="76"/>
        <v>14966</v>
      </c>
      <c r="T167" s="1" t="str">
        <f>IF(H167="","",VLOOKUP(H167,'Вода SKU'!$A$1:$B$150,2,0))</f>
        <v/>
      </c>
      <c r="U167" s="1">
        <f t="shared" si="77"/>
        <v>8</v>
      </c>
      <c r="V167" s="1">
        <f t="shared" si="78"/>
        <v>0</v>
      </c>
      <c r="W167" s="1">
        <f t="shared" si="79"/>
        <v>0</v>
      </c>
      <c r="X167" s="1" t="str">
        <f t="shared" ca="1" si="80"/>
        <v/>
      </c>
    </row>
    <row r="168" spans="10:24" ht="13.75" customHeight="1" x14ac:dyDescent="0.2">
      <c r="J168" s="11" t="str">
        <f t="shared" ca="1" si="72"/>
        <v/>
      </c>
      <c r="N168" s="18" t="str">
        <f t="shared" ca="1" si="73"/>
        <v/>
      </c>
      <c r="P168" s="1">
        <f t="shared" si="74"/>
        <v>0</v>
      </c>
      <c r="Q168" s="1">
        <f t="shared" ca="1" si="81"/>
        <v>0</v>
      </c>
      <c r="R168" s="1">
        <f t="shared" si="75"/>
        <v>0</v>
      </c>
      <c r="S168" s="1">
        <f t="shared" ca="1" si="76"/>
        <v>14966</v>
      </c>
      <c r="T168" s="1" t="str">
        <f>IF(H168="","",VLOOKUP(H168,'Вода SKU'!$A$1:$B$150,2,0))</f>
        <v/>
      </c>
      <c r="U168" s="1">
        <f t="shared" si="77"/>
        <v>8</v>
      </c>
      <c r="V168" s="1">
        <f t="shared" si="78"/>
        <v>0</v>
      </c>
      <c r="W168" s="1">
        <f t="shared" si="79"/>
        <v>0</v>
      </c>
      <c r="X168" s="1" t="str">
        <f t="shared" ca="1" si="80"/>
        <v/>
      </c>
    </row>
    <row r="169" spans="10:24" ht="13.75" customHeight="1" x14ac:dyDescent="0.2">
      <c r="J169" s="11" t="str">
        <f t="shared" ca="1" si="72"/>
        <v/>
      </c>
      <c r="N169" s="18" t="str">
        <f t="shared" ca="1" si="73"/>
        <v/>
      </c>
      <c r="P169" s="1">
        <f t="shared" si="74"/>
        <v>0</v>
      </c>
      <c r="Q169" s="1">
        <f t="shared" ca="1" si="81"/>
        <v>0</v>
      </c>
      <c r="R169" s="1">
        <f t="shared" si="75"/>
        <v>0</v>
      </c>
      <c r="S169" s="1">
        <f t="shared" ca="1" si="76"/>
        <v>14966</v>
      </c>
      <c r="T169" s="1" t="str">
        <f>IF(H169="","",VLOOKUP(H169,'Вода SKU'!$A$1:$B$150,2,0))</f>
        <v/>
      </c>
      <c r="U169" s="1">
        <f t="shared" si="77"/>
        <v>8</v>
      </c>
      <c r="V169" s="1">
        <f t="shared" si="78"/>
        <v>0</v>
      </c>
      <c r="W169" s="1">
        <f t="shared" si="79"/>
        <v>0</v>
      </c>
      <c r="X169" s="1" t="str">
        <f t="shared" ca="1" si="80"/>
        <v/>
      </c>
    </row>
  </sheetData>
  <conditionalFormatting sqref="B2:B13 B15:B27 B74:B169">
    <cfRule type="expression" dxfId="117" priority="32">
      <formula>$B2&lt;&gt;$T2</formula>
    </cfRule>
    <cfRule type="expression" dxfId="116" priority="33">
      <formula>$B2&lt;&gt;$T2</formula>
    </cfRule>
  </conditionalFormatting>
  <conditionalFormatting sqref="J1:J13 J15:J27 J74:J1048576">
    <cfRule type="cellIs" dxfId="115" priority="34" operator="between">
      <formula>30</formula>
      <formula>100000</formula>
    </cfRule>
    <cfRule type="cellIs" dxfId="114" priority="35" operator="between">
      <formula>1</formula>
      <formula>29</formula>
    </cfRule>
    <cfRule type="cellIs" dxfId="113" priority="36" operator="between">
      <formula>-29</formula>
      <formula>-1</formula>
    </cfRule>
    <cfRule type="cellIs" dxfId="112" priority="37" operator="between">
      <formula>-1000000</formula>
      <formula>-30</formula>
    </cfRule>
  </conditionalFormatting>
  <conditionalFormatting sqref="J1">
    <cfRule type="expression" dxfId="111" priority="39">
      <formula>SUMIF(J2:J169,"&gt;0")-SUMIF(J2:J169,"&lt;0") &gt; 1</formula>
    </cfRule>
  </conditionalFormatting>
  <conditionalFormatting sqref="B14">
    <cfRule type="expression" dxfId="110" priority="25">
      <formula>$B14&lt;&gt;$T14</formula>
    </cfRule>
    <cfRule type="expression" dxfId="109" priority="26">
      <formula>$B14&lt;&gt;$T14</formula>
    </cfRule>
  </conditionalFormatting>
  <conditionalFormatting sqref="J14">
    <cfRule type="cellIs" dxfId="108" priority="27" operator="between">
      <formula>30</formula>
      <formula>100000</formula>
    </cfRule>
    <cfRule type="cellIs" dxfId="107" priority="28" operator="between">
      <formula>1</formula>
      <formula>29</formula>
    </cfRule>
    <cfRule type="cellIs" dxfId="106" priority="29" operator="between">
      <formula>-29</formula>
      <formula>-1</formula>
    </cfRule>
    <cfRule type="cellIs" dxfId="105" priority="30" operator="between">
      <formula>-1000000</formula>
      <formula>-30</formula>
    </cfRule>
  </conditionalFormatting>
  <conditionalFormatting sqref="B28:B36 B38:B50">
    <cfRule type="expression" dxfId="104" priority="19">
      <formula>$B28&lt;&gt;$T28</formula>
    </cfRule>
    <cfRule type="expression" dxfId="103" priority="20">
      <formula>$B28&lt;&gt;$T28</formula>
    </cfRule>
  </conditionalFormatting>
  <conditionalFormatting sqref="J28:J36 J38:J50">
    <cfRule type="cellIs" dxfId="102" priority="21" operator="between">
      <formula>30</formula>
      <formula>100000</formula>
    </cfRule>
    <cfRule type="cellIs" dxfId="101" priority="22" operator="between">
      <formula>1</formula>
      <formula>29</formula>
    </cfRule>
    <cfRule type="cellIs" dxfId="100" priority="23" operator="between">
      <formula>-29</formula>
      <formula>-1</formula>
    </cfRule>
    <cfRule type="cellIs" dxfId="99" priority="24" operator="between">
      <formula>-1000000</formula>
      <formula>-30</formula>
    </cfRule>
  </conditionalFormatting>
  <conditionalFormatting sqref="B37">
    <cfRule type="expression" dxfId="98" priority="13">
      <formula>$B37&lt;&gt;$T37</formula>
    </cfRule>
    <cfRule type="expression" dxfId="97" priority="14">
      <formula>$B37&lt;&gt;$T37</formula>
    </cfRule>
  </conditionalFormatting>
  <conditionalFormatting sqref="J37">
    <cfRule type="cellIs" dxfId="96" priority="15" operator="between">
      <formula>30</formula>
      <formula>100000</formula>
    </cfRule>
    <cfRule type="cellIs" dxfId="95" priority="16" operator="between">
      <formula>1</formula>
      <formula>29</formula>
    </cfRule>
    <cfRule type="cellIs" dxfId="94" priority="17" operator="between">
      <formula>-29</formula>
      <formula>-1</formula>
    </cfRule>
    <cfRule type="cellIs" dxfId="93" priority="18" operator="between">
      <formula>-1000000</formula>
      <formula>-30</formula>
    </cfRule>
  </conditionalFormatting>
  <conditionalFormatting sqref="B51:B59 B61:B73">
    <cfRule type="expression" dxfId="92" priority="7">
      <formula>$B51&lt;&gt;$T51</formula>
    </cfRule>
    <cfRule type="expression" dxfId="91" priority="8">
      <formula>$B51&lt;&gt;$T51</formula>
    </cfRule>
  </conditionalFormatting>
  <conditionalFormatting sqref="J51:J59 J61:J73">
    <cfRule type="cellIs" dxfId="90" priority="9" operator="between">
      <formula>30</formula>
      <formula>100000</formula>
    </cfRule>
    <cfRule type="cellIs" dxfId="89" priority="10" operator="between">
      <formula>1</formula>
      <formula>29</formula>
    </cfRule>
    <cfRule type="cellIs" dxfId="88" priority="11" operator="between">
      <formula>-29</formula>
      <formula>-1</formula>
    </cfRule>
    <cfRule type="cellIs" dxfId="87" priority="12" operator="between">
      <formula>-1000000</formula>
      <formula>-30</formula>
    </cfRule>
  </conditionalFormatting>
  <conditionalFormatting sqref="B60">
    <cfRule type="expression" dxfId="86" priority="1">
      <formula>$B60&lt;&gt;$T60</formula>
    </cfRule>
    <cfRule type="expression" dxfId="85" priority="2">
      <formula>$B60&lt;&gt;$T60</formula>
    </cfRule>
  </conditionalFormatting>
  <conditionalFormatting sqref="J60">
    <cfRule type="cellIs" dxfId="84" priority="3" operator="between">
      <formula>30</formula>
      <formula>100000</formula>
    </cfRule>
    <cfRule type="cellIs" dxfId="83" priority="4" operator="between">
      <formula>1</formula>
      <formula>29</formula>
    </cfRule>
    <cfRule type="cellIs" dxfId="82" priority="5" operator="between">
      <formula>-29</formula>
      <formula>-1</formula>
    </cfRule>
    <cfRule type="cellIs" dxfId="81" priority="6" operator="between">
      <formula>-1000000</formula>
      <formula>-30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B2:B169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E2:F169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L1:L169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H2:H106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47"/>
  <sheetViews>
    <sheetView zoomScale="90" zoomScaleNormal="90" workbookViewId="0">
      <pane ySplit="1" topLeftCell="A2" activePane="bottomLeft" state="frozen"/>
      <selection pane="bottomLeft" activeCell="N15" sqref="N1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9" t="s">
        <v>661</v>
      </c>
      <c r="N1" s="19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A2" s="33">
        <f ca="1">IF(O2="-", "-", 1 + MAX(Вода!$A$2:$A$147) + SUM(INDIRECT(ADDRESS(2,COLUMN(R2)) &amp; ":" &amp; ADDRESS(ROW(),COLUMN(R2)))))</f>
        <v>16</v>
      </c>
      <c r="B2" s="33" t="s">
        <v>642</v>
      </c>
      <c r="C2" s="33">
        <v>850</v>
      </c>
      <c r="D2" s="33" t="s">
        <v>635</v>
      </c>
      <c r="E2" s="33" t="s">
        <v>679</v>
      </c>
      <c r="F2" s="33" t="s">
        <v>679</v>
      </c>
      <c r="G2" s="33" t="s">
        <v>680</v>
      </c>
      <c r="H2" s="33" t="s">
        <v>208</v>
      </c>
      <c r="I2" s="33">
        <v>850</v>
      </c>
      <c r="J2" s="11" t="str">
        <f t="shared" ref="J2:J58" ca="1" si="0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58" ca="1" si="1">IF(M2="", IF(X2=0, "", X2), IF(V2 = "", "", IF(V2/U2 = 0, "", V2/U2)))</f>
        <v/>
      </c>
      <c r="P2" s="1">
        <f t="shared" ref="P2:P58" si="2">IF(O2 = "-", -W2,I2)</f>
        <v>850</v>
      </c>
      <c r="Q2" s="1">
        <f t="shared" ref="Q2:Q58" ca="1" si="3">IF(O2 = "-", SUM(INDIRECT(ADDRESS(2,COLUMN(P2)) &amp; ":" &amp; ADDRESS(ROW(),COLUMN(P2)))), 0)</f>
        <v>0</v>
      </c>
      <c r="R2" s="1">
        <f t="shared" ref="R2:R58" si="4">IF(O2="-",1,0)</f>
        <v>0</v>
      </c>
      <c r="S2" s="1">
        <f t="shared" ref="S2:S58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58" si="6">8000/850</f>
        <v>9.4117647058823533</v>
      </c>
      <c r="V2" s="1">
        <f t="shared" ref="V2:V5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58" si="8">IF(V2 = "", "", V2/U2)</f>
        <v>0</v>
      </c>
      <c r="X2" s="1" t="str">
        <f t="shared" ref="X2:X58" ca="1" si="9">IF(O2="", "", MAX(ROUND(-(INDIRECT("S" &amp; ROW() - 1) - S2)/850, 0), 1) * 850)</f>
        <v/>
      </c>
    </row>
    <row r="3" spans="1:24" ht="13.75" customHeight="1" x14ac:dyDescent="0.2">
      <c r="A3" s="31" t="str">
        <f ca="1">IF(O3="-", "-", 1 + MAX(Вода!$A$2:$A$147) + SUM(INDIRECT(ADDRESS(2,COLUMN(R3)) &amp; ":" &amp; ADDRESS(ROW(),COLUMN(R3)))))</f>
        <v>-</v>
      </c>
      <c r="B3" s="31" t="s">
        <v>675</v>
      </c>
      <c r="C3" s="31" t="s">
        <v>675</v>
      </c>
      <c r="D3" s="31" t="s">
        <v>675</v>
      </c>
      <c r="E3" s="31" t="s">
        <v>675</v>
      </c>
      <c r="F3" s="31" t="s">
        <v>675</v>
      </c>
      <c r="G3" s="31" t="s">
        <v>675</v>
      </c>
      <c r="H3" s="31" t="s">
        <v>675</v>
      </c>
      <c r="J3" s="11">
        <f t="shared" ca="1" si="0"/>
        <v>0</v>
      </c>
      <c r="K3" s="31"/>
      <c r="N3" s="18">
        <f t="shared" ca="1" si="1"/>
        <v>850</v>
      </c>
      <c r="O3" s="31" t="s">
        <v>675</v>
      </c>
      <c r="P3" s="1">
        <f t="shared" si="2"/>
        <v>0</v>
      </c>
      <c r="Q3" s="1">
        <f t="shared" ca="1" si="3"/>
        <v>850</v>
      </c>
      <c r="R3" s="1">
        <f t="shared" si="4"/>
        <v>1</v>
      </c>
      <c r="S3" s="1">
        <f t="shared" ca="1" si="5"/>
        <v>850</v>
      </c>
      <c r="T3" s="1" t="str">
        <f>IF(H3="","",VLOOKUP(H3,'Соль SKU'!$A$1:$B$150,2,0))</f>
        <v>-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>
        <f t="shared" ca="1" si="9"/>
        <v>850</v>
      </c>
    </row>
    <row r="4" spans="1:24" ht="13.75" customHeight="1" x14ac:dyDescent="0.2">
      <c r="A4" s="33">
        <f ca="1">IF(O4="-", "-", 1 + MAX(Вода!$A$2:$A$147) + SUM(INDIRECT(ADDRESS(2,COLUMN(R4)) &amp; ":" &amp; ADDRESS(ROW(),COLUMN(R4)))))</f>
        <v>17</v>
      </c>
      <c r="B4" s="33" t="s">
        <v>642</v>
      </c>
      <c r="C4" s="33">
        <v>850</v>
      </c>
      <c r="D4" s="33" t="s">
        <v>635</v>
      </c>
      <c r="E4" s="33" t="s">
        <v>679</v>
      </c>
      <c r="F4" s="33" t="s">
        <v>679</v>
      </c>
      <c r="G4" s="33" t="s">
        <v>680</v>
      </c>
      <c r="H4" s="33" t="s">
        <v>208</v>
      </c>
      <c r="I4" s="33">
        <v>247</v>
      </c>
      <c r="J4" s="11" t="str">
        <f t="shared" ca="1" si="0"/>
        <v/>
      </c>
      <c r="K4" s="31">
        <v>1</v>
      </c>
      <c r="N4" s="18" t="str">
        <f t="shared" ca="1" si="1"/>
        <v/>
      </c>
      <c r="P4" s="1">
        <f t="shared" si="2"/>
        <v>247</v>
      </c>
      <c r="Q4" s="1">
        <f t="shared" ca="1" si="3"/>
        <v>0</v>
      </c>
      <c r="R4" s="1">
        <f t="shared" si="4"/>
        <v>0</v>
      </c>
      <c r="S4" s="1">
        <f t="shared" ca="1" si="5"/>
        <v>850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2">
      <c r="A5" s="34">
        <f ca="1">IF(O5="-", "-", 1 + MAX(Вода!$A$2:$A$147) + SUM(INDIRECT(ADDRESS(2,COLUMN(R5)) &amp; ":" &amp; ADDRESS(ROW(),COLUMN(R5)))))</f>
        <v>17</v>
      </c>
      <c r="B5" s="34" t="s">
        <v>642</v>
      </c>
      <c r="C5" s="34">
        <v>850</v>
      </c>
      <c r="D5" s="34" t="s">
        <v>633</v>
      </c>
      <c r="E5" s="34" t="s">
        <v>679</v>
      </c>
      <c r="F5" s="34" t="s">
        <v>679</v>
      </c>
      <c r="G5" s="34" t="s">
        <v>680</v>
      </c>
      <c r="H5" s="34" t="s">
        <v>201</v>
      </c>
      <c r="I5" s="34">
        <v>100</v>
      </c>
      <c r="J5" s="11" t="str">
        <f t="shared" ca="1" si="0"/>
        <v/>
      </c>
      <c r="K5" s="31">
        <v>1</v>
      </c>
      <c r="N5" s="18" t="str">
        <f t="shared" ca="1" si="1"/>
        <v/>
      </c>
      <c r="P5" s="1">
        <f t="shared" si="2"/>
        <v>100</v>
      </c>
      <c r="Q5" s="1">
        <f t="shared" ca="1" si="3"/>
        <v>0</v>
      </c>
      <c r="R5" s="1">
        <f t="shared" si="4"/>
        <v>0</v>
      </c>
      <c r="S5" s="1">
        <f t="shared" ca="1" si="5"/>
        <v>850</v>
      </c>
      <c r="T5" s="1" t="str">
        <f>IF(H5="","",VLOOKUP(H5,'Соль SKU'!$A$1:$B$150,2,0))</f>
        <v>2.7, Альче</v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A6" s="34">
        <f ca="1">IF(O6="-", "-", 1 + MAX(Вода!$A$2:$A$147) + SUM(INDIRECT(ADDRESS(2,COLUMN(R6)) &amp; ":" &amp; ADDRESS(ROW(),COLUMN(R6)))))</f>
        <v>17</v>
      </c>
      <c r="B6" s="34" t="s">
        <v>642</v>
      </c>
      <c r="C6" s="34">
        <v>850</v>
      </c>
      <c r="D6" s="34" t="s">
        <v>633</v>
      </c>
      <c r="E6" s="34" t="s">
        <v>679</v>
      </c>
      <c r="F6" s="34" t="s">
        <v>679</v>
      </c>
      <c r="G6" s="34" t="s">
        <v>680</v>
      </c>
      <c r="H6" s="34" t="s">
        <v>199</v>
      </c>
      <c r="I6" s="34">
        <v>500</v>
      </c>
      <c r="J6" s="11" t="str">
        <f t="shared" ca="1" si="0"/>
        <v/>
      </c>
      <c r="K6" s="31">
        <v>1</v>
      </c>
      <c r="N6" s="18" t="str">
        <f t="shared" ca="1" si="1"/>
        <v/>
      </c>
      <c r="P6" s="1">
        <f t="shared" si="2"/>
        <v>500</v>
      </c>
      <c r="Q6" s="1">
        <f t="shared" ca="1" si="3"/>
        <v>0</v>
      </c>
      <c r="R6" s="1">
        <f t="shared" si="4"/>
        <v>0</v>
      </c>
      <c r="S6" s="1">
        <f t="shared" ca="1" si="5"/>
        <v>850</v>
      </c>
      <c r="T6" s="1" t="str">
        <f>IF(H6="","",VLOOKUP(H6,'Соль SKU'!$A$1:$B$150,2,0))</f>
        <v>2.7, Альче</v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A7" s="31" t="str">
        <f ca="1">IF(O7="-", "-", 1 + MAX(Вода!$A$2:$A$147) + SUM(INDIRECT(ADDRESS(2,COLUMN(R7)) &amp; ":" &amp; ADDRESS(ROW(),COLUMN(R7)))))</f>
        <v>-</v>
      </c>
      <c r="B7" s="31" t="s">
        <v>675</v>
      </c>
      <c r="C7" s="31" t="s">
        <v>675</v>
      </c>
      <c r="D7" s="31" t="s">
        <v>675</v>
      </c>
      <c r="E7" s="31" t="s">
        <v>675</v>
      </c>
      <c r="F7" s="31" t="s">
        <v>675</v>
      </c>
      <c r="G7" s="31" t="s">
        <v>675</v>
      </c>
      <c r="H7" s="31" t="s">
        <v>675</v>
      </c>
      <c r="J7" s="11">
        <f t="shared" ca="1" si="0"/>
        <v>3</v>
      </c>
      <c r="K7" s="31"/>
      <c r="N7" s="18">
        <f t="shared" ca="1" si="1"/>
        <v>850</v>
      </c>
      <c r="O7" s="31" t="s">
        <v>675</v>
      </c>
      <c r="P7" s="1">
        <f t="shared" si="2"/>
        <v>0</v>
      </c>
      <c r="Q7" s="1">
        <f t="shared" ca="1" si="3"/>
        <v>1697</v>
      </c>
      <c r="R7" s="1">
        <f t="shared" si="4"/>
        <v>1</v>
      </c>
      <c r="S7" s="1">
        <f t="shared" ca="1" si="5"/>
        <v>1697</v>
      </c>
      <c r="T7" s="1" t="str">
        <f>IF(H7="","",VLOOKUP(H7,'Соль SKU'!$A$1:$B$150,2,0))</f>
        <v>-</v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>
        <f t="shared" ca="1" si="9"/>
        <v>850</v>
      </c>
    </row>
    <row r="8" spans="1:24" ht="13.75" customHeight="1" x14ac:dyDescent="0.2">
      <c r="A8" s="35">
        <f ca="1">IF(O8="-", "-", 1 + MAX(Вода!$A$2:$A$147) + SUM(INDIRECT(ADDRESS(2,COLUMN(R8)) &amp; ":" &amp; ADDRESS(ROW(),COLUMN(R8)))))</f>
        <v>18</v>
      </c>
      <c r="B8" s="35" t="s">
        <v>642</v>
      </c>
      <c r="C8" s="35">
        <v>850</v>
      </c>
      <c r="D8" s="35" t="s">
        <v>643</v>
      </c>
      <c r="E8" s="35" t="s">
        <v>681</v>
      </c>
      <c r="F8" s="35" t="s">
        <v>681</v>
      </c>
      <c r="G8" s="35" t="s">
        <v>682</v>
      </c>
      <c r="H8" s="35" t="s">
        <v>219</v>
      </c>
      <c r="I8" s="35">
        <v>850</v>
      </c>
      <c r="J8" s="11" t="str">
        <f t="shared" ca="1" si="0"/>
        <v/>
      </c>
      <c r="K8" s="31">
        <v>2</v>
      </c>
      <c r="N8" s="18" t="str">
        <f t="shared" ca="1" si="1"/>
        <v/>
      </c>
      <c r="P8" s="1">
        <f t="shared" si="2"/>
        <v>850</v>
      </c>
      <c r="Q8" s="1">
        <f t="shared" ca="1" si="3"/>
        <v>0</v>
      </c>
      <c r="R8" s="1">
        <f t="shared" si="4"/>
        <v>0</v>
      </c>
      <c r="S8" s="1">
        <f t="shared" ca="1" si="5"/>
        <v>1697</v>
      </c>
      <c r="T8" s="1" t="str">
        <f>IF(H8="","",VLOOKUP(H8,'Соль SKU'!$A$1:$B$150,2,0))</f>
        <v>2.7, Альче</v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A9" s="31" t="str">
        <f ca="1">IF(O9="-", "-", 1 + MAX(Вода!$A$2:$A$147) + SUM(INDIRECT(ADDRESS(2,COLUMN(R9)) &amp; ":" &amp; ADDRESS(ROW(),COLUMN(R9)))))</f>
        <v>-</v>
      </c>
      <c r="B9" s="31" t="s">
        <v>675</v>
      </c>
      <c r="C9" s="31" t="s">
        <v>675</v>
      </c>
      <c r="D9" s="31" t="s">
        <v>675</v>
      </c>
      <c r="E9" s="31" t="s">
        <v>675</v>
      </c>
      <c r="F9" s="31" t="s">
        <v>675</v>
      </c>
      <c r="G9" s="31" t="s">
        <v>675</v>
      </c>
      <c r="H9" s="31" t="s">
        <v>675</v>
      </c>
      <c r="J9" s="11">
        <f t="shared" ca="1" si="0"/>
        <v>0</v>
      </c>
      <c r="K9" s="31"/>
      <c r="N9" s="18">
        <f t="shared" ca="1" si="1"/>
        <v>850</v>
      </c>
      <c r="O9" s="31" t="s">
        <v>675</v>
      </c>
      <c r="P9" s="1">
        <f t="shared" si="2"/>
        <v>0</v>
      </c>
      <c r="Q9" s="1">
        <f t="shared" ca="1" si="3"/>
        <v>2547</v>
      </c>
      <c r="R9" s="1">
        <f t="shared" si="4"/>
        <v>1</v>
      </c>
      <c r="S9" s="1">
        <f t="shared" ca="1" si="5"/>
        <v>2547</v>
      </c>
      <c r="T9" s="1" t="str">
        <f>IF(H9="","",VLOOKUP(H9,'Соль SKU'!$A$1:$B$150,2,0))</f>
        <v>-</v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>
        <f t="shared" ca="1" si="9"/>
        <v>850</v>
      </c>
    </row>
    <row r="10" spans="1:24" ht="13.75" customHeight="1" x14ac:dyDescent="0.2">
      <c r="A10" s="35">
        <f ca="1">IF(O10="-", "-", 1 + MAX(Вода!$A$2:$A$147) + SUM(INDIRECT(ADDRESS(2,COLUMN(R10)) &amp; ":" &amp; ADDRESS(ROW(),COLUMN(R10)))))</f>
        <v>19</v>
      </c>
      <c r="B10" s="35" t="s">
        <v>642</v>
      </c>
      <c r="C10" s="35">
        <v>850</v>
      </c>
      <c r="D10" s="35" t="s">
        <v>643</v>
      </c>
      <c r="E10" s="35" t="s">
        <v>681</v>
      </c>
      <c r="F10" s="35" t="s">
        <v>681</v>
      </c>
      <c r="G10" s="35" t="s">
        <v>682</v>
      </c>
      <c r="H10" s="35" t="s">
        <v>219</v>
      </c>
      <c r="I10" s="35">
        <v>356</v>
      </c>
      <c r="J10" s="11" t="str">
        <f t="shared" ca="1" si="0"/>
        <v/>
      </c>
      <c r="K10" s="31">
        <v>2</v>
      </c>
      <c r="N10" s="18" t="str">
        <f t="shared" ca="1" si="1"/>
        <v/>
      </c>
      <c r="P10" s="1">
        <f t="shared" si="2"/>
        <v>356</v>
      </c>
      <c r="Q10" s="1">
        <f t="shared" ca="1" si="3"/>
        <v>0</v>
      </c>
      <c r="R10" s="1">
        <f t="shared" si="4"/>
        <v>0</v>
      </c>
      <c r="S10" s="1">
        <f t="shared" ca="1" si="5"/>
        <v>2547</v>
      </c>
      <c r="T10" s="1" t="str">
        <f>IF(H10="","",VLOOKUP(H10,'Соль SKU'!$A$1:$B$150,2,0))</f>
        <v>2.7, Альче</v>
      </c>
      <c r="U10" s="1">
        <f t="shared" si="6"/>
        <v>9.4117647058823533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s="1" customFormat="1" ht="13.75" customHeight="1" x14ac:dyDescent="0.2">
      <c r="A11" s="35">
        <f ca="1">IF(O11="-", "-", 1 + MAX(Вода!$A$2:$A$147) + SUM(INDIRECT(ADDRESS(2,COLUMN(R11)) &amp; ":" &amp; ADDRESS(ROW(),COLUMN(R11)))))</f>
        <v>19</v>
      </c>
      <c r="B11" s="35" t="s">
        <v>642</v>
      </c>
      <c r="C11" s="35">
        <v>850</v>
      </c>
      <c r="D11" s="35" t="s">
        <v>643</v>
      </c>
      <c r="E11" s="35" t="s">
        <v>681</v>
      </c>
      <c r="F11" s="35" t="s">
        <v>681</v>
      </c>
      <c r="G11" s="35" t="s">
        <v>682</v>
      </c>
      <c r="H11" s="35" t="s">
        <v>205</v>
      </c>
      <c r="I11" s="35">
        <v>500</v>
      </c>
      <c r="J11" s="11" t="str">
        <f t="shared" ref="J11" ca="1" si="10">IF(M11="", IF(O11="","",X11+(INDIRECT("S" &amp; ROW() - 1) - S11)),IF(O11="", "", INDIRECT("S" &amp; ROW() - 1) - S11))</f>
        <v/>
      </c>
      <c r="K11" s="31">
        <v>1</v>
      </c>
      <c r="L11" s="11"/>
      <c r="M11" s="12"/>
      <c r="N11" s="18" t="str">
        <f t="shared" ref="N11" ca="1" si="11">IF(M11="", IF(X11=0, "", X11), IF(V11 = "", "", IF(V11/U11 = 0, "", V11/U11)))</f>
        <v/>
      </c>
      <c r="P11" s="1">
        <f t="shared" ref="P11" si="12">IF(O11 = "-", -W11,I11)</f>
        <v>500</v>
      </c>
      <c r="Q11" s="1">
        <f t="shared" ref="Q11" ca="1" si="13">IF(O11 = "-", SUM(INDIRECT(ADDRESS(2,COLUMN(P11)) &amp; ":" &amp; ADDRESS(ROW(),COLUMN(P11)))), 0)</f>
        <v>0</v>
      </c>
      <c r="R11" s="1">
        <f t="shared" ref="R11" si="14">IF(O11="-",1,0)</f>
        <v>0</v>
      </c>
      <c r="S11" s="1">
        <f t="shared" ref="S11" ca="1" si="15">IF(Q11 = 0, INDIRECT("S" &amp; ROW() - 1), Q11)</f>
        <v>2547</v>
      </c>
      <c r="T11" s="1" t="str">
        <f>IF(H11="","",VLOOKUP(H11,'Соль SKU'!$A$1:$B$150,2,0))</f>
        <v>2.7, Альче</v>
      </c>
      <c r="U11" s="1">
        <f t="shared" si="6"/>
        <v>9.4117647058823533</v>
      </c>
      <c r="V11" s="1">
        <f t="shared" si="7"/>
        <v>0</v>
      </c>
      <c r="W11" s="1">
        <f t="shared" ref="W11" si="16">IF(V11 = "", "", V11/U11)</f>
        <v>0</v>
      </c>
      <c r="X11" s="1" t="str">
        <f t="shared" ref="X11" ca="1" si="17">IF(O11="", "", MAX(ROUND(-(INDIRECT("S" &amp; ROW() - 1) - S11)/850, 0), 1) * 850)</f>
        <v/>
      </c>
    </row>
    <row r="12" spans="1:24" ht="13.75" customHeight="1" x14ac:dyDescent="0.2">
      <c r="A12" s="31" t="str">
        <f ca="1">IF(O12="-", "-", 1 + MAX(Вода!$A$2:$A$147) + SUM(INDIRECT(ADDRESS(2,COLUMN(R12)) &amp; ":" &amp; ADDRESS(ROW(),COLUMN(R12)))))</f>
        <v>-</v>
      </c>
      <c r="B12" s="31" t="s">
        <v>675</v>
      </c>
      <c r="C12" s="31" t="s">
        <v>675</v>
      </c>
      <c r="D12" s="31" t="s">
        <v>675</v>
      </c>
      <c r="E12" s="31" t="s">
        <v>675</v>
      </c>
      <c r="F12" s="31" t="s">
        <v>675</v>
      </c>
      <c r="G12" s="31" t="s">
        <v>675</v>
      </c>
      <c r="H12" s="31" t="s">
        <v>675</v>
      </c>
      <c r="J12" s="11">
        <f t="shared" ca="1" si="0"/>
        <v>-6</v>
      </c>
      <c r="K12" s="31"/>
      <c r="N12" s="18">
        <f t="shared" ca="1" si="1"/>
        <v>850</v>
      </c>
      <c r="O12" s="31" t="s">
        <v>675</v>
      </c>
      <c r="P12" s="1">
        <f t="shared" si="2"/>
        <v>0</v>
      </c>
      <c r="Q12" s="1">
        <f t="shared" ca="1" si="3"/>
        <v>3403</v>
      </c>
      <c r="R12" s="1">
        <f t="shared" si="4"/>
        <v>1</v>
      </c>
      <c r="S12" s="1">
        <f t="shared" ca="1" si="5"/>
        <v>3403</v>
      </c>
      <c r="T12" s="1" t="str">
        <f>IF(H12="","",VLOOKUP(H12,'Соль SKU'!$A$1:$B$150,2,0))</f>
        <v>-</v>
      </c>
      <c r="U12" s="1">
        <f t="shared" si="6"/>
        <v>9.4117647058823533</v>
      </c>
      <c r="V12" s="1">
        <f t="shared" si="7"/>
        <v>0</v>
      </c>
      <c r="W12" s="1">
        <f t="shared" si="8"/>
        <v>0</v>
      </c>
      <c r="X12" s="1">
        <f t="shared" ca="1" si="9"/>
        <v>850</v>
      </c>
    </row>
    <row r="13" spans="1:24" ht="13.75" customHeight="1" x14ac:dyDescent="0.2">
      <c r="A13" s="34">
        <f ca="1">IF(O13="-", "-", 1 + MAX(Вода!$A$2:$A$147) + SUM(INDIRECT(ADDRESS(2,COLUMN(R13)) &amp; ":" &amp; ADDRESS(ROW(),COLUMN(R13)))))</f>
        <v>20</v>
      </c>
      <c r="B13" s="34" t="s">
        <v>632</v>
      </c>
      <c r="C13" s="34">
        <v>850</v>
      </c>
      <c r="D13" s="34" t="s">
        <v>633</v>
      </c>
      <c r="E13" s="34" t="s">
        <v>683</v>
      </c>
      <c r="F13" s="34" t="s">
        <v>683</v>
      </c>
      <c r="G13" s="34" t="s">
        <v>680</v>
      </c>
      <c r="H13" s="34" t="s">
        <v>202</v>
      </c>
      <c r="I13" s="34">
        <v>618</v>
      </c>
      <c r="J13" s="11" t="str">
        <f t="shared" ca="1" si="0"/>
        <v/>
      </c>
      <c r="K13" s="31">
        <v>1</v>
      </c>
      <c r="N13" s="18" t="str">
        <f t="shared" ca="1" si="1"/>
        <v/>
      </c>
      <c r="P13" s="1">
        <f t="shared" si="2"/>
        <v>618</v>
      </c>
      <c r="Q13" s="1">
        <f t="shared" ca="1" si="3"/>
        <v>0</v>
      </c>
      <c r="R13" s="1">
        <f t="shared" si="4"/>
        <v>0</v>
      </c>
      <c r="S13" s="1">
        <f t="shared" ca="1" si="5"/>
        <v>3403</v>
      </c>
      <c r="T13" s="1" t="str">
        <f>IF(H13="","",VLOOKUP(H13,'Соль SKU'!$A$1:$B$150,2,0))</f>
        <v>2.7, Альче, без лактозы</v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75" customHeight="1" x14ac:dyDescent="0.2">
      <c r="A14" s="33">
        <f ca="1">IF(O14="-", "-", 1 + MAX(Вода!$A$2:$A$147) + SUM(INDIRECT(ADDRESS(2,COLUMN(R14)) &amp; ":" &amp; ADDRESS(ROW(),COLUMN(R14)))))</f>
        <v>20</v>
      </c>
      <c r="B14" s="33" t="s">
        <v>632</v>
      </c>
      <c r="C14" s="33">
        <v>850</v>
      </c>
      <c r="D14" s="33" t="s">
        <v>635</v>
      </c>
      <c r="E14" s="33" t="s">
        <v>683</v>
      </c>
      <c r="F14" s="33" t="s">
        <v>683</v>
      </c>
      <c r="G14" s="33" t="s">
        <v>680</v>
      </c>
      <c r="H14" s="33" t="s">
        <v>214</v>
      </c>
      <c r="I14" s="33">
        <v>41</v>
      </c>
      <c r="J14" s="11" t="str">
        <f ca="1">IF(M14="", IF(O14="","",X14+(INDIRECT("S" &amp; ROW() - 1) - S14)),IF(O14="", "", INDIRECT("S" &amp; ROW() - 1) - S14))</f>
        <v/>
      </c>
      <c r="K14" s="31">
        <v>1</v>
      </c>
      <c r="N14" s="18" t="str">
        <f ca="1">IF(M14="", IF(X14=0, "", X14), IF(V14 = "", "", IF(V14/U14 = 0, "", V14/U14)))</f>
        <v/>
      </c>
      <c r="P14" s="1">
        <f>IF(O14 = "-", -W14,I14)</f>
        <v>41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3403</v>
      </c>
      <c r="T14" s="1" t="str">
        <f>IF(H14="","",VLOOKUP(H14,'Соль SKU'!$A$1:$B$150,2,0))</f>
        <v>2.7, Сакко</v>
      </c>
      <c r="U14" s="1">
        <f t="shared" si="6"/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>IF(V14 = "", "", V14/U14)</f>
        <v>0</v>
      </c>
      <c r="X14" s="1" t="str">
        <f ca="1">IF(O14="", "", MAX(ROUND(-(INDIRECT("S" &amp; ROW() - 1) - S14)/850, 0), 1) * 850)</f>
        <v/>
      </c>
    </row>
    <row r="15" spans="1:24" s="1" customFormat="1" ht="13.75" customHeight="1" x14ac:dyDescent="0.2">
      <c r="A15" s="33">
        <f ca="1">IF(O15="-", "-", 1 + MAX(Вода!$A$2:$A$147) + SUM(INDIRECT(ADDRESS(2,COLUMN(R15)) &amp; ":" &amp; ADDRESS(ROW(),COLUMN(R15)))))</f>
        <v>20</v>
      </c>
      <c r="B15" s="33" t="s">
        <v>632</v>
      </c>
      <c r="C15" s="33">
        <v>850</v>
      </c>
      <c r="D15" s="33" t="s">
        <v>635</v>
      </c>
      <c r="E15" s="33" t="s">
        <v>683</v>
      </c>
      <c r="F15" s="33" t="s">
        <v>683</v>
      </c>
      <c r="G15" s="33" t="s">
        <v>680</v>
      </c>
      <c r="H15" s="33" t="s">
        <v>198</v>
      </c>
      <c r="I15" s="33">
        <v>180</v>
      </c>
      <c r="J15" s="11" t="str">
        <f ca="1">IF(M15="", IF(O15="","",X15+(INDIRECT("S" &amp; ROW() - 1) - S15)),IF(O15="", "", INDIRECT("S" &amp; ROW() - 1) - S15))</f>
        <v/>
      </c>
      <c r="K15" s="31">
        <v>1</v>
      </c>
      <c r="L15" s="11"/>
      <c r="M15" s="12"/>
      <c r="N15" s="18" t="str">
        <f ca="1">IF(M15="", IF(X15=0, "", X15), IF(V15 = "", "", IF(V15/U15 = 0, "", V15/U15)))</f>
        <v/>
      </c>
      <c r="P15" s="1">
        <f>IF(O15 = "-", -W15,I15)</f>
        <v>180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3403</v>
      </c>
      <c r="T15" s="1" t="str">
        <f>IF(H15="","",VLOOKUP(H15,'Соль SKU'!$A$1:$B$150,2,0))</f>
        <v>2.7, Альче</v>
      </c>
      <c r="U15" s="1">
        <f t="shared" si="6"/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>IF(V15 = "", "", V15/U15)</f>
        <v>0</v>
      </c>
      <c r="X15" s="1" t="str">
        <f ca="1">IF(O15="", "", MAX(ROUND(-(INDIRECT("S" &amp; ROW() - 1) - S15)/850, 0), 1) * 850)</f>
        <v/>
      </c>
    </row>
    <row r="16" spans="1:24" ht="13.75" customHeight="1" x14ac:dyDescent="0.2">
      <c r="A16" s="31" t="str">
        <f ca="1">IF(O16="-", "-", 1 + MAX(Вода!$A$2:$A$147) + SUM(INDIRECT(ADDRESS(2,COLUMN(R16)) &amp; ":" &amp; ADDRESS(ROW(),COLUMN(R16)))))</f>
        <v>-</v>
      </c>
      <c r="B16" s="31" t="s">
        <v>675</v>
      </c>
      <c r="C16" s="31" t="s">
        <v>675</v>
      </c>
      <c r="D16" s="31" t="s">
        <v>675</v>
      </c>
      <c r="E16" s="31" t="s">
        <v>675</v>
      </c>
      <c r="F16" s="31" t="s">
        <v>675</v>
      </c>
      <c r="G16" s="31" t="s">
        <v>675</v>
      </c>
      <c r="H16" s="31" t="s">
        <v>675</v>
      </c>
      <c r="J16" s="11">
        <f t="shared" ca="1" si="0"/>
        <v>11</v>
      </c>
      <c r="K16" s="31"/>
      <c r="N16" s="18">
        <f t="shared" ca="1" si="1"/>
        <v>850</v>
      </c>
      <c r="O16" s="31" t="s">
        <v>675</v>
      </c>
      <c r="P16" s="1">
        <f t="shared" si="2"/>
        <v>0</v>
      </c>
      <c r="Q16" s="1">
        <f t="shared" ca="1" si="3"/>
        <v>4242</v>
      </c>
      <c r="R16" s="1">
        <f t="shared" si="4"/>
        <v>1</v>
      </c>
      <c r="S16" s="1">
        <f t="shared" ca="1" si="5"/>
        <v>4242</v>
      </c>
      <c r="T16" s="1" t="str">
        <f>IF(H16="","",VLOOKUP(H16,'Соль SKU'!$A$1:$B$150,2,0))</f>
        <v>-</v>
      </c>
      <c r="U16" s="1">
        <f t="shared" si="6"/>
        <v>9.4117647058823533</v>
      </c>
      <c r="V16" s="1">
        <f t="shared" si="7"/>
        <v>0</v>
      </c>
      <c r="W16" s="1">
        <f t="shared" si="8"/>
        <v>0</v>
      </c>
      <c r="X16" s="1">
        <f t="shared" ca="1" si="9"/>
        <v>850</v>
      </c>
    </row>
    <row r="17" spans="1:24" ht="13.75" customHeight="1" x14ac:dyDescent="0.2">
      <c r="A17" s="33">
        <f ca="1">IF(O17="-", "-", 1 + MAX(Вода!$A$2:$A$147) + SUM(INDIRECT(ADDRESS(2,COLUMN(R17)) &amp; ":" &amp; ADDRESS(ROW(),COLUMN(R17)))))</f>
        <v>21</v>
      </c>
      <c r="B17" s="33" t="s">
        <v>642</v>
      </c>
      <c r="C17" s="33">
        <v>850</v>
      </c>
      <c r="D17" s="33" t="s">
        <v>635</v>
      </c>
      <c r="E17" s="33" t="s">
        <v>684</v>
      </c>
      <c r="F17" s="33" t="s">
        <v>684</v>
      </c>
      <c r="G17" s="33" t="s">
        <v>680</v>
      </c>
      <c r="H17" s="33" t="s">
        <v>210</v>
      </c>
      <c r="I17" s="33">
        <v>200</v>
      </c>
      <c r="J17" s="11" t="str">
        <f t="shared" ca="1" si="0"/>
        <v/>
      </c>
      <c r="K17" s="31">
        <v>1</v>
      </c>
      <c r="N17" s="18" t="str">
        <f t="shared" ca="1" si="1"/>
        <v/>
      </c>
      <c r="P17" s="1">
        <f t="shared" si="2"/>
        <v>200</v>
      </c>
      <c r="Q17" s="1">
        <f t="shared" ca="1" si="3"/>
        <v>0</v>
      </c>
      <c r="R17" s="1">
        <f t="shared" si="4"/>
        <v>0</v>
      </c>
      <c r="S17" s="1">
        <f t="shared" ca="1" si="5"/>
        <v>4242</v>
      </c>
      <c r="T17" s="1" t="str">
        <f>IF(H17="","",VLOOKUP(H17,'Соль SKU'!$A$1:$B$150,2,0))</f>
        <v>2.7, Сакко</v>
      </c>
      <c r="U17" s="1">
        <f t="shared" si="6"/>
        <v>9.4117647058823533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:24" ht="13.75" customHeight="1" x14ac:dyDescent="0.2">
      <c r="A18" s="34">
        <f ca="1">IF(O18="-", "-", 1 + MAX(Вода!$A$2:$A$147) + SUM(INDIRECT(ADDRESS(2,COLUMN(R18)) &amp; ":" &amp; ADDRESS(ROW(),COLUMN(R18)))))</f>
        <v>21</v>
      </c>
      <c r="B18" s="34" t="s">
        <v>642</v>
      </c>
      <c r="C18" s="34">
        <v>850</v>
      </c>
      <c r="D18" s="34" t="s">
        <v>633</v>
      </c>
      <c r="E18" s="34" t="s">
        <v>684</v>
      </c>
      <c r="F18" s="34" t="s">
        <v>684</v>
      </c>
      <c r="G18" s="34" t="s">
        <v>680</v>
      </c>
      <c r="H18" s="34" t="s">
        <v>196</v>
      </c>
      <c r="I18" s="34">
        <v>204</v>
      </c>
      <c r="J18" s="11" t="str">
        <f ca="1">IF(M18="", IF(O18="","",X18+(INDIRECT("S" &amp; ROW() - 1) - S18)),IF(O18="", "", INDIRECT("S" &amp; ROW() - 1) - S18))</f>
        <v/>
      </c>
      <c r="K18" s="31">
        <v>1</v>
      </c>
      <c r="N18" s="18" t="str">
        <f ca="1">IF(M18="", IF(X18=0, "", X18), IF(V18 = "", "", IF(V18/U18 = 0, "", V18/U18)))</f>
        <v/>
      </c>
      <c r="P18" s="1">
        <f>IF(O18 = "-", -W18,I18)</f>
        <v>204</v>
      </c>
      <c r="Q18" s="1">
        <f ca="1">IF(O18 = "-", SUM(INDIRECT(ADDRESS(2,COLUMN(P18)) &amp; ":" &amp; ADDRESS(ROW(),COLUMN(P18)))), 0)</f>
        <v>0</v>
      </c>
      <c r="R18" s="1">
        <f>IF(O18="-",1,0)</f>
        <v>0</v>
      </c>
      <c r="S18" s="1">
        <f ca="1">IF(Q18 = 0, INDIRECT("S" &amp; ROW() - 1), Q18)</f>
        <v>4242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>
        <f>IF(V18 = "", "", V18/U18)</f>
        <v>0</v>
      </c>
      <c r="X18" s="1" t="str">
        <f ca="1">IF(O18="", "", MAX(ROUND(-(INDIRECT("S" &amp; ROW() - 1) - S18)/850, 0), 1) * 850)</f>
        <v/>
      </c>
    </row>
    <row r="19" spans="1:24" s="1" customFormat="1" ht="13.75" customHeight="1" x14ac:dyDescent="0.2">
      <c r="A19" s="34">
        <f ca="1">IF(O19="-", "-", 1 + MAX(Вода!$A$2:$A$147) + SUM(INDIRECT(ADDRESS(2,COLUMN(R19)) &amp; ":" &amp; ADDRESS(ROW(),COLUMN(R19)))))</f>
        <v>21</v>
      </c>
      <c r="B19" s="34" t="s">
        <v>642</v>
      </c>
      <c r="C19" s="34">
        <v>850</v>
      </c>
      <c r="D19" s="34" t="s">
        <v>633</v>
      </c>
      <c r="E19" s="34" t="s">
        <v>684</v>
      </c>
      <c r="F19" s="34" t="s">
        <v>684</v>
      </c>
      <c r="G19" s="34" t="s">
        <v>680</v>
      </c>
      <c r="H19" s="34" t="s">
        <v>197</v>
      </c>
      <c r="I19" s="34">
        <v>446</v>
      </c>
      <c r="J19" s="11" t="str">
        <f ca="1">IF(M19="", IF(O19="","",X19+(INDIRECT("S" &amp; ROW() - 1) - S19)),IF(O19="", "", INDIRECT("S" &amp; ROW() - 1) - S19))</f>
        <v/>
      </c>
      <c r="K19" s="31">
        <v>1</v>
      </c>
      <c r="L19" s="11"/>
      <c r="M19" s="12"/>
      <c r="N19" s="18" t="str">
        <f ca="1">IF(M19="", IF(X19=0, "", X19), IF(V19 = "", "", IF(V19/U19 = 0, "", V19/U19)))</f>
        <v/>
      </c>
      <c r="P19" s="1">
        <f>IF(O19 = "-", -W19,I19)</f>
        <v>446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4242</v>
      </c>
      <c r="T19" s="1" t="str">
        <f>IF(H19="","",VLOOKUP(H19,'Соль SKU'!$A$1:$B$150,2,0))</f>
        <v>2.7, Альче</v>
      </c>
      <c r="U19" s="1">
        <f t="shared" si="6"/>
        <v>9.4117647058823533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>IF(V19 = "", "", V19/U19)</f>
        <v>0</v>
      </c>
      <c r="X19" s="1" t="str">
        <f ca="1">IF(O19="", "", MAX(ROUND(-(INDIRECT("S" &amp; ROW() - 1) - S19)/850, 0), 1) * 850)</f>
        <v/>
      </c>
    </row>
    <row r="20" spans="1:24" ht="13.75" customHeight="1" x14ac:dyDescent="0.2">
      <c r="A20" s="31" t="str">
        <f ca="1">IF(O20="-", "-", 1 + MAX(Вода!$A$2:$A$147) + SUM(INDIRECT(ADDRESS(2,COLUMN(R20)) &amp; ":" &amp; ADDRESS(ROW(),COLUMN(R20)))))</f>
        <v>-</v>
      </c>
      <c r="B20" s="31" t="s">
        <v>675</v>
      </c>
      <c r="C20" s="31" t="s">
        <v>675</v>
      </c>
      <c r="D20" s="31" t="s">
        <v>675</v>
      </c>
      <c r="E20" s="31" t="s">
        <v>675</v>
      </c>
      <c r="F20" s="31" t="s">
        <v>675</v>
      </c>
      <c r="G20" s="31" t="s">
        <v>675</v>
      </c>
      <c r="H20" s="31" t="s">
        <v>675</v>
      </c>
      <c r="J20" s="11">
        <f t="shared" ca="1" si="0"/>
        <v>0</v>
      </c>
      <c r="K20" s="31"/>
      <c r="N20" s="18">
        <f t="shared" ca="1" si="1"/>
        <v>850</v>
      </c>
      <c r="O20" s="31" t="s">
        <v>675</v>
      </c>
      <c r="P20" s="1">
        <f t="shared" si="2"/>
        <v>0</v>
      </c>
      <c r="Q20" s="1">
        <f t="shared" ca="1" si="3"/>
        <v>5092</v>
      </c>
      <c r="R20" s="1">
        <f t="shared" si="4"/>
        <v>1</v>
      </c>
      <c r="S20" s="1">
        <f t="shared" ca="1" si="5"/>
        <v>5092</v>
      </c>
      <c r="T20" s="1" t="str">
        <f>IF(H20="","",VLOOKUP(H20,'Соль SKU'!$A$1:$B$150,2,0))</f>
        <v>-</v>
      </c>
      <c r="U20" s="1">
        <f t="shared" si="6"/>
        <v>9.4117647058823533</v>
      </c>
      <c r="V20" s="1">
        <f t="shared" si="7"/>
        <v>0</v>
      </c>
      <c r="W20" s="1">
        <f t="shared" si="8"/>
        <v>0</v>
      </c>
      <c r="X20" s="1">
        <f t="shared" ca="1" si="9"/>
        <v>850</v>
      </c>
    </row>
    <row r="21" spans="1:24" s="1" customFormat="1" ht="13.75" customHeight="1" x14ac:dyDescent="0.2">
      <c r="A21" s="34">
        <f ca="1">IF(O21="-", "-", 1 + MAX(Вода!$A$2:$A$147) + SUM(INDIRECT(ADDRESS(2,COLUMN(R21)) &amp; ":" &amp; ADDRESS(ROW(),COLUMN(R21)))))</f>
        <v>22</v>
      </c>
      <c r="B21" s="34" t="s">
        <v>642</v>
      </c>
      <c r="C21" s="34">
        <v>850</v>
      </c>
      <c r="D21" s="34" t="s">
        <v>633</v>
      </c>
      <c r="E21" s="34" t="s">
        <v>684</v>
      </c>
      <c r="F21" s="34" t="s">
        <v>684</v>
      </c>
      <c r="G21" s="34" t="s">
        <v>680</v>
      </c>
      <c r="H21" s="34" t="s">
        <v>197</v>
      </c>
      <c r="I21" s="34">
        <v>850</v>
      </c>
      <c r="J21" s="11" t="str">
        <f ca="1">IF(M21="", IF(O21="","",X21+(INDIRECT("S" &amp; ROW() - 1) - S21)),IF(O21="", "", INDIRECT("S" &amp; ROW() - 1) - S21))</f>
        <v/>
      </c>
      <c r="K21" s="31">
        <v>1</v>
      </c>
      <c r="L21" s="11"/>
      <c r="M21" s="12"/>
      <c r="N21" s="18" t="str">
        <f ca="1">IF(M21="", IF(X21=0, "", X21), IF(V21 = "", "", IF(V21/U21 = 0, "", V21/U21)))</f>
        <v/>
      </c>
      <c r="P21" s="1">
        <f>IF(O21 = "-", -W21,I21)</f>
        <v>850</v>
      </c>
      <c r="Q21" s="1">
        <f ca="1">IF(O21 = "-", SUM(INDIRECT(ADDRESS(2,COLUMN(P21)) &amp; ":" &amp; ADDRESS(ROW(),COLUMN(P21)))), 0)</f>
        <v>0</v>
      </c>
      <c r="R21" s="1">
        <f>IF(O21="-",1,0)</f>
        <v>0</v>
      </c>
      <c r="S21" s="1">
        <f ca="1">IF(Q21 = 0, INDIRECT("S" &amp; ROW() - 1), Q21)</f>
        <v>5092</v>
      </c>
      <c r="T21" s="1" t="str">
        <f>IF(H21="","",VLOOKUP(H21,'Соль SKU'!$A$1:$B$150,2,0))</f>
        <v>2.7, Альче</v>
      </c>
      <c r="U21" s="1">
        <f t="shared" si="6"/>
        <v>9.4117647058823533</v>
      </c>
      <c r="V21" s="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>
        <f>IF(V21 = "", "", V21/U21)</f>
        <v>0</v>
      </c>
      <c r="X21" s="1" t="str">
        <f ca="1">IF(O21="", "", MAX(ROUND(-(INDIRECT("S" &amp; ROW() - 1) - S21)/850, 0), 1) * 850)</f>
        <v/>
      </c>
    </row>
    <row r="22" spans="1:24" s="1" customFormat="1" ht="13.75" customHeight="1" x14ac:dyDescent="0.2">
      <c r="A22" s="31" t="str">
        <f ca="1">IF(O22="-", "-", 1 + MAX(Вода!$A$2:$A$147) + SUM(INDIRECT(ADDRESS(2,COLUMN(R22)) &amp; ":" &amp; ADDRESS(ROW(),COLUMN(R22)))))</f>
        <v>-</v>
      </c>
      <c r="B22" s="31" t="s">
        <v>675</v>
      </c>
      <c r="C22" s="31" t="s">
        <v>675</v>
      </c>
      <c r="D22" s="31" t="s">
        <v>675</v>
      </c>
      <c r="E22" s="31" t="s">
        <v>675</v>
      </c>
      <c r="F22" s="31" t="s">
        <v>675</v>
      </c>
      <c r="G22" s="31" t="s">
        <v>675</v>
      </c>
      <c r="H22" s="31" t="s">
        <v>675</v>
      </c>
      <c r="J22" s="11">
        <f t="shared" ref="J22" ca="1" si="18">IF(M22="", IF(O22="","",X22+(INDIRECT("S" &amp; ROW() - 1) - S22)),IF(O22="", "", INDIRECT("S" &amp; ROW() - 1) - S22))</f>
        <v>0</v>
      </c>
      <c r="K22" s="31"/>
      <c r="L22" s="11"/>
      <c r="M22" s="12"/>
      <c r="N22" s="18">
        <f t="shared" ref="N22" ca="1" si="19">IF(M22="", IF(X22=0, "", X22), IF(V22 = "", "", IF(V22/U22 = 0, "", V22/U22)))</f>
        <v>850</v>
      </c>
      <c r="O22" s="31" t="s">
        <v>675</v>
      </c>
      <c r="P22" s="1">
        <f t="shared" ref="P22" si="20">IF(O22 = "-", -W22,I22)</f>
        <v>0</v>
      </c>
      <c r="Q22" s="1">
        <f t="shared" ref="Q22" ca="1" si="21">IF(O22 = "-", SUM(INDIRECT(ADDRESS(2,COLUMN(P22)) &amp; ":" &amp; ADDRESS(ROW(),COLUMN(P22)))), 0)</f>
        <v>5942</v>
      </c>
      <c r="R22" s="1">
        <f t="shared" ref="R22" si="22">IF(O22="-",1,0)</f>
        <v>1</v>
      </c>
      <c r="S22" s="1">
        <f t="shared" ref="S22" ca="1" si="23">IF(Q22 = 0, INDIRECT("S" &amp; ROW() - 1), Q22)</f>
        <v>5942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0</v>
      </c>
      <c r="W22" s="1">
        <f t="shared" ref="W22" si="24">IF(V22 = "", "", V22/U22)</f>
        <v>0</v>
      </c>
      <c r="X22" s="1">
        <f t="shared" ref="X22" ca="1" si="25">IF(O22="", "", MAX(ROUND(-(INDIRECT("S" &amp; ROW() - 1) - S22)/850, 0), 1) * 850)</f>
        <v>850</v>
      </c>
    </row>
    <row r="23" spans="1:24" s="1" customFormat="1" ht="13.75" customHeight="1" x14ac:dyDescent="0.2">
      <c r="A23" s="34">
        <f ca="1">IF(O23="-", "-", 1 + MAX(Вода!$A$2:$A$147) + SUM(INDIRECT(ADDRESS(2,COLUMN(R23)) &amp; ":" &amp; ADDRESS(ROW(),COLUMN(R23)))))</f>
        <v>23</v>
      </c>
      <c r="B23" s="34" t="s">
        <v>642</v>
      </c>
      <c r="C23" s="34">
        <v>850</v>
      </c>
      <c r="D23" s="34" t="s">
        <v>633</v>
      </c>
      <c r="E23" s="34" t="s">
        <v>684</v>
      </c>
      <c r="F23" s="34" t="s">
        <v>684</v>
      </c>
      <c r="G23" s="34" t="s">
        <v>680</v>
      </c>
      <c r="H23" s="34" t="s">
        <v>197</v>
      </c>
      <c r="I23" s="34">
        <v>850</v>
      </c>
      <c r="J23" s="11" t="str">
        <f ca="1">IF(M23="", IF(O23="","",X23+(INDIRECT("S" &amp; ROW() - 1) - S23)),IF(O23="", "", INDIRECT("S" &amp; ROW() - 1) - S23))</f>
        <v/>
      </c>
      <c r="K23" s="31">
        <v>1</v>
      </c>
      <c r="L23" s="11"/>
      <c r="M23" s="12"/>
      <c r="N23" s="18" t="str">
        <f ca="1">IF(M23="", IF(X23=0, "", X23), IF(V23 = "", "", IF(V23/U23 = 0, "", V23/U23)))</f>
        <v/>
      </c>
      <c r="P23" s="1">
        <f>IF(O23 = "-", -W23,I23)</f>
        <v>850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5942</v>
      </c>
      <c r="T23" s="1" t="str">
        <f>IF(H23="","",VLOOKUP(H23,'Соль SKU'!$A$1:$B$150,2,0))</f>
        <v>2.7, Альче</v>
      </c>
      <c r="U23" s="1">
        <f t="shared" si="6"/>
        <v>9.4117647058823533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>IF(V23 = "", "", V23/U23)</f>
        <v>0</v>
      </c>
      <c r="X23" s="1" t="str">
        <f ca="1">IF(O23="", "", MAX(ROUND(-(INDIRECT("S" &amp; ROW() - 1) - S23)/850, 0), 1) * 850)</f>
        <v/>
      </c>
    </row>
    <row r="24" spans="1:24" s="1" customFormat="1" ht="13.75" customHeight="1" x14ac:dyDescent="0.2">
      <c r="A24" s="31" t="str">
        <f ca="1">IF(O24="-", "-", 1 + MAX(Вода!$A$2:$A$147) + SUM(INDIRECT(ADDRESS(2,COLUMN(R24)) &amp; ":" &amp; ADDRESS(ROW(),COLUMN(R24)))))</f>
        <v>-</v>
      </c>
      <c r="B24" s="31" t="s">
        <v>675</v>
      </c>
      <c r="C24" s="31" t="s">
        <v>675</v>
      </c>
      <c r="D24" s="31" t="s">
        <v>675</v>
      </c>
      <c r="E24" s="31" t="s">
        <v>675</v>
      </c>
      <c r="F24" s="31" t="s">
        <v>675</v>
      </c>
      <c r="G24" s="31" t="s">
        <v>675</v>
      </c>
      <c r="H24" s="31" t="s">
        <v>675</v>
      </c>
      <c r="J24" s="11">
        <f t="shared" ref="J24:J36" ca="1" si="26">IF(M24="", IF(O24="","",X24+(INDIRECT("S" &amp; ROW() - 1) - S24)),IF(O24="", "", INDIRECT("S" &amp; ROW() - 1) - S24))</f>
        <v>0</v>
      </c>
      <c r="K24" s="31"/>
      <c r="L24" s="11"/>
      <c r="M24" s="12"/>
      <c r="N24" s="18">
        <f t="shared" ref="N24:N36" ca="1" si="27">IF(M24="", IF(X24=0, "", X24), IF(V24 = "", "", IF(V24/U24 = 0, "", V24/U24)))</f>
        <v>850</v>
      </c>
      <c r="O24" s="31" t="s">
        <v>675</v>
      </c>
      <c r="P24" s="1">
        <f t="shared" ref="P24:P36" si="28">IF(O24 = "-", -W24,I24)</f>
        <v>0</v>
      </c>
      <c r="Q24" s="1">
        <f t="shared" ref="Q24:Q36" ca="1" si="29">IF(O24 = "-", SUM(INDIRECT(ADDRESS(2,COLUMN(P24)) &amp; ":" &amp; ADDRESS(ROW(),COLUMN(P24)))), 0)</f>
        <v>6792</v>
      </c>
      <c r="R24" s="1">
        <f t="shared" ref="R24:R36" si="30">IF(O24="-",1,0)</f>
        <v>1</v>
      </c>
      <c r="S24" s="1">
        <f t="shared" ref="S24:S36" ca="1" si="31">IF(Q24 = 0, INDIRECT("S" &amp; ROW() - 1), Q24)</f>
        <v>6792</v>
      </c>
      <c r="T24" s="1" t="str">
        <f>IF(H24="","",VLOOKUP(H24,'Соль SKU'!$A$1:$B$150,2,0))</f>
        <v>-</v>
      </c>
      <c r="U24" s="1">
        <f t="shared" si="6"/>
        <v>9.4117647058823533</v>
      </c>
      <c r="V24" s="1">
        <f t="shared" si="7"/>
        <v>0</v>
      </c>
      <c r="W24" s="1">
        <f t="shared" ref="W24:W36" si="32">IF(V24 = "", "", V24/U24)</f>
        <v>0</v>
      </c>
      <c r="X24" s="1">
        <f t="shared" ref="X24:X36" ca="1" si="33">IF(O24="", "", MAX(ROUND(-(INDIRECT("S" &amp; ROW() - 1) - S24)/850, 0), 1) * 850)</f>
        <v>850</v>
      </c>
    </row>
    <row r="25" spans="1:24" s="1" customFormat="1" ht="13.75" customHeight="1" x14ac:dyDescent="0.2">
      <c r="A25" s="33">
        <f ca="1">IF(O25="-", "-", 1 + MAX(Вода!$A$2:$A$147) + SUM(INDIRECT(ADDRESS(2,COLUMN(R25)) &amp; ":" &amp; ADDRESS(ROW(),COLUMN(R25)))))</f>
        <v>24</v>
      </c>
      <c r="B25" s="33" t="s">
        <v>642</v>
      </c>
      <c r="C25" s="33">
        <v>850</v>
      </c>
      <c r="D25" s="33" t="s">
        <v>635</v>
      </c>
      <c r="E25" s="33" t="s">
        <v>679</v>
      </c>
      <c r="F25" s="33" t="s">
        <v>679</v>
      </c>
      <c r="G25" s="33" t="s">
        <v>680</v>
      </c>
      <c r="H25" s="33" t="s">
        <v>208</v>
      </c>
      <c r="I25" s="33">
        <v>850</v>
      </c>
      <c r="J25" s="11" t="str">
        <f t="shared" ca="1" si="26"/>
        <v/>
      </c>
      <c r="K25" s="31">
        <v>1</v>
      </c>
      <c r="L25" s="11"/>
      <c r="M25" s="18"/>
      <c r="N25" s="18" t="str">
        <f t="shared" ca="1" si="27"/>
        <v/>
      </c>
      <c r="P25" s="1">
        <f t="shared" si="28"/>
        <v>850</v>
      </c>
      <c r="Q25" s="1">
        <f t="shared" ca="1" si="29"/>
        <v>0</v>
      </c>
      <c r="R25" s="1">
        <f t="shared" si="30"/>
        <v>0</v>
      </c>
      <c r="S25" s="1">
        <f t="shared" ca="1" si="31"/>
        <v>6792</v>
      </c>
      <c r="T25" s="1" t="str">
        <f>IF(H25="","",VLOOKUP(H25,'Соль SKU'!$A$1:$B$150,2,0))</f>
        <v>2.7, Альче</v>
      </c>
      <c r="U25" s="1">
        <f t="shared" si="6"/>
        <v>9.4117647058823533</v>
      </c>
      <c r="V25" s="1">
        <f t="shared" si="7"/>
        <v>0</v>
      </c>
      <c r="W25" s="1">
        <f t="shared" si="32"/>
        <v>0</v>
      </c>
      <c r="X25" s="1" t="str">
        <f t="shared" ca="1" si="33"/>
        <v/>
      </c>
    </row>
    <row r="26" spans="1:24" s="1" customFormat="1" ht="13.75" customHeight="1" x14ac:dyDescent="0.2">
      <c r="A26" s="31" t="str">
        <f ca="1">IF(O26="-", "-", 1 + MAX(Вода!$A$2:$A$147) + SUM(INDIRECT(ADDRESS(2,COLUMN(R26)) &amp; ":" &amp; ADDRESS(ROW(),COLUMN(R26)))))</f>
        <v>-</v>
      </c>
      <c r="B26" s="31" t="s">
        <v>675</v>
      </c>
      <c r="C26" s="31" t="s">
        <v>675</v>
      </c>
      <c r="D26" s="31" t="s">
        <v>675</v>
      </c>
      <c r="E26" s="31" t="s">
        <v>675</v>
      </c>
      <c r="F26" s="31" t="s">
        <v>675</v>
      </c>
      <c r="G26" s="31" t="s">
        <v>675</v>
      </c>
      <c r="H26" s="31" t="s">
        <v>675</v>
      </c>
      <c r="J26" s="11">
        <f t="shared" ca="1" si="26"/>
        <v>0</v>
      </c>
      <c r="K26" s="31"/>
      <c r="L26" s="11"/>
      <c r="M26" s="12"/>
      <c r="N26" s="18">
        <f t="shared" ca="1" si="27"/>
        <v>850</v>
      </c>
      <c r="O26" s="31" t="s">
        <v>675</v>
      </c>
      <c r="P26" s="1">
        <f t="shared" si="28"/>
        <v>0</v>
      </c>
      <c r="Q26" s="1">
        <f t="shared" ca="1" si="29"/>
        <v>7642</v>
      </c>
      <c r="R26" s="1">
        <f t="shared" si="30"/>
        <v>1</v>
      </c>
      <c r="S26" s="1">
        <f t="shared" ca="1" si="31"/>
        <v>7642</v>
      </c>
      <c r="T26" s="1" t="str">
        <f>IF(H26="","",VLOOKUP(H26,'Соль SKU'!$A$1:$B$150,2,0))</f>
        <v>-</v>
      </c>
      <c r="U26" s="1">
        <f t="shared" si="6"/>
        <v>9.4117647058823533</v>
      </c>
      <c r="V26" s="1">
        <f t="shared" si="7"/>
        <v>0</v>
      </c>
      <c r="W26" s="1">
        <f t="shared" si="32"/>
        <v>0</v>
      </c>
      <c r="X26" s="1">
        <f t="shared" ca="1" si="33"/>
        <v>850</v>
      </c>
    </row>
    <row r="27" spans="1:24" s="1" customFormat="1" ht="13.75" customHeight="1" x14ac:dyDescent="0.2">
      <c r="A27" s="33">
        <f ca="1">IF(O27="-", "-", 1 + MAX(Вода!$A$2:$A$147) + SUM(INDIRECT(ADDRESS(2,COLUMN(R27)) &amp; ":" &amp; ADDRESS(ROW(),COLUMN(R27)))))</f>
        <v>25</v>
      </c>
      <c r="B27" s="33" t="s">
        <v>642</v>
      </c>
      <c r="C27" s="33">
        <v>850</v>
      </c>
      <c r="D27" s="33" t="s">
        <v>635</v>
      </c>
      <c r="E27" s="33" t="s">
        <v>679</v>
      </c>
      <c r="F27" s="33" t="s">
        <v>679</v>
      </c>
      <c r="G27" s="33" t="s">
        <v>680</v>
      </c>
      <c r="H27" s="33" t="s">
        <v>208</v>
      </c>
      <c r="I27" s="33">
        <v>247</v>
      </c>
      <c r="J27" s="11" t="str">
        <f t="shared" ca="1" si="26"/>
        <v/>
      </c>
      <c r="K27" s="31">
        <v>1</v>
      </c>
      <c r="L27" s="11"/>
      <c r="M27" s="12"/>
      <c r="N27" s="18" t="str">
        <f t="shared" ca="1" si="27"/>
        <v/>
      </c>
      <c r="P27" s="1">
        <f t="shared" si="28"/>
        <v>247</v>
      </c>
      <c r="Q27" s="1">
        <f t="shared" ca="1" si="29"/>
        <v>0</v>
      </c>
      <c r="R27" s="1">
        <f t="shared" si="30"/>
        <v>0</v>
      </c>
      <c r="S27" s="1">
        <f t="shared" ca="1" si="31"/>
        <v>7642</v>
      </c>
      <c r="T27" s="1" t="str">
        <f>IF(H27="","",VLOOKUP(H27,'Соль SKU'!$A$1:$B$150,2,0))</f>
        <v>2.7, Альче</v>
      </c>
      <c r="U27" s="1">
        <f t="shared" si="6"/>
        <v>9.4117647058823533</v>
      </c>
      <c r="V27" s="1">
        <f t="shared" si="7"/>
        <v>0</v>
      </c>
      <c r="W27" s="1">
        <f t="shared" si="32"/>
        <v>0</v>
      </c>
      <c r="X27" s="1" t="str">
        <f t="shared" ca="1" si="33"/>
        <v/>
      </c>
    </row>
    <row r="28" spans="1:24" s="1" customFormat="1" ht="13.75" customHeight="1" x14ac:dyDescent="0.2">
      <c r="A28" s="34">
        <f ca="1">IF(O28="-", "-", 1 + MAX(Вода!$A$2:$A$147) + SUM(INDIRECT(ADDRESS(2,COLUMN(R28)) &amp; ":" &amp; ADDRESS(ROW(),COLUMN(R28)))))</f>
        <v>25</v>
      </c>
      <c r="B28" s="34" t="s">
        <v>642</v>
      </c>
      <c r="C28" s="34">
        <v>850</v>
      </c>
      <c r="D28" s="34" t="s">
        <v>633</v>
      </c>
      <c r="E28" s="34" t="s">
        <v>679</v>
      </c>
      <c r="F28" s="34" t="s">
        <v>679</v>
      </c>
      <c r="G28" s="34" t="s">
        <v>680</v>
      </c>
      <c r="H28" s="34" t="s">
        <v>201</v>
      </c>
      <c r="I28" s="34">
        <v>100</v>
      </c>
      <c r="J28" s="11" t="str">
        <f t="shared" ca="1" si="26"/>
        <v/>
      </c>
      <c r="K28" s="31">
        <v>1</v>
      </c>
      <c r="L28" s="11"/>
      <c r="M28" s="12"/>
      <c r="N28" s="18" t="str">
        <f t="shared" ca="1" si="27"/>
        <v/>
      </c>
      <c r="P28" s="1">
        <f t="shared" si="28"/>
        <v>100</v>
      </c>
      <c r="Q28" s="1">
        <f t="shared" ca="1" si="29"/>
        <v>0</v>
      </c>
      <c r="R28" s="1">
        <f t="shared" si="30"/>
        <v>0</v>
      </c>
      <c r="S28" s="1">
        <f t="shared" ca="1" si="31"/>
        <v>7642</v>
      </c>
      <c r="T28" s="1" t="str">
        <f>IF(H28="","",VLOOKUP(H28,'Соль SKU'!$A$1:$B$150,2,0))</f>
        <v>2.7, Альче</v>
      </c>
      <c r="U28" s="1">
        <f t="shared" si="6"/>
        <v>9.4117647058823533</v>
      </c>
      <c r="V28" s="1">
        <f t="shared" si="7"/>
        <v>0</v>
      </c>
      <c r="W28" s="1">
        <f t="shared" si="32"/>
        <v>0</v>
      </c>
      <c r="X28" s="1" t="str">
        <f t="shared" ca="1" si="33"/>
        <v/>
      </c>
    </row>
    <row r="29" spans="1:24" s="1" customFormat="1" ht="13.75" customHeight="1" x14ac:dyDescent="0.2">
      <c r="A29" s="34">
        <f ca="1">IF(O29="-", "-", 1 + MAX(Вода!$A$2:$A$147) + SUM(INDIRECT(ADDRESS(2,COLUMN(R29)) &amp; ":" &amp; ADDRESS(ROW(),COLUMN(R29)))))</f>
        <v>25</v>
      </c>
      <c r="B29" s="34" t="s">
        <v>642</v>
      </c>
      <c r="C29" s="34">
        <v>850</v>
      </c>
      <c r="D29" s="34" t="s">
        <v>633</v>
      </c>
      <c r="E29" s="34" t="s">
        <v>679</v>
      </c>
      <c r="F29" s="34" t="s">
        <v>679</v>
      </c>
      <c r="G29" s="34" t="s">
        <v>680</v>
      </c>
      <c r="H29" s="34" t="s">
        <v>199</v>
      </c>
      <c r="I29" s="34">
        <v>500</v>
      </c>
      <c r="J29" s="11" t="str">
        <f t="shared" ca="1" si="26"/>
        <v/>
      </c>
      <c r="K29" s="31">
        <v>1</v>
      </c>
      <c r="L29" s="11"/>
      <c r="M29" s="12"/>
      <c r="N29" s="18" t="str">
        <f t="shared" ca="1" si="27"/>
        <v/>
      </c>
      <c r="P29" s="1">
        <f t="shared" si="28"/>
        <v>500</v>
      </c>
      <c r="Q29" s="1">
        <f t="shared" ca="1" si="29"/>
        <v>0</v>
      </c>
      <c r="R29" s="1">
        <f t="shared" si="30"/>
        <v>0</v>
      </c>
      <c r="S29" s="1">
        <f t="shared" ca="1" si="31"/>
        <v>7642</v>
      </c>
      <c r="T29" s="1" t="str">
        <f>IF(H29="","",VLOOKUP(H29,'Соль SKU'!$A$1:$B$150,2,0))</f>
        <v>2.7, Альче</v>
      </c>
      <c r="U29" s="1">
        <f t="shared" si="6"/>
        <v>9.4117647058823533</v>
      </c>
      <c r="V29" s="1">
        <f t="shared" si="7"/>
        <v>0</v>
      </c>
      <c r="W29" s="1">
        <f t="shared" si="32"/>
        <v>0</v>
      </c>
      <c r="X29" s="1" t="str">
        <f t="shared" ca="1" si="33"/>
        <v/>
      </c>
    </row>
    <row r="30" spans="1:24" s="1" customFormat="1" ht="13.75" customHeight="1" x14ac:dyDescent="0.2">
      <c r="A30" s="31" t="str">
        <f ca="1">IF(O30="-", "-", 1 + MAX(Вода!$A$2:$A$147) + SUM(INDIRECT(ADDRESS(2,COLUMN(R30)) &amp; ":" &amp; ADDRESS(ROW(),COLUMN(R30)))))</f>
        <v>-</v>
      </c>
      <c r="B30" s="31" t="s">
        <v>675</v>
      </c>
      <c r="C30" s="31" t="s">
        <v>675</v>
      </c>
      <c r="D30" s="31" t="s">
        <v>675</v>
      </c>
      <c r="E30" s="31" t="s">
        <v>675</v>
      </c>
      <c r="F30" s="31" t="s">
        <v>675</v>
      </c>
      <c r="G30" s="31" t="s">
        <v>675</v>
      </c>
      <c r="H30" s="31" t="s">
        <v>675</v>
      </c>
      <c r="J30" s="11">
        <f t="shared" ca="1" si="26"/>
        <v>3</v>
      </c>
      <c r="K30" s="31"/>
      <c r="L30" s="11"/>
      <c r="M30" s="12"/>
      <c r="N30" s="18">
        <f t="shared" ca="1" si="27"/>
        <v>850</v>
      </c>
      <c r="O30" s="31" t="s">
        <v>675</v>
      </c>
      <c r="P30" s="1">
        <f t="shared" si="28"/>
        <v>0</v>
      </c>
      <c r="Q30" s="1">
        <f t="shared" ca="1" si="29"/>
        <v>8489</v>
      </c>
      <c r="R30" s="1">
        <f t="shared" si="30"/>
        <v>1</v>
      </c>
      <c r="S30" s="1">
        <f t="shared" ca="1" si="31"/>
        <v>8489</v>
      </c>
      <c r="T30" s="1" t="str">
        <f>IF(H30="","",VLOOKUP(H30,'Соль SKU'!$A$1:$B$150,2,0))</f>
        <v>-</v>
      </c>
      <c r="U30" s="1">
        <f t="shared" si="6"/>
        <v>9.4117647058823533</v>
      </c>
      <c r="V30" s="1">
        <f t="shared" si="7"/>
        <v>0</v>
      </c>
      <c r="W30" s="1">
        <f t="shared" si="32"/>
        <v>0</v>
      </c>
      <c r="X30" s="1">
        <f t="shared" ca="1" si="33"/>
        <v>850</v>
      </c>
    </row>
    <row r="31" spans="1:24" s="1" customFormat="1" ht="13.75" customHeight="1" x14ac:dyDescent="0.2">
      <c r="A31" s="35">
        <f ca="1">IF(O31="-", "-", 1 + MAX(Вода!$A$2:$A$147) + SUM(INDIRECT(ADDRESS(2,COLUMN(R31)) &amp; ":" &amp; ADDRESS(ROW(),COLUMN(R31)))))</f>
        <v>26</v>
      </c>
      <c r="B31" s="35" t="s">
        <v>642</v>
      </c>
      <c r="C31" s="35">
        <v>850</v>
      </c>
      <c r="D31" s="35" t="s">
        <v>643</v>
      </c>
      <c r="E31" s="35" t="s">
        <v>681</v>
      </c>
      <c r="F31" s="35" t="s">
        <v>681</v>
      </c>
      <c r="G31" s="35" t="s">
        <v>682</v>
      </c>
      <c r="H31" s="35" t="s">
        <v>219</v>
      </c>
      <c r="I31" s="35">
        <v>850</v>
      </c>
      <c r="J31" s="11" t="str">
        <f t="shared" ca="1" si="26"/>
        <v/>
      </c>
      <c r="K31" s="31">
        <v>2</v>
      </c>
      <c r="L31" s="11"/>
      <c r="M31" s="12"/>
      <c r="N31" s="18" t="str">
        <f t="shared" ca="1" si="27"/>
        <v/>
      </c>
      <c r="P31" s="1">
        <f t="shared" si="28"/>
        <v>850</v>
      </c>
      <c r="Q31" s="1">
        <f t="shared" ca="1" si="29"/>
        <v>0</v>
      </c>
      <c r="R31" s="1">
        <f t="shared" si="30"/>
        <v>0</v>
      </c>
      <c r="S31" s="1">
        <f t="shared" ca="1" si="31"/>
        <v>8489</v>
      </c>
      <c r="T31" s="1" t="str">
        <f>IF(H31="","",VLOOKUP(H31,'Соль SKU'!$A$1:$B$150,2,0))</f>
        <v>2.7, Альче</v>
      </c>
      <c r="U31" s="1">
        <f t="shared" si="6"/>
        <v>9.4117647058823533</v>
      </c>
      <c r="V31" s="1">
        <f t="shared" si="7"/>
        <v>0</v>
      </c>
      <c r="W31" s="1">
        <f t="shared" si="32"/>
        <v>0</v>
      </c>
      <c r="X31" s="1" t="str">
        <f t="shared" ca="1" si="33"/>
        <v/>
      </c>
    </row>
    <row r="32" spans="1:24" s="1" customFormat="1" ht="13.75" customHeight="1" x14ac:dyDescent="0.2">
      <c r="A32" s="31" t="str">
        <f ca="1">IF(O32="-", "-", 1 + MAX(Вода!$A$2:$A$147) + SUM(INDIRECT(ADDRESS(2,COLUMN(R32)) &amp; ":" &amp; ADDRESS(ROW(),COLUMN(R32)))))</f>
        <v>-</v>
      </c>
      <c r="B32" s="31" t="s">
        <v>675</v>
      </c>
      <c r="C32" s="31" t="s">
        <v>675</v>
      </c>
      <c r="D32" s="31" t="s">
        <v>675</v>
      </c>
      <c r="E32" s="31" t="s">
        <v>675</v>
      </c>
      <c r="F32" s="31" t="s">
        <v>675</v>
      </c>
      <c r="G32" s="31" t="s">
        <v>675</v>
      </c>
      <c r="H32" s="31" t="s">
        <v>675</v>
      </c>
      <c r="J32" s="11">
        <f t="shared" ca="1" si="26"/>
        <v>0</v>
      </c>
      <c r="K32" s="31"/>
      <c r="L32" s="11"/>
      <c r="M32" s="12"/>
      <c r="N32" s="18">
        <f t="shared" ca="1" si="27"/>
        <v>850</v>
      </c>
      <c r="O32" s="31" t="s">
        <v>675</v>
      </c>
      <c r="P32" s="1">
        <f t="shared" si="28"/>
        <v>0</v>
      </c>
      <c r="Q32" s="1">
        <f t="shared" ca="1" si="29"/>
        <v>9339</v>
      </c>
      <c r="R32" s="1">
        <f t="shared" si="30"/>
        <v>1</v>
      </c>
      <c r="S32" s="1">
        <f t="shared" ca="1" si="31"/>
        <v>9339</v>
      </c>
      <c r="T32" s="1" t="str">
        <f>IF(H32="","",VLOOKUP(H32,'Соль SKU'!$A$1:$B$150,2,0))</f>
        <v>-</v>
      </c>
      <c r="U32" s="1">
        <f t="shared" si="6"/>
        <v>9.4117647058823533</v>
      </c>
      <c r="V32" s="1">
        <f t="shared" si="7"/>
        <v>0</v>
      </c>
      <c r="W32" s="1">
        <f t="shared" si="32"/>
        <v>0</v>
      </c>
      <c r="X32" s="1">
        <f t="shared" ca="1" si="33"/>
        <v>850</v>
      </c>
    </row>
    <row r="33" spans="1:24" s="1" customFormat="1" ht="13.75" customHeight="1" x14ac:dyDescent="0.2">
      <c r="A33" s="35">
        <f ca="1">IF(O33="-", "-", 1 + MAX(Вода!$A$2:$A$147) + SUM(INDIRECT(ADDRESS(2,COLUMN(R33)) &amp; ":" &amp; ADDRESS(ROW(),COLUMN(R33)))))</f>
        <v>27</v>
      </c>
      <c r="B33" s="35" t="s">
        <v>642</v>
      </c>
      <c r="C33" s="35">
        <v>850</v>
      </c>
      <c r="D33" s="35" t="s">
        <v>643</v>
      </c>
      <c r="E33" s="35" t="s">
        <v>681</v>
      </c>
      <c r="F33" s="35" t="s">
        <v>681</v>
      </c>
      <c r="G33" s="35" t="s">
        <v>682</v>
      </c>
      <c r="H33" s="35" t="s">
        <v>219</v>
      </c>
      <c r="I33" s="35">
        <v>356</v>
      </c>
      <c r="J33" s="11" t="str">
        <f t="shared" ca="1" si="26"/>
        <v/>
      </c>
      <c r="K33" s="31">
        <v>2</v>
      </c>
      <c r="L33" s="11"/>
      <c r="M33" s="12"/>
      <c r="N33" s="18" t="str">
        <f t="shared" ca="1" si="27"/>
        <v/>
      </c>
      <c r="P33" s="1">
        <f t="shared" si="28"/>
        <v>356</v>
      </c>
      <c r="Q33" s="1">
        <f t="shared" ca="1" si="29"/>
        <v>0</v>
      </c>
      <c r="R33" s="1">
        <f t="shared" si="30"/>
        <v>0</v>
      </c>
      <c r="S33" s="1">
        <f t="shared" ca="1" si="31"/>
        <v>9339</v>
      </c>
      <c r="T33" s="1" t="str">
        <f>IF(H33="","",VLOOKUP(H33,'Соль SKU'!$A$1:$B$150,2,0))</f>
        <v>2.7, Альче</v>
      </c>
      <c r="U33" s="1">
        <f t="shared" si="6"/>
        <v>9.4117647058823533</v>
      </c>
      <c r="V33" s="1">
        <f t="shared" si="7"/>
        <v>0</v>
      </c>
      <c r="W33" s="1">
        <f t="shared" si="32"/>
        <v>0</v>
      </c>
      <c r="X33" s="1" t="str">
        <f t="shared" ca="1" si="33"/>
        <v/>
      </c>
    </row>
    <row r="34" spans="1:24" s="1" customFormat="1" ht="13.75" customHeight="1" x14ac:dyDescent="0.2">
      <c r="A34" s="35">
        <f ca="1">IF(O34="-", "-", 1 + MAX(Вода!$A$2:$A$147) + SUM(INDIRECT(ADDRESS(2,COLUMN(R34)) &amp; ":" &amp; ADDRESS(ROW(),COLUMN(R34)))))</f>
        <v>27</v>
      </c>
      <c r="B34" s="35" t="s">
        <v>642</v>
      </c>
      <c r="C34" s="35">
        <v>850</v>
      </c>
      <c r="D34" s="35" t="s">
        <v>643</v>
      </c>
      <c r="E34" s="35" t="s">
        <v>681</v>
      </c>
      <c r="F34" s="35" t="s">
        <v>681</v>
      </c>
      <c r="G34" s="35" t="s">
        <v>682</v>
      </c>
      <c r="H34" s="35" t="s">
        <v>205</v>
      </c>
      <c r="I34" s="35">
        <v>500</v>
      </c>
      <c r="J34" s="11" t="str">
        <f t="shared" ca="1" si="26"/>
        <v/>
      </c>
      <c r="K34" s="31">
        <v>1</v>
      </c>
      <c r="L34" s="11"/>
      <c r="M34" s="12"/>
      <c r="N34" s="18" t="str">
        <f t="shared" ca="1" si="27"/>
        <v/>
      </c>
      <c r="P34" s="1">
        <f t="shared" si="28"/>
        <v>500</v>
      </c>
      <c r="Q34" s="1">
        <f t="shared" ca="1" si="29"/>
        <v>0</v>
      </c>
      <c r="R34" s="1">
        <f t="shared" si="30"/>
        <v>0</v>
      </c>
      <c r="S34" s="1">
        <f t="shared" ca="1" si="31"/>
        <v>9339</v>
      </c>
      <c r="T34" s="1" t="str">
        <f>IF(H34="","",VLOOKUP(H34,'Соль SKU'!$A$1:$B$150,2,0))</f>
        <v>2.7, Альче</v>
      </c>
      <c r="U34" s="1">
        <f t="shared" si="6"/>
        <v>9.4117647058823533</v>
      </c>
      <c r="V34" s="1">
        <f t="shared" si="7"/>
        <v>0</v>
      </c>
      <c r="W34" s="1">
        <f t="shared" si="32"/>
        <v>0</v>
      </c>
      <c r="X34" s="1" t="str">
        <f t="shared" ca="1" si="33"/>
        <v/>
      </c>
    </row>
    <row r="35" spans="1:24" s="1" customFormat="1" ht="13.75" customHeight="1" x14ac:dyDescent="0.2">
      <c r="A35" s="31" t="str">
        <f ca="1">IF(O35="-", "-", 1 + MAX(Вода!$A$2:$A$147) + SUM(INDIRECT(ADDRESS(2,COLUMN(R35)) &amp; ":" &amp; ADDRESS(ROW(),COLUMN(R35)))))</f>
        <v>-</v>
      </c>
      <c r="B35" s="31" t="s">
        <v>675</v>
      </c>
      <c r="C35" s="31" t="s">
        <v>675</v>
      </c>
      <c r="D35" s="31" t="s">
        <v>675</v>
      </c>
      <c r="E35" s="31" t="s">
        <v>675</v>
      </c>
      <c r="F35" s="31" t="s">
        <v>675</v>
      </c>
      <c r="G35" s="31" t="s">
        <v>675</v>
      </c>
      <c r="H35" s="31" t="s">
        <v>675</v>
      </c>
      <c r="J35" s="11">
        <f t="shared" ca="1" si="26"/>
        <v>-6</v>
      </c>
      <c r="K35" s="31"/>
      <c r="L35" s="11"/>
      <c r="M35" s="12"/>
      <c r="N35" s="18">
        <f t="shared" ca="1" si="27"/>
        <v>850</v>
      </c>
      <c r="O35" s="31" t="s">
        <v>675</v>
      </c>
      <c r="P35" s="1">
        <f t="shared" si="28"/>
        <v>0</v>
      </c>
      <c r="Q35" s="1">
        <f t="shared" ca="1" si="29"/>
        <v>10195</v>
      </c>
      <c r="R35" s="1">
        <f t="shared" si="30"/>
        <v>1</v>
      </c>
      <c r="S35" s="1">
        <f t="shared" ca="1" si="31"/>
        <v>10195</v>
      </c>
      <c r="T35" s="1" t="str">
        <f>IF(H35="","",VLOOKUP(H35,'Соль SKU'!$A$1:$B$150,2,0))</f>
        <v>-</v>
      </c>
      <c r="U35" s="1">
        <f t="shared" si="6"/>
        <v>9.4117647058823533</v>
      </c>
      <c r="V35" s="1">
        <f t="shared" si="7"/>
        <v>0</v>
      </c>
      <c r="W35" s="1">
        <f t="shared" si="32"/>
        <v>0</v>
      </c>
      <c r="X35" s="1">
        <f t="shared" ca="1" si="33"/>
        <v>850</v>
      </c>
    </row>
    <row r="36" spans="1:24" s="1" customFormat="1" ht="13.75" customHeight="1" x14ac:dyDescent="0.2">
      <c r="A36" s="34">
        <f ca="1">IF(O36="-", "-", 1 + MAX(Вода!$A$2:$A$147) + SUM(INDIRECT(ADDRESS(2,COLUMN(R36)) &amp; ":" &amp; ADDRESS(ROW(),COLUMN(R36)))))</f>
        <v>28</v>
      </c>
      <c r="B36" s="34" t="s">
        <v>632</v>
      </c>
      <c r="C36" s="34">
        <v>850</v>
      </c>
      <c r="D36" s="34" t="s">
        <v>633</v>
      </c>
      <c r="E36" s="34" t="s">
        <v>683</v>
      </c>
      <c r="F36" s="34" t="s">
        <v>683</v>
      </c>
      <c r="G36" s="34" t="s">
        <v>680</v>
      </c>
      <c r="H36" s="34" t="s">
        <v>202</v>
      </c>
      <c r="I36" s="34">
        <v>618</v>
      </c>
      <c r="J36" s="11" t="str">
        <f t="shared" ca="1" si="26"/>
        <v/>
      </c>
      <c r="K36" s="31">
        <v>1</v>
      </c>
      <c r="L36" s="11"/>
      <c r="M36" s="12"/>
      <c r="N36" s="18" t="str">
        <f t="shared" ca="1" si="27"/>
        <v/>
      </c>
      <c r="P36" s="1">
        <f t="shared" si="28"/>
        <v>618</v>
      </c>
      <c r="Q36" s="1">
        <f t="shared" ca="1" si="29"/>
        <v>0</v>
      </c>
      <c r="R36" s="1">
        <f t="shared" si="30"/>
        <v>0</v>
      </c>
      <c r="S36" s="1">
        <f t="shared" ca="1" si="31"/>
        <v>10195</v>
      </c>
      <c r="T36" s="1" t="str">
        <f>IF(H36="","",VLOOKUP(H36,'Соль SKU'!$A$1:$B$150,2,0))</f>
        <v>2.7, Альче, без лактозы</v>
      </c>
      <c r="U36" s="1">
        <f t="shared" si="6"/>
        <v>9.4117647058823533</v>
      </c>
      <c r="V36" s="1">
        <f t="shared" si="7"/>
        <v>0</v>
      </c>
      <c r="W36" s="1">
        <f t="shared" si="32"/>
        <v>0</v>
      </c>
      <c r="X36" s="1" t="str">
        <f t="shared" ca="1" si="33"/>
        <v/>
      </c>
    </row>
    <row r="37" spans="1:24" s="1" customFormat="1" ht="13.75" customHeight="1" x14ac:dyDescent="0.2">
      <c r="A37" s="33">
        <f ca="1">IF(O37="-", "-", 1 + MAX(Вода!$A$2:$A$147) + SUM(INDIRECT(ADDRESS(2,COLUMN(R37)) &amp; ":" &amp; ADDRESS(ROW(),COLUMN(R37)))))</f>
        <v>28</v>
      </c>
      <c r="B37" s="33" t="s">
        <v>632</v>
      </c>
      <c r="C37" s="33">
        <v>850</v>
      </c>
      <c r="D37" s="33" t="s">
        <v>635</v>
      </c>
      <c r="E37" s="33" t="s">
        <v>683</v>
      </c>
      <c r="F37" s="33" t="s">
        <v>683</v>
      </c>
      <c r="G37" s="33" t="s">
        <v>680</v>
      </c>
      <c r="H37" s="33" t="s">
        <v>214</v>
      </c>
      <c r="I37" s="33">
        <v>41</v>
      </c>
      <c r="J37" s="11" t="str">
        <f ca="1">IF(M37="", IF(O37="","",X37+(INDIRECT("S" &amp; ROW() - 1) - S37)),IF(O37="", "", INDIRECT("S" &amp; ROW() - 1) - S37))</f>
        <v/>
      </c>
      <c r="K37" s="31">
        <v>1</v>
      </c>
      <c r="L37" s="11"/>
      <c r="M37" s="12"/>
      <c r="N37" s="18" t="str">
        <f ca="1">IF(M37="", IF(X37=0, "", X37), IF(V37 = "", "", IF(V37/U37 = 0, "", V37/U37)))</f>
        <v/>
      </c>
      <c r="P37" s="1">
        <f>IF(O37 = "-", -W37,I37)</f>
        <v>41</v>
      </c>
      <c r="Q37" s="1">
        <f ca="1">IF(O37 = "-", SUM(INDIRECT(ADDRESS(2,COLUMN(P37)) &amp; ":" &amp; ADDRESS(ROW(),COLUMN(P37)))), 0)</f>
        <v>0</v>
      </c>
      <c r="R37" s="1">
        <f>IF(O37="-",1,0)</f>
        <v>0</v>
      </c>
      <c r="S37" s="1">
        <f ca="1">IF(Q37 = 0, INDIRECT("S" &amp; ROW() - 1), Q37)</f>
        <v>10195</v>
      </c>
      <c r="T37" s="1" t="str">
        <f>IF(H37="","",VLOOKUP(H37,'Соль SKU'!$A$1:$B$150,2,0))</f>
        <v>2.7, Сакко</v>
      </c>
      <c r="U37" s="1">
        <f t="shared" si="6"/>
        <v>9.4117647058823533</v>
      </c>
      <c r="V37" s="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>IF(V37 = "", "", V37/U37)</f>
        <v>0</v>
      </c>
      <c r="X37" s="1" t="str">
        <f ca="1">IF(O37="", "", MAX(ROUND(-(INDIRECT("S" &amp; ROW() - 1) - S37)/850, 0), 1) * 850)</f>
        <v/>
      </c>
    </row>
    <row r="38" spans="1:24" s="1" customFormat="1" ht="13.75" customHeight="1" x14ac:dyDescent="0.2">
      <c r="A38" s="33">
        <f ca="1">IF(O38="-", "-", 1 + MAX(Вода!$A$2:$A$147) + SUM(INDIRECT(ADDRESS(2,COLUMN(R38)) &amp; ":" &amp; ADDRESS(ROW(),COLUMN(R38)))))</f>
        <v>28</v>
      </c>
      <c r="B38" s="33" t="s">
        <v>632</v>
      </c>
      <c r="C38" s="33">
        <v>850</v>
      </c>
      <c r="D38" s="33" t="s">
        <v>635</v>
      </c>
      <c r="E38" s="33" t="s">
        <v>683</v>
      </c>
      <c r="F38" s="33" t="s">
        <v>683</v>
      </c>
      <c r="G38" s="33" t="s">
        <v>680</v>
      </c>
      <c r="H38" s="33" t="s">
        <v>198</v>
      </c>
      <c r="I38" s="33">
        <v>180</v>
      </c>
      <c r="J38" s="11" t="str">
        <f ca="1">IF(M38="", IF(O38="","",X38+(INDIRECT("S" &amp; ROW() - 1) - S38)),IF(O38="", "", INDIRECT("S" &amp; ROW() - 1) - S38))</f>
        <v/>
      </c>
      <c r="K38" s="31">
        <v>1</v>
      </c>
      <c r="L38" s="11"/>
      <c r="M38" s="12"/>
      <c r="N38" s="18" t="str">
        <f ca="1">IF(M38="", IF(X38=0, "", X38), IF(V38 = "", "", IF(V38/U38 = 0, "", V38/U38)))</f>
        <v/>
      </c>
      <c r="P38" s="1">
        <f>IF(O38 = "-", -W38,I38)</f>
        <v>180</v>
      </c>
      <c r="Q38" s="1">
        <f ca="1">IF(O38 = "-", SUM(INDIRECT(ADDRESS(2,COLUMN(P38)) &amp; ":" &amp; ADDRESS(ROW(),COLUMN(P38)))), 0)</f>
        <v>0</v>
      </c>
      <c r="R38" s="1">
        <f>IF(O38="-",1,0)</f>
        <v>0</v>
      </c>
      <c r="S38" s="1">
        <f ca="1">IF(Q38 = 0, INDIRECT("S" &amp; ROW() - 1), Q38)</f>
        <v>10195</v>
      </c>
      <c r="T38" s="1" t="str">
        <f>IF(H38="","",VLOOKUP(H38,'Соль SKU'!$A$1:$B$150,2,0))</f>
        <v>2.7, Альче</v>
      </c>
      <c r="U38" s="1">
        <f t="shared" si="6"/>
        <v>9.4117647058823533</v>
      </c>
      <c r="V38" s="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>
        <f>IF(V38 = "", "", V38/U38)</f>
        <v>0</v>
      </c>
      <c r="X38" s="1" t="str">
        <f ca="1">IF(O38="", "", MAX(ROUND(-(INDIRECT("S" &amp; ROW() - 1) - S38)/850, 0), 1) * 850)</f>
        <v/>
      </c>
    </row>
    <row r="39" spans="1:24" s="1" customFormat="1" ht="13.75" customHeight="1" x14ac:dyDescent="0.2">
      <c r="A39" s="31" t="str">
        <f ca="1">IF(O39="-", "-", 1 + MAX(Вода!$A$2:$A$147) + SUM(INDIRECT(ADDRESS(2,COLUMN(R39)) &amp; ":" &amp; ADDRESS(ROW(),COLUMN(R39)))))</f>
        <v>-</v>
      </c>
      <c r="B39" s="31" t="s">
        <v>675</v>
      </c>
      <c r="C39" s="31" t="s">
        <v>675</v>
      </c>
      <c r="D39" s="31" t="s">
        <v>675</v>
      </c>
      <c r="E39" s="31" t="s">
        <v>675</v>
      </c>
      <c r="F39" s="31" t="s">
        <v>675</v>
      </c>
      <c r="G39" s="31" t="s">
        <v>675</v>
      </c>
      <c r="H39" s="31" t="s">
        <v>675</v>
      </c>
      <c r="J39" s="11">
        <f t="shared" ref="J39:J40" ca="1" si="34">IF(M39="", IF(O39="","",X39+(INDIRECT("S" &amp; ROW() - 1) - S39)),IF(O39="", "", INDIRECT("S" &amp; ROW() - 1) - S39))</f>
        <v>11</v>
      </c>
      <c r="K39" s="31"/>
      <c r="L39" s="11"/>
      <c r="M39" s="12"/>
      <c r="N39" s="18">
        <f t="shared" ref="N39:N40" ca="1" si="35">IF(M39="", IF(X39=0, "", X39), IF(V39 = "", "", IF(V39/U39 = 0, "", V39/U39)))</f>
        <v>850</v>
      </c>
      <c r="O39" s="31" t="s">
        <v>675</v>
      </c>
      <c r="P39" s="1">
        <f t="shared" ref="P39:P40" si="36">IF(O39 = "-", -W39,I39)</f>
        <v>0</v>
      </c>
      <c r="Q39" s="1">
        <f t="shared" ref="Q39:Q40" ca="1" si="37">IF(O39 = "-", SUM(INDIRECT(ADDRESS(2,COLUMN(P39)) &amp; ":" &amp; ADDRESS(ROW(),COLUMN(P39)))), 0)</f>
        <v>11034</v>
      </c>
      <c r="R39" s="1">
        <f t="shared" ref="R39:R40" si="38">IF(O39="-",1,0)</f>
        <v>1</v>
      </c>
      <c r="S39" s="1">
        <f t="shared" ref="S39:S40" ca="1" si="39">IF(Q39 = 0, INDIRECT("S" &amp; ROW() - 1), Q39)</f>
        <v>11034</v>
      </c>
      <c r="T39" s="1" t="str">
        <f>IF(H39="","",VLOOKUP(H39,'Соль SKU'!$A$1:$B$150,2,0))</f>
        <v>-</v>
      </c>
      <c r="U39" s="1">
        <f t="shared" si="6"/>
        <v>9.4117647058823533</v>
      </c>
      <c r="V39" s="1">
        <f t="shared" si="7"/>
        <v>0</v>
      </c>
      <c r="W39" s="1">
        <f t="shared" ref="W39:W40" si="40">IF(V39 = "", "", V39/U39)</f>
        <v>0</v>
      </c>
      <c r="X39" s="1">
        <f t="shared" ref="X39:X40" ca="1" si="41">IF(O39="", "", MAX(ROUND(-(INDIRECT("S" &amp; ROW() - 1) - S39)/850, 0), 1) * 850)</f>
        <v>850</v>
      </c>
    </row>
    <row r="40" spans="1:24" s="1" customFormat="1" ht="13.75" customHeight="1" x14ac:dyDescent="0.2">
      <c r="A40" s="33">
        <f ca="1">IF(O40="-", "-", 1 + MAX(Вода!$A$2:$A$147) + SUM(INDIRECT(ADDRESS(2,COLUMN(R40)) &amp; ":" &amp; ADDRESS(ROW(),COLUMN(R40)))))</f>
        <v>29</v>
      </c>
      <c r="B40" s="33" t="s">
        <v>642</v>
      </c>
      <c r="C40" s="33">
        <v>850</v>
      </c>
      <c r="D40" s="33" t="s">
        <v>635</v>
      </c>
      <c r="E40" s="33" t="s">
        <v>684</v>
      </c>
      <c r="F40" s="33" t="s">
        <v>684</v>
      </c>
      <c r="G40" s="33" t="s">
        <v>680</v>
      </c>
      <c r="H40" s="33" t="s">
        <v>210</v>
      </c>
      <c r="I40" s="33">
        <v>200</v>
      </c>
      <c r="J40" s="11" t="str">
        <f t="shared" ca="1" si="34"/>
        <v/>
      </c>
      <c r="K40" s="31">
        <v>1</v>
      </c>
      <c r="L40" s="11"/>
      <c r="M40" s="12"/>
      <c r="N40" s="18" t="str">
        <f t="shared" ca="1" si="35"/>
        <v/>
      </c>
      <c r="P40" s="1">
        <f t="shared" si="36"/>
        <v>200</v>
      </c>
      <c r="Q40" s="1">
        <f t="shared" ca="1" si="37"/>
        <v>0</v>
      </c>
      <c r="R40" s="1">
        <f t="shared" si="38"/>
        <v>0</v>
      </c>
      <c r="S40" s="1">
        <f t="shared" ca="1" si="39"/>
        <v>11034</v>
      </c>
      <c r="T40" s="1" t="str">
        <f>IF(H40="","",VLOOKUP(H40,'Соль SKU'!$A$1:$B$150,2,0))</f>
        <v>2.7, Сакко</v>
      </c>
      <c r="U40" s="1">
        <f t="shared" si="6"/>
        <v>9.4117647058823533</v>
      </c>
      <c r="V40" s="1">
        <f t="shared" si="7"/>
        <v>0</v>
      </c>
      <c r="W40" s="1">
        <f t="shared" si="40"/>
        <v>0</v>
      </c>
      <c r="X40" s="1" t="str">
        <f t="shared" ca="1" si="41"/>
        <v/>
      </c>
    </row>
    <row r="41" spans="1:24" s="1" customFormat="1" ht="13.75" customHeight="1" x14ac:dyDescent="0.2">
      <c r="A41" s="34">
        <f ca="1">IF(O41="-", "-", 1 + MAX(Вода!$A$2:$A$147) + SUM(INDIRECT(ADDRESS(2,COLUMN(R41)) &amp; ":" &amp; ADDRESS(ROW(),COLUMN(R41)))))</f>
        <v>29</v>
      </c>
      <c r="B41" s="34" t="s">
        <v>642</v>
      </c>
      <c r="C41" s="34">
        <v>850</v>
      </c>
      <c r="D41" s="34" t="s">
        <v>633</v>
      </c>
      <c r="E41" s="34" t="s">
        <v>684</v>
      </c>
      <c r="F41" s="34" t="s">
        <v>684</v>
      </c>
      <c r="G41" s="34" t="s">
        <v>680</v>
      </c>
      <c r="H41" s="34" t="s">
        <v>196</v>
      </c>
      <c r="I41" s="34">
        <v>204</v>
      </c>
      <c r="J41" s="11" t="str">
        <f ca="1">IF(M41="", IF(O41="","",X41+(INDIRECT("S" &amp; ROW() - 1) - S41)),IF(O41="", "", INDIRECT("S" &amp; ROW() - 1) - S41))</f>
        <v/>
      </c>
      <c r="K41" s="31">
        <v>1</v>
      </c>
      <c r="L41" s="11"/>
      <c r="M41" s="12"/>
      <c r="N41" s="18" t="str">
        <f ca="1">IF(M41="", IF(X41=0, "", X41), IF(V41 = "", "", IF(V41/U41 = 0, "", V41/U41)))</f>
        <v/>
      </c>
      <c r="P41" s="1">
        <f>IF(O41 = "-", -W41,I41)</f>
        <v>204</v>
      </c>
      <c r="Q41" s="1">
        <f ca="1">IF(O41 = "-", SUM(INDIRECT(ADDRESS(2,COLUMN(P41)) &amp; ":" &amp; ADDRESS(ROW(),COLUMN(P41)))), 0)</f>
        <v>0</v>
      </c>
      <c r="R41" s="1">
        <f>IF(O41="-",1,0)</f>
        <v>0</v>
      </c>
      <c r="S41" s="1">
        <f ca="1">IF(Q41 = 0, INDIRECT("S" &amp; ROW() - 1), Q41)</f>
        <v>11034</v>
      </c>
      <c r="T41" s="1" t="str">
        <f>IF(H41="","",VLOOKUP(H41,'Соль SKU'!$A$1:$B$150,2,0))</f>
        <v>2.7, Альче</v>
      </c>
      <c r="U41" s="1">
        <f t="shared" si="6"/>
        <v>9.4117647058823533</v>
      </c>
      <c r="V41" s="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>
        <f>IF(V41 = "", "", V41/U41)</f>
        <v>0</v>
      </c>
      <c r="X41" s="1" t="str">
        <f ca="1">IF(O41="", "", MAX(ROUND(-(INDIRECT("S" &amp; ROW() - 1) - S41)/850, 0), 1) * 850)</f>
        <v/>
      </c>
    </row>
    <row r="42" spans="1:24" s="1" customFormat="1" ht="13.75" customHeight="1" x14ac:dyDescent="0.2">
      <c r="A42" s="34">
        <f ca="1">IF(O42="-", "-", 1 + MAX(Вода!$A$2:$A$147) + SUM(INDIRECT(ADDRESS(2,COLUMN(R42)) &amp; ":" &amp; ADDRESS(ROW(),COLUMN(R42)))))</f>
        <v>29</v>
      </c>
      <c r="B42" s="34" t="s">
        <v>642</v>
      </c>
      <c r="C42" s="34">
        <v>850</v>
      </c>
      <c r="D42" s="34" t="s">
        <v>633</v>
      </c>
      <c r="E42" s="34" t="s">
        <v>684</v>
      </c>
      <c r="F42" s="34" t="s">
        <v>684</v>
      </c>
      <c r="G42" s="34" t="s">
        <v>680</v>
      </c>
      <c r="H42" s="34" t="s">
        <v>197</v>
      </c>
      <c r="I42" s="34">
        <v>446</v>
      </c>
      <c r="J42" s="11" t="str">
        <f ca="1">IF(M42="", IF(O42="","",X42+(INDIRECT("S" &amp; ROW() - 1) - S42)),IF(O42="", "", INDIRECT("S" &amp; ROW() - 1) - S42))</f>
        <v/>
      </c>
      <c r="K42" s="31">
        <v>1</v>
      </c>
      <c r="L42" s="11"/>
      <c r="M42" s="12"/>
      <c r="N42" s="18" t="str">
        <f ca="1">IF(M42="", IF(X42=0, "", X42), IF(V42 = "", "", IF(V42/U42 = 0, "", V42/U42)))</f>
        <v/>
      </c>
      <c r="P42" s="1">
        <f>IF(O42 = "-", -W42,I42)</f>
        <v>446</v>
      </c>
      <c r="Q42" s="1">
        <f ca="1">IF(O42 = "-", SUM(INDIRECT(ADDRESS(2,COLUMN(P42)) &amp; ":" &amp; ADDRESS(ROW(),COLUMN(P42)))), 0)</f>
        <v>0</v>
      </c>
      <c r="R42" s="1">
        <f>IF(O42="-",1,0)</f>
        <v>0</v>
      </c>
      <c r="S42" s="1">
        <f ca="1">IF(Q42 = 0, INDIRECT("S" &amp; ROW() - 1), Q42)</f>
        <v>11034</v>
      </c>
      <c r="T42" s="1" t="str">
        <f>IF(H42="","",VLOOKUP(H42,'Соль SKU'!$A$1:$B$150,2,0))</f>
        <v>2.7, Альче</v>
      </c>
      <c r="U42" s="1">
        <f t="shared" si="6"/>
        <v>9.4117647058823533</v>
      </c>
      <c r="V42" s="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>
        <f>IF(V42 = "", "", V42/U42)</f>
        <v>0</v>
      </c>
      <c r="X42" s="1" t="str">
        <f ca="1">IF(O42="", "", MAX(ROUND(-(INDIRECT("S" &amp; ROW() - 1) - S42)/850, 0), 1) * 850)</f>
        <v/>
      </c>
    </row>
    <row r="43" spans="1:24" s="1" customFormat="1" ht="13.75" customHeight="1" x14ac:dyDescent="0.2">
      <c r="A43" s="31" t="str">
        <f ca="1">IF(O43="-", "-", 1 + MAX(Вода!$A$2:$A$147) + SUM(INDIRECT(ADDRESS(2,COLUMN(R43)) &amp; ":" &amp; ADDRESS(ROW(),COLUMN(R43)))))</f>
        <v>-</v>
      </c>
      <c r="B43" s="31" t="s">
        <v>675</v>
      </c>
      <c r="C43" s="31" t="s">
        <v>675</v>
      </c>
      <c r="D43" s="31" t="s">
        <v>675</v>
      </c>
      <c r="E43" s="31" t="s">
        <v>675</v>
      </c>
      <c r="F43" s="31" t="s">
        <v>675</v>
      </c>
      <c r="G43" s="31" t="s">
        <v>675</v>
      </c>
      <c r="H43" s="31" t="s">
        <v>675</v>
      </c>
      <c r="J43" s="11">
        <f t="shared" ref="J43" ca="1" si="42">IF(M43="", IF(O43="","",X43+(INDIRECT("S" &amp; ROW() - 1) - S43)),IF(O43="", "", INDIRECT("S" &amp; ROW() - 1) - S43))</f>
        <v>0</v>
      </c>
      <c r="K43" s="31"/>
      <c r="L43" s="11"/>
      <c r="M43" s="12"/>
      <c r="N43" s="18">
        <f t="shared" ref="N43" ca="1" si="43">IF(M43="", IF(X43=0, "", X43), IF(V43 = "", "", IF(V43/U43 = 0, "", V43/U43)))</f>
        <v>850</v>
      </c>
      <c r="O43" s="31" t="s">
        <v>675</v>
      </c>
      <c r="P43" s="1">
        <f t="shared" ref="P43" si="44">IF(O43 = "-", -W43,I43)</f>
        <v>0</v>
      </c>
      <c r="Q43" s="1">
        <f t="shared" ref="Q43" ca="1" si="45">IF(O43 = "-", SUM(INDIRECT(ADDRESS(2,COLUMN(P43)) &amp; ":" &amp; ADDRESS(ROW(),COLUMN(P43)))), 0)</f>
        <v>11884</v>
      </c>
      <c r="R43" s="1">
        <f t="shared" ref="R43" si="46">IF(O43="-",1,0)</f>
        <v>1</v>
      </c>
      <c r="S43" s="1">
        <f t="shared" ref="S43" ca="1" si="47">IF(Q43 = 0, INDIRECT("S" &amp; ROW() - 1), Q43)</f>
        <v>11884</v>
      </c>
      <c r="T43" s="1" t="str">
        <f>IF(H43="","",VLOOKUP(H43,'Соль SKU'!$A$1:$B$150,2,0))</f>
        <v>-</v>
      </c>
      <c r="U43" s="1">
        <f t="shared" si="6"/>
        <v>9.4117647058823533</v>
      </c>
      <c r="V43" s="1">
        <f t="shared" si="7"/>
        <v>0</v>
      </c>
      <c r="W43" s="1">
        <f t="shared" ref="W43" si="48">IF(V43 = "", "", V43/U43)</f>
        <v>0</v>
      </c>
      <c r="X43" s="1">
        <f t="shared" ref="X43" ca="1" si="49">IF(O43="", "", MAX(ROUND(-(INDIRECT("S" &amp; ROW() - 1) - S43)/850, 0), 1) * 850)</f>
        <v>850</v>
      </c>
    </row>
    <row r="44" spans="1:24" s="1" customFormat="1" ht="13.75" customHeight="1" x14ac:dyDescent="0.2">
      <c r="A44" s="34">
        <f ca="1">IF(O44="-", "-", 1 + MAX(Вода!$A$2:$A$147) + SUM(INDIRECT(ADDRESS(2,COLUMN(R44)) &amp; ":" &amp; ADDRESS(ROW(),COLUMN(R44)))))</f>
        <v>30</v>
      </c>
      <c r="B44" s="34" t="s">
        <v>642</v>
      </c>
      <c r="C44" s="34">
        <v>850</v>
      </c>
      <c r="D44" s="34" t="s">
        <v>633</v>
      </c>
      <c r="E44" s="34" t="s">
        <v>684</v>
      </c>
      <c r="F44" s="34" t="s">
        <v>684</v>
      </c>
      <c r="G44" s="34" t="s">
        <v>680</v>
      </c>
      <c r="H44" s="34" t="s">
        <v>197</v>
      </c>
      <c r="I44" s="34">
        <v>850</v>
      </c>
      <c r="J44" s="11" t="str">
        <f ca="1">IF(M44="", IF(O44="","",X44+(INDIRECT("S" &amp; ROW() - 1) - S44)),IF(O44="", "", INDIRECT("S" &amp; ROW() - 1) - S44))</f>
        <v/>
      </c>
      <c r="K44" s="31">
        <v>1</v>
      </c>
      <c r="L44" s="11"/>
      <c r="M44" s="12"/>
      <c r="N44" s="18" t="str">
        <f ca="1">IF(M44="", IF(X44=0, "", X44), IF(V44 = "", "", IF(V44/U44 = 0, "", V44/U44)))</f>
        <v/>
      </c>
      <c r="P44" s="1">
        <f>IF(O44 = "-", -W44,I44)</f>
        <v>850</v>
      </c>
      <c r="Q44" s="1">
        <f ca="1">IF(O44 = "-", SUM(INDIRECT(ADDRESS(2,COLUMN(P44)) &amp; ":" &amp; ADDRESS(ROW(),COLUMN(P44)))), 0)</f>
        <v>0</v>
      </c>
      <c r="R44" s="1">
        <f>IF(O44="-",1,0)</f>
        <v>0</v>
      </c>
      <c r="S44" s="1">
        <f ca="1">IF(Q44 = 0, INDIRECT("S" &amp; ROW() - 1), Q44)</f>
        <v>11884</v>
      </c>
      <c r="T44" s="1" t="str">
        <f>IF(H44="","",VLOOKUP(H44,'Соль SKU'!$A$1:$B$150,2,0))</f>
        <v>2.7, Альче</v>
      </c>
      <c r="U44" s="1">
        <f t="shared" si="6"/>
        <v>9.4117647058823533</v>
      </c>
      <c r="V44" s="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>
        <f>IF(V44 = "", "", V44/U44)</f>
        <v>0</v>
      </c>
      <c r="X44" s="1" t="str">
        <f ca="1">IF(O44="", "", MAX(ROUND(-(INDIRECT("S" &amp; ROW() - 1) - S44)/850, 0), 1) * 850)</f>
        <v/>
      </c>
    </row>
    <row r="45" spans="1:24" s="1" customFormat="1" ht="13.75" customHeight="1" x14ac:dyDescent="0.2">
      <c r="A45" s="31" t="str">
        <f ca="1">IF(O45="-", "-", 1 + MAX(Вода!$A$2:$A$147) + SUM(INDIRECT(ADDRESS(2,COLUMN(R45)) &amp; ":" &amp; ADDRESS(ROW(),COLUMN(R45)))))</f>
        <v>-</v>
      </c>
      <c r="B45" s="31" t="s">
        <v>675</v>
      </c>
      <c r="C45" s="31" t="s">
        <v>675</v>
      </c>
      <c r="D45" s="31" t="s">
        <v>675</v>
      </c>
      <c r="E45" s="31" t="s">
        <v>675</v>
      </c>
      <c r="F45" s="31" t="s">
        <v>675</v>
      </c>
      <c r="G45" s="31" t="s">
        <v>675</v>
      </c>
      <c r="H45" s="31" t="s">
        <v>675</v>
      </c>
      <c r="J45" s="11">
        <f t="shared" ref="J45" ca="1" si="50">IF(M45="", IF(O45="","",X45+(INDIRECT("S" &amp; ROW() - 1) - S45)),IF(O45="", "", INDIRECT("S" &amp; ROW() - 1) - S45))</f>
        <v>0</v>
      </c>
      <c r="K45" s="31"/>
      <c r="L45" s="11"/>
      <c r="M45" s="12"/>
      <c r="N45" s="18">
        <f t="shared" ref="N45" ca="1" si="51">IF(M45="", IF(X45=0, "", X45), IF(V45 = "", "", IF(V45/U45 = 0, "", V45/U45)))</f>
        <v>850</v>
      </c>
      <c r="O45" s="31" t="s">
        <v>675</v>
      </c>
      <c r="P45" s="1">
        <f t="shared" ref="P45" si="52">IF(O45 = "-", -W45,I45)</f>
        <v>0</v>
      </c>
      <c r="Q45" s="1">
        <f t="shared" ref="Q45" ca="1" si="53">IF(O45 = "-", SUM(INDIRECT(ADDRESS(2,COLUMN(P45)) &amp; ":" &amp; ADDRESS(ROW(),COLUMN(P45)))), 0)</f>
        <v>12734</v>
      </c>
      <c r="R45" s="1">
        <f t="shared" ref="R45" si="54">IF(O45="-",1,0)</f>
        <v>1</v>
      </c>
      <c r="S45" s="1">
        <f t="shared" ref="S45" ca="1" si="55">IF(Q45 = 0, INDIRECT("S" &amp; ROW() - 1), Q45)</f>
        <v>12734</v>
      </c>
      <c r="T45" s="1" t="str">
        <f>IF(H45="","",VLOOKUP(H45,'Соль SKU'!$A$1:$B$150,2,0))</f>
        <v>-</v>
      </c>
      <c r="U45" s="1">
        <f t="shared" si="6"/>
        <v>9.4117647058823533</v>
      </c>
      <c r="V45" s="1">
        <f t="shared" si="7"/>
        <v>0</v>
      </c>
      <c r="W45" s="1">
        <f t="shared" ref="W45" si="56">IF(V45 = "", "", V45/U45)</f>
        <v>0</v>
      </c>
      <c r="X45" s="1">
        <f t="shared" ref="X45" ca="1" si="57">IF(O45="", "", MAX(ROUND(-(INDIRECT("S" &amp; ROW() - 1) - S45)/850, 0), 1) * 850)</f>
        <v>850</v>
      </c>
    </row>
    <row r="46" spans="1:24" s="1" customFormat="1" ht="13.75" customHeight="1" x14ac:dyDescent="0.2">
      <c r="A46" s="34">
        <f ca="1">IF(O46="-", "-", 1 + MAX(Вода!$A$2:$A$147) + SUM(INDIRECT(ADDRESS(2,COLUMN(R46)) &amp; ":" &amp; ADDRESS(ROW(),COLUMN(R46)))))</f>
        <v>31</v>
      </c>
      <c r="B46" s="34" t="s">
        <v>642</v>
      </c>
      <c r="C46" s="34">
        <v>850</v>
      </c>
      <c r="D46" s="34" t="s">
        <v>633</v>
      </c>
      <c r="E46" s="34" t="s">
        <v>684</v>
      </c>
      <c r="F46" s="34" t="s">
        <v>684</v>
      </c>
      <c r="G46" s="34" t="s">
        <v>680</v>
      </c>
      <c r="H46" s="34" t="s">
        <v>197</v>
      </c>
      <c r="I46" s="34">
        <v>850</v>
      </c>
      <c r="J46" s="11" t="str">
        <f ca="1">IF(M46="", IF(O46="","",X46+(INDIRECT("S" &amp; ROW() - 1) - S46)),IF(O46="", "", INDIRECT("S" &amp; ROW() - 1) - S46))</f>
        <v/>
      </c>
      <c r="K46" s="31">
        <v>1</v>
      </c>
      <c r="L46" s="11"/>
      <c r="M46" s="12"/>
      <c r="N46" s="18" t="str">
        <f ca="1">IF(M46="", IF(X46=0, "", X46), IF(V46 = "", "", IF(V46/U46 = 0, "", V46/U46)))</f>
        <v/>
      </c>
      <c r="P46" s="1">
        <f>IF(O46 = "-", -W46,I46)</f>
        <v>850</v>
      </c>
      <c r="Q46" s="1">
        <f ca="1">IF(O46 = "-", SUM(INDIRECT(ADDRESS(2,COLUMN(P46)) &amp; ":" &amp; ADDRESS(ROW(),COLUMN(P46)))), 0)</f>
        <v>0</v>
      </c>
      <c r="R46" s="1">
        <f>IF(O46="-",1,0)</f>
        <v>0</v>
      </c>
      <c r="S46" s="1">
        <f ca="1">IF(Q46 = 0, INDIRECT("S" &amp; ROW() - 1), Q46)</f>
        <v>12734</v>
      </c>
      <c r="T46" s="1" t="str">
        <f>IF(H46="","",VLOOKUP(H46,'Соль SKU'!$A$1:$B$150,2,0))</f>
        <v>2.7, Альче</v>
      </c>
      <c r="U46" s="1">
        <f t="shared" si="6"/>
        <v>9.4117647058823533</v>
      </c>
      <c r="V46" s="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>
        <f>IF(V46 = "", "", V46/U46)</f>
        <v>0</v>
      </c>
      <c r="X46" s="1" t="str">
        <f ca="1">IF(O46="", "", MAX(ROUND(-(INDIRECT("S" &amp; ROW() - 1) - S46)/850, 0), 1) * 850)</f>
        <v/>
      </c>
    </row>
    <row r="47" spans="1:24" s="1" customFormat="1" ht="13.75" customHeight="1" x14ac:dyDescent="0.2">
      <c r="A47" s="31" t="str">
        <f ca="1">IF(O47="-", "-", 1 + MAX(Вода!$A$2:$A$147) + SUM(INDIRECT(ADDRESS(2,COLUMN(R47)) &amp; ":" &amp; ADDRESS(ROW(),COLUMN(R47)))))</f>
        <v>-</v>
      </c>
      <c r="B47" s="31" t="s">
        <v>675</v>
      </c>
      <c r="C47" s="31" t="s">
        <v>675</v>
      </c>
      <c r="D47" s="31" t="s">
        <v>675</v>
      </c>
      <c r="E47" s="31" t="s">
        <v>675</v>
      </c>
      <c r="F47" s="31" t="s">
        <v>675</v>
      </c>
      <c r="G47" s="31" t="s">
        <v>675</v>
      </c>
      <c r="H47" s="31" t="s">
        <v>675</v>
      </c>
      <c r="J47" s="11">
        <f t="shared" ref="J47" ca="1" si="58">IF(M47="", IF(O47="","",X47+(INDIRECT("S" &amp; ROW() - 1) - S47)),IF(O47="", "", INDIRECT("S" &amp; ROW() - 1) - S47))</f>
        <v>0</v>
      </c>
      <c r="K47" s="31"/>
      <c r="L47" s="11"/>
      <c r="M47" s="12"/>
      <c r="N47" s="18">
        <f t="shared" ref="N47" ca="1" si="59">IF(M47="", IF(X47=0, "", X47), IF(V47 = "", "", IF(V47/U47 = 0, "", V47/U47)))</f>
        <v>850</v>
      </c>
      <c r="O47" s="31" t="s">
        <v>675</v>
      </c>
      <c r="P47" s="1">
        <f t="shared" ref="P47" si="60">IF(O47 = "-", -W47,I47)</f>
        <v>0</v>
      </c>
      <c r="Q47" s="1">
        <f t="shared" ref="Q47" ca="1" si="61">IF(O47 = "-", SUM(INDIRECT(ADDRESS(2,COLUMN(P47)) &amp; ":" &amp; ADDRESS(ROW(),COLUMN(P47)))), 0)</f>
        <v>13584</v>
      </c>
      <c r="R47" s="1">
        <f t="shared" ref="R47" si="62">IF(O47="-",1,0)</f>
        <v>1</v>
      </c>
      <c r="S47" s="1">
        <f t="shared" ref="S47" ca="1" si="63">IF(Q47 = 0, INDIRECT("S" &amp; ROW() - 1), Q47)</f>
        <v>13584</v>
      </c>
      <c r="T47" s="1" t="str">
        <f>IF(H47="","",VLOOKUP(H47,'Соль SKU'!$A$1:$B$150,2,0))</f>
        <v>-</v>
      </c>
      <c r="U47" s="1">
        <f t="shared" si="6"/>
        <v>9.4117647058823533</v>
      </c>
      <c r="V47" s="1">
        <f t="shared" si="7"/>
        <v>0</v>
      </c>
      <c r="W47" s="1">
        <f t="shared" ref="W47" si="64">IF(V47 = "", "", V47/U47)</f>
        <v>0</v>
      </c>
      <c r="X47" s="1">
        <f t="shared" ref="X47" ca="1" si="65">IF(O47="", "", MAX(ROUND(-(INDIRECT("S" &amp; ROW() - 1) - S47)/850, 0), 1) * 850)</f>
        <v>850</v>
      </c>
    </row>
    <row r="48" spans="1:24" ht="13.75" customHeight="1" x14ac:dyDescent="0.2">
      <c r="J48" s="11" t="str">
        <f t="shared" ca="1" si="0"/>
        <v/>
      </c>
      <c r="N48" s="18" t="str">
        <f t="shared" ca="1" si="1"/>
        <v/>
      </c>
      <c r="P48" s="1">
        <f t="shared" si="2"/>
        <v>0</v>
      </c>
      <c r="Q48" s="1">
        <f t="shared" ca="1" si="3"/>
        <v>0</v>
      </c>
      <c r="R48" s="1">
        <f t="shared" si="4"/>
        <v>0</v>
      </c>
      <c r="S48" s="1">
        <f t="shared" ca="1" si="5"/>
        <v>13584</v>
      </c>
      <c r="T48" s="1" t="str">
        <f>IF(H48="","",VLOOKUP(H48,'Соль SKU'!$A$1:$B$150,2,0))</f>
        <v/>
      </c>
      <c r="U48" s="1">
        <f t="shared" si="6"/>
        <v>9.4117647058823533</v>
      </c>
      <c r="V48" s="1">
        <f t="shared" si="7"/>
        <v>0</v>
      </c>
      <c r="W48" s="1">
        <f t="shared" si="8"/>
        <v>0</v>
      </c>
      <c r="X48" s="1" t="str">
        <f t="shared" ca="1" si="9"/>
        <v/>
      </c>
    </row>
    <row r="49" spans="10:24" ht="13.75" customHeight="1" x14ac:dyDescent="0.2">
      <c r="J49" s="11" t="str">
        <f t="shared" ca="1" si="0"/>
        <v/>
      </c>
      <c r="N49" s="18" t="str">
        <f t="shared" ca="1" si="1"/>
        <v/>
      </c>
      <c r="P49" s="1">
        <f t="shared" si="2"/>
        <v>0</v>
      </c>
      <c r="Q49" s="1">
        <f t="shared" ca="1" si="3"/>
        <v>0</v>
      </c>
      <c r="R49" s="1">
        <f t="shared" si="4"/>
        <v>0</v>
      </c>
      <c r="S49" s="1">
        <f t="shared" ca="1" si="5"/>
        <v>13584</v>
      </c>
      <c r="T49" s="1" t="str">
        <f>IF(H49="","",VLOOKUP(H49,'Соль SKU'!$A$1:$B$150,2,0))</f>
        <v/>
      </c>
      <c r="U49" s="1">
        <f t="shared" si="6"/>
        <v>9.4117647058823533</v>
      </c>
      <c r="V49" s="1">
        <f t="shared" si="7"/>
        <v>0</v>
      </c>
      <c r="W49" s="1">
        <f t="shared" si="8"/>
        <v>0</v>
      </c>
      <c r="X49" s="1" t="str">
        <f t="shared" ca="1" si="9"/>
        <v/>
      </c>
    </row>
    <row r="50" spans="10:24" ht="13.75" customHeight="1" x14ac:dyDescent="0.2">
      <c r="J50" s="11" t="str">
        <f t="shared" ca="1" si="0"/>
        <v/>
      </c>
      <c r="N50" s="18" t="str">
        <f t="shared" ca="1" si="1"/>
        <v/>
      </c>
      <c r="P50" s="1">
        <f t="shared" si="2"/>
        <v>0</v>
      </c>
      <c r="Q50" s="1">
        <f t="shared" ca="1" si="3"/>
        <v>0</v>
      </c>
      <c r="R50" s="1">
        <f t="shared" si="4"/>
        <v>0</v>
      </c>
      <c r="S50" s="1">
        <f t="shared" ca="1" si="5"/>
        <v>13584</v>
      </c>
      <c r="T50" s="1" t="str">
        <f>IF(H50="","",VLOOKUP(H50,'Соль SKU'!$A$1:$B$150,2,0))</f>
        <v/>
      </c>
      <c r="U50" s="1">
        <f t="shared" si="6"/>
        <v>9.4117647058823533</v>
      </c>
      <c r="V50" s="1">
        <f t="shared" si="7"/>
        <v>0</v>
      </c>
      <c r="W50" s="1">
        <f t="shared" si="8"/>
        <v>0</v>
      </c>
      <c r="X50" s="1" t="str">
        <f t="shared" ca="1" si="9"/>
        <v/>
      </c>
    </row>
    <row r="51" spans="10:24" ht="13.75" customHeight="1" x14ac:dyDescent="0.2">
      <c r="J51" s="11" t="str">
        <f t="shared" ca="1" si="0"/>
        <v/>
      </c>
      <c r="N51" s="18" t="str">
        <f t="shared" ca="1" si="1"/>
        <v/>
      </c>
      <c r="P51" s="1">
        <f t="shared" si="2"/>
        <v>0</v>
      </c>
      <c r="Q51" s="1">
        <f t="shared" ca="1" si="3"/>
        <v>0</v>
      </c>
      <c r="R51" s="1">
        <f t="shared" si="4"/>
        <v>0</v>
      </c>
      <c r="S51" s="1">
        <f t="shared" ca="1" si="5"/>
        <v>13584</v>
      </c>
      <c r="T51" s="1" t="str">
        <f>IF(H51="","",VLOOKUP(H51,'Соль SKU'!$A$1:$B$150,2,0))</f>
        <v/>
      </c>
      <c r="U51" s="1">
        <f t="shared" si="6"/>
        <v>9.4117647058823533</v>
      </c>
      <c r="V51" s="1">
        <f t="shared" si="7"/>
        <v>0</v>
      </c>
      <c r="W51" s="1">
        <f t="shared" si="8"/>
        <v>0</v>
      </c>
      <c r="X51" s="1" t="str">
        <f t="shared" ca="1" si="9"/>
        <v/>
      </c>
    </row>
    <row r="52" spans="10:24" ht="13.75" customHeight="1" x14ac:dyDescent="0.2">
      <c r="J52" s="11" t="str">
        <f t="shared" ca="1" si="0"/>
        <v/>
      </c>
      <c r="N52" s="18" t="str">
        <f t="shared" ca="1" si="1"/>
        <v/>
      </c>
      <c r="P52" s="1">
        <f t="shared" si="2"/>
        <v>0</v>
      </c>
      <c r="Q52" s="1">
        <f t="shared" ca="1" si="3"/>
        <v>0</v>
      </c>
      <c r="R52" s="1">
        <f t="shared" si="4"/>
        <v>0</v>
      </c>
      <c r="S52" s="1">
        <f t="shared" ca="1" si="5"/>
        <v>13584</v>
      </c>
      <c r="T52" s="1" t="str">
        <f>IF(H52="","",VLOOKUP(H52,'Соль SKU'!$A$1:$B$150,2,0))</f>
        <v/>
      </c>
      <c r="U52" s="1">
        <f t="shared" si="6"/>
        <v>9.4117647058823533</v>
      </c>
      <c r="V52" s="1">
        <f t="shared" si="7"/>
        <v>0</v>
      </c>
      <c r="W52" s="1">
        <f t="shared" si="8"/>
        <v>0</v>
      </c>
      <c r="X52" s="1" t="str">
        <f t="shared" ca="1" si="9"/>
        <v/>
      </c>
    </row>
    <row r="53" spans="10:24" ht="13.75" customHeight="1" x14ac:dyDescent="0.2">
      <c r="J53" s="11" t="str">
        <f t="shared" ca="1" si="0"/>
        <v/>
      </c>
      <c r="N53" s="18" t="str">
        <f t="shared" ca="1" si="1"/>
        <v/>
      </c>
      <c r="P53" s="1">
        <f t="shared" si="2"/>
        <v>0</v>
      </c>
      <c r="Q53" s="1">
        <f t="shared" ca="1" si="3"/>
        <v>0</v>
      </c>
      <c r="R53" s="1">
        <f t="shared" si="4"/>
        <v>0</v>
      </c>
      <c r="S53" s="1">
        <f t="shared" ca="1" si="5"/>
        <v>13584</v>
      </c>
      <c r="T53" s="1" t="str">
        <f>IF(H53="","",VLOOKUP(H53,'Соль SKU'!$A$1:$B$150,2,0))</f>
        <v/>
      </c>
      <c r="U53" s="1">
        <f t="shared" si="6"/>
        <v>9.4117647058823533</v>
      </c>
      <c r="V53" s="1">
        <f t="shared" si="7"/>
        <v>0</v>
      </c>
      <c r="W53" s="1">
        <f t="shared" si="8"/>
        <v>0</v>
      </c>
      <c r="X53" s="1" t="str">
        <f t="shared" ca="1" si="9"/>
        <v/>
      </c>
    </row>
    <row r="54" spans="10:24" ht="13.75" customHeight="1" x14ac:dyDescent="0.2">
      <c r="J54" s="11" t="str">
        <f t="shared" ca="1" si="0"/>
        <v/>
      </c>
      <c r="N54" s="18" t="str">
        <f t="shared" ca="1" si="1"/>
        <v/>
      </c>
      <c r="P54" s="1">
        <f t="shared" si="2"/>
        <v>0</v>
      </c>
      <c r="Q54" s="1">
        <f t="shared" ca="1" si="3"/>
        <v>0</v>
      </c>
      <c r="R54" s="1">
        <f t="shared" si="4"/>
        <v>0</v>
      </c>
      <c r="S54" s="1">
        <f t="shared" ca="1" si="5"/>
        <v>13584</v>
      </c>
      <c r="T54" s="1" t="str">
        <f>IF(H54="","",VLOOKUP(H54,'Соль SKU'!$A$1:$B$150,2,0))</f>
        <v/>
      </c>
      <c r="U54" s="1">
        <f t="shared" si="6"/>
        <v>9.4117647058823533</v>
      </c>
      <c r="V54" s="1">
        <f t="shared" si="7"/>
        <v>0</v>
      </c>
      <c r="W54" s="1">
        <f t="shared" si="8"/>
        <v>0</v>
      </c>
      <c r="X54" s="1" t="str">
        <f t="shared" ca="1" si="9"/>
        <v/>
      </c>
    </row>
    <row r="55" spans="10:24" ht="13.75" customHeight="1" x14ac:dyDescent="0.2">
      <c r="J55" s="11" t="str">
        <f t="shared" ca="1" si="0"/>
        <v/>
      </c>
      <c r="N55" s="18" t="str">
        <f t="shared" ca="1" si="1"/>
        <v/>
      </c>
      <c r="P55" s="1">
        <f t="shared" si="2"/>
        <v>0</v>
      </c>
      <c r="Q55" s="1">
        <f t="shared" ca="1" si="3"/>
        <v>0</v>
      </c>
      <c r="R55" s="1">
        <f t="shared" si="4"/>
        <v>0</v>
      </c>
      <c r="S55" s="1">
        <f t="shared" ca="1" si="5"/>
        <v>13584</v>
      </c>
      <c r="T55" s="1" t="str">
        <f>IF(H55="","",VLOOKUP(H55,'Соль SKU'!$A$1:$B$150,2,0))</f>
        <v/>
      </c>
      <c r="U55" s="1">
        <f t="shared" si="6"/>
        <v>9.4117647058823533</v>
      </c>
      <c r="V55" s="1">
        <f t="shared" si="7"/>
        <v>0</v>
      </c>
      <c r="W55" s="1">
        <f t="shared" si="8"/>
        <v>0</v>
      </c>
      <c r="X55" s="1" t="str">
        <f t="shared" ca="1" si="9"/>
        <v/>
      </c>
    </row>
    <row r="56" spans="10:24" ht="13.75" customHeight="1" x14ac:dyDescent="0.2">
      <c r="J56" s="11" t="str">
        <f t="shared" ca="1" si="0"/>
        <v/>
      </c>
      <c r="N56" s="18" t="str">
        <f t="shared" ca="1" si="1"/>
        <v/>
      </c>
      <c r="P56" s="1">
        <f t="shared" si="2"/>
        <v>0</v>
      </c>
      <c r="Q56" s="1">
        <f t="shared" ca="1" si="3"/>
        <v>0</v>
      </c>
      <c r="R56" s="1">
        <f t="shared" si="4"/>
        <v>0</v>
      </c>
      <c r="S56" s="1">
        <f t="shared" ca="1" si="5"/>
        <v>13584</v>
      </c>
      <c r="T56" s="1" t="str">
        <f>IF(H56="","",VLOOKUP(H56,'Соль SKU'!$A$1:$B$150,2,0))</f>
        <v/>
      </c>
      <c r="U56" s="1">
        <f t="shared" si="6"/>
        <v>9.4117647058823533</v>
      </c>
      <c r="V56" s="1">
        <f t="shared" si="7"/>
        <v>0</v>
      </c>
      <c r="W56" s="1">
        <f t="shared" si="8"/>
        <v>0</v>
      </c>
      <c r="X56" s="1" t="str">
        <f t="shared" ca="1" si="9"/>
        <v/>
      </c>
    </row>
    <row r="57" spans="10:24" ht="13.75" customHeight="1" x14ac:dyDescent="0.2">
      <c r="J57" s="11" t="str">
        <f t="shared" ca="1" si="0"/>
        <v/>
      </c>
      <c r="N57" s="18" t="str">
        <f t="shared" ca="1" si="1"/>
        <v/>
      </c>
      <c r="P57" s="1">
        <f t="shared" si="2"/>
        <v>0</v>
      </c>
      <c r="Q57" s="1">
        <f t="shared" ca="1" si="3"/>
        <v>0</v>
      </c>
      <c r="R57" s="1">
        <f t="shared" si="4"/>
        <v>0</v>
      </c>
      <c r="S57" s="1">
        <f t="shared" ca="1" si="5"/>
        <v>13584</v>
      </c>
      <c r="T57" s="1" t="str">
        <f>IF(H57="","",VLOOKUP(H57,'Соль SKU'!$A$1:$B$150,2,0))</f>
        <v/>
      </c>
      <c r="U57" s="1">
        <f t="shared" si="6"/>
        <v>9.4117647058823533</v>
      </c>
      <c r="V57" s="1">
        <f t="shared" si="7"/>
        <v>0</v>
      </c>
      <c r="W57" s="1">
        <f t="shared" si="8"/>
        <v>0</v>
      </c>
      <c r="X57" s="1" t="str">
        <f t="shared" ca="1" si="9"/>
        <v/>
      </c>
    </row>
    <row r="58" spans="10:24" ht="13.75" customHeight="1" x14ac:dyDescent="0.2">
      <c r="J58" s="11" t="str">
        <f t="shared" ca="1" si="0"/>
        <v/>
      </c>
      <c r="N58" s="18" t="str">
        <f t="shared" ca="1" si="1"/>
        <v/>
      </c>
      <c r="P58" s="1">
        <f t="shared" si="2"/>
        <v>0</v>
      </c>
      <c r="Q58" s="1">
        <f t="shared" ca="1" si="3"/>
        <v>0</v>
      </c>
      <c r="R58" s="1">
        <f t="shared" si="4"/>
        <v>0</v>
      </c>
      <c r="S58" s="1">
        <f t="shared" ca="1" si="5"/>
        <v>13584</v>
      </c>
      <c r="T58" s="1" t="str">
        <f>IF(H58="","",VLOOKUP(H58,'Соль SKU'!$A$1:$B$150,2,0))</f>
        <v/>
      </c>
      <c r="U58" s="1">
        <f t="shared" si="6"/>
        <v>9.4117647058823533</v>
      </c>
      <c r="V58" s="1">
        <f t="shared" si="7"/>
        <v>0</v>
      </c>
      <c r="W58" s="1">
        <f t="shared" si="8"/>
        <v>0</v>
      </c>
      <c r="X58" s="1" t="str">
        <f t="shared" ca="1" si="9"/>
        <v/>
      </c>
    </row>
    <row r="59" spans="10:24" ht="13.75" customHeight="1" x14ac:dyDescent="0.2">
      <c r="J59" s="11" t="str">
        <f t="shared" ref="J59:J90" ca="1" si="66">IF(M59="", IF(O59="","",X59+(INDIRECT("S" &amp; ROW() - 1) - S59)),IF(O59="", "", INDIRECT("S" &amp; ROW() - 1) - S59))</f>
        <v/>
      </c>
      <c r="N59" s="18" t="str">
        <f t="shared" ref="N59:N90" ca="1" si="67">IF(M59="", IF(X59=0, "", X59), IF(V59 = "", "", IF(V59/U59 = 0, "", V59/U59)))</f>
        <v/>
      </c>
      <c r="P59" s="1">
        <f t="shared" ref="P59:P90" si="68">IF(O59 = "-", -W59,I59)</f>
        <v>0</v>
      </c>
      <c r="Q59" s="1">
        <f t="shared" ref="Q59:Q90" ca="1" si="69">IF(O59 = "-", SUM(INDIRECT(ADDRESS(2,COLUMN(P59)) &amp; ":" &amp; ADDRESS(ROW(),COLUMN(P59)))), 0)</f>
        <v>0</v>
      </c>
      <c r="R59" s="1">
        <f t="shared" ref="R59:R90" si="70">IF(O59="-",1,0)</f>
        <v>0</v>
      </c>
      <c r="S59" s="1">
        <f t="shared" ref="S59:S90" ca="1" si="71">IF(Q59 = 0, INDIRECT("S" &amp; ROW() - 1), Q59)</f>
        <v>13584</v>
      </c>
      <c r="T59" s="1" t="str">
        <f>IF(H59="","",VLOOKUP(H59,'Соль SKU'!$A$1:$B$150,2,0))</f>
        <v/>
      </c>
      <c r="U59" s="1">
        <f t="shared" ref="U59:U90" si="72">8000/850</f>
        <v>9.4117647058823533</v>
      </c>
      <c r="V59" s="1">
        <f t="shared" ref="V59:V90" si="73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>
        <f t="shared" ref="W59:W90" si="74">IF(V59 = "", "", V59/U59)</f>
        <v>0</v>
      </c>
      <c r="X59" s="1" t="str">
        <f t="shared" ref="X59:X90" ca="1" si="75">IF(O59="", "", MAX(ROUND(-(INDIRECT("S" &amp; ROW() - 1) - S59)/850, 0), 1) * 850)</f>
        <v/>
      </c>
    </row>
    <row r="60" spans="10:24" ht="13.75" customHeight="1" x14ac:dyDescent="0.2">
      <c r="J60" s="11" t="str">
        <f t="shared" ca="1" si="66"/>
        <v/>
      </c>
      <c r="N60" s="18" t="str">
        <f t="shared" ca="1" si="67"/>
        <v/>
      </c>
      <c r="P60" s="1">
        <f t="shared" si="68"/>
        <v>0</v>
      </c>
      <c r="Q60" s="1">
        <f t="shared" ca="1" si="69"/>
        <v>0</v>
      </c>
      <c r="R60" s="1">
        <f t="shared" si="70"/>
        <v>0</v>
      </c>
      <c r="S60" s="1">
        <f t="shared" ca="1" si="71"/>
        <v>13584</v>
      </c>
      <c r="T60" s="1" t="str">
        <f>IF(H60="","",VLOOKUP(H60,'Соль SKU'!$A$1:$B$150,2,0))</f>
        <v/>
      </c>
      <c r="U60" s="1">
        <f t="shared" si="72"/>
        <v>9.4117647058823533</v>
      </c>
      <c r="V60" s="1">
        <f t="shared" si="73"/>
        <v>0</v>
      </c>
      <c r="W60" s="1">
        <f t="shared" si="74"/>
        <v>0</v>
      </c>
      <c r="X60" s="1" t="str">
        <f t="shared" ca="1" si="75"/>
        <v/>
      </c>
    </row>
    <row r="61" spans="10:24" ht="13.75" customHeight="1" x14ac:dyDescent="0.2">
      <c r="J61" s="11" t="str">
        <f t="shared" ca="1" si="66"/>
        <v/>
      </c>
      <c r="N61" s="18" t="str">
        <f t="shared" ca="1" si="67"/>
        <v/>
      </c>
      <c r="P61" s="1">
        <f t="shared" si="68"/>
        <v>0</v>
      </c>
      <c r="Q61" s="1">
        <f t="shared" ca="1" si="69"/>
        <v>0</v>
      </c>
      <c r="R61" s="1">
        <f t="shared" si="70"/>
        <v>0</v>
      </c>
      <c r="S61" s="1">
        <f t="shared" ca="1" si="71"/>
        <v>13584</v>
      </c>
      <c r="T61" s="1" t="str">
        <f>IF(H61="","",VLOOKUP(H61,'Соль SKU'!$A$1:$B$150,2,0))</f>
        <v/>
      </c>
      <c r="U61" s="1">
        <f t="shared" si="72"/>
        <v>9.4117647058823533</v>
      </c>
      <c r="V61" s="1">
        <f t="shared" si="73"/>
        <v>0</v>
      </c>
      <c r="W61" s="1">
        <f t="shared" si="74"/>
        <v>0</v>
      </c>
      <c r="X61" s="1" t="str">
        <f t="shared" ca="1" si="75"/>
        <v/>
      </c>
    </row>
    <row r="62" spans="10:24" ht="13.75" customHeight="1" x14ac:dyDescent="0.2">
      <c r="J62" s="11" t="str">
        <f t="shared" ca="1" si="66"/>
        <v/>
      </c>
      <c r="N62" s="18" t="str">
        <f t="shared" ca="1" si="67"/>
        <v/>
      </c>
      <c r="P62" s="1">
        <f t="shared" si="68"/>
        <v>0</v>
      </c>
      <c r="Q62" s="1">
        <f t="shared" ca="1" si="69"/>
        <v>0</v>
      </c>
      <c r="R62" s="1">
        <f t="shared" si="70"/>
        <v>0</v>
      </c>
      <c r="S62" s="1">
        <f t="shared" ca="1" si="71"/>
        <v>13584</v>
      </c>
      <c r="T62" s="1" t="str">
        <f>IF(H62="","",VLOOKUP(H62,'Соль SKU'!$A$1:$B$150,2,0))</f>
        <v/>
      </c>
      <c r="U62" s="1">
        <f t="shared" si="72"/>
        <v>9.4117647058823533</v>
      </c>
      <c r="V62" s="1">
        <f t="shared" si="73"/>
        <v>0</v>
      </c>
      <c r="W62" s="1">
        <f t="shared" si="74"/>
        <v>0</v>
      </c>
      <c r="X62" s="1" t="str">
        <f t="shared" ca="1" si="75"/>
        <v/>
      </c>
    </row>
    <row r="63" spans="10:24" ht="13.75" customHeight="1" x14ac:dyDescent="0.2">
      <c r="J63" s="11" t="str">
        <f t="shared" ca="1" si="66"/>
        <v/>
      </c>
      <c r="N63" s="18" t="str">
        <f t="shared" ca="1" si="67"/>
        <v/>
      </c>
      <c r="P63" s="1">
        <f t="shared" si="68"/>
        <v>0</v>
      </c>
      <c r="Q63" s="1">
        <f t="shared" ca="1" si="69"/>
        <v>0</v>
      </c>
      <c r="R63" s="1">
        <f t="shared" si="70"/>
        <v>0</v>
      </c>
      <c r="S63" s="1">
        <f t="shared" ca="1" si="71"/>
        <v>13584</v>
      </c>
      <c r="T63" s="1" t="str">
        <f>IF(H63="","",VLOOKUP(H63,'Соль SKU'!$A$1:$B$150,2,0))</f>
        <v/>
      </c>
      <c r="U63" s="1">
        <f t="shared" si="72"/>
        <v>9.4117647058823533</v>
      </c>
      <c r="V63" s="1">
        <f t="shared" si="73"/>
        <v>0</v>
      </c>
      <c r="W63" s="1">
        <f t="shared" si="74"/>
        <v>0</v>
      </c>
      <c r="X63" s="1" t="str">
        <f t="shared" ca="1" si="75"/>
        <v/>
      </c>
    </row>
    <row r="64" spans="10:24" ht="13.75" customHeight="1" x14ac:dyDescent="0.2">
      <c r="J64" s="11" t="str">
        <f t="shared" ca="1" si="66"/>
        <v/>
      </c>
      <c r="N64" s="18" t="str">
        <f t="shared" ca="1" si="67"/>
        <v/>
      </c>
      <c r="P64" s="1">
        <f t="shared" si="68"/>
        <v>0</v>
      </c>
      <c r="Q64" s="1">
        <f t="shared" ca="1" si="69"/>
        <v>0</v>
      </c>
      <c r="R64" s="1">
        <f t="shared" si="70"/>
        <v>0</v>
      </c>
      <c r="S64" s="1">
        <f t="shared" ca="1" si="71"/>
        <v>13584</v>
      </c>
      <c r="T64" s="1" t="str">
        <f>IF(H64="","",VLOOKUP(H64,'Соль SKU'!$A$1:$B$150,2,0))</f>
        <v/>
      </c>
      <c r="U64" s="1">
        <f t="shared" si="72"/>
        <v>9.4117647058823533</v>
      </c>
      <c r="V64" s="1">
        <f t="shared" si="73"/>
        <v>0</v>
      </c>
      <c r="W64" s="1">
        <f t="shared" si="74"/>
        <v>0</v>
      </c>
      <c r="X64" s="1" t="str">
        <f t="shared" ca="1" si="75"/>
        <v/>
      </c>
    </row>
    <row r="65" spans="10:24" ht="13.75" customHeight="1" x14ac:dyDescent="0.2">
      <c r="J65" s="11" t="str">
        <f t="shared" ca="1" si="66"/>
        <v/>
      </c>
      <c r="N65" s="18" t="str">
        <f t="shared" ca="1" si="67"/>
        <v/>
      </c>
      <c r="P65" s="1">
        <f t="shared" si="68"/>
        <v>0</v>
      </c>
      <c r="Q65" s="1">
        <f t="shared" ca="1" si="69"/>
        <v>0</v>
      </c>
      <c r="R65" s="1">
        <f t="shared" si="70"/>
        <v>0</v>
      </c>
      <c r="S65" s="1">
        <f t="shared" ca="1" si="71"/>
        <v>13584</v>
      </c>
      <c r="T65" s="1" t="str">
        <f>IF(H65="","",VLOOKUP(H65,'Соль SKU'!$A$1:$B$150,2,0))</f>
        <v/>
      </c>
      <c r="U65" s="1">
        <f t="shared" si="72"/>
        <v>9.4117647058823533</v>
      </c>
      <c r="V65" s="1">
        <f t="shared" si="73"/>
        <v>0</v>
      </c>
      <c r="W65" s="1">
        <f t="shared" si="74"/>
        <v>0</v>
      </c>
      <c r="X65" s="1" t="str">
        <f t="shared" ca="1" si="75"/>
        <v/>
      </c>
    </row>
    <row r="66" spans="10:24" ht="13.75" customHeight="1" x14ac:dyDescent="0.2">
      <c r="J66" s="11" t="str">
        <f t="shared" ca="1" si="66"/>
        <v/>
      </c>
      <c r="N66" s="18" t="str">
        <f t="shared" ca="1" si="67"/>
        <v/>
      </c>
      <c r="P66" s="1">
        <f t="shared" si="68"/>
        <v>0</v>
      </c>
      <c r="Q66" s="1">
        <f t="shared" ca="1" si="69"/>
        <v>0</v>
      </c>
      <c r="R66" s="1">
        <f t="shared" si="70"/>
        <v>0</v>
      </c>
      <c r="S66" s="1">
        <f t="shared" ca="1" si="71"/>
        <v>13584</v>
      </c>
      <c r="T66" s="1" t="str">
        <f>IF(H66="","",VLOOKUP(H66,'Соль SKU'!$A$1:$B$150,2,0))</f>
        <v/>
      </c>
      <c r="U66" s="1">
        <f t="shared" si="72"/>
        <v>9.4117647058823533</v>
      </c>
      <c r="V66" s="1">
        <f t="shared" si="73"/>
        <v>0</v>
      </c>
      <c r="W66" s="1">
        <f t="shared" si="74"/>
        <v>0</v>
      </c>
      <c r="X66" s="1" t="str">
        <f t="shared" ca="1" si="75"/>
        <v/>
      </c>
    </row>
    <row r="67" spans="10:24" ht="13.75" customHeight="1" x14ac:dyDescent="0.2">
      <c r="J67" s="11" t="str">
        <f t="shared" ca="1" si="66"/>
        <v/>
      </c>
      <c r="N67" s="18" t="str">
        <f t="shared" ca="1" si="67"/>
        <v/>
      </c>
      <c r="P67" s="1">
        <f t="shared" si="68"/>
        <v>0</v>
      </c>
      <c r="Q67" s="1">
        <f t="shared" ca="1" si="69"/>
        <v>0</v>
      </c>
      <c r="R67" s="1">
        <f t="shared" si="70"/>
        <v>0</v>
      </c>
      <c r="S67" s="1">
        <f t="shared" ca="1" si="71"/>
        <v>13584</v>
      </c>
      <c r="T67" s="1" t="str">
        <f>IF(H67="","",VLOOKUP(H67,'Соль SKU'!$A$1:$B$150,2,0))</f>
        <v/>
      </c>
      <c r="U67" s="1">
        <f t="shared" si="72"/>
        <v>9.4117647058823533</v>
      </c>
      <c r="V67" s="1">
        <f t="shared" si="73"/>
        <v>0</v>
      </c>
      <c r="W67" s="1">
        <f t="shared" si="74"/>
        <v>0</v>
      </c>
      <c r="X67" s="1" t="str">
        <f t="shared" ca="1" si="75"/>
        <v/>
      </c>
    </row>
    <row r="68" spans="10:24" ht="13.75" customHeight="1" x14ac:dyDescent="0.2">
      <c r="J68" s="11" t="str">
        <f t="shared" ca="1" si="66"/>
        <v/>
      </c>
      <c r="N68" s="18" t="str">
        <f t="shared" ca="1" si="67"/>
        <v/>
      </c>
      <c r="P68" s="1">
        <f t="shared" si="68"/>
        <v>0</v>
      </c>
      <c r="Q68" s="1">
        <f t="shared" ca="1" si="69"/>
        <v>0</v>
      </c>
      <c r="R68" s="1">
        <f t="shared" si="70"/>
        <v>0</v>
      </c>
      <c r="S68" s="1">
        <f t="shared" ca="1" si="71"/>
        <v>13584</v>
      </c>
      <c r="T68" s="1" t="str">
        <f>IF(H68="","",VLOOKUP(H68,'Соль SKU'!$A$1:$B$150,2,0))</f>
        <v/>
      </c>
      <c r="U68" s="1">
        <f t="shared" si="72"/>
        <v>9.4117647058823533</v>
      </c>
      <c r="V68" s="1">
        <f t="shared" si="73"/>
        <v>0</v>
      </c>
      <c r="W68" s="1">
        <f t="shared" si="74"/>
        <v>0</v>
      </c>
      <c r="X68" s="1" t="str">
        <f t="shared" ca="1" si="75"/>
        <v/>
      </c>
    </row>
    <row r="69" spans="10:24" ht="13.75" customHeight="1" x14ac:dyDescent="0.2">
      <c r="J69" s="11" t="str">
        <f t="shared" ca="1" si="66"/>
        <v/>
      </c>
      <c r="N69" s="18" t="str">
        <f t="shared" ca="1" si="67"/>
        <v/>
      </c>
      <c r="P69" s="1">
        <f t="shared" si="68"/>
        <v>0</v>
      </c>
      <c r="Q69" s="1">
        <f t="shared" ca="1" si="69"/>
        <v>0</v>
      </c>
      <c r="R69" s="1">
        <f t="shared" si="70"/>
        <v>0</v>
      </c>
      <c r="S69" s="1">
        <f t="shared" ca="1" si="71"/>
        <v>13584</v>
      </c>
      <c r="T69" s="1" t="str">
        <f>IF(H69="","",VLOOKUP(H69,'Соль SKU'!$A$1:$B$150,2,0))</f>
        <v/>
      </c>
      <c r="U69" s="1">
        <f t="shared" si="72"/>
        <v>9.4117647058823533</v>
      </c>
      <c r="V69" s="1">
        <f t="shared" si="73"/>
        <v>0</v>
      </c>
      <c r="W69" s="1">
        <f t="shared" si="74"/>
        <v>0</v>
      </c>
      <c r="X69" s="1" t="str">
        <f t="shared" ca="1" si="75"/>
        <v/>
      </c>
    </row>
    <row r="70" spans="10:24" ht="13.75" customHeight="1" x14ac:dyDescent="0.2">
      <c r="J70" s="11" t="str">
        <f t="shared" ca="1" si="66"/>
        <v/>
      </c>
      <c r="N70" s="18" t="str">
        <f t="shared" ca="1" si="67"/>
        <v/>
      </c>
      <c r="P70" s="1">
        <f t="shared" si="68"/>
        <v>0</v>
      </c>
      <c r="Q70" s="1">
        <f t="shared" ca="1" si="69"/>
        <v>0</v>
      </c>
      <c r="R70" s="1">
        <f t="shared" si="70"/>
        <v>0</v>
      </c>
      <c r="S70" s="1">
        <f t="shared" ca="1" si="71"/>
        <v>13584</v>
      </c>
      <c r="T70" s="1" t="str">
        <f>IF(H70="","",VLOOKUP(H70,'Соль SKU'!$A$1:$B$150,2,0))</f>
        <v/>
      </c>
      <c r="U70" s="1">
        <f t="shared" si="72"/>
        <v>9.4117647058823533</v>
      </c>
      <c r="V70" s="1">
        <f t="shared" si="73"/>
        <v>0</v>
      </c>
      <c r="W70" s="1">
        <f t="shared" si="74"/>
        <v>0</v>
      </c>
      <c r="X70" s="1" t="str">
        <f t="shared" ca="1" si="75"/>
        <v/>
      </c>
    </row>
    <row r="71" spans="10:24" ht="13.75" customHeight="1" x14ac:dyDescent="0.2">
      <c r="J71" s="11" t="str">
        <f t="shared" ca="1" si="66"/>
        <v/>
      </c>
      <c r="N71" s="18" t="str">
        <f t="shared" ca="1" si="67"/>
        <v/>
      </c>
      <c r="P71" s="1">
        <f t="shared" si="68"/>
        <v>0</v>
      </c>
      <c r="Q71" s="1">
        <f t="shared" ca="1" si="69"/>
        <v>0</v>
      </c>
      <c r="R71" s="1">
        <f t="shared" si="70"/>
        <v>0</v>
      </c>
      <c r="S71" s="1">
        <f t="shared" ca="1" si="71"/>
        <v>13584</v>
      </c>
      <c r="T71" s="1" t="str">
        <f>IF(H71="","",VLOOKUP(H71,'Соль SKU'!$A$1:$B$150,2,0))</f>
        <v/>
      </c>
      <c r="U71" s="1">
        <f t="shared" si="72"/>
        <v>9.4117647058823533</v>
      </c>
      <c r="V71" s="1">
        <f t="shared" si="73"/>
        <v>0</v>
      </c>
      <c r="W71" s="1">
        <f t="shared" si="74"/>
        <v>0</v>
      </c>
      <c r="X71" s="1" t="str">
        <f t="shared" ca="1" si="75"/>
        <v/>
      </c>
    </row>
    <row r="72" spans="10:24" ht="13.75" customHeight="1" x14ac:dyDescent="0.2">
      <c r="J72" s="11" t="str">
        <f t="shared" ca="1" si="66"/>
        <v/>
      </c>
      <c r="N72" s="18" t="str">
        <f t="shared" ca="1" si="67"/>
        <v/>
      </c>
      <c r="P72" s="1">
        <f t="shared" si="68"/>
        <v>0</v>
      </c>
      <c r="Q72" s="1">
        <f t="shared" ca="1" si="69"/>
        <v>0</v>
      </c>
      <c r="R72" s="1">
        <f t="shared" si="70"/>
        <v>0</v>
      </c>
      <c r="S72" s="1">
        <f t="shared" ca="1" si="71"/>
        <v>13584</v>
      </c>
      <c r="T72" s="1" t="str">
        <f>IF(H72="","",VLOOKUP(H72,'Соль SKU'!$A$1:$B$150,2,0))</f>
        <v/>
      </c>
      <c r="U72" s="1">
        <f t="shared" si="72"/>
        <v>9.4117647058823533</v>
      </c>
      <c r="V72" s="1">
        <f t="shared" si="73"/>
        <v>0</v>
      </c>
      <c r="W72" s="1">
        <f t="shared" si="74"/>
        <v>0</v>
      </c>
      <c r="X72" s="1" t="str">
        <f t="shared" ca="1" si="75"/>
        <v/>
      </c>
    </row>
    <row r="73" spans="10:24" ht="13.75" customHeight="1" x14ac:dyDescent="0.2">
      <c r="J73" s="11" t="str">
        <f t="shared" ca="1" si="66"/>
        <v/>
      </c>
      <c r="N73" s="18" t="str">
        <f t="shared" ca="1" si="67"/>
        <v/>
      </c>
      <c r="P73" s="1">
        <f t="shared" si="68"/>
        <v>0</v>
      </c>
      <c r="Q73" s="1">
        <f t="shared" ca="1" si="69"/>
        <v>0</v>
      </c>
      <c r="R73" s="1">
        <f t="shared" si="70"/>
        <v>0</v>
      </c>
      <c r="S73" s="1">
        <f t="shared" ca="1" si="71"/>
        <v>13584</v>
      </c>
      <c r="T73" s="1" t="str">
        <f>IF(H73="","",VLOOKUP(H73,'Соль SKU'!$A$1:$B$150,2,0))</f>
        <v/>
      </c>
      <c r="U73" s="1">
        <f t="shared" si="72"/>
        <v>9.4117647058823533</v>
      </c>
      <c r="V73" s="1">
        <f t="shared" si="73"/>
        <v>0</v>
      </c>
      <c r="W73" s="1">
        <f t="shared" si="74"/>
        <v>0</v>
      </c>
      <c r="X73" s="1" t="str">
        <f t="shared" ca="1" si="75"/>
        <v/>
      </c>
    </row>
    <row r="74" spans="10:24" ht="13.75" customHeight="1" x14ac:dyDescent="0.2">
      <c r="J74" s="11" t="str">
        <f t="shared" ca="1" si="66"/>
        <v/>
      </c>
      <c r="N74" s="18" t="str">
        <f t="shared" ca="1" si="67"/>
        <v/>
      </c>
      <c r="P74" s="1">
        <f t="shared" si="68"/>
        <v>0</v>
      </c>
      <c r="Q74" s="1">
        <f t="shared" ca="1" si="69"/>
        <v>0</v>
      </c>
      <c r="R74" s="1">
        <f t="shared" si="70"/>
        <v>0</v>
      </c>
      <c r="S74" s="1">
        <f t="shared" ca="1" si="71"/>
        <v>13584</v>
      </c>
      <c r="T74" s="1" t="str">
        <f>IF(H74="","",VLOOKUP(H74,'Соль SKU'!$A$1:$B$150,2,0))</f>
        <v/>
      </c>
      <c r="U74" s="1">
        <f t="shared" si="72"/>
        <v>9.4117647058823533</v>
      </c>
      <c r="V74" s="1">
        <f t="shared" si="73"/>
        <v>0</v>
      </c>
      <c r="W74" s="1">
        <f t="shared" si="74"/>
        <v>0</v>
      </c>
      <c r="X74" s="1" t="str">
        <f t="shared" ca="1" si="75"/>
        <v/>
      </c>
    </row>
    <row r="75" spans="10:24" ht="13.75" customHeight="1" x14ac:dyDescent="0.2">
      <c r="J75" s="11" t="str">
        <f t="shared" ca="1" si="66"/>
        <v/>
      </c>
      <c r="N75" s="18" t="str">
        <f t="shared" ca="1" si="67"/>
        <v/>
      </c>
      <c r="P75" s="1">
        <f t="shared" si="68"/>
        <v>0</v>
      </c>
      <c r="Q75" s="1">
        <f t="shared" ca="1" si="69"/>
        <v>0</v>
      </c>
      <c r="R75" s="1">
        <f t="shared" si="70"/>
        <v>0</v>
      </c>
      <c r="S75" s="1">
        <f t="shared" ca="1" si="71"/>
        <v>13584</v>
      </c>
      <c r="T75" s="1" t="str">
        <f>IF(H75="","",VLOOKUP(H75,'Соль SKU'!$A$1:$B$150,2,0))</f>
        <v/>
      </c>
      <c r="U75" s="1">
        <f t="shared" si="72"/>
        <v>9.4117647058823533</v>
      </c>
      <c r="V75" s="1">
        <f t="shared" si="73"/>
        <v>0</v>
      </c>
      <c r="W75" s="1">
        <f t="shared" si="74"/>
        <v>0</v>
      </c>
      <c r="X75" s="1" t="str">
        <f t="shared" ca="1" si="75"/>
        <v/>
      </c>
    </row>
    <row r="76" spans="10:24" ht="13.75" customHeight="1" x14ac:dyDescent="0.2">
      <c r="J76" s="11" t="str">
        <f t="shared" ca="1" si="66"/>
        <v/>
      </c>
      <c r="N76" s="18" t="str">
        <f t="shared" ca="1" si="67"/>
        <v/>
      </c>
      <c r="P76" s="1">
        <f t="shared" si="68"/>
        <v>0</v>
      </c>
      <c r="Q76" s="1">
        <f t="shared" ca="1" si="69"/>
        <v>0</v>
      </c>
      <c r="R76" s="1">
        <f t="shared" si="70"/>
        <v>0</v>
      </c>
      <c r="S76" s="1">
        <f t="shared" ca="1" si="71"/>
        <v>13584</v>
      </c>
      <c r="T76" s="1" t="str">
        <f>IF(H76="","",VLOOKUP(H76,'Соль SKU'!$A$1:$B$150,2,0))</f>
        <v/>
      </c>
      <c r="U76" s="1">
        <f t="shared" si="72"/>
        <v>9.4117647058823533</v>
      </c>
      <c r="V76" s="1">
        <f t="shared" si="73"/>
        <v>0</v>
      </c>
      <c r="W76" s="1">
        <f t="shared" si="74"/>
        <v>0</v>
      </c>
      <c r="X76" s="1" t="str">
        <f t="shared" ca="1" si="75"/>
        <v/>
      </c>
    </row>
    <row r="77" spans="10:24" ht="13.75" customHeight="1" x14ac:dyDescent="0.2">
      <c r="J77" s="11" t="str">
        <f t="shared" ca="1" si="66"/>
        <v/>
      </c>
      <c r="N77" s="18" t="str">
        <f t="shared" ca="1" si="67"/>
        <v/>
      </c>
      <c r="P77" s="1">
        <f t="shared" si="68"/>
        <v>0</v>
      </c>
      <c r="Q77" s="1">
        <f t="shared" ca="1" si="69"/>
        <v>0</v>
      </c>
      <c r="R77" s="1">
        <f t="shared" si="70"/>
        <v>0</v>
      </c>
      <c r="S77" s="1">
        <f t="shared" ca="1" si="71"/>
        <v>13584</v>
      </c>
      <c r="T77" s="1" t="str">
        <f>IF(H77="","",VLOOKUP(H77,'Соль SKU'!$A$1:$B$150,2,0))</f>
        <v/>
      </c>
      <c r="U77" s="1">
        <f t="shared" si="72"/>
        <v>9.4117647058823533</v>
      </c>
      <c r="V77" s="1">
        <f t="shared" si="73"/>
        <v>0</v>
      </c>
      <c r="W77" s="1">
        <f t="shared" si="74"/>
        <v>0</v>
      </c>
      <c r="X77" s="1" t="str">
        <f t="shared" ca="1" si="75"/>
        <v/>
      </c>
    </row>
    <row r="78" spans="10:24" ht="13.75" customHeight="1" x14ac:dyDescent="0.2">
      <c r="J78" s="11" t="str">
        <f t="shared" ca="1" si="66"/>
        <v/>
      </c>
      <c r="N78" s="18" t="str">
        <f t="shared" ca="1" si="67"/>
        <v/>
      </c>
      <c r="P78" s="1">
        <f t="shared" si="68"/>
        <v>0</v>
      </c>
      <c r="Q78" s="1">
        <f t="shared" ca="1" si="69"/>
        <v>0</v>
      </c>
      <c r="R78" s="1">
        <f t="shared" si="70"/>
        <v>0</v>
      </c>
      <c r="S78" s="1">
        <f t="shared" ca="1" si="71"/>
        <v>13584</v>
      </c>
      <c r="T78" s="1" t="str">
        <f>IF(H78="","",VLOOKUP(H78,'Соль SKU'!$A$1:$B$150,2,0))</f>
        <v/>
      </c>
      <c r="U78" s="1">
        <f t="shared" si="72"/>
        <v>9.4117647058823533</v>
      </c>
      <c r="V78" s="1">
        <f t="shared" si="73"/>
        <v>0</v>
      </c>
      <c r="W78" s="1">
        <f t="shared" si="74"/>
        <v>0</v>
      </c>
      <c r="X78" s="1" t="str">
        <f t="shared" ca="1" si="75"/>
        <v/>
      </c>
    </row>
    <row r="79" spans="10:24" ht="13.75" customHeight="1" x14ac:dyDescent="0.2">
      <c r="J79" s="11" t="str">
        <f t="shared" ca="1" si="66"/>
        <v/>
      </c>
      <c r="N79" s="18" t="str">
        <f t="shared" ca="1" si="67"/>
        <v/>
      </c>
      <c r="P79" s="1">
        <f t="shared" si="68"/>
        <v>0</v>
      </c>
      <c r="Q79" s="1">
        <f t="shared" ca="1" si="69"/>
        <v>0</v>
      </c>
      <c r="R79" s="1">
        <f t="shared" si="70"/>
        <v>0</v>
      </c>
      <c r="S79" s="1">
        <f t="shared" ca="1" si="71"/>
        <v>13584</v>
      </c>
      <c r="T79" s="1" t="str">
        <f>IF(H79="","",VLOOKUP(H79,'Соль SKU'!$A$1:$B$150,2,0))</f>
        <v/>
      </c>
      <c r="U79" s="1">
        <f t="shared" si="72"/>
        <v>9.4117647058823533</v>
      </c>
      <c r="V79" s="1">
        <f t="shared" si="73"/>
        <v>0</v>
      </c>
      <c r="W79" s="1">
        <f t="shared" si="74"/>
        <v>0</v>
      </c>
      <c r="X79" s="1" t="str">
        <f t="shared" ca="1" si="75"/>
        <v/>
      </c>
    </row>
    <row r="80" spans="10:24" ht="13.75" customHeight="1" x14ac:dyDescent="0.2">
      <c r="J80" s="11" t="str">
        <f t="shared" ca="1" si="66"/>
        <v/>
      </c>
      <c r="N80" s="18" t="str">
        <f t="shared" ca="1" si="67"/>
        <v/>
      </c>
      <c r="P80" s="1">
        <f t="shared" si="68"/>
        <v>0</v>
      </c>
      <c r="Q80" s="1">
        <f t="shared" ca="1" si="69"/>
        <v>0</v>
      </c>
      <c r="R80" s="1">
        <f t="shared" si="70"/>
        <v>0</v>
      </c>
      <c r="S80" s="1">
        <f t="shared" ca="1" si="71"/>
        <v>13584</v>
      </c>
      <c r="T80" s="1" t="str">
        <f>IF(H80="","",VLOOKUP(H80,'Соль SKU'!$A$1:$B$150,2,0))</f>
        <v/>
      </c>
      <c r="U80" s="1">
        <f t="shared" si="72"/>
        <v>9.4117647058823533</v>
      </c>
      <c r="V80" s="1">
        <f t="shared" si="73"/>
        <v>0</v>
      </c>
      <c r="W80" s="1">
        <f t="shared" si="74"/>
        <v>0</v>
      </c>
      <c r="X80" s="1" t="str">
        <f t="shared" ca="1" si="75"/>
        <v/>
      </c>
    </row>
    <row r="81" spans="10:24" ht="13.75" customHeight="1" x14ac:dyDescent="0.2">
      <c r="J81" s="11" t="str">
        <f t="shared" ca="1" si="66"/>
        <v/>
      </c>
      <c r="N81" s="18" t="str">
        <f t="shared" ca="1" si="67"/>
        <v/>
      </c>
      <c r="P81" s="1">
        <f t="shared" si="68"/>
        <v>0</v>
      </c>
      <c r="Q81" s="1">
        <f t="shared" ca="1" si="69"/>
        <v>0</v>
      </c>
      <c r="R81" s="1">
        <f t="shared" si="70"/>
        <v>0</v>
      </c>
      <c r="S81" s="1">
        <f t="shared" ca="1" si="71"/>
        <v>13584</v>
      </c>
      <c r="T81" s="1" t="str">
        <f>IF(H81="","",VLOOKUP(H81,'Соль SKU'!$A$1:$B$150,2,0))</f>
        <v/>
      </c>
      <c r="U81" s="1">
        <f t="shared" si="72"/>
        <v>9.4117647058823533</v>
      </c>
      <c r="V81" s="1">
        <f t="shared" si="73"/>
        <v>0</v>
      </c>
      <c r="W81" s="1">
        <f t="shared" si="74"/>
        <v>0</v>
      </c>
      <c r="X81" s="1" t="str">
        <f t="shared" ca="1" si="75"/>
        <v/>
      </c>
    </row>
    <row r="82" spans="10:24" ht="13.75" customHeight="1" x14ac:dyDescent="0.2">
      <c r="J82" s="11" t="str">
        <f t="shared" ca="1" si="66"/>
        <v/>
      </c>
      <c r="N82" s="18" t="str">
        <f t="shared" ca="1" si="67"/>
        <v/>
      </c>
      <c r="P82" s="1">
        <f t="shared" si="68"/>
        <v>0</v>
      </c>
      <c r="Q82" s="1">
        <f t="shared" ca="1" si="69"/>
        <v>0</v>
      </c>
      <c r="R82" s="1">
        <f t="shared" si="70"/>
        <v>0</v>
      </c>
      <c r="S82" s="1">
        <f t="shared" ca="1" si="71"/>
        <v>13584</v>
      </c>
      <c r="T82" s="1" t="str">
        <f>IF(H82="","",VLOOKUP(H82,'Соль SKU'!$A$1:$B$150,2,0))</f>
        <v/>
      </c>
      <c r="U82" s="1">
        <f t="shared" si="72"/>
        <v>9.4117647058823533</v>
      </c>
      <c r="V82" s="1">
        <f t="shared" si="73"/>
        <v>0</v>
      </c>
      <c r="W82" s="1">
        <f t="shared" si="74"/>
        <v>0</v>
      </c>
      <c r="X82" s="1" t="str">
        <f t="shared" ca="1" si="75"/>
        <v/>
      </c>
    </row>
    <row r="83" spans="10:24" ht="13.75" customHeight="1" x14ac:dyDescent="0.2">
      <c r="J83" s="11" t="str">
        <f t="shared" ca="1" si="66"/>
        <v/>
      </c>
      <c r="N83" s="18" t="str">
        <f t="shared" ca="1" si="67"/>
        <v/>
      </c>
      <c r="P83" s="1">
        <f t="shared" si="68"/>
        <v>0</v>
      </c>
      <c r="Q83" s="1">
        <f t="shared" ca="1" si="69"/>
        <v>0</v>
      </c>
      <c r="R83" s="1">
        <f t="shared" si="70"/>
        <v>0</v>
      </c>
      <c r="S83" s="1">
        <f t="shared" ca="1" si="71"/>
        <v>13584</v>
      </c>
      <c r="T83" s="1" t="str">
        <f>IF(H83="","",VLOOKUP(H83,'Соль SKU'!$A$1:$B$150,2,0))</f>
        <v/>
      </c>
      <c r="U83" s="1">
        <f t="shared" si="72"/>
        <v>9.4117647058823533</v>
      </c>
      <c r="V83" s="1">
        <f t="shared" si="73"/>
        <v>0</v>
      </c>
      <c r="W83" s="1">
        <f t="shared" si="74"/>
        <v>0</v>
      </c>
      <c r="X83" s="1" t="str">
        <f t="shared" ca="1" si="75"/>
        <v/>
      </c>
    </row>
    <row r="84" spans="10:24" ht="13.75" customHeight="1" x14ac:dyDescent="0.2">
      <c r="J84" s="11" t="str">
        <f t="shared" ca="1" si="66"/>
        <v/>
      </c>
      <c r="M84" s="18"/>
      <c r="N84" s="18" t="str">
        <f t="shared" ca="1" si="67"/>
        <v/>
      </c>
      <c r="P84" s="1">
        <f t="shared" si="68"/>
        <v>0</v>
      </c>
      <c r="Q84" s="1">
        <f t="shared" ca="1" si="69"/>
        <v>0</v>
      </c>
      <c r="R84" s="1">
        <f t="shared" si="70"/>
        <v>0</v>
      </c>
      <c r="S84" s="1">
        <f t="shared" ca="1" si="71"/>
        <v>13584</v>
      </c>
      <c r="T84" s="1" t="str">
        <f>IF(H84="","",VLOOKUP(H84,'Соль SKU'!$A$1:$B$150,2,0))</f>
        <v/>
      </c>
      <c r="U84" s="1">
        <f t="shared" si="72"/>
        <v>9.4117647058823533</v>
      </c>
      <c r="V84" s="1">
        <f t="shared" si="73"/>
        <v>0</v>
      </c>
      <c r="W84" s="1">
        <f t="shared" si="74"/>
        <v>0</v>
      </c>
      <c r="X84" s="1" t="str">
        <f t="shared" ca="1" si="75"/>
        <v/>
      </c>
    </row>
    <row r="85" spans="10:24" ht="13.75" customHeight="1" x14ac:dyDescent="0.2">
      <c r="J85" s="11" t="str">
        <f t="shared" ca="1" si="66"/>
        <v/>
      </c>
      <c r="N85" s="18" t="str">
        <f t="shared" ca="1" si="67"/>
        <v/>
      </c>
      <c r="P85" s="1">
        <f t="shared" si="68"/>
        <v>0</v>
      </c>
      <c r="Q85" s="1">
        <f t="shared" ca="1" si="69"/>
        <v>0</v>
      </c>
      <c r="R85" s="1">
        <f t="shared" si="70"/>
        <v>0</v>
      </c>
      <c r="S85" s="1">
        <f t="shared" ca="1" si="71"/>
        <v>13584</v>
      </c>
      <c r="T85" s="1" t="str">
        <f>IF(H85="","",VLOOKUP(H85,'Соль SKU'!$A$1:$B$150,2,0))</f>
        <v/>
      </c>
      <c r="U85" s="1">
        <f t="shared" si="72"/>
        <v>9.4117647058823533</v>
      </c>
      <c r="V85" s="1">
        <f t="shared" si="73"/>
        <v>0</v>
      </c>
      <c r="W85" s="1">
        <f t="shared" si="74"/>
        <v>0</v>
      </c>
      <c r="X85" s="1" t="str">
        <f t="shared" ca="1" si="75"/>
        <v/>
      </c>
    </row>
    <row r="86" spans="10:24" ht="13.75" customHeight="1" x14ac:dyDescent="0.2">
      <c r="J86" s="11" t="str">
        <f t="shared" ca="1" si="66"/>
        <v/>
      </c>
      <c r="N86" s="18" t="str">
        <f t="shared" ca="1" si="67"/>
        <v/>
      </c>
      <c r="P86" s="1">
        <f t="shared" si="68"/>
        <v>0</v>
      </c>
      <c r="Q86" s="1">
        <f t="shared" ca="1" si="69"/>
        <v>0</v>
      </c>
      <c r="R86" s="1">
        <f t="shared" si="70"/>
        <v>0</v>
      </c>
      <c r="S86" s="1">
        <f t="shared" ca="1" si="71"/>
        <v>13584</v>
      </c>
      <c r="T86" s="1" t="str">
        <f>IF(H86="","",VLOOKUP(H86,'Соль SKU'!$A$1:$B$150,2,0))</f>
        <v/>
      </c>
      <c r="U86" s="1">
        <f t="shared" si="72"/>
        <v>9.4117647058823533</v>
      </c>
      <c r="V86" s="1">
        <f t="shared" si="73"/>
        <v>0</v>
      </c>
      <c r="W86" s="1">
        <f t="shared" si="74"/>
        <v>0</v>
      </c>
      <c r="X86" s="1" t="str">
        <f t="shared" ca="1" si="75"/>
        <v/>
      </c>
    </row>
    <row r="87" spans="10:24" ht="13.75" customHeight="1" x14ac:dyDescent="0.2">
      <c r="J87" s="11" t="str">
        <f t="shared" ca="1" si="66"/>
        <v/>
      </c>
      <c r="N87" s="18" t="str">
        <f t="shared" ca="1" si="67"/>
        <v/>
      </c>
      <c r="P87" s="1">
        <f t="shared" si="68"/>
        <v>0</v>
      </c>
      <c r="Q87" s="1">
        <f t="shared" ca="1" si="69"/>
        <v>0</v>
      </c>
      <c r="R87" s="1">
        <f t="shared" si="70"/>
        <v>0</v>
      </c>
      <c r="S87" s="1">
        <f t="shared" ca="1" si="71"/>
        <v>13584</v>
      </c>
      <c r="T87" s="1" t="str">
        <f>IF(H87="","",VLOOKUP(H87,'Соль SKU'!$A$1:$B$150,2,0))</f>
        <v/>
      </c>
      <c r="U87" s="1">
        <f t="shared" si="72"/>
        <v>9.4117647058823533</v>
      </c>
      <c r="V87" s="1">
        <f t="shared" si="73"/>
        <v>0</v>
      </c>
      <c r="W87" s="1">
        <f t="shared" si="74"/>
        <v>0</v>
      </c>
      <c r="X87" s="1" t="str">
        <f t="shared" ca="1" si="75"/>
        <v/>
      </c>
    </row>
    <row r="88" spans="10:24" ht="13.75" customHeight="1" x14ac:dyDescent="0.2">
      <c r="J88" s="11" t="str">
        <f t="shared" ca="1" si="66"/>
        <v/>
      </c>
      <c r="N88" s="18" t="str">
        <f t="shared" ca="1" si="67"/>
        <v/>
      </c>
      <c r="P88" s="1">
        <f t="shared" si="68"/>
        <v>0</v>
      </c>
      <c r="Q88" s="1">
        <f t="shared" ca="1" si="69"/>
        <v>0</v>
      </c>
      <c r="R88" s="1">
        <f t="shared" si="70"/>
        <v>0</v>
      </c>
      <c r="S88" s="1">
        <f t="shared" ca="1" si="71"/>
        <v>13584</v>
      </c>
      <c r="T88" s="1" t="str">
        <f>IF(H88="","",VLOOKUP(H88,'Соль SKU'!$A$1:$B$150,2,0))</f>
        <v/>
      </c>
      <c r="U88" s="1">
        <f t="shared" si="72"/>
        <v>9.4117647058823533</v>
      </c>
      <c r="V88" s="1">
        <f t="shared" si="73"/>
        <v>0</v>
      </c>
      <c r="W88" s="1">
        <f t="shared" si="74"/>
        <v>0</v>
      </c>
      <c r="X88" s="1" t="str">
        <f t="shared" ca="1" si="75"/>
        <v/>
      </c>
    </row>
    <row r="89" spans="10:24" ht="13.75" customHeight="1" x14ac:dyDescent="0.2">
      <c r="J89" s="11" t="str">
        <f t="shared" ca="1" si="66"/>
        <v/>
      </c>
      <c r="N89" s="18" t="str">
        <f t="shared" ca="1" si="67"/>
        <v/>
      </c>
      <c r="P89" s="1">
        <f t="shared" si="68"/>
        <v>0</v>
      </c>
      <c r="Q89" s="1">
        <f t="shared" ca="1" si="69"/>
        <v>0</v>
      </c>
      <c r="R89" s="1">
        <f t="shared" si="70"/>
        <v>0</v>
      </c>
      <c r="S89" s="1">
        <f t="shared" ca="1" si="71"/>
        <v>13584</v>
      </c>
      <c r="T89" s="1" t="str">
        <f>IF(H89="","",VLOOKUP(H89,'Соль SKU'!$A$1:$B$150,2,0))</f>
        <v/>
      </c>
      <c r="U89" s="1">
        <f t="shared" si="72"/>
        <v>9.4117647058823533</v>
      </c>
      <c r="V89" s="1">
        <f t="shared" si="73"/>
        <v>0</v>
      </c>
      <c r="W89" s="1">
        <f t="shared" si="74"/>
        <v>0</v>
      </c>
      <c r="X89" s="1" t="str">
        <f t="shared" ca="1" si="75"/>
        <v/>
      </c>
    </row>
    <row r="90" spans="10:24" ht="13.75" customHeight="1" x14ac:dyDescent="0.2">
      <c r="J90" s="11" t="str">
        <f t="shared" ca="1" si="66"/>
        <v/>
      </c>
      <c r="N90" s="18" t="str">
        <f t="shared" ca="1" si="67"/>
        <v/>
      </c>
      <c r="P90" s="1">
        <f t="shared" si="68"/>
        <v>0</v>
      </c>
      <c r="Q90" s="1">
        <f t="shared" ca="1" si="69"/>
        <v>0</v>
      </c>
      <c r="R90" s="1">
        <f t="shared" si="70"/>
        <v>0</v>
      </c>
      <c r="S90" s="1">
        <f t="shared" ca="1" si="71"/>
        <v>13584</v>
      </c>
      <c r="T90" s="1" t="str">
        <f>IF(H90="","",VLOOKUP(H90,'Соль SKU'!$A$1:$B$150,2,0))</f>
        <v/>
      </c>
      <c r="U90" s="1">
        <f t="shared" si="72"/>
        <v>9.4117647058823533</v>
      </c>
      <c r="V90" s="1">
        <f t="shared" si="73"/>
        <v>0</v>
      </c>
      <c r="W90" s="1">
        <f t="shared" si="74"/>
        <v>0</v>
      </c>
      <c r="X90" s="1" t="str">
        <f t="shared" ca="1" si="75"/>
        <v/>
      </c>
    </row>
    <row r="91" spans="10:24" ht="13.75" customHeight="1" x14ac:dyDescent="0.2">
      <c r="J91" s="11" t="str">
        <f t="shared" ref="J91:J122" ca="1" si="76">IF(M91="", IF(O91="","",X91+(INDIRECT("S" &amp; ROW() - 1) - S91)),IF(O91="", "", INDIRECT("S" &amp; ROW() - 1) - S91))</f>
        <v/>
      </c>
      <c r="N91" s="18" t="str">
        <f t="shared" ref="N91:N122" ca="1" si="77">IF(M91="", IF(X91=0, "", X91), IF(V91 = "", "", IF(V91/U91 = 0, "", V91/U91)))</f>
        <v/>
      </c>
      <c r="P91" s="1">
        <f t="shared" ref="P91:P122" si="78">IF(O91 = "-", -W91,I91)</f>
        <v>0</v>
      </c>
      <c r="Q91" s="1">
        <f t="shared" ref="Q91:Q98" ca="1" si="79">IF(O91 = "-", SUM(INDIRECT(ADDRESS(2,COLUMN(P91)) &amp; ":" &amp; ADDRESS(ROW(),COLUMN(P91)))), 0)</f>
        <v>0</v>
      </c>
      <c r="R91" s="1">
        <f t="shared" ref="R91:R122" si="80">IF(O91="-",1,0)</f>
        <v>0</v>
      </c>
      <c r="S91" s="1">
        <f t="shared" ref="S91:S122" ca="1" si="81">IF(Q91 = 0, INDIRECT("S" &amp; ROW() - 1), Q91)</f>
        <v>13584</v>
      </c>
      <c r="T91" s="1" t="str">
        <f>IF(H91="","",VLOOKUP(H91,'Соль SKU'!$A$1:$B$150,2,0))</f>
        <v/>
      </c>
      <c r="U91" s="1">
        <f t="shared" ref="U91:U122" si="82">8000/850</f>
        <v>9.4117647058823533</v>
      </c>
      <c r="V91" s="1">
        <f t="shared" ref="V91:V122" si="83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>
        <f t="shared" ref="W91:W122" si="84">IF(V91 = "", "", V91/U91)</f>
        <v>0</v>
      </c>
      <c r="X91" s="1" t="str">
        <f t="shared" ref="X91:X122" ca="1" si="85">IF(O91="", "", MAX(ROUND(-(INDIRECT("S" &amp; ROW() - 1) - S91)/850, 0), 1) * 850)</f>
        <v/>
      </c>
    </row>
    <row r="92" spans="10:24" ht="13.75" customHeight="1" x14ac:dyDescent="0.2">
      <c r="J92" s="11" t="str">
        <f t="shared" ca="1" si="76"/>
        <v/>
      </c>
      <c r="N92" s="18" t="str">
        <f t="shared" ca="1" si="77"/>
        <v/>
      </c>
      <c r="P92" s="1">
        <f t="shared" si="78"/>
        <v>0</v>
      </c>
      <c r="Q92" s="1">
        <f t="shared" ca="1" si="79"/>
        <v>0</v>
      </c>
      <c r="R92" s="1">
        <f t="shared" si="80"/>
        <v>0</v>
      </c>
      <c r="S92" s="1">
        <f t="shared" ca="1" si="81"/>
        <v>13584</v>
      </c>
      <c r="T92" s="1" t="str">
        <f>IF(H92="","",VLOOKUP(H92,'Соль SKU'!$A$1:$B$150,2,0))</f>
        <v/>
      </c>
      <c r="U92" s="1">
        <f t="shared" si="82"/>
        <v>9.4117647058823533</v>
      </c>
      <c r="V92" s="1">
        <f t="shared" si="83"/>
        <v>0</v>
      </c>
      <c r="W92" s="1">
        <f t="shared" si="84"/>
        <v>0</v>
      </c>
      <c r="X92" s="1" t="str">
        <f t="shared" ca="1" si="85"/>
        <v/>
      </c>
    </row>
    <row r="93" spans="10:24" ht="13.75" customHeight="1" x14ac:dyDescent="0.2">
      <c r="J93" s="11" t="str">
        <f t="shared" ca="1" si="76"/>
        <v/>
      </c>
      <c r="N93" s="18" t="str">
        <f t="shared" ca="1" si="77"/>
        <v/>
      </c>
      <c r="P93" s="1">
        <f t="shared" si="78"/>
        <v>0</v>
      </c>
      <c r="Q93" s="1">
        <f t="shared" ca="1" si="79"/>
        <v>0</v>
      </c>
      <c r="R93" s="1">
        <f t="shared" si="80"/>
        <v>0</v>
      </c>
      <c r="S93" s="1">
        <f t="shared" ca="1" si="81"/>
        <v>13584</v>
      </c>
      <c r="T93" s="1" t="str">
        <f>IF(H93="","",VLOOKUP(H93,'Соль SKU'!$A$1:$B$150,2,0))</f>
        <v/>
      </c>
      <c r="U93" s="1">
        <f t="shared" si="82"/>
        <v>9.4117647058823533</v>
      </c>
      <c r="V93" s="1">
        <f t="shared" si="83"/>
        <v>0</v>
      </c>
      <c r="W93" s="1">
        <f t="shared" si="84"/>
        <v>0</v>
      </c>
      <c r="X93" s="1" t="str">
        <f t="shared" ca="1" si="85"/>
        <v/>
      </c>
    </row>
    <row r="94" spans="10:24" ht="13.75" customHeight="1" x14ac:dyDescent="0.2">
      <c r="J94" s="11" t="str">
        <f t="shared" ca="1" si="76"/>
        <v/>
      </c>
      <c r="N94" s="18" t="str">
        <f t="shared" ca="1" si="77"/>
        <v/>
      </c>
      <c r="P94" s="1">
        <f t="shared" si="78"/>
        <v>0</v>
      </c>
      <c r="Q94" s="1">
        <f t="shared" ca="1" si="79"/>
        <v>0</v>
      </c>
      <c r="R94" s="1">
        <f t="shared" si="80"/>
        <v>0</v>
      </c>
      <c r="S94" s="1">
        <f t="shared" ca="1" si="81"/>
        <v>13584</v>
      </c>
      <c r="T94" s="1" t="str">
        <f>IF(H94="","",VLOOKUP(H94,'Соль SKU'!$A$1:$B$150,2,0))</f>
        <v/>
      </c>
      <c r="U94" s="1">
        <f t="shared" si="82"/>
        <v>9.4117647058823533</v>
      </c>
      <c r="V94" s="1">
        <f t="shared" si="83"/>
        <v>0</v>
      </c>
      <c r="W94" s="1">
        <f t="shared" si="84"/>
        <v>0</v>
      </c>
      <c r="X94" s="1" t="str">
        <f t="shared" ca="1" si="85"/>
        <v/>
      </c>
    </row>
    <row r="95" spans="10:24" ht="13.75" customHeight="1" x14ac:dyDescent="0.2">
      <c r="J95" s="11" t="str">
        <f t="shared" ca="1" si="76"/>
        <v/>
      </c>
      <c r="N95" s="18" t="str">
        <f t="shared" ca="1" si="77"/>
        <v/>
      </c>
      <c r="P95" s="1">
        <f t="shared" si="78"/>
        <v>0</v>
      </c>
      <c r="Q95" s="1">
        <f t="shared" ca="1" si="79"/>
        <v>0</v>
      </c>
      <c r="R95" s="1">
        <f t="shared" si="80"/>
        <v>0</v>
      </c>
      <c r="S95" s="1">
        <f t="shared" ca="1" si="81"/>
        <v>13584</v>
      </c>
      <c r="T95" s="1" t="str">
        <f>IF(H95="","",VLOOKUP(H95,'Соль SKU'!$A$1:$B$150,2,0))</f>
        <v/>
      </c>
      <c r="U95" s="1">
        <f t="shared" si="82"/>
        <v>9.4117647058823533</v>
      </c>
      <c r="V95" s="1">
        <f t="shared" si="83"/>
        <v>0</v>
      </c>
      <c r="W95" s="1">
        <f t="shared" si="84"/>
        <v>0</v>
      </c>
      <c r="X95" s="1" t="str">
        <f t="shared" ca="1" si="85"/>
        <v/>
      </c>
    </row>
    <row r="96" spans="10:24" ht="13.75" customHeight="1" x14ac:dyDescent="0.2">
      <c r="J96" s="11" t="str">
        <f t="shared" ca="1" si="76"/>
        <v/>
      </c>
      <c r="N96" s="18" t="str">
        <f t="shared" ca="1" si="77"/>
        <v/>
      </c>
      <c r="P96" s="1">
        <f t="shared" si="78"/>
        <v>0</v>
      </c>
      <c r="Q96" s="1">
        <f t="shared" ca="1" si="79"/>
        <v>0</v>
      </c>
      <c r="R96" s="1">
        <f t="shared" si="80"/>
        <v>0</v>
      </c>
      <c r="S96" s="1">
        <f t="shared" ca="1" si="81"/>
        <v>13584</v>
      </c>
      <c r="T96" s="1" t="str">
        <f>IF(H96="","",VLOOKUP(H96,'Соль SKU'!$A$1:$B$150,2,0))</f>
        <v/>
      </c>
      <c r="U96" s="1">
        <f t="shared" si="82"/>
        <v>9.4117647058823533</v>
      </c>
      <c r="V96" s="1">
        <f t="shared" si="83"/>
        <v>0</v>
      </c>
      <c r="W96" s="1">
        <f t="shared" si="84"/>
        <v>0</v>
      </c>
      <c r="X96" s="1" t="str">
        <f t="shared" ca="1" si="85"/>
        <v/>
      </c>
    </row>
    <row r="97" spans="10:24" ht="13.75" customHeight="1" x14ac:dyDescent="0.2">
      <c r="J97" s="11" t="str">
        <f t="shared" ca="1" si="76"/>
        <v/>
      </c>
      <c r="N97" s="18" t="str">
        <f t="shared" ca="1" si="77"/>
        <v/>
      </c>
      <c r="P97" s="1">
        <f t="shared" si="78"/>
        <v>0</v>
      </c>
      <c r="Q97" s="1">
        <f t="shared" ca="1" si="79"/>
        <v>0</v>
      </c>
      <c r="R97" s="1">
        <f t="shared" si="80"/>
        <v>0</v>
      </c>
      <c r="S97" s="1">
        <f t="shared" ca="1" si="81"/>
        <v>13584</v>
      </c>
      <c r="T97" s="1" t="str">
        <f>IF(H97="","",VLOOKUP(H97,'Соль SKU'!$A$1:$B$150,2,0))</f>
        <v/>
      </c>
      <c r="U97" s="1">
        <f t="shared" si="82"/>
        <v>9.4117647058823533</v>
      </c>
      <c r="V97" s="1">
        <f t="shared" si="83"/>
        <v>0</v>
      </c>
      <c r="W97" s="1">
        <f t="shared" si="84"/>
        <v>0</v>
      </c>
      <c r="X97" s="1" t="str">
        <f t="shared" ca="1" si="85"/>
        <v/>
      </c>
    </row>
    <row r="98" spans="10:24" ht="13.75" customHeight="1" x14ac:dyDescent="0.2">
      <c r="J98" s="11" t="str">
        <f t="shared" ca="1" si="76"/>
        <v/>
      </c>
      <c r="N98" s="18" t="str">
        <f t="shared" ca="1" si="77"/>
        <v/>
      </c>
      <c r="P98" s="1">
        <f t="shared" si="78"/>
        <v>0</v>
      </c>
      <c r="Q98" s="1">
        <f t="shared" ca="1" si="79"/>
        <v>0</v>
      </c>
      <c r="R98" s="1">
        <f t="shared" si="80"/>
        <v>0</v>
      </c>
      <c r="S98" s="1">
        <f t="shared" ca="1" si="81"/>
        <v>13584</v>
      </c>
      <c r="T98" s="1" t="str">
        <f>IF(H98="","",VLOOKUP(H98,'Соль SKU'!$A$1:$B$150,2,0))</f>
        <v/>
      </c>
      <c r="U98" s="1">
        <f t="shared" si="82"/>
        <v>9.4117647058823533</v>
      </c>
      <c r="V98" s="1">
        <f t="shared" si="83"/>
        <v>0</v>
      </c>
      <c r="W98" s="1">
        <f t="shared" si="84"/>
        <v>0</v>
      </c>
      <c r="X98" s="1" t="str">
        <f t="shared" ca="1" si="85"/>
        <v/>
      </c>
    </row>
    <row r="99" spans="10:24" ht="13.75" customHeight="1" x14ac:dyDescent="0.2">
      <c r="J99" s="11" t="str">
        <f t="shared" ca="1" si="76"/>
        <v/>
      </c>
      <c r="N99" s="18" t="str">
        <f t="shared" ca="1" si="77"/>
        <v/>
      </c>
      <c r="P99" s="1">
        <f t="shared" si="78"/>
        <v>0</v>
      </c>
      <c r="Q99" s="1">
        <f t="shared" ref="Q99:Q124" ca="1" si="86">IF(O99="-",SUM(INDIRECT(ADDRESS(2,COLUMN(P99))&amp;":"&amp;ADDRESS(ROW(),COLUMN(P99)))),0)</f>
        <v>0</v>
      </c>
      <c r="R99" s="1">
        <f t="shared" si="80"/>
        <v>0</v>
      </c>
      <c r="S99" s="1">
        <f t="shared" ca="1" si="81"/>
        <v>13584</v>
      </c>
      <c r="T99" s="1" t="str">
        <f>IF(H99="","",VLOOKUP(H99,'Соль SKU'!$A$1:$B$150,2,0))</f>
        <v/>
      </c>
      <c r="U99" s="1">
        <f t="shared" si="82"/>
        <v>9.4117647058823533</v>
      </c>
      <c r="V99" s="1">
        <f t="shared" si="83"/>
        <v>0</v>
      </c>
      <c r="W99" s="1">
        <f t="shared" si="84"/>
        <v>0</v>
      </c>
      <c r="X99" s="1" t="str">
        <f t="shared" ca="1" si="85"/>
        <v/>
      </c>
    </row>
    <row r="100" spans="10:24" ht="13.75" customHeight="1" x14ac:dyDescent="0.2">
      <c r="J100" s="11" t="str">
        <f t="shared" ca="1" si="76"/>
        <v/>
      </c>
      <c r="N100" s="18" t="str">
        <f t="shared" ca="1" si="77"/>
        <v/>
      </c>
      <c r="P100" s="1">
        <f t="shared" si="78"/>
        <v>0</v>
      </c>
      <c r="Q100" s="1">
        <f t="shared" ca="1" si="86"/>
        <v>0</v>
      </c>
      <c r="R100" s="1">
        <f t="shared" si="80"/>
        <v>0</v>
      </c>
      <c r="S100" s="1">
        <f t="shared" ca="1" si="81"/>
        <v>13584</v>
      </c>
      <c r="T100" s="1" t="str">
        <f>IF(H100="","",VLOOKUP(H100,'Соль SKU'!$A$1:$B$150,2,0))</f>
        <v/>
      </c>
      <c r="U100" s="1">
        <f t="shared" si="82"/>
        <v>9.4117647058823533</v>
      </c>
      <c r="V100" s="1">
        <f t="shared" si="83"/>
        <v>0</v>
      </c>
      <c r="W100" s="1">
        <f t="shared" si="84"/>
        <v>0</v>
      </c>
      <c r="X100" s="1" t="str">
        <f t="shared" ca="1" si="85"/>
        <v/>
      </c>
    </row>
    <row r="101" spans="10:24" ht="13.75" customHeight="1" x14ac:dyDescent="0.2">
      <c r="J101" s="11" t="str">
        <f t="shared" ca="1" si="76"/>
        <v/>
      </c>
      <c r="N101" s="18" t="str">
        <f t="shared" ca="1" si="77"/>
        <v/>
      </c>
      <c r="P101" s="1">
        <f t="shared" si="78"/>
        <v>0</v>
      </c>
      <c r="Q101" s="1">
        <f t="shared" ca="1" si="86"/>
        <v>0</v>
      </c>
      <c r="R101" s="1">
        <f t="shared" si="80"/>
        <v>0</v>
      </c>
      <c r="S101" s="1">
        <f t="shared" ca="1" si="81"/>
        <v>13584</v>
      </c>
      <c r="T101" s="1" t="str">
        <f>IF(H101="","",VLOOKUP(H101,'Соль SKU'!$A$1:$B$150,2,0))</f>
        <v/>
      </c>
      <c r="U101" s="1">
        <f t="shared" si="82"/>
        <v>9.4117647058823533</v>
      </c>
      <c r="V101" s="1">
        <f t="shared" si="83"/>
        <v>0</v>
      </c>
      <c r="W101" s="1">
        <f t="shared" si="84"/>
        <v>0</v>
      </c>
      <c r="X101" s="1" t="str">
        <f t="shared" ca="1" si="85"/>
        <v/>
      </c>
    </row>
    <row r="102" spans="10:24" ht="13.75" customHeight="1" x14ac:dyDescent="0.2">
      <c r="J102" s="11" t="str">
        <f t="shared" ca="1" si="76"/>
        <v/>
      </c>
      <c r="N102" s="18" t="str">
        <f t="shared" ca="1" si="77"/>
        <v/>
      </c>
      <c r="P102" s="1">
        <f t="shared" si="78"/>
        <v>0</v>
      </c>
      <c r="Q102" s="1">
        <f t="shared" ca="1" si="86"/>
        <v>0</v>
      </c>
      <c r="R102" s="1">
        <f t="shared" si="80"/>
        <v>0</v>
      </c>
      <c r="S102" s="1">
        <f t="shared" ca="1" si="81"/>
        <v>13584</v>
      </c>
      <c r="T102" s="1" t="str">
        <f>IF(H102="","",VLOOKUP(H102,'Соль SKU'!$A$1:$B$150,2,0))</f>
        <v/>
      </c>
      <c r="U102" s="1">
        <f t="shared" si="82"/>
        <v>9.4117647058823533</v>
      </c>
      <c r="V102" s="1">
        <f t="shared" si="83"/>
        <v>0</v>
      </c>
      <c r="W102" s="1">
        <f t="shared" si="84"/>
        <v>0</v>
      </c>
      <c r="X102" s="1" t="str">
        <f t="shared" ca="1" si="85"/>
        <v/>
      </c>
    </row>
    <row r="103" spans="10:24" ht="13.75" customHeight="1" x14ac:dyDescent="0.2">
      <c r="J103" s="11" t="str">
        <f t="shared" ca="1" si="76"/>
        <v/>
      </c>
      <c r="N103" s="18" t="str">
        <f t="shared" ca="1" si="77"/>
        <v/>
      </c>
      <c r="P103" s="1">
        <f t="shared" si="78"/>
        <v>0</v>
      </c>
      <c r="Q103" s="1">
        <f t="shared" ca="1" si="86"/>
        <v>0</v>
      </c>
      <c r="R103" s="1">
        <f t="shared" si="80"/>
        <v>0</v>
      </c>
      <c r="S103" s="1">
        <f t="shared" ca="1" si="81"/>
        <v>13584</v>
      </c>
      <c r="T103" s="1" t="str">
        <f>IF(H103="","",VLOOKUP(H103,'Соль SKU'!$A$1:$B$150,2,0))</f>
        <v/>
      </c>
      <c r="U103" s="1">
        <f t="shared" si="82"/>
        <v>9.4117647058823533</v>
      </c>
      <c r="V103" s="1">
        <f t="shared" si="83"/>
        <v>0</v>
      </c>
      <c r="W103" s="1">
        <f t="shared" si="84"/>
        <v>0</v>
      </c>
      <c r="X103" s="1" t="str">
        <f t="shared" ca="1" si="85"/>
        <v/>
      </c>
    </row>
    <row r="104" spans="10:24" ht="13.75" customHeight="1" x14ac:dyDescent="0.2">
      <c r="J104" s="11" t="str">
        <f t="shared" ca="1" si="76"/>
        <v/>
      </c>
      <c r="N104" s="18" t="str">
        <f t="shared" ca="1" si="77"/>
        <v/>
      </c>
      <c r="P104" s="1">
        <f t="shared" si="78"/>
        <v>0</v>
      </c>
      <c r="Q104" s="1">
        <f t="shared" ca="1" si="86"/>
        <v>0</v>
      </c>
      <c r="R104" s="1">
        <f t="shared" si="80"/>
        <v>0</v>
      </c>
      <c r="S104" s="1">
        <f t="shared" ca="1" si="81"/>
        <v>13584</v>
      </c>
      <c r="T104" s="1" t="str">
        <f>IF(H104="","",VLOOKUP(H104,'Соль SKU'!$A$1:$B$150,2,0))</f>
        <v/>
      </c>
      <c r="U104" s="1">
        <f t="shared" si="82"/>
        <v>9.4117647058823533</v>
      </c>
      <c r="V104" s="1">
        <f t="shared" si="83"/>
        <v>0</v>
      </c>
      <c r="W104" s="1">
        <f t="shared" si="84"/>
        <v>0</v>
      </c>
      <c r="X104" s="1" t="str">
        <f t="shared" ca="1" si="85"/>
        <v/>
      </c>
    </row>
    <row r="105" spans="10:24" ht="13.75" customHeight="1" x14ac:dyDescent="0.2">
      <c r="J105" s="11" t="str">
        <f t="shared" ca="1" si="76"/>
        <v/>
      </c>
      <c r="N105" s="18" t="str">
        <f t="shared" ca="1" si="77"/>
        <v/>
      </c>
      <c r="P105" s="1">
        <f t="shared" si="78"/>
        <v>0</v>
      </c>
      <c r="Q105" s="1">
        <f t="shared" ca="1" si="86"/>
        <v>0</v>
      </c>
      <c r="R105" s="1">
        <f t="shared" si="80"/>
        <v>0</v>
      </c>
      <c r="S105" s="1">
        <f t="shared" ca="1" si="81"/>
        <v>13584</v>
      </c>
      <c r="T105" s="1" t="str">
        <f>IF(H105="","",VLOOKUP(H105,'Соль SKU'!$A$1:$B$150,2,0))</f>
        <v/>
      </c>
      <c r="U105" s="1">
        <f t="shared" si="82"/>
        <v>9.4117647058823533</v>
      </c>
      <c r="V105" s="1">
        <f t="shared" si="83"/>
        <v>0</v>
      </c>
      <c r="W105" s="1">
        <f t="shared" si="84"/>
        <v>0</v>
      </c>
      <c r="X105" s="1" t="str">
        <f t="shared" ca="1" si="85"/>
        <v/>
      </c>
    </row>
    <row r="106" spans="10:24" ht="13.75" customHeight="1" x14ac:dyDescent="0.2">
      <c r="J106" s="11" t="str">
        <f t="shared" ca="1" si="76"/>
        <v/>
      </c>
      <c r="N106" s="18" t="str">
        <f t="shared" ca="1" si="77"/>
        <v/>
      </c>
      <c r="P106" s="1">
        <f t="shared" si="78"/>
        <v>0</v>
      </c>
      <c r="Q106" s="1">
        <f t="shared" ca="1" si="86"/>
        <v>0</v>
      </c>
      <c r="R106" s="1">
        <f t="shared" si="80"/>
        <v>0</v>
      </c>
      <c r="S106" s="1">
        <f t="shared" ca="1" si="81"/>
        <v>13584</v>
      </c>
      <c r="T106" s="1" t="str">
        <f>IF(H106="","",VLOOKUP(H106,'Соль SKU'!$A$1:$B$150,2,0))</f>
        <v/>
      </c>
      <c r="U106" s="1">
        <f t="shared" si="82"/>
        <v>9.4117647058823533</v>
      </c>
      <c r="V106" s="1">
        <f t="shared" si="83"/>
        <v>0</v>
      </c>
      <c r="W106" s="1">
        <f t="shared" si="84"/>
        <v>0</v>
      </c>
      <c r="X106" s="1" t="str">
        <f t="shared" ca="1" si="85"/>
        <v/>
      </c>
    </row>
    <row r="107" spans="10:24" ht="13.75" customHeight="1" x14ac:dyDescent="0.2">
      <c r="J107" s="11" t="str">
        <f t="shared" ca="1" si="76"/>
        <v/>
      </c>
      <c r="N107" s="18" t="str">
        <f t="shared" ca="1" si="77"/>
        <v/>
      </c>
      <c r="P107" s="1">
        <f t="shared" si="78"/>
        <v>0</v>
      </c>
      <c r="Q107" s="1">
        <f t="shared" ca="1" si="86"/>
        <v>0</v>
      </c>
      <c r="R107" s="1">
        <f t="shared" si="80"/>
        <v>0</v>
      </c>
      <c r="S107" s="1">
        <f t="shared" ca="1" si="81"/>
        <v>13584</v>
      </c>
      <c r="T107" s="1" t="str">
        <f>IF(H107="","",VLOOKUP(H107,'Соль SKU'!$A$1:$B$150,2,0))</f>
        <v/>
      </c>
      <c r="U107" s="1">
        <f t="shared" si="82"/>
        <v>9.4117647058823533</v>
      </c>
      <c r="V107" s="1">
        <f t="shared" si="83"/>
        <v>0</v>
      </c>
      <c r="W107" s="1">
        <f t="shared" si="84"/>
        <v>0</v>
      </c>
      <c r="X107" s="1" t="str">
        <f t="shared" ca="1" si="85"/>
        <v/>
      </c>
    </row>
    <row r="108" spans="10:24" ht="13.75" customHeight="1" x14ac:dyDescent="0.2">
      <c r="J108" s="11" t="str">
        <f t="shared" ca="1" si="76"/>
        <v/>
      </c>
      <c r="N108" s="18" t="str">
        <f t="shared" ca="1" si="77"/>
        <v/>
      </c>
      <c r="P108" s="1">
        <f t="shared" si="78"/>
        <v>0</v>
      </c>
      <c r="Q108" s="1">
        <f t="shared" ca="1" si="86"/>
        <v>0</v>
      </c>
      <c r="R108" s="1">
        <f t="shared" si="80"/>
        <v>0</v>
      </c>
      <c r="S108" s="1">
        <f t="shared" ca="1" si="81"/>
        <v>13584</v>
      </c>
      <c r="T108" s="1" t="str">
        <f>IF(H108="","",VLOOKUP(H108,'Соль SKU'!$A$1:$B$150,2,0))</f>
        <v/>
      </c>
      <c r="U108" s="1">
        <f t="shared" si="82"/>
        <v>9.4117647058823533</v>
      </c>
      <c r="V108" s="1">
        <f t="shared" si="83"/>
        <v>0</v>
      </c>
      <c r="W108" s="1">
        <f t="shared" si="84"/>
        <v>0</v>
      </c>
      <c r="X108" s="1" t="str">
        <f t="shared" ca="1" si="85"/>
        <v/>
      </c>
    </row>
    <row r="109" spans="10:24" ht="13.75" customHeight="1" x14ac:dyDescent="0.2">
      <c r="J109" s="11" t="str">
        <f t="shared" ca="1" si="76"/>
        <v/>
      </c>
      <c r="N109" s="18" t="str">
        <f t="shared" ca="1" si="77"/>
        <v/>
      </c>
      <c r="P109" s="1">
        <f t="shared" si="78"/>
        <v>0</v>
      </c>
      <c r="Q109" s="1">
        <f t="shared" ca="1" si="86"/>
        <v>0</v>
      </c>
      <c r="R109" s="1">
        <f t="shared" si="80"/>
        <v>0</v>
      </c>
      <c r="S109" s="1">
        <f t="shared" ca="1" si="81"/>
        <v>13584</v>
      </c>
      <c r="T109" s="1" t="str">
        <f>IF(H109="","",VLOOKUP(H109,'Соль SKU'!$A$1:$B$150,2,0))</f>
        <v/>
      </c>
      <c r="U109" s="1">
        <f t="shared" si="82"/>
        <v>9.4117647058823533</v>
      </c>
      <c r="V109" s="1">
        <f t="shared" si="83"/>
        <v>0</v>
      </c>
      <c r="W109" s="1">
        <f t="shared" si="84"/>
        <v>0</v>
      </c>
      <c r="X109" s="1" t="str">
        <f t="shared" ca="1" si="85"/>
        <v/>
      </c>
    </row>
    <row r="110" spans="10:24" ht="13.75" customHeight="1" x14ac:dyDescent="0.2">
      <c r="J110" s="11" t="str">
        <f t="shared" ca="1" si="76"/>
        <v/>
      </c>
      <c r="N110" s="18" t="str">
        <f t="shared" ca="1" si="77"/>
        <v/>
      </c>
      <c r="P110" s="1">
        <f t="shared" si="78"/>
        <v>0</v>
      </c>
      <c r="Q110" s="1">
        <f t="shared" ca="1" si="86"/>
        <v>0</v>
      </c>
      <c r="R110" s="1">
        <f t="shared" si="80"/>
        <v>0</v>
      </c>
      <c r="S110" s="1">
        <f t="shared" ca="1" si="81"/>
        <v>13584</v>
      </c>
      <c r="T110" s="1" t="str">
        <f>IF(H110="","",VLOOKUP(H110,'Соль SKU'!$A$1:$B$150,2,0))</f>
        <v/>
      </c>
      <c r="U110" s="1">
        <f t="shared" si="82"/>
        <v>9.4117647058823533</v>
      </c>
      <c r="V110" s="1">
        <f t="shared" si="83"/>
        <v>0</v>
      </c>
      <c r="W110" s="1">
        <f t="shared" si="84"/>
        <v>0</v>
      </c>
      <c r="X110" s="1" t="str">
        <f t="shared" ca="1" si="85"/>
        <v/>
      </c>
    </row>
    <row r="111" spans="10:24" ht="13.75" customHeight="1" x14ac:dyDescent="0.2">
      <c r="J111" s="11" t="str">
        <f t="shared" ca="1" si="76"/>
        <v/>
      </c>
      <c r="N111" s="18" t="str">
        <f t="shared" ca="1" si="77"/>
        <v/>
      </c>
      <c r="P111" s="1">
        <f t="shared" si="78"/>
        <v>0</v>
      </c>
      <c r="Q111" s="1">
        <f t="shared" ca="1" si="86"/>
        <v>0</v>
      </c>
      <c r="R111" s="1">
        <f t="shared" si="80"/>
        <v>0</v>
      </c>
      <c r="S111" s="1">
        <f t="shared" ca="1" si="81"/>
        <v>13584</v>
      </c>
      <c r="T111" s="1" t="str">
        <f>IF(H111="","",VLOOKUP(H111,'Соль SKU'!$A$1:$B$150,2,0))</f>
        <v/>
      </c>
      <c r="U111" s="1">
        <f t="shared" si="82"/>
        <v>9.4117647058823533</v>
      </c>
      <c r="V111" s="1">
        <f t="shared" si="83"/>
        <v>0</v>
      </c>
      <c r="W111" s="1">
        <f t="shared" si="84"/>
        <v>0</v>
      </c>
      <c r="X111" s="1" t="str">
        <f t="shared" ca="1" si="85"/>
        <v/>
      </c>
    </row>
    <row r="112" spans="10:24" ht="13.75" customHeight="1" x14ac:dyDescent="0.2">
      <c r="J112" s="11" t="str">
        <f t="shared" ca="1" si="76"/>
        <v/>
      </c>
      <c r="N112" s="18" t="str">
        <f t="shared" ca="1" si="77"/>
        <v/>
      </c>
      <c r="P112" s="1">
        <f t="shared" si="78"/>
        <v>0</v>
      </c>
      <c r="Q112" s="1">
        <f t="shared" ca="1" si="86"/>
        <v>0</v>
      </c>
      <c r="R112" s="1">
        <f t="shared" si="80"/>
        <v>0</v>
      </c>
      <c r="S112" s="1">
        <f t="shared" ca="1" si="81"/>
        <v>13584</v>
      </c>
      <c r="T112" s="1" t="str">
        <f>IF(H112="","",VLOOKUP(H112,'Соль SKU'!$A$1:$B$150,2,0))</f>
        <v/>
      </c>
      <c r="U112" s="1">
        <f t="shared" si="82"/>
        <v>9.4117647058823533</v>
      </c>
      <c r="V112" s="1">
        <f t="shared" si="83"/>
        <v>0</v>
      </c>
      <c r="W112" s="1">
        <f t="shared" si="84"/>
        <v>0</v>
      </c>
      <c r="X112" s="1" t="str">
        <f t="shared" ca="1" si="85"/>
        <v/>
      </c>
    </row>
    <row r="113" spans="10:24" ht="13.75" customHeight="1" x14ac:dyDescent="0.2">
      <c r="J113" s="11" t="str">
        <f t="shared" ca="1" si="76"/>
        <v/>
      </c>
      <c r="N113" s="18" t="str">
        <f t="shared" ca="1" si="77"/>
        <v/>
      </c>
      <c r="P113" s="1">
        <f t="shared" si="78"/>
        <v>0</v>
      </c>
      <c r="Q113" s="1">
        <f t="shared" ca="1" si="86"/>
        <v>0</v>
      </c>
      <c r="R113" s="1">
        <f t="shared" si="80"/>
        <v>0</v>
      </c>
      <c r="S113" s="1">
        <f t="shared" ca="1" si="81"/>
        <v>13584</v>
      </c>
      <c r="T113" s="1" t="str">
        <f>IF(H113="","",VLOOKUP(H113,'Соль SKU'!$A$1:$B$150,2,0))</f>
        <v/>
      </c>
      <c r="U113" s="1">
        <f t="shared" si="82"/>
        <v>9.4117647058823533</v>
      </c>
      <c r="V113" s="1">
        <f t="shared" si="83"/>
        <v>0</v>
      </c>
      <c r="W113" s="1">
        <f t="shared" si="84"/>
        <v>0</v>
      </c>
      <c r="X113" s="1" t="str">
        <f t="shared" ca="1" si="85"/>
        <v/>
      </c>
    </row>
    <row r="114" spans="10:24" ht="13.75" customHeight="1" x14ac:dyDescent="0.2">
      <c r="J114" s="11" t="str">
        <f t="shared" ca="1" si="76"/>
        <v/>
      </c>
      <c r="N114" s="18" t="str">
        <f t="shared" ca="1" si="77"/>
        <v/>
      </c>
      <c r="P114" s="1">
        <f t="shared" si="78"/>
        <v>0</v>
      </c>
      <c r="Q114" s="1">
        <f t="shared" ca="1" si="86"/>
        <v>0</v>
      </c>
      <c r="R114" s="1">
        <f t="shared" si="80"/>
        <v>0</v>
      </c>
      <c r="S114" s="1">
        <f t="shared" ca="1" si="81"/>
        <v>13584</v>
      </c>
      <c r="T114" s="1" t="str">
        <f>IF(H114="","",VLOOKUP(H114,'Соль SKU'!$A$1:$B$150,2,0))</f>
        <v/>
      </c>
      <c r="U114" s="1">
        <f t="shared" si="82"/>
        <v>9.4117647058823533</v>
      </c>
      <c r="V114" s="1">
        <f t="shared" si="83"/>
        <v>0</v>
      </c>
      <c r="W114" s="1">
        <f t="shared" si="84"/>
        <v>0</v>
      </c>
      <c r="X114" s="1" t="str">
        <f t="shared" ca="1" si="85"/>
        <v/>
      </c>
    </row>
    <row r="115" spans="10:24" ht="13.75" customHeight="1" x14ac:dyDescent="0.2">
      <c r="J115" s="11" t="str">
        <f t="shared" ca="1" si="76"/>
        <v/>
      </c>
      <c r="N115" s="18" t="str">
        <f t="shared" ca="1" si="77"/>
        <v/>
      </c>
      <c r="P115" s="1">
        <f t="shared" si="78"/>
        <v>0</v>
      </c>
      <c r="Q115" s="1">
        <f t="shared" ca="1" si="86"/>
        <v>0</v>
      </c>
      <c r="R115" s="1">
        <f t="shared" si="80"/>
        <v>0</v>
      </c>
      <c r="S115" s="1">
        <f t="shared" ca="1" si="81"/>
        <v>13584</v>
      </c>
      <c r="T115" s="1" t="str">
        <f>IF(H115="","",VLOOKUP(H115,'Соль SKU'!$A$1:$B$150,2,0))</f>
        <v/>
      </c>
      <c r="U115" s="1">
        <f t="shared" si="82"/>
        <v>9.4117647058823533</v>
      </c>
      <c r="V115" s="1">
        <f t="shared" si="83"/>
        <v>0</v>
      </c>
      <c r="W115" s="1">
        <f t="shared" si="84"/>
        <v>0</v>
      </c>
      <c r="X115" s="1" t="str">
        <f t="shared" ca="1" si="85"/>
        <v/>
      </c>
    </row>
    <row r="116" spans="10:24" ht="13.75" customHeight="1" x14ac:dyDescent="0.2">
      <c r="J116" s="11" t="str">
        <f t="shared" ca="1" si="76"/>
        <v/>
      </c>
      <c r="N116" s="18" t="str">
        <f t="shared" ca="1" si="77"/>
        <v/>
      </c>
      <c r="P116" s="1">
        <f t="shared" si="78"/>
        <v>0</v>
      </c>
      <c r="Q116" s="1">
        <f t="shared" ca="1" si="86"/>
        <v>0</v>
      </c>
      <c r="R116" s="1">
        <f t="shared" si="80"/>
        <v>0</v>
      </c>
      <c r="S116" s="1">
        <f t="shared" ca="1" si="81"/>
        <v>13584</v>
      </c>
      <c r="T116" s="1" t="str">
        <f>IF(H116="","",VLOOKUP(H116,'Соль SKU'!$A$1:$B$150,2,0))</f>
        <v/>
      </c>
      <c r="U116" s="1">
        <f t="shared" si="82"/>
        <v>9.4117647058823533</v>
      </c>
      <c r="V116" s="1">
        <f t="shared" si="83"/>
        <v>0</v>
      </c>
      <c r="W116" s="1">
        <f t="shared" si="84"/>
        <v>0</v>
      </c>
      <c r="X116" s="1" t="str">
        <f t="shared" ca="1" si="85"/>
        <v/>
      </c>
    </row>
    <row r="117" spans="10:24" ht="13.75" customHeight="1" x14ac:dyDescent="0.2">
      <c r="J117" s="11" t="str">
        <f t="shared" ca="1" si="76"/>
        <v/>
      </c>
      <c r="N117" s="18" t="str">
        <f t="shared" ca="1" si="77"/>
        <v/>
      </c>
      <c r="P117" s="1">
        <f t="shared" si="78"/>
        <v>0</v>
      </c>
      <c r="Q117" s="1">
        <f t="shared" ca="1" si="86"/>
        <v>0</v>
      </c>
      <c r="R117" s="1">
        <f t="shared" si="80"/>
        <v>0</v>
      </c>
      <c r="S117" s="1">
        <f t="shared" ca="1" si="81"/>
        <v>13584</v>
      </c>
      <c r="T117" s="1" t="str">
        <f>IF(H117="","",VLOOKUP(H117,'Соль SKU'!$A$1:$B$150,2,0))</f>
        <v/>
      </c>
      <c r="U117" s="1">
        <f t="shared" si="82"/>
        <v>9.4117647058823533</v>
      </c>
      <c r="V117" s="1">
        <f t="shared" si="83"/>
        <v>0</v>
      </c>
      <c r="W117" s="1">
        <f t="shared" si="84"/>
        <v>0</v>
      </c>
      <c r="X117" s="1" t="str">
        <f t="shared" ca="1" si="85"/>
        <v/>
      </c>
    </row>
    <row r="118" spans="10:24" ht="13.75" customHeight="1" x14ac:dyDescent="0.2">
      <c r="J118" s="11" t="str">
        <f t="shared" ca="1" si="76"/>
        <v/>
      </c>
      <c r="N118" s="18" t="str">
        <f t="shared" ca="1" si="77"/>
        <v/>
      </c>
      <c r="P118" s="1">
        <f t="shared" si="78"/>
        <v>0</v>
      </c>
      <c r="Q118" s="1">
        <f t="shared" ca="1" si="86"/>
        <v>0</v>
      </c>
      <c r="R118" s="1">
        <f t="shared" si="80"/>
        <v>0</v>
      </c>
      <c r="S118" s="1">
        <f t="shared" ca="1" si="81"/>
        <v>13584</v>
      </c>
      <c r="T118" s="1" t="str">
        <f>IF(H118="","",VLOOKUP(H118,'Соль SKU'!$A$1:$B$150,2,0))</f>
        <v/>
      </c>
      <c r="U118" s="1">
        <f t="shared" si="82"/>
        <v>9.4117647058823533</v>
      </c>
      <c r="V118" s="1">
        <f t="shared" si="83"/>
        <v>0</v>
      </c>
      <c r="W118" s="1">
        <f t="shared" si="84"/>
        <v>0</v>
      </c>
      <c r="X118" s="1" t="str">
        <f t="shared" ca="1" si="85"/>
        <v/>
      </c>
    </row>
    <row r="119" spans="10:24" ht="13.75" customHeight="1" x14ac:dyDescent="0.2">
      <c r="J119" s="11" t="str">
        <f t="shared" ca="1" si="76"/>
        <v/>
      </c>
      <c r="N119" s="18" t="str">
        <f t="shared" ca="1" si="77"/>
        <v/>
      </c>
      <c r="P119" s="1">
        <f t="shared" si="78"/>
        <v>0</v>
      </c>
      <c r="Q119" s="1">
        <f t="shared" ca="1" si="86"/>
        <v>0</v>
      </c>
      <c r="R119" s="1">
        <f t="shared" si="80"/>
        <v>0</v>
      </c>
      <c r="S119" s="1">
        <f t="shared" ca="1" si="81"/>
        <v>13584</v>
      </c>
      <c r="T119" s="1" t="str">
        <f>IF(H119="","",VLOOKUP(H119,'Соль SKU'!$A$1:$B$150,2,0))</f>
        <v/>
      </c>
      <c r="U119" s="1">
        <f t="shared" si="82"/>
        <v>9.4117647058823533</v>
      </c>
      <c r="V119" s="1">
        <f t="shared" si="83"/>
        <v>0</v>
      </c>
      <c r="W119" s="1">
        <f t="shared" si="84"/>
        <v>0</v>
      </c>
      <c r="X119" s="1" t="str">
        <f t="shared" ca="1" si="85"/>
        <v/>
      </c>
    </row>
    <row r="120" spans="10:24" ht="13.75" customHeight="1" x14ac:dyDescent="0.2">
      <c r="J120" s="11" t="str">
        <f t="shared" ca="1" si="76"/>
        <v/>
      </c>
      <c r="N120" s="18" t="str">
        <f t="shared" ca="1" si="77"/>
        <v/>
      </c>
      <c r="P120" s="1">
        <f t="shared" si="78"/>
        <v>0</v>
      </c>
      <c r="Q120" s="1">
        <f t="shared" ca="1" si="86"/>
        <v>0</v>
      </c>
      <c r="R120" s="1">
        <f t="shared" si="80"/>
        <v>0</v>
      </c>
      <c r="S120" s="1">
        <f t="shared" ca="1" si="81"/>
        <v>13584</v>
      </c>
      <c r="T120" s="1" t="str">
        <f>IF(H120="","",VLOOKUP(H120,'Соль SKU'!$A$1:$B$150,2,0))</f>
        <v/>
      </c>
      <c r="U120" s="1">
        <f t="shared" si="82"/>
        <v>9.4117647058823533</v>
      </c>
      <c r="V120" s="1">
        <f t="shared" si="83"/>
        <v>0</v>
      </c>
      <c r="W120" s="1">
        <f t="shared" si="84"/>
        <v>0</v>
      </c>
      <c r="X120" s="1" t="str">
        <f t="shared" ca="1" si="85"/>
        <v/>
      </c>
    </row>
    <row r="121" spans="10:24" ht="13.75" customHeight="1" x14ac:dyDescent="0.2">
      <c r="J121" s="11" t="str">
        <f t="shared" ca="1" si="76"/>
        <v/>
      </c>
      <c r="N121" s="18" t="str">
        <f t="shared" ca="1" si="77"/>
        <v/>
      </c>
      <c r="P121" s="1">
        <f t="shared" si="78"/>
        <v>0</v>
      </c>
      <c r="Q121" s="1">
        <f t="shared" ca="1" si="86"/>
        <v>0</v>
      </c>
      <c r="R121" s="1">
        <f t="shared" si="80"/>
        <v>0</v>
      </c>
      <c r="S121" s="1">
        <f t="shared" ca="1" si="81"/>
        <v>13584</v>
      </c>
      <c r="T121" s="1" t="str">
        <f>IF(H121="","",VLOOKUP(H121,'Соль SKU'!$A$1:$B$150,2,0))</f>
        <v/>
      </c>
      <c r="U121" s="1">
        <f t="shared" si="82"/>
        <v>9.4117647058823533</v>
      </c>
      <c r="V121" s="1">
        <f t="shared" si="83"/>
        <v>0</v>
      </c>
      <c r="W121" s="1">
        <f t="shared" si="84"/>
        <v>0</v>
      </c>
      <c r="X121" s="1" t="str">
        <f t="shared" ca="1" si="85"/>
        <v/>
      </c>
    </row>
    <row r="122" spans="10:24" ht="13.75" customHeight="1" x14ac:dyDescent="0.2">
      <c r="J122" s="11" t="str">
        <f t="shared" ca="1" si="76"/>
        <v/>
      </c>
      <c r="N122" s="18" t="str">
        <f t="shared" ca="1" si="77"/>
        <v/>
      </c>
      <c r="P122" s="1">
        <f t="shared" si="78"/>
        <v>0</v>
      </c>
      <c r="Q122" s="1">
        <f t="shared" ca="1" si="86"/>
        <v>0</v>
      </c>
      <c r="R122" s="1">
        <f t="shared" si="80"/>
        <v>0</v>
      </c>
      <c r="S122" s="1">
        <f t="shared" ca="1" si="81"/>
        <v>13584</v>
      </c>
      <c r="T122" s="1" t="str">
        <f>IF(H122="","",VLOOKUP(H122,'Соль SKU'!$A$1:$B$150,2,0))</f>
        <v/>
      </c>
      <c r="U122" s="1">
        <f t="shared" si="82"/>
        <v>9.4117647058823533</v>
      </c>
      <c r="V122" s="1">
        <f t="shared" si="83"/>
        <v>0</v>
      </c>
      <c r="W122" s="1">
        <f t="shared" si="84"/>
        <v>0</v>
      </c>
      <c r="X122" s="1" t="str">
        <f t="shared" ca="1" si="85"/>
        <v/>
      </c>
    </row>
    <row r="123" spans="10:24" ht="13.75" customHeight="1" x14ac:dyDescent="0.2">
      <c r="J123" s="11" t="str">
        <f t="shared" ref="J123:J147" ca="1" si="87">IF(M123="", IF(O123="","",X123+(INDIRECT("S" &amp; ROW() - 1) - S123)),IF(O123="", "", INDIRECT("S" &amp; ROW() - 1) - S123))</f>
        <v/>
      </c>
      <c r="N123" s="18" t="str">
        <f t="shared" ref="N123:N147" ca="1" si="88">IF(M123="", IF(X123=0, "", X123), IF(V123 = "", "", IF(V123/U123 = 0, "", V123/U123)))</f>
        <v/>
      </c>
      <c r="P123" s="1">
        <f t="shared" ref="P123:P147" si="89">IF(O123 = "-", -W123,I123)</f>
        <v>0</v>
      </c>
      <c r="Q123" s="1">
        <f t="shared" ca="1" si="86"/>
        <v>0</v>
      </c>
      <c r="R123" s="1">
        <f t="shared" ref="R123:R147" si="90">IF(O123="-",1,0)</f>
        <v>0</v>
      </c>
      <c r="S123" s="1">
        <f t="shared" ref="S123:S147" ca="1" si="91">IF(Q123 = 0, INDIRECT("S" &amp; ROW() - 1), Q123)</f>
        <v>13584</v>
      </c>
      <c r="T123" s="1" t="str">
        <f>IF(H123="","",VLOOKUP(H123,'Соль SKU'!$A$1:$B$150,2,0))</f>
        <v/>
      </c>
      <c r="U123" s="1">
        <f t="shared" ref="U123:U147" si="92">8000/850</f>
        <v>9.4117647058823533</v>
      </c>
      <c r="V123" s="1">
        <f t="shared" ref="V123:V147" si="93">VALUE(IF(TRIM(MID(SUBSTITUTE($M123,",",REPT(" ",LEN($M123))), 0 *LEN($M123)+1,LEN($M123))) = "", "0", TRIM(MID(SUBSTITUTE($M123,",",REPT(" ",LEN($M123))),0 *LEN($M123)+1,LEN($M123))))) +   VALUE(IF(TRIM(MID(SUBSTITUTE($M123,",",REPT(" ",LEN($M123))), 1 *LEN($M123)+1,LEN($M123))) = "", "0", TRIM(MID(SUBSTITUTE($M123,",",REPT(" ",LEN($M123))),1 *LEN($M123)+1,LEN($M123))))) +  VALUE(IF(TRIM(MID(SUBSTITUTE($M123,",",REPT(" ",LEN($M123))), 2 *LEN($M123)+1,LEN($M123))) = "", "0", TRIM(MID(SUBSTITUTE($M123,",",REPT(" ",LEN($M123))),2 *LEN($M123)+1,LEN($M123))))) +  VALUE(IF(TRIM(MID(SUBSTITUTE($M123,",",REPT(" ",LEN($M123))), 3 *LEN($M123)+1,LEN($M123))) = "", "0", TRIM(MID(SUBSTITUTE($M123,",",REPT(" ",LEN($M123))),3 *LEN($M123)+1,LEN($M123))))) +  VALUE(IF(TRIM(MID(SUBSTITUTE($M123,",",REPT(" ",LEN($M123))), 4 *LEN($M123)+1,LEN($M123))) = "", "0", TRIM(MID(SUBSTITUTE($M123,",",REPT(" ",LEN($M123))),4 *LEN($M123)+1,LEN($M123))))) +  VALUE(IF(TRIM(MID(SUBSTITUTE($M123,",",REPT(" ",LEN($M123))), 5 *LEN($M123)+1,LEN($M123))) = "", "0", TRIM(MID(SUBSTITUTE($M123,",",REPT(" ",LEN($M123))),5 *LEN($M123)+1,LEN($M123))))) +  VALUE(IF(TRIM(MID(SUBSTITUTE($M123,",",REPT(" ",LEN($M123))), 6 *LEN($M123)+1,LEN($M123))) = "", "0", TRIM(MID(SUBSTITUTE($M123,",",REPT(" ",LEN($M123))),6 *LEN($M123)+1,LEN($M123))))) +  VALUE(IF(TRIM(MID(SUBSTITUTE($M123,",",REPT(" ",LEN($M123))), 7 *LEN($M123)+1,LEN($M123))) = "", "0", TRIM(MID(SUBSTITUTE($M123,",",REPT(" ",LEN($M123))),7 *LEN($M123)+1,LEN($M123))))) +  VALUE(IF(TRIM(MID(SUBSTITUTE($M123,",",REPT(" ",LEN($M123))), 8 *LEN($M123)+1,LEN($M123))) = "", "0", TRIM(MID(SUBSTITUTE($M123,",",REPT(" ",LEN($M123))),8 *LEN($M123)+1,LEN($M123))))) +  VALUE(IF(TRIM(MID(SUBSTITUTE($M123,",",REPT(" ",LEN($M123))), 9 *LEN($M123)+1,LEN($M123))) = "", "0", TRIM(MID(SUBSTITUTE($M123,",",REPT(" ",LEN($M123))),9 *LEN($M123)+1,LEN($M123))))) +  VALUE(IF(TRIM(MID(SUBSTITUTE($M123,",",REPT(" ",LEN($M123))), 10 *LEN($M123)+1,LEN($M123))) = "", "0", TRIM(MID(SUBSTITUTE($M123,",",REPT(" ",LEN($M123))),10 *LEN($M123)+1,LEN($M123)))))</f>
        <v>0</v>
      </c>
      <c r="W123" s="1">
        <f t="shared" ref="W123:W147" si="94">IF(V123 = "", "", V123/U123)</f>
        <v>0</v>
      </c>
      <c r="X123" s="1" t="str">
        <f t="shared" ref="X123:X147" ca="1" si="95">IF(O123="", "", MAX(ROUND(-(INDIRECT("S" &amp; ROW() - 1) - S123)/850, 0), 1) * 850)</f>
        <v/>
      </c>
    </row>
    <row r="124" spans="10:24" ht="13.75" customHeight="1" x14ac:dyDescent="0.2">
      <c r="J124" s="11" t="str">
        <f t="shared" ca="1" si="87"/>
        <v/>
      </c>
      <c r="N124" s="18" t="str">
        <f t="shared" ca="1" si="88"/>
        <v/>
      </c>
      <c r="P124" s="1">
        <f t="shared" si="89"/>
        <v>0</v>
      </c>
      <c r="Q124" s="1">
        <f t="shared" ca="1" si="86"/>
        <v>0</v>
      </c>
      <c r="R124" s="1">
        <f t="shared" si="90"/>
        <v>0</v>
      </c>
      <c r="S124" s="1">
        <f t="shared" ca="1" si="91"/>
        <v>13584</v>
      </c>
      <c r="T124" s="1" t="str">
        <f>IF(H124="","",VLOOKUP(H124,'Соль SKU'!$A$1:$B$150,2,0))</f>
        <v/>
      </c>
      <c r="U124" s="1">
        <f t="shared" si="92"/>
        <v>9.4117647058823533</v>
      </c>
      <c r="V124" s="1">
        <f t="shared" si="93"/>
        <v>0</v>
      </c>
      <c r="W124" s="1">
        <f t="shared" si="94"/>
        <v>0</v>
      </c>
      <c r="X124" s="1" t="str">
        <f t="shared" ca="1" si="95"/>
        <v/>
      </c>
    </row>
    <row r="125" spans="10:24" ht="13.75" customHeight="1" x14ac:dyDescent="0.2">
      <c r="J125" s="11" t="str">
        <f t="shared" ca="1" si="87"/>
        <v/>
      </c>
      <c r="N125" s="18" t="str">
        <f t="shared" ca="1" si="88"/>
        <v/>
      </c>
      <c r="P125" s="1">
        <f t="shared" si="89"/>
        <v>0</v>
      </c>
      <c r="Q125" s="1">
        <f t="shared" ref="Q125:Q147" ca="1" si="96">IF(O125 = "-", SUM(INDIRECT(ADDRESS(2,COLUMN(P125)) &amp; ":" &amp; ADDRESS(ROW(),COLUMN(P125)))), 0)</f>
        <v>0</v>
      </c>
      <c r="R125" s="1">
        <f t="shared" si="90"/>
        <v>0</v>
      </c>
      <c r="S125" s="1">
        <f t="shared" ca="1" si="91"/>
        <v>13584</v>
      </c>
      <c r="T125" s="1" t="str">
        <f>IF(H125="","",VLOOKUP(H125,'Соль SKU'!$A$1:$B$150,2,0))</f>
        <v/>
      </c>
      <c r="U125" s="1">
        <f t="shared" si="92"/>
        <v>9.4117647058823533</v>
      </c>
      <c r="V125" s="1">
        <f t="shared" si="93"/>
        <v>0</v>
      </c>
      <c r="W125" s="1">
        <f t="shared" si="94"/>
        <v>0</v>
      </c>
      <c r="X125" s="1" t="str">
        <f t="shared" ca="1" si="95"/>
        <v/>
      </c>
    </row>
    <row r="126" spans="10:24" ht="13.75" customHeight="1" x14ac:dyDescent="0.2">
      <c r="J126" s="11" t="str">
        <f t="shared" ca="1" si="87"/>
        <v/>
      </c>
      <c r="N126" s="18" t="str">
        <f t="shared" ca="1" si="88"/>
        <v/>
      </c>
      <c r="P126" s="1">
        <f t="shared" si="89"/>
        <v>0</v>
      </c>
      <c r="Q126" s="1">
        <f t="shared" ca="1" si="96"/>
        <v>0</v>
      </c>
      <c r="R126" s="1">
        <f t="shared" si="90"/>
        <v>0</v>
      </c>
      <c r="S126" s="1">
        <f t="shared" ca="1" si="91"/>
        <v>13584</v>
      </c>
      <c r="T126" s="1" t="str">
        <f>IF(H126="","",VLOOKUP(H126,'Соль SKU'!$A$1:$B$150,2,0))</f>
        <v/>
      </c>
      <c r="U126" s="1">
        <f t="shared" si="92"/>
        <v>9.4117647058823533</v>
      </c>
      <c r="V126" s="1">
        <f t="shared" si="93"/>
        <v>0</v>
      </c>
      <c r="W126" s="1">
        <f t="shared" si="94"/>
        <v>0</v>
      </c>
      <c r="X126" s="1" t="str">
        <f t="shared" ca="1" si="95"/>
        <v/>
      </c>
    </row>
    <row r="127" spans="10:24" ht="13.75" customHeight="1" x14ac:dyDescent="0.2">
      <c r="J127" s="11" t="str">
        <f t="shared" ca="1" si="87"/>
        <v/>
      </c>
      <c r="N127" s="18" t="str">
        <f t="shared" ca="1" si="88"/>
        <v/>
      </c>
      <c r="P127" s="1">
        <f t="shared" si="89"/>
        <v>0</v>
      </c>
      <c r="Q127" s="1">
        <f t="shared" ca="1" si="96"/>
        <v>0</v>
      </c>
      <c r="R127" s="1">
        <f t="shared" si="90"/>
        <v>0</v>
      </c>
      <c r="S127" s="1">
        <f t="shared" ca="1" si="91"/>
        <v>13584</v>
      </c>
      <c r="T127" s="1" t="str">
        <f>IF(H127="","",VLOOKUP(H127,'Соль SKU'!$A$1:$B$150,2,0))</f>
        <v/>
      </c>
      <c r="U127" s="1">
        <f t="shared" si="92"/>
        <v>9.4117647058823533</v>
      </c>
      <c r="V127" s="1">
        <f t="shared" si="93"/>
        <v>0</v>
      </c>
      <c r="W127" s="1">
        <f t="shared" si="94"/>
        <v>0</v>
      </c>
      <c r="X127" s="1" t="str">
        <f t="shared" ca="1" si="95"/>
        <v/>
      </c>
    </row>
    <row r="128" spans="10:24" ht="13.75" customHeight="1" x14ac:dyDescent="0.2">
      <c r="J128" s="11" t="str">
        <f t="shared" ca="1" si="87"/>
        <v/>
      </c>
      <c r="N128" s="18" t="str">
        <f t="shared" ca="1" si="88"/>
        <v/>
      </c>
      <c r="P128" s="1">
        <f t="shared" si="89"/>
        <v>0</v>
      </c>
      <c r="Q128" s="1">
        <f t="shared" ca="1" si="96"/>
        <v>0</v>
      </c>
      <c r="R128" s="1">
        <f t="shared" si="90"/>
        <v>0</v>
      </c>
      <c r="S128" s="1">
        <f t="shared" ca="1" si="91"/>
        <v>13584</v>
      </c>
      <c r="T128" s="1" t="str">
        <f>IF(H128="","",VLOOKUP(H128,'Соль SKU'!$A$1:$B$150,2,0))</f>
        <v/>
      </c>
      <c r="U128" s="1">
        <f t="shared" si="92"/>
        <v>9.4117647058823533</v>
      </c>
      <c r="V128" s="1">
        <f t="shared" si="93"/>
        <v>0</v>
      </c>
      <c r="W128" s="1">
        <f t="shared" si="94"/>
        <v>0</v>
      </c>
      <c r="X128" s="1" t="str">
        <f t="shared" ca="1" si="95"/>
        <v/>
      </c>
    </row>
    <row r="129" spans="10:24" ht="13.75" customHeight="1" x14ac:dyDescent="0.2">
      <c r="J129" s="11" t="str">
        <f t="shared" ca="1" si="87"/>
        <v/>
      </c>
      <c r="N129" s="18" t="str">
        <f t="shared" ca="1" si="88"/>
        <v/>
      </c>
      <c r="P129" s="1">
        <f t="shared" si="89"/>
        <v>0</v>
      </c>
      <c r="Q129" s="1">
        <f t="shared" ca="1" si="96"/>
        <v>0</v>
      </c>
      <c r="R129" s="1">
        <f t="shared" si="90"/>
        <v>0</v>
      </c>
      <c r="S129" s="1">
        <f t="shared" ca="1" si="91"/>
        <v>13584</v>
      </c>
      <c r="T129" s="1" t="str">
        <f>IF(H129="","",VLOOKUP(H129,'Соль SKU'!$A$1:$B$150,2,0))</f>
        <v/>
      </c>
      <c r="U129" s="1">
        <f t="shared" si="92"/>
        <v>9.4117647058823533</v>
      </c>
      <c r="V129" s="1">
        <f t="shared" si="93"/>
        <v>0</v>
      </c>
      <c r="W129" s="1">
        <f t="shared" si="94"/>
        <v>0</v>
      </c>
      <c r="X129" s="1" t="str">
        <f t="shared" ca="1" si="95"/>
        <v/>
      </c>
    </row>
    <row r="130" spans="10:24" ht="13.75" customHeight="1" x14ac:dyDescent="0.2">
      <c r="J130" s="11" t="str">
        <f t="shared" ca="1" si="87"/>
        <v/>
      </c>
      <c r="N130" s="18" t="str">
        <f t="shared" ca="1" si="88"/>
        <v/>
      </c>
      <c r="P130" s="1">
        <f t="shared" si="89"/>
        <v>0</v>
      </c>
      <c r="Q130" s="1">
        <f t="shared" ca="1" si="96"/>
        <v>0</v>
      </c>
      <c r="R130" s="1">
        <f t="shared" si="90"/>
        <v>0</v>
      </c>
      <c r="S130" s="1">
        <f t="shared" ca="1" si="91"/>
        <v>13584</v>
      </c>
      <c r="T130" s="1" t="str">
        <f>IF(H130="","",VLOOKUP(H130,'Соль SKU'!$A$1:$B$150,2,0))</f>
        <v/>
      </c>
      <c r="U130" s="1">
        <f t="shared" si="92"/>
        <v>9.4117647058823533</v>
      </c>
      <c r="V130" s="1">
        <f t="shared" si="93"/>
        <v>0</v>
      </c>
      <c r="W130" s="1">
        <f t="shared" si="94"/>
        <v>0</v>
      </c>
      <c r="X130" s="1" t="str">
        <f t="shared" ca="1" si="95"/>
        <v/>
      </c>
    </row>
    <row r="131" spans="10:24" ht="13.75" customHeight="1" x14ac:dyDescent="0.2">
      <c r="J131" s="11" t="str">
        <f t="shared" ca="1" si="87"/>
        <v/>
      </c>
      <c r="N131" s="18" t="str">
        <f t="shared" ca="1" si="88"/>
        <v/>
      </c>
      <c r="P131" s="1">
        <f t="shared" si="89"/>
        <v>0</v>
      </c>
      <c r="Q131" s="1">
        <f t="shared" ca="1" si="96"/>
        <v>0</v>
      </c>
      <c r="R131" s="1">
        <f t="shared" si="90"/>
        <v>0</v>
      </c>
      <c r="S131" s="1">
        <f t="shared" ca="1" si="91"/>
        <v>13584</v>
      </c>
      <c r="T131" s="1" t="str">
        <f>IF(H131="","",VLOOKUP(H131,'Соль SKU'!$A$1:$B$150,2,0))</f>
        <v/>
      </c>
      <c r="U131" s="1">
        <f t="shared" si="92"/>
        <v>9.4117647058823533</v>
      </c>
      <c r="V131" s="1">
        <f t="shared" si="93"/>
        <v>0</v>
      </c>
      <c r="W131" s="1">
        <f t="shared" si="94"/>
        <v>0</v>
      </c>
      <c r="X131" s="1" t="str">
        <f t="shared" ca="1" si="95"/>
        <v/>
      </c>
    </row>
    <row r="132" spans="10:24" ht="13.75" customHeight="1" x14ac:dyDescent="0.2">
      <c r="J132" s="11" t="str">
        <f t="shared" ca="1" si="87"/>
        <v/>
      </c>
      <c r="N132" s="18" t="str">
        <f t="shared" ca="1" si="88"/>
        <v/>
      </c>
      <c r="P132" s="1">
        <f t="shared" si="89"/>
        <v>0</v>
      </c>
      <c r="Q132" s="1">
        <f t="shared" ca="1" si="96"/>
        <v>0</v>
      </c>
      <c r="R132" s="1">
        <f t="shared" si="90"/>
        <v>0</v>
      </c>
      <c r="S132" s="1">
        <f t="shared" ca="1" si="91"/>
        <v>13584</v>
      </c>
      <c r="T132" s="1" t="str">
        <f>IF(H132="","",VLOOKUP(H132,'Соль SKU'!$A$1:$B$150,2,0))</f>
        <v/>
      </c>
      <c r="U132" s="1">
        <f t="shared" si="92"/>
        <v>9.4117647058823533</v>
      </c>
      <c r="V132" s="1">
        <f t="shared" si="93"/>
        <v>0</v>
      </c>
      <c r="W132" s="1">
        <f t="shared" si="94"/>
        <v>0</v>
      </c>
      <c r="X132" s="1" t="str">
        <f t="shared" ca="1" si="95"/>
        <v/>
      </c>
    </row>
    <row r="133" spans="10:24" ht="13.75" customHeight="1" x14ac:dyDescent="0.2">
      <c r="J133" s="11" t="str">
        <f t="shared" ca="1" si="87"/>
        <v/>
      </c>
      <c r="N133" s="18" t="str">
        <f t="shared" ca="1" si="88"/>
        <v/>
      </c>
      <c r="P133" s="1">
        <f t="shared" si="89"/>
        <v>0</v>
      </c>
      <c r="Q133" s="1">
        <f t="shared" ca="1" si="96"/>
        <v>0</v>
      </c>
      <c r="R133" s="1">
        <f t="shared" si="90"/>
        <v>0</v>
      </c>
      <c r="S133" s="1">
        <f t="shared" ca="1" si="91"/>
        <v>13584</v>
      </c>
      <c r="T133" s="1" t="str">
        <f>IF(H133="","",VLOOKUP(H133,'Соль SKU'!$A$1:$B$150,2,0))</f>
        <v/>
      </c>
      <c r="U133" s="1">
        <f t="shared" si="92"/>
        <v>9.4117647058823533</v>
      </c>
      <c r="V133" s="1">
        <f t="shared" si="93"/>
        <v>0</v>
      </c>
      <c r="W133" s="1">
        <f t="shared" si="94"/>
        <v>0</v>
      </c>
      <c r="X133" s="1" t="str">
        <f t="shared" ca="1" si="95"/>
        <v/>
      </c>
    </row>
    <row r="134" spans="10:24" ht="13.75" customHeight="1" x14ac:dyDescent="0.2">
      <c r="J134" s="11" t="str">
        <f t="shared" ca="1" si="87"/>
        <v/>
      </c>
      <c r="N134" s="18" t="str">
        <f t="shared" ca="1" si="88"/>
        <v/>
      </c>
      <c r="P134" s="1">
        <f t="shared" si="89"/>
        <v>0</v>
      </c>
      <c r="Q134" s="1">
        <f t="shared" ca="1" si="96"/>
        <v>0</v>
      </c>
      <c r="R134" s="1">
        <f t="shared" si="90"/>
        <v>0</v>
      </c>
      <c r="S134" s="1">
        <f t="shared" ca="1" si="91"/>
        <v>13584</v>
      </c>
      <c r="T134" s="1" t="str">
        <f>IF(H134="","",VLOOKUP(H134,'Соль SKU'!$A$1:$B$150,2,0))</f>
        <v/>
      </c>
      <c r="U134" s="1">
        <f t="shared" si="92"/>
        <v>9.4117647058823533</v>
      </c>
      <c r="V134" s="1">
        <f t="shared" si="93"/>
        <v>0</v>
      </c>
      <c r="W134" s="1">
        <f t="shared" si="94"/>
        <v>0</v>
      </c>
      <c r="X134" s="1" t="str">
        <f t="shared" ca="1" si="95"/>
        <v/>
      </c>
    </row>
    <row r="135" spans="10:24" ht="13.75" customHeight="1" x14ac:dyDescent="0.2">
      <c r="J135" s="11" t="str">
        <f t="shared" ca="1" si="87"/>
        <v/>
      </c>
      <c r="N135" s="18" t="str">
        <f t="shared" ca="1" si="88"/>
        <v/>
      </c>
      <c r="P135" s="1">
        <f t="shared" si="89"/>
        <v>0</v>
      </c>
      <c r="Q135" s="1">
        <f t="shared" ca="1" si="96"/>
        <v>0</v>
      </c>
      <c r="R135" s="1">
        <f t="shared" si="90"/>
        <v>0</v>
      </c>
      <c r="S135" s="1">
        <f t="shared" ca="1" si="91"/>
        <v>13584</v>
      </c>
      <c r="T135" s="1" t="str">
        <f>IF(H135="","",VLOOKUP(H135,'Соль SKU'!$A$1:$B$150,2,0))</f>
        <v/>
      </c>
      <c r="U135" s="1">
        <f t="shared" si="92"/>
        <v>9.4117647058823533</v>
      </c>
      <c r="V135" s="1">
        <f t="shared" si="93"/>
        <v>0</v>
      </c>
      <c r="W135" s="1">
        <f t="shared" si="94"/>
        <v>0</v>
      </c>
      <c r="X135" s="1" t="str">
        <f t="shared" ca="1" si="95"/>
        <v/>
      </c>
    </row>
    <row r="136" spans="10:24" ht="13.75" customHeight="1" x14ac:dyDescent="0.2">
      <c r="J136" s="11" t="str">
        <f t="shared" ca="1" si="87"/>
        <v/>
      </c>
      <c r="N136" s="18" t="str">
        <f t="shared" ca="1" si="88"/>
        <v/>
      </c>
      <c r="P136" s="1">
        <f t="shared" si="89"/>
        <v>0</v>
      </c>
      <c r="Q136" s="1">
        <f t="shared" ca="1" si="96"/>
        <v>0</v>
      </c>
      <c r="R136" s="1">
        <f t="shared" si="90"/>
        <v>0</v>
      </c>
      <c r="S136" s="1">
        <f t="shared" ca="1" si="91"/>
        <v>13584</v>
      </c>
      <c r="T136" s="1" t="str">
        <f>IF(H136="","",VLOOKUP(H136,'Соль SKU'!$A$1:$B$150,2,0))</f>
        <v/>
      </c>
      <c r="U136" s="1">
        <f t="shared" si="92"/>
        <v>9.4117647058823533</v>
      </c>
      <c r="V136" s="1">
        <f t="shared" si="93"/>
        <v>0</v>
      </c>
      <c r="W136" s="1">
        <f t="shared" si="94"/>
        <v>0</v>
      </c>
      <c r="X136" s="1" t="str">
        <f t="shared" ca="1" si="95"/>
        <v/>
      </c>
    </row>
    <row r="137" spans="10:24" ht="13.75" customHeight="1" x14ac:dyDescent="0.2">
      <c r="J137" s="11" t="str">
        <f t="shared" ca="1" si="87"/>
        <v/>
      </c>
      <c r="N137" s="18" t="str">
        <f t="shared" ca="1" si="88"/>
        <v/>
      </c>
      <c r="P137" s="1">
        <f t="shared" si="89"/>
        <v>0</v>
      </c>
      <c r="Q137" s="1">
        <f t="shared" ca="1" si="96"/>
        <v>0</v>
      </c>
      <c r="R137" s="1">
        <f t="shared" si="90"/>
        <v>0</v>
      </c>
      <c r="S137" s="1">
        <f t="shared" ca="1" si="91"/>
        <v>13584</v>
      </c>
      <c r="T137" s="1" t="str">
        <f>IF(H137="","",VLOOKUP(H137,'Соль SKU'!$A$1:$B$150,2,0))</f>
        <v/>
      </c>
      <c r="U137" s="1">
        <f t="shared" si="92"/>
        <v>9.4117647058823533</v>
      </c>
      <c r="V137" s="1">
        <f t="shared" si="93"/>
        <v>0</v>
      </c>
      <c r="W137" s="1">
        <f t="shared" si="94"/>
        <v>0</v>
      </c>
      <c r="X137" s="1" t="str">
        <f t="shared" ca="1" si="95"/>
        <v/>
      </c>
    </row>
    <row r="138" spans="10:24" ht="13.75" customHeight="1" x14ac:dyDescent="0.2">
      <c r="J138" s="11" t="str">
        <f t="shared" ca="1" si="87"/>
        <v/>
      </c>
      <c r="N138" s="18" t="str">
        <f t="shared" ca="1" si="88"/>
        <v/>
      </c>
      <c r="P138" s="1">
        <f t="shared" si="89"/>
        <v>0</v>
      </c>
      <c r="Q138" s="1">
        <f t="shared" ca="1" si="96"/>
        <v>0</v>
      </c>
      <c r="R138" s="1">
        <f t="shared" si="90"/>
        <v>0</v>
      </c>
      <c r="S138" s="1">
        <f t="shared" ca="1" si="91"/>
        <v>13584</v>
      </c>
      <c r="T138" s="1" t="str">
        <f>IF(H138="","",VLOOKUP(H138,'Соль SKU'!$A$1:$B$150,2,0))</f>
        <v/>
      </c>
      <c r="U138" s="1">
        <f t="shared" si="92"/>
        <v>9.4117647058823533</v>
      </c>
      <c r="V138" s="1">
        <f t="shared" si="93"/>
        <v>0</v>
      </c>
      <c r="W138" s="1">
        <f t="shared" si="94"/>
        <v>0</v>
      </c>
      <c r="X138" s="1" t="str">
        <f t="shared" ca="1" si="95"/>
        <v/>
      </c>
    </row>
    <row r="139" spans="10:24" ht="13.75" customHeight="1" x14ac:dyDescent="0.2">
      <c r="J139" s="11" t="str">
        <f t="shared" ca="1" si="87"/>
        <v/>
      </c>
      <c r="N139" s="18" t="str">
        <f t="shared" ca="1" si="88"/>
        <v/>
      </c>
      <c r="P139" s="1">
        <f t="shared" si="89"/>
        <v>0</v>
      </c>
      <c r="Q139" s="1">
        <f t="shared" ca="1" si="96"/>
        <v>0</v>
      </c>
      <c r="R139" s="1">
        <f t="shared" si="90"/>
        <v>0</v>
      </c>
      <c r="S139" s="1">
        <f t="shared" ca="1" si="91"/>
        <v>13584</v>
      </c>
      <c r="T139" s="1" t="str">
        <f>IF(H139="","",VLOOKUP(H139,'Соль SKU'!$A$1:$B$150,2,0))</f>
        <v/>
      </c>
      <c r="U139" s="1">
        <f t="shared" si="92"/>
        <v>9.4117647058823533</v>
      </c>
      <c r="V139" s="1">
        <f t="shared" si="93"/>
        <v>0</v>
      </c>
      <c r="W139" s="1">
        <f t="shared" si="94"/>
        <v>0</v>
      </c>
      <c r="X139" s="1" t="str">
        <f t="shared" ca="1" si="95"/>
        <v/>
      </c>
    </row>
    <row r="140" spans="10:24" ht="13.75" customHeight="1" x14ac:dyDescent="0.2">
      <c r="J140" s="11" t="str">
        <f t="shared" ca="1" si="87"/>
        <v/>
      </c>
      <c r="N140" s="18" t="str">
        <f t="shared" ca="1" si="88"/>
        <v/>
      </c>
      <c r="P140" s="1">
        <f t="shared" si="89"/>
        <v>0</v>
      </c>
      <c r="Q140" s="1">
        <f t="shared" ca="1" si="96"/>
        <v>0</v>
      </c>
      <c r="R140" s="1">
        <f t="shared" si="90"/>
        <v>0</v>
      </c>
      <c r="S140" s="1">
        <f t="shared" ca="1" si="91"/>
        <v>13584</v>
      </c>
      <c r="T140" s="1" t="str">
        <f>IF(H140="","",VLOOKUP(H140,'Соль SKU'!$A$1:$B$150,2,0))</f>
        <v/>
      </c>
      <c r="U140" s="1">
        <f t="shared" si="92"/>
        <v>9.4117647058823533</v>
      </c>
      <c r="V140" s="1">
        <f t="shared" si="93"/>
        <v>0</v>
      </c>
      <c r="W140" s="1">
        <f t="shared" si="94"/>
        <v>0</v>
      </c>
      <c r="X140" s="1" t="str">
        <f t="shared" ca="1" si="95"/>
        <v/>
      </c>
    </row>
    <row r="141" spans="10:24" ht="13.75" customHeight="1" x14ac:dyDescent="0.2">
      <c r="J141" s="11" t="str">
        <f t="shared" ca="1" si="87"/>
        <v/>
      </c>
      <c r="N141" s="18" t="str">
        <f t="shared" ca="1" si="88"/>
        <v/>
      </c>
      <c r="P141" s="1">
        <f t="shared" si="89"/>
        <v>0</v>
      </c>
      <c r="Q141" s="1">
        <f t="shared" ca="1" si="96"/>
        <v>0</v>
      </c>
      <c r="R141" s="1">
        <f t="shared" si="90"/>
        <v>0</v>
      </c>
      <c r="S141" s="1">
        <f t="shared" ca="1" si="91"/>
        <v>13584</v>
      </c>
      <c r="T141" s="1" t="str">
        <f>IF(H141="","",VLOOKUP(H141,'Соль SKU'!$A$1:$B$150,2,0))</f>
        <v/>
      </c>
      <c r="U141" s="1">
        <f t="shared" si="92"/>
        <v>9.4117647058823533</v>
      </c>
      <c r="V141" s="1">
        <f t="shared" si="93"/>
        <v>0</v>
      </c>
      <c r="W141" s="1">
        <f t="shared" si="94"/>
        <v>0</v>
      </c>
      <c r="X141" s="1" t="str">
        <f t="shared" ca="1" si="95"/>
        <v/>
      </c>
    </row>
    <row r="142" spans="10:24" ht="13.75" customHeight="1" x14ac:dyDescent="0.2">
      <c r="J142" s="11" t="str">
        <f t="shared" ca="1" si="87"/>
        <v/>
      </c>
      <c r="N142" s="18" t="str">
        <f t="shared" ca="1" si="88"/>
        <v/>
      </c>
      <c r="P142" s="1">
        <f t="shared" si="89"/>
        <v>0</v>
      </c>
      <c r="Q142" s="1">
        <f t="shared" ca="1" si="96"/>
        <v>0</v>
      </c>
      <c r="R142" s="1">
        <f t="shared" si="90"/>
        <v>0</v>
      </c>
      <c r="S142" s="1">
        <f t="shared" ca="1" si="91"/>
        <v>13584</v>
      </c>
      <c r="T142" s="1" t="str">
        <f>IF(H142="","",VLOOKUP(H142,'Соль SKU'!$A$1:$B$150,2,0))</f>
        <v/>
      </c>
      <c r="U142" s="1">
        <f t="shared" si="92"/>
        <v>9.4117647058823533</v>
      </c>
      <c r="V142" s="1">
        <f t="shared" si="93"/>
        <v>0</v>
      </c>
      <c r="W142" s="1">
        <f t="shared" si="94"/>
        <v>0</v>
      </c>
      <c r="X142" s="1" t="str">
        <f t="shared" ca="1" si="95"/>
        <v/>
      </c>
    </row>
    <row r="143" spans="10:24" ht="13.75" customHeight="1" x14ac:dyDescent="0.2">
      <c r="J143" s="11" t="str">
        <f t="shared" ca="1" si="87"/>
        <v/>
      </c>
      <c r="N143" s="18" t="str">
        <f t="shared" ca="1" si="88"/>
        <v/>
      </c>
      <c r="P143" s="1">
        <f t="shared" si="89"/>
        <v>0</v>
      </c>
      <c r="Q143" s="1">
        <f t="shared" ca="1" si="96"/>
        <v>0</v>
      </c>
      <c r="R143" s="1">
        <f t="shared" si="90"/>
        <v>0</v>
      </c>
      <c r="S143" s="1">
        <f t="shared" ca="1" si="91"/>
        <v>13584</v>
      </c>
      <c r="T143" s="1" t="str">
        <f>IF(H143="","",VLOOKUP(H143,'Соль SKU'!$A$1:$B$150,2,0))</f>
        <v/>
      </c>
      <c r="U143" s="1">
        <f t="shared" si="92"/>
        <v>9.4117647058823533</v>
      </c>
      <c r="V143" s="1">
        <f t="shared" si="93"/>
        <v>0</v>
      </c>
      <c r="W143" s="1">
        <f t="shared" si="94"/>
        <v>0</v>
      </c>
      <c r="X143" s="1" t="str">
        <f t="shared" ca="1" si="95"/>
        <v/>
      </c>
    </row>
    <row r="144" spans="10:24" ht="13.75" customHeight="1" x14ac:dyDescent="0.2">
      <c r="J144" s="11" t="str">
        <f t="shared" ca="1" si="87"/>
        <v/>
      </c>
      <c r="N144" s="18" t="str">
        <f t="shared" ca="1" si="88"/>
        <v/>
      </c>
      <c r="P144" s="1">
        <f t="shared" si="89"/>
        <v>0</v>
      </c>
      <c r="Q144" s="1">
        <f t="shared" ca="1" si="96"/>
        <v>0</v>
      </c>
      <c r="R144" s="1">
        <f t="shared" si="90"/>
        <v>0</v>
      </c>
      <c r="S144" s="1">
        <f t="shared" ca="1" si="91"/>
        <v>13584</v>
      </c>
      <c r="T144" s="1" t="str">
        <f>IF(H144="","",VLOOKUP(H144,'Соль SKU'!$A$1:$B$150,2,0))</f>
        <v/>
      </c>
      <c r="U144" s="1">
        <f t="shared" si="92"/>
        <v>9.4117647058823533</v>
      </c>
      <c r="V144" s="1">
        <f t="shared" si="93"/>
        <v>0</v>
      </c>
      <c r="W144" s="1">
        <f t="shared" si="94"/>
        <v>0</v>
      </c>
      <c r="X144" s="1" t="str">
        <f t="shared" ca="1" si="95"/>
        <v/>
      </c>
    </row>
    <row r="145" spans="10:24" ht="13.75" customHeight="1" x14ac:dyDescent="0.2">
      <c r="J145" s="11" t="str">
        <f t="shared" ca="1" si="87"/>
        <v/>
      </c>
      <c r="N145" s="18" t="str">
        <f t="shared" ca="1" si="88"/>
        <v/>
      </c>
      <c r="P145" s="1">
        <f t="shared" si="89"/>
        <v>0</v>
      </c>
      <c r="Q145" s="1">
        <f t="shared" ca="1" si="96"/>
        <v>0</v>
      </c>
      <c r="R145" s="1">
        <f t="shared" si="90"/>
        <v>0</v>
      </c>
      <c r="S145" s="1">
        <f t="shared" ca="1" si="91"/>
        <v>13584</v>
      </c>
      <c r="T145" s="1" t="str">
        <f>IF(H145="","",VLOOKUP(H145,'Соль SKU'!$A$1:$B$150,2,0))</f>
        <v/>
      </c>
      <c r="U145" s="1">
        <f t="shared" si="92"/>
        <v>9.4117647058823533</v>
      </c>
      <c r="V145" s="1">
        <f t="shared" si="93"/>
        <v>0</v>
      </c>
      <c r="W145" s="1">
        <f t="shared" si="94"/>
        <v>0</v>
      </c>
      <c r="X145" s="1" t="str">
        <f t="shared" ca="1" si="95"/>
        <v/>
      </c>
    </row>
    <row r="146" spans="10:24" ht="13.75" customHeight="1" x14ac:dyDescent="0.2">
      <c r="J146" s="11" t="str">
        <f t="shared" ca="1" si="87"/>
        <v/>
      </c>
      <c r="N146" s="18" t="str">
        <f t="shared" ca="1" si="88"/>
        <v/>
      </c>
      <c r="P146" s="1">
        <f t="shared" si="89"/>
        <v>0</v>
      </c>
      <c r="Q146" s="1">
        <f t="shared" ca="1" si="96"/>
        <v>0</v>
      </c>
      <c r="R146" s="1">
        <f t="shared" si="90"/>
        <v>0</v>
      </c>
      <c r="S146" s="1">
        <f t="shared" ca="1" si="91"/>
        <v>13584</v>
      </c>
      <c r="T146" s="1" t="str">
        <f>IF(H146="","",VLOOKUP(H146,'Соль SKU'!$A$1:$B$150,2,0))</f>
        <v/>
      </c>
      <c r="U146" s="1">
        <f t="shared" si="92"/>
        <v>9.4117647058823533</v>
      </c>
      <c r="V146" s="1">
        <f t="shared" si="93"/>
        <v>0</v>
      </c>
      <c r="W146" s="1">
        <f t="shared" si="94"/>
        <v>0</v>
      </c>
      <c r="X146" s="1" t="str">
        <f t="shared" ca="1" si="95"/>
        <v/>
      </c>
    </row>
    <row r="147" spans="10:24" ht="13.75" customHeight="1" x14ac:dyDescent="0.2">
      <c r="J147" s="11" t="str">
        <f t="shared" ca="1" si="87"/>
        <v/>
      </c>
      <c r="N147" s="18" t="str">
        <f t="shared" ca="1" si="88"/>
        <v/>
      </c>
      <c r="P147" s="1">
        <f t="shared" si="89"/>
        <v>0</v>
      </c>
      <c r="Q147" s="1">
        <f t="shared" ca="1" si="96"/>
        <v>0</v>
      </c>
      <c r="R147" s="1">
        <f t="shared" si="90"/>
        <v>0</v>
      </c>
      <c r="S147" s="1">
        <f t="shared" ca="1" si="91"/>
        <v>13584</v>
      </c>
      <c r="T147" s="1" t="str">
        <f>IF(H147="","",VLOOKUP(H147,'Соль SKU'!$A$1:$B$150,2,0))</f>
        <v/>
      </c>
      <c r="U147" s="1">
        <f t="shared" si="92"/>
        <v>9.4117647058823533</v>
      </c>
      <c r="V147" s="1">
        <f t="shared" si="93"/>
        <v>0</v>
      </c>
      <c r="W147" s="1">
        <f t="shared" si="94"/>
        <v>0</v>
      </c>
      <c r="X147" s="1" t="str">
        <f t="shared" ca="1" si="95"/>
        <v/>
      </c>
    </row>
  </sheetData>
  <conditionalFormatting sqref="B2:B10 B12:B14 B16:B18 B20 B48:B147">
    <cfRule type="expression" dxfId="80" priority="77">
      <formula>$B2&lt;&gt;$T2</formula>
    </cfRule>
  </conditionalFormatting>
  <conditionalFormatting sqref="J1:J10 J12:J14 J16:J18 J20 J48:J1048576">
    <cfRule type="cellIs" dxfId="79" priority="78" operator="between">
      <formula>30</formula>
      <formula>100000</formula>
    </cfRule>
    <cfRule type="cellIs" dxfId="78" priority="79" operator="between">
      <formula>1</formula>
      <formula>29</formula>
    </cfRule>
    <cfRule type="cellIs" dxfId="77" priority="80" operator="between">
      <formula>-29</formula>
      <formula>-1</formula>
    </cfRule>
    <cfRule type="cellIs" dxfId="76" priority="81" operator="between">
      <formula>-1000000</formula>
      <formula>-30</formula>
    </cfRule>
  </conditionalFormatting>
  <conditionalFormatting sqref="B11">
    <cfRule type="expression" dxfId="75" priority="71">
      <formula>$B11&lt;&gt;$T11</formula>
    </cfRule>
  </conditionalFormatting>
  <conditionalFormatting sqref="J11">
    <cfRule type="cellIs" dxfId="74" priority="72" operator="between">
      <formula>30</formula>
      <formula>100000</formula>
    </cfRule>
    <cfRule type="cellIs" dxfId="73" priority="73" operator="between">
      <formula>1</formula>
      <formula>29</formula>
    </cfRule>
    <cfRule type="cellIs" dxfId="72" priority="74" operator="between">
      <formula>-29</formula>
      <formula>-1</formula>
    </cfRule>
    <cfRule type="cellIs" dxfId="71" priority="75" operator="between">
      <formula>-1000000</formula>
      <formula>-30</formula>
    </cfRule>
  </conditionalFormatting>
  <conditionalFormatting sqref="B15">
    <cfRule type="expression" dxfId="70" priority="66">
      <formula>$B15&lt;&gt;$T15</formula>
    </cfRule>
  </conditionalFormatting>
  <conditionalFormatting sqref="J15">
    <cfRule type="cellIs" dxfId="69" priority="67" operator="between">
      <formula>30</formula>
      <formula>100000</formula>
    </cfRule>
    <cfRule type="cellIs" dxfId="68" priority="68" operator="between">
      <formula>1</formula>
      <formula>29</formula>
    </cfRule>
    <cfRule type="cellIs" dxfId="67" priority="69" operator="between">
      <formula>-29</formula>
      <formula>-1</formula>
    </cfRule>
    <cfRule type="cellIs" dxfId="66" priority="70" operator="between">
      <formula>-1000000</formula>
      <formula>-30</formula>
    </cfRule>
  </conditionalFormatting>
  <conditionalFormatting sqref="J1">
    <cfRule type="expression" dxfId="65" priority="127">
      <formula>SUMIF(J2:J147,"&gt;0")-SUMIF(J2:J147,"&lt;0") &gt; 1</formula>
    </cfRule>
  </conditionalFormatting>
  <conditionalFormatting sqref="B19">
    <cfRule type="expression" dxfId="64" priority="61">
      <formula>$B19&lt;&gt;$T19</formula>
    </cfRule>
  </conditionalFormatting>
  <conditionalFormatting sqref="J19">
    <cfRule type="cellIs" dxfId="63" priority="62" operator="between">
      <formula>30</formula>
      <formula>100000</formula>
    </cfRule>
    <cfRule type="cellIs" dxfId="62" priority="63" operator="between">
      <formula>1</formula>
      <formula>29</formula>
    </cfRule>
    <cfRule type="cellIs" dxfId="61" priority="64" operator="between">
      <formula>-29</formula>
      <formula>-1</formula>
    </cfRule>
    <cfRule type="cellIs" dxfId="60" priority="65" operator="between">
      <formula>-1000000</formula>
      <formula>-30</formula>
    </cfRule>
  </conditionalFormatting>
  <conditionalFormatting sqref="B22">
    <cfRule type="expression" dxfId="59" priority="56">
      <formula>$B22&lt;&gt;$T22</formula>
    </cfRule>
  </conditionalFormatting>
  <conditionalFormatting sqref="J22">
    <cfRule type="cellIs" dxfId="58" priority="57" operator="between">
      <formula>30</formula>
      <formula>100000</formula>
    </cfRule>
    <cfRule type="cellIs" dxfId="57" priority="58" operator="between">
      <formula>1</formula>
      <formula>29</formula>
    </cfRule>
    <cfRule type="cellIs" dxfId="56" priority="59" operator="between">
      <formula>-29</formula>
      <formula>-1</formula>
    </cfRule>
    <cfRule type="cellIs" dxfId="55" priority="60" operator="between">
      <formula>-1000000</formula>
      <formula>-30</formula>
    </cfRule>
  </conditionalFormatting>
  <conditionalFormatting sqref="B21">
    <cfRule type="expression" dxfId="54" priority="51">
      <formula>$B21&lt;&gt;$T21</formula>
    </cfRule>
  </conditionalFormatting>
  <conditionalFormatting sqref="J21">
    <cfRule type="cellIs" dxfId="53" priority="52" operator="between">
      <formula>30</formula>
      <formula>100000</formula>
    </cfRule>
    <cfRule type="cellIs" dxfId="52" priority="53" operator="between">
      <formula>1</formula>
      <formula>29</formula>
    </cfRule>
    <cfRule type="cellIs" dxfId="51" priority="54" operator="between">
      <formula>-29</formula>
      <formula>-1</formula>
    </cfRule>
    <cfRule type="cellIs" dxfId="50" priority="55" operator="between">
      <formula>-1000000</formula>
      <formula>-30</formula>
    </cfRule>
  </conditionalFormatting>
  <conditionalFormatting sqref="B24">
    <cfRule type="expression" dxfId="49" priority="46">
      <formula>$B24&lt;&gt;$T24</formula>
    </cfRule>
  </conditionalFormatting>
  <conditionalFormatting sqref="J24">
    <cfRule type="cellIs" dxfId="48" priority="47" operator="between">
      <formula>30</formula>
      <formula>100000</formula>
    </cfRule>
    <cfRule type="cellIs" dxfId="47" priority="48" operator="between">
      <formula>1</formula>
      <formula>29</formula>
    </cfRule>
    <cfRule type="cellIs" dxfId="46" priority="49" operator="between">
      <formula>-29</formula>
      <formula>-1</formula>
    </cfRule>
    <cfRule type="cellIs" dxfId="45" priority="50" operator="between">
      <formula>-1000000</formula>
      <formula>-30</formula>
    </cfRule>
  </conditionalFormatting>
  <conditionalFormatting sqref="B23">
    <cfRule type="expression" dxfId="44" priority="41">
      <formula>$B23&lt;&gt;$T23</formula>
    </cfRule>
  </conditionalFormatting>
  <conditionalFormatting sqref="J23">
    <cfRule type="cellIs" dxfId="43" priority="42" operator="between">
      <formula>30</formula>
      <formula>100000</formula>
    </cfRule>
    <cfRule type="cellIs" dxfId="42" priority="43" operator="between">
      <formula>1</formula>
      <formula>29</formula>
    </cfRule>
    <cfRule type="cellIs" dxfId="41" priority="44" operator="between">
      <formula>-29</formula>
      <formula>-1</formula>
    </cfRule>
    <cfRule type="cellIs" dxfId="40" priority="45" operator="between">
      <formula>-1000000</formula>
      <formula>-30</formula>
    </cfRule>
  </conditionalFormatting>
  <conditionalFormatting sqref="B25:B33 B35:B37 B39:B41 B43">
    <cfRule type="expression" dxfId="39" priority="36">
      <formula>$B25&lt;&gt;$T25</formula>
    </cfRule>
  </conditionalFormatting>
  <conditionalFormatting sqref="J25:J33 J35:J37 J39:J41 J43">
    <cfRule type="cellIs" dxfId="38" priority="37" operator="between">
      <formula>30</formula>
      <formula>100000</formula>
    </cfRule>
    <cfRule type="cellIs" dxfId="37" priority="38" operator="between">
      <formula>1</formula>
      <formula>29</formula>
    </cfRule>
    <cfRule type="cellIs" dxfId="36" priority="39" operator="between">
      <formula>-29</formula>
      <formula>-1</formula>
    </cfRule>
    <cfRule type="cellIs" dxfId="35" priority="40" operator="between">
      <formula>-1000000</formula>
      <formula>-30</formula>
    </cfRule>
  </conditionalFormatting>
  <conditionalFormatting sqref="B34">
    <cfRule type="expression" dxfId="34" priority="31">
      <formula>$B34&lt;&gt;$T34</formula>
    </cfRule>
  </conditionalFormatting>
  <conditionalFormatting sqref="J34">
    <cfRule type="cellIs" dxfId="33" priority="32" operator="between">
      <formula>30</formula>
      <formula>100000</formula>
    </cfRule>
    <cfRule type="cellIs" dxfId="32" priority="33" operator="between">
      <formula>1</formula>
      <formula>29</formula>
    </cfRule>
    <cfRule type="cellIs" dxfId="31" priority="34" operator="between">
      <formula>-29</formula>
      <formula>-1</formula>
    </cfRule>
    <cfRule type="cellIs" dxfId="30" priority="35" operator="between">
      <formula>-1000000</formula>
      <formula>-30</formula>
    </cfRule>
  </conditionalFormatting>
  <conditionalFormatting sqref="B38">
    <cfRule type="expression" dxfId="29" priority="26">
      <formula>$B38&lt;&gt;$T38</formula>
    </cfRule>
  </conditionalFormatting>
  <conditionalFormatting sqref="J38">
    <cfRule type="cellIs" dxfId="28" priority="27" operator="between">
      <formula>30</formula>
      <formula>100000</formula>
    </cfRule>
    <cfRule type="cellIs" dxfId="27" priority="28" operator="between">
      <formula>1</formula>
      <formula>29</formula>
    </cfRule>
    <cfRule type="cellIs" dxfId="26" priority="29" operator="between">
      <formula>-29</formula>
      <formula>-1</formula>
    </cfRule>
    <cfRule type="cellIs" dxfId="25" priority="30" operator="between">
      <formula>-1000000</formula>
      <formula>-30</formula>
    </cfRule>
  </conditionalFormatting>
  <conditionalFormatting sqref="B42">
    <cfRule type="expression" dxfId="24" priority="21">
      <formula>$B42&lt;&gt;$T42</formula>
    </cfRule>
  </conditionalFormatting>
  <conditionalFormatting sqref="J42">
    <cfRule type="cellIs" dxfId="23" priority="22" operator="between">
      <formula>30</formula>
      <formula>100000</formula>
    </cfRule>
    <cfRule type="cellIs" dxfId="22" priority="23" operator="between">
      <formula>1</formula>
      <formula>29</formula>
    </cfRule>
    <cfRule type="cellIs" dxfId="21" priority="24" operator="between">
      <formula>-29</formula>
      <formula>-1</formula>
    </cfRule>
    <cfRule type="cellIs" dxfId="20" priority="25" operator="between">
      <formula>-1000000</formula>
      <formula>-30</formula>
    </cfRule>
  </conditionalFormatting>
  <conditionalFormatting sqref="B45">
    <cfRule type="expression" dxfId="19" priority="16">
      <formula>$B45&lt;&gt;$T45</formula>
    </cfRule>
  </conditionalFormatting>
  <conditionalFormatting sqref="J45">
    <cfRule type="cellIs" dxfId="18" priority="17" operator="between">
      <formula>30</formula>
      <formula>100000</formula>
    </cfRule>
    <cfRule type="cellIs" dxfId="17" priority="18" operator="between">
      <formula>1</formula>
      <formula>29</formula>
    </cfRule>
    <cfRule type="cellIs" dxfId="16" priority="19" operator="between">
      <formula>-29</formula>
      <formula>-1</formula>
    </cfRule>
    <cfRule type="cellIs" dxfId="15" priority="20" operator="between">
      <formula>-1000000</formula>
      <formula>-30</formula>
    </cfRule>
  </conditionalFormatting>
  <conditionalFormatting sqref="B44">
    <cfRule type="expression" dxfId="14" priority="11">
      <formula>$B44&lt;&gt;$T44</formula>
    </cfRule>
  </conditionalFormatting>
  <conditionalFormatting sqref="J44">
    <cfRule type="cellIs" dxfId="13" priority="12" operator="between">
      <formula>30</formula>
      <formula>100000</formula>
    </cfRule>
    <cfRule type="cellIs" dxfId="12" priority="13" operator="between">
      <formula>1</formula>
      <formula>29</formula>
    </cfRule>
    <cfRule type="cellIs" dxfId="11" priority="14" operator="between">
      <formula>-29</formula>
      <formula>-1</formula>
    </cfRule>
    <cfRule type="cellIs" dxfId="10" priority="15" operator="between">
      <formula>-1000000</formula>
      <formula>-30</formula>
    </cfRule>
  </conditionalFormatting>
  <conditionalFormatting sqref="B47">
    <cfRule type="expression" dxfId="9" priority="6">
      <formula>$B47&lt;&gt;$T47</formula>
    </cfRule>
  </conditionalFormatting>
  <conditionalFormatting sqref="J47">
    <cfRule type="cellIs" dxfId="8" priority="7" operator="between">
      <formula>30</formula>
      <formula>100000</formula>
    </cfRule>
    <cfRule type="cellIs" dxfId="7" priority="8" operator="between">
      <formula>1</formula>
      <formula>29</formula>
    </cfRule>
    <cfRule type="cellIs" dxfId="6" priority="9" operator="between">
      <formula>-29</formula>
      <formula>-1</formula>
    </cfRule>
    <cfRule type="cellIs" dxfId="5" priority="10" operator="between">
      <formula>-1000000</formula>
      <formula>-30</formula>
    </cfRule>
  </conditionalFormatting>
  <conditionalFormatting sqref="B46">
    <cfRule type="expression" dxfId="4" priority="1">
      <formula>$B46&lt;&gt;$T46</formula>
    </cfRule>
  </conditionalFormatting>
  <conditionalFormatting sqref="J46">
    <cfRule type="cellIs" dxfId="3" priority="2" operator="between">
      <formula>30</formula>
      <formula>100000</formula>
    </cfRule>
    <cfRule type="cellIs" dxfId="2" priority="3" operator="between">
      <formula>1</formula>
      <formula>29</formula>
    </cfRule>
    <cfRule type="cellIs" dxfId="1" priority="4" operator="between">
      <formula>-29</formula>
      <formula>-1</formula>
    </cfRule>
    <cfRule type="cellIs" dxfId="0" priority="5" operator="between">
      <formula>-1000000</formula>
      <formula>-30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B2:B147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E2:F147</xm:sqref>
        </x14:dataValidation>
        <x14:dataValidation type="list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H2:H147</xm:sqref>
        </x14:dataValidation>
        <x14:dataValidation type="list" showInputMessage="1" xr:uid="{00000000-0002-0000-0300-000003000000}">
          <x14:formula1>
            <xm:f>Мойки!$A$1:$A$3</xm:f>
          </x14:formula1>
          <x14:formula2>
            <xm:f>0</xm:f>
          </x14:formula2>
          <xm:sqref>L1:L147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675</v>
      </c>
    </row>
    <row r="2" spans="1:1" ht="14.5" customHeight="1" x14ac:dyDescent="0.2">
      <c r="A2" s="1" t="s">
        <v>685</v>
      </c>
    </row>
    <row r="3" spans="1:1" ht="14.5" customHeight="1" x14ac:dyDescent="0.2">
      <c r="A3" s="1" t="s">
        <v>686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1" t="s">
        <v>223</v>
      </c>
      <c r="B2" s="31">
        <v>-16</v>
      </c>
    </row>
    <row r="3" spans="1:2" x14ac:dyDescent="0.2">
      <c r="A3" s="31" t="s">
        <v>224</v>
      </c>
      <c r="B3" s="31">
        <v>-45.9</v>
      </c>
    </row>
    <row r="4" spans="1:2" x14ac:dyDescent="0.2">
      <c r="A4" s="31" t="s">
        <v>225</v>
      </c>
      <c r="B4" s="31">
        <v>0</v>
      </c>
    </row>
    <row r="5" spans="1:2" x14ac:dyDescent="0.2">
      <c r="A5" s="31" t="s">
        <v>226</v>
      </c>
      <c r="B5" s="3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1" t="s">
        <v>676</v>
      </c>
    </row>
    <row r="2" spans="1:1" x14ac:dyDescent="0.2">
      <c r="A2" s="31" t="s">
        <v>674</v>
      </c>
    </row>
    <row r="3" spans="1:1" x14ac:dyDescent="0.2">
      <c r="A3" s="31" t="s">
        <v>677</v>
      </c>
    </row>
    <row r="4" spans="1:1" x14ac:dyDescent="0.2">
      <c r="A4" s="31" t="s">
        <v>673</v>
      </c>
    </row>
    <row r="5" spans="1:1" x14ac:dyDescent="0.2">
      <c r="A5" s="31" t="s">
        <v>671</v>
      </c>
    </row>
    <row r="6" spans="1:1" x14ac:dyDescent="0.2">
      <c r="A6" s="31" t="s">
        <v>687</v>
      </c>
    </row>
    <row r="7" spans="1:1" x14ac:dyDescent="0.2">
      <c r="A7" s="31" t="s">
        <v>681</v>
      </c>
    </row>
    <row r="8" spans="1:1" x14ac:dyDescent="0.2">
      <c r="A8" s="31" t="s">
        <v>681</v>
      </c>
    </row>
    <row r="9" spans="1:1" x14ac:dyDescent="0.2">
      <c r="A9" s="31" t="s">
        <v>688</v>
      </c>
    </row>
    <row r="10" spans="1:1" x14ac:dyDescent="0.2">
      <c r="A10" s="31" t="s">
        <v>689</v>
      </c>
    </row>
    <row r="11" spans="1:1" x14ac:dyDescent="0.2">
      <c r="A11" s="31" t="s">
        <v>683</v>
      </c>
    </row>
    <row r="12" spans="1:1" x14ac:dyDescent="0.2">
      <c r="A12" s="31" t="s">
        <v>690</v>
      </c>
    </row>
    <row r="13" spans="1:1" x14ac:dyDescent="0.2">
      <c r="A13" s="31" t="s">
        <v>684</v>
      </c>
    </row>
    <row r="14" spans="1:1" x14ac:dyDescent="0.2">
      <c r="A14" s="31" t="s">
        <v>679</v>
      </c>
    </row>
    <row r="15" spans="1:1" x14ac:dyDescent="0.2">
      <c r="A15" s="31" t="s">
        <v>691</v>
      </c>
    </row>
    <row r="16" spans="1:1" x14ac:dyDescent="0.2">
      <c r="A16" s="31" t="s">
        <v>692</v>
      </c>
    </row>
    <row r="17" spans="1:1" x14ac:dyDescent="0.2">
      <c r="A17" s="31" t="s">
        <v>693</v>
      </c>
    </row>
    <row r="18" spans="1:1" x14ac:dyDescent="0.2">
      <c r="A18" s="31" t="s">
        <v>694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50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675</v>
      </c>
      <c r="B1" s="31" t="s">
        <v>675</v>
      </c>
    </row>
    <row r="2" spans="1:2" x14ac:dyDescent="0.2">
      <c r="A2" s="31" t="s">
        <v>539</v>
      </c>
      <c r="B2" s="31" t="s">
        <v>649</v>
      </c>
    </row>
    <row r="3" spans="1:2" x14ac:dyDescent="0.2">
      <c r="A3" s="31" t="s">
        <v>242</v>
      </c>
      <c r="B3" s="31" t="s">
        <v>649</v>
      </c>
    </row>
    <row r="4" spans="1:2" x14ac:dyDescent="0.2">
      <c r="A4" s="31" t="s">
        <v>546</v>
      </c>
      <c r="B4" s="31" t="s">
        <v>645</v>
      </c>
    </row>
    <row r="5" spans="1:2" x14ac:dyDescent="0.2">
      <c r="A5" s="31" t="s">
        <v>232</v>
      </c>
      <c r="B5" s="31" t="s">
        <v>645</v>
      </c>
    </row>
    <row r="6" spans="1:2" x14ac:dyDescent="0.2">
      <c r="A6" s="31" t="s">
        <v>695</v>
      </c>
      <c r="B6" s="31" t="s">
        <v>645</v>
      </c>
    </row>
    <row r="7" spans="1:2" x14ac:dyDescent="0.2">
      <c r="A7" s="31" t="s">
        <v>231</v>
      </c>
      <c r="B7" s="31" t="s">
        <v>645</v>
      </c>
    </row>
    <row r="8" spans="1:2" x14ac:dyDescent="0.2">
      <c r="A8" s="31" t="s">
        <v>696</v>
      </c>
      <c r="B8" s="31" t="s">
        <v>645</v>
      </c>
    </row>
    <row r="9" spans="1:2" x14ac:dyDescent="0.2">
      <c r="A9" s="31" t="s">
        <v>233</v>
      </c>
      <c r="B9" s="31" t="s">
        <v>645</v>
      </c>
    </row>
    <row r="10" spans="1:2" x14ac:dyDescent="0.2">
      <c r="A10" s="31" t="s">
        <v>551</v>
      </c>
      <c r="B10" s="31" t="s">
        <v>645</v>
      </c>
    </row>
    <row r="11" spans="1:2" x14ac:dyDescent="0.2">
      <c r="A11" s="31" t="s">
        <v>234</v>
      </c>
      <c r="B11" s="31" t="s">
        <v>645</v>
      </c>
    </row>
    <row r="12" spans="1:2" x14ac:dyDescent="0.2">
      <c r="A12" s="31" t="s">
        <v>545</v>
      </c>
      <c r="B12" s="31" t="s">
        <v>645</v>
      </c>
    </row>
    <row r="13" spans="1:2" x14ac:dyDescent="0.2">
      <c r="A13" s="31" t="s">
        <v>235</v>
      </c>
      <c r="B13" s="31" t="s">
        <v>645</v>
      </c>
    </row>
    <row r="14" spans="1:2" x14ac:dyDescent="0.2">
      <c r="A14" s="31" t="s">
        <v>549</v>
      </c>
      <c r="B14" s="31" t="s">
        <v>649</v>
      </c>
    </row>
    <row r="15" spans="1:2" x14ac:dyDescent="0.2">
      <c r="A15" s="31" t="s">
        <v>229</v>
      </c>
      <c r="B15" s="31" t="s">
        <v>649</v>
      </c>
    </row>
    <row r="16" spans="1:2" x14ac:dyDescent="0.2">
      <c r="A16" s="31" t="s">
        <v>552</v>
      </c>
      <c r="B16" s="31" t="s">
        <v>645</v>
      </c>
    </row>
    <row r="17" spans="1:2" x14ac:dyDescent="0.2">
      <c r="A17" s="31" t="s">
        <v>247</v>
      </c>
      <c r="B17" s="31" t="s">
        <v>645</v>
      </c>
    </row>
    <row r="18" spans="1:2" x14ac:dyDescent="0.2">
      <c r="A18" s="31" t="s">
        <v>553</v>
      </c>
      <c r="B18" s="31" t="s">
        <v>645</v>
      </c>
    </row>
    <row r="19" spans="1:2" x14ac:dyDescent="0.2">
      <c r="A19" s="31" t="s">
        <v>245</v>
      </c>
      <c r="B19" s="31" t="s">
        <v>645</v>
      </c>
    </row>
    <row r="20" spans="1:2" x14ac:dyDescent="0.2">
      <c r="A20" s="31" t="s">
        <v>697</v>
      </c>
      <c r="B20" s="31" t="s">
        <v>649</v>
      </c>
    </row>
    <row r="21" spans="1:2" x14ac:dyDescent="0.2">
      <c r="A21" s="31" t="s">
        <v>243</v>
      </c>
      <c r="B21" s="31" t="s">
        <v>649</v>
      </c>
    </row>
    <row r="22" spans="1:2" x14ac:dyDescent="0.2">
      <c r="A22" s="31" t="s">
        <v>556</v>
      </c>
      <c r="B22" s="31" t="s">
        <v>645</v>
      </c>
    </row>
    <row r="23" spans="1:2" x14ac:dyDescent="0.2">
      <c r="A23" s="31" t="s">
        <v>251</v>
      </c>
      <c r="B23" s="31" t="s">
        <v>645</v>
      </c>
    </row>
    <row r="24" spans="1:2" x14ac:dyDescent="0.2">
      <c r="A24" s="31" t="s">
        <v>698</v>
      </c>
      <c r="B24" s="31" t="s">
        <v>645</v>
      </c>
    </row>
    <row r="25" spans="1:2" x14ac:dyDescent="0.2">
      <c r="A25" s="31" t="s">
        <v>252</v>
      </c>
      <c r="B25" s="31" t="s">
        <v>645</v>
      </c>
    </row>
    <row r="26" spans="1:2" x14ac:dyDescent="0.2">
      <c r="A26" s="31" t="s">
        <v>699</v>
      </c>
      <c r="B26" s="31" t="s">
        <v>645</v>
      </c>
    </row>
    <row r="27" spans="1:2" x14ac:dyDescent="0.2">
      <c r="A27" s="31" t="s">
        <v>237</v>
      </c>
      <c r="B27" s="31" t="s">
        <v>645</v>
      </c>
    </row>
    <row r="28" spans="1:2" x14ac:dyDescent="0.2">
      <c r="A28" s="31" t="s">
        <v>700</v>
      </c>
      <c r="B28" s="31" t="s">
        <v>645</v>
      </c>
    </row>
    <row r="29" spans="1:2" x14ac:dyDescent="0.2">
      <c r="A29" s="31" t="s">
        <v>238</v>
      </c>
      <c r="B29" s="31" t="s">
        <v>645</v>
      </c>
    </row>
    <row r="30" spans="1:2" x14ac:dyDescent="0.2">
      <c r="A30" s="31" t="s">
        <v>538</v>
      </c>
      <c r="B30" s="31" t="s">
        <v>636</v>
      </c>
    </row>
    <row r="31" spans="1:2" x14ac:dyDescent="0.2">
      <c r="A31" s="31" t="s">
        <v>701</v>
      </c>
      <c r="B31" s="31" t="s">
        <v>636</v>
      </c>
    </row>
    <row r="32" spans="1:2" x14ac:dyDescent="0.2">
      <c r="A32" s="31" t="s">
        <v>240</v>
      </c>
      <c r="B32" s="31" t="s">
        <v>636</v>
      </c>
    </row>
    <row r="33" spans="1:2" x14ac:dyDescent="0.2">
      <c r="A33" s="31" t="s">
        <v>702</v>
      </c>
      <c r="B33" s="31" t="s">
        <v>636</v>
      </c>
    </row>
    <row r="34" spans="1:2" x14ac:dyDescent="0.2">
      <c r="A34" s="31" t="s">
        <v>239</v>
      </c>
      <c r="B34" s="31" t="s">
        <v>636</v>
      </c>
    </row>
    <row r="35" spans="1:2" x14ac:dyDescent="0.2">
      <c r="A35" s="31" t="s">
        <v>703</v>
      </c>
      <c r="B35" s="31" t="s">
        <v>636</v>
      </c>
    </row>
    <row r="36" spans="1:2" x14ac:dyDescent="0.2">
      <c r="A36" s="31" t="s">
        <v>230</v>
      </c>
      <c r="B36" s="31" t="s">
        <v>636</v>
      </c>
    </row>
    <row r="37" spans="1:2" x14ac:dyDescent="0.2">
      <c r="A37" s="31" t="s">
        <v>704</v>
      </c>
      <c r="B37" s="31" t="s">
        <v>645</v>
      </c>
    </row>
    <row r="38" spans="1:2" x14ac:dyDescent="0.2">
      <c r="A38" s="31" t="s">
        <v>236</v>
      </c>
      <c r="B38" s="31" t="s">
        <v>645</v>
      </c>
    </row>
    <row r="39" spans="1:2" x14ac:dyDescent="0.2">
      <c r="A39" s="31" t="s">
        <v>705</v>
      </c>
      <c r="B39" s="31" t="s">
        <v>645</v>
      </c>
    </row>
    <row r="40" spans="1:2" x14ac:dyDescent="0.2">
      <c r="A40" s="31" t="s">
        <v>246</v>
      </c>
      <c r="B40" s="31" t="s">
        <v>645</v>
      </c>
    </row>
    <row r="41" spans="1:2" x14ac:dyDescent="0.2">
      <c r="A41" s="31" t="s">
        <v>706</v>
      </c>
      <c r="B41" s="31" t="s">
        <v>645</v>
      </c>
    </row>
    <row r="42" spans="1:2" x14ac:dyDescent="0.2">
      <c r="A42" s="31" t="s">
        <v>250</v>
      </c>
      <c r="B42" s="31" t="s">
        <v>645</v>
      </c>
    </row>
    <row r="43" spans="1:2" x14ac:dyDescent="0.2">
      <c r="A43" s="31" t="s">
        <v>707</v>
      </c>
      <c r="B43" s="31" t="s">
        <v>645</v>
      </c>
    </row>
    <row r="44" spans="1:2" x14ac:dyDescent="0.2">
      <c r="A44" s="31" t="s">
        <v>248</v>
      </c>
      <c r="B44" s="31" t="s">
        <v>645</v>
      </c>
    </row>
    <row r="45" spans="1:2" x14ac:dyDescent="0.2">
      <c r="A45" s="31" t="s">
        <v>708</v>
      </c>
      <c r="B45" s="31" t="s">
        <v>636</v>
      </c>
    </row>
    <row r="46" spans="1:2" x14ac:dyDescent="0.2">
      <c r="A46" s="31" t="s">
        <v>244</v>
      </c>
      <c r="B46" s="31" t="s">
        <v>636</v>
      </c>
    </row>
    <row r="47" spans="1:2" x14ac:dyDescent="0.2">
      <c r="A47" s="31" t="s">
        <v>709</v>
      </c>
      <c r="B47" s="31" t="s">
        <v>636</v>
      </c>
    </row>
    <row r="48" spans="1:2" x14ac:dyDescent="0.2">
      <c r="A48" s="31" t="s">
        <v>249</v>
      </c>
      <c r="B48" s="31" t="s">
        <v>636</v>
      </c>
    </row>
    <row r="49" spans="1:2" x14ac:dyDescent="0.2">
      <c r="A49" s="31" t="s">
        <v>544</v>
      </c>
      <c r="B49" s="31" t="s">
        <v>647</v>
      </c>
    </row>
    <row r="50" spans="1:2" x14ac:dyDescent="0.2">
      <c r="A50" s="31" t="s">
        <v>241</v>
      </c>
      <c r="B50" s="31" t="s">
        <v>647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41</cp:revision>
  <dcterms:created xsi:type="dcterms:W3CDTF">2020-12-13T08:44:49Z</dcterms:created>
  <dcterms:modified xsi:type="dcterms:W3CDTF">2021-12-05T11:06:37Z</dcterms:modified>
  <dc:language>en-US</dc:language>
</cp:coreProperties>
</file>