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emerov\Downloads\"/>
    </mc:Choice>
  </mc:AlternateContent>
  <xr:revisionPtr revIDLastSave="0" documentId="13_ncr:1_{AFE89B4C-EAC2-4FAD-B6F4-9532E038BCA8}" xr6:coauthVersionLast="47" xr6:coauthVersionMax="47" xr10:uidLastSave="{00000000-0000-0000-0000-000000000000}"/>
  <bookViews>
    <workbookView xWindow="-108" yWindow="-108" windowWidth="23256" windowHeight="12720" tabRatio="500" activeTab="3" xr2:uid="{00000000-000D-0000-FFFF-FFFF00000000}"/>
  </bookViews>
  <sheets>
    <sheet name="файл остатки" sheetId="1" r:id="rId1"/>
    <sheet name="планирование суточное" sheetId="2" r:id="rId2"/>
    <sheet name="Вода" sheetId="3" r:id="rId3"/>
    <sheet name="Соль" sheetId="4" r:id="rId4"/>
    <sheet name="Мойки" sheetId="5" state="hidden" r:id="rId5"/>
    <sheet name="Дополнительная фасовка" sheetId="6" r:id="rId6"/>
    <sheet name="Расписание" sheetId="7" r:id="rId7"/>
    <sheet name="Форм фактор плавления" sheetId="8" state="hidden" r:id="rId8"/>
    <sheet name="Вода SKU" sheetId="9" state="hidden" r:id="rId9"/>
    <sheet name="Соль SKU" sheetId="10" state="hidden" r:id="rId10"/>
    <sheet name="Типы варок" sheetId="11" state="hidden" r:id="rId11"/>
  </sheets>
  <definedNames>
    <definedName name="Water_SKU">'Вода SKU'!$A$1:$A$100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0" i="4" l="1"/>
  <c r="U40" i="4"/>
  <c r="T40" i="4"/>
  <c r="R40" i="4"/>
  <c r="A40" i="4"/>
  <c r="X39" i="4"/>
  <c r="N39" i="4" s="1"/>
  <c r="V39" i="4"/>
  <c r="U39" i="4"/>
  <c r="T39" i="4"/>
  <c r="R39" i="4"/>
  <c r="Q39" i="4"/>
  <c r="P39" i="4"/>
  <c r="K39" i="4"/>
  <c r="J39" i="4"/>
  <c r="V38" i="4"/>
  <c r="U38" i="4"/>
  <c r="T38" i="4"/>
  <c r="R38" i="4"/>
  <c r="A38" i="4"/>
  <c r="X37" i="4"/>
  <c r="N37" i="4" s="1"/>
  <c r="V37" i="4"/>
  <c r="U37" i="4"/>
  <c r="T37" i="4"/>
  <c r="R37" i="4"/>
  <c r="Q37" i="4"/>
  <c r="P37" i="4"/>
  <c r="K37" i="4"/>
  <c r="J37" i="4"/>
  <c r="V26" i="4"/>
  <c r="U26" i="4"/>
  <c r="T26" i="4"/>
  <c r="R26" i="4"/>
  <c r="A26" i="4"/>
  <c r="X25" i="4"/>
  <c r="N25" i="4" s="1"/>
  <c r="V25" i="4"/>
  <c r="U25" i="4"/>
  <c r="T25" i="4"/>
  <c r="R25" i="4"/>
  <c r="Q25" i="4"/>
  <c r="P25" i="4"/>
  <c r="K25" i="4"/>
  <c r="J25" i="4"/>
  <c r="V24" i="4"/>
  <c r="U24" i="4"/>
  <c r="T24" i="4"/>
  <c r="R24" i="4"/>
  <c r="A24" i="4"/>
  <c r="X23" i="4"/>
  <c r="N23" i="4" s="1"/>
  <c r="V23" i="4"/>
  <c r="U23" i="4"/>
  <c r="T23" i="4"/>
  <c r="R23" i="4"/>
  <c r="Q23" i="4"/>
  <c r="P23" i="4"/>
  <c r="K23" i="4"/>
  <c r="J23" i="4"/>
  <c r="X30" i="4"/>
  <c r="N30" i="4" s="1"/>
  <c r="V30" i="4"/>
  <c r="U30" i="4"/>
  <c r="T30" i="4"/>
  <c r="R30" i="4"/>
  <c r="Q30" i="4"/>
  <c r="P30" i="4"/>
  <c r="K30" i="4"/>
  <c r="J30" i="4"/>
  <c r="X13" i="3"/>
  <c r="N13" i="3" s="1"/>
  <c r="V13" i="3"/>
  <c r="U13" i="3"/>
  <c r="T13" i="3"/>
  <c r="R13" i="3"/>
  <c r="Q13" i="3"/>
  <c r="P13" i="3"/>
  <c r="K13" i="3"/>
  <c r="J13" i="3"/>
  <c r="A12" i="3"/>
  <c r="R12" i="3"/>
  <c r="T12" i="3"/>
  <c r="U12" i="3"/>
  <c r="V12" i="3"/>
  <c r="W40" i="4" l="1"/>
  <c r="P40" i="4" s="1"/>
  <c r="W39" i="4"/>
  <c r="W37" i="4"/>
  <c r="W38" i="4"/>
  <c r="P38" i="4" s="1"/>
  <c r="N40" i="4"/>
  <c r="N38" i="4"/>
  <c r="W25" i="4"/>
  <c r="W23" i="4"/>
  <c r="W26" i="4"/>
  <c r="P26" i="4" s="1"/>
  <c r="W24" i="4"/>
  <c r="P24" i="4" s="1"/>
  <c r="N26" i="4"/>
  <c r="N24" i="4"/>
  <c r="W30" i="4"/>
  <c r="W13" i="3"/>
  <c r="N12" i="3"/>
  <c r="W12" i="3"/>
  <c r="P12" i="3" s="1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X124" i="4"/>
  <c r="N124" i="4" s="1"/>
  <c r="V124" i="4"/>
  <c r="U124" i="4"/>
  <c r="T124" i="4"/>
  <c r="R124" i="4"/>
  <c r="Q124" i="4"/>
  <c r="P124" i="4"/>
  <c r="K124" i="4"/>
  <c r="J124" i="4"/>
  <c r="X123" i="4"/>
  <c r="N123" i="4" s="1"/>
  <c r="V123" i="4"/>
  <c r="U123" i="4"/>
  <c r="T123" i="4"/>
  <c r="R123" i="4"/>
  <c r="Q123" i="4"/>
  <c r="P123" i="4"/>
  <c r="K123" i="4"/>
  <c r="J123" i="4"/>
  <c r="X122" i="4"/>
  <c r="N122" i="4" s="1"/>
  <c r="V122" i="4"/>
  <c r="U122" i="4"/>
  <c r="T122" i="4"/>
  <c r="R122" i="4"/>
  <c r="Q122" i="4"/>
  <c r="P122" i="4"/>
  <c r="K122" i="4"/>
  <c r="J122" i="4"/>
  <c r="X121" i="4"/>
  <c r="N121" i="4" s="1"/>
  <c r="V121" i="4"/>
  <c r="U121" i="4"/>
  <c r="T121" i="4"/>
  <c r="R121" i="4"/>
  <c r="Q121" i="4"/>
  <c r="P121" i="4"/>
  <c r="K121" i="4"/>
  <c r="J121" i="4"/>
  <c r="X120" i="4"/>
  <c r="N120" i="4" s="1"/>
  <c r="V120" i="4"/>
  <c r="U120" i="4"/>
  <c r="T120" i="4"/>
  <c r="R120" i="4"/>
  <c r="Q120" i="4"/>
  <c r="P120" i="4"/>
  <c r="K120" i="4"/>
  <c r="J120" i="4"/>
  <c r="X119" i="4"/>
  <c r="N119" i="4" s="1"/>
  <c r="V119" i="4"/>
  <c r="U119" i="4"/>
  <c r="T119" i="4"/>
  <c r="R119" i="4"/>
  <c r="Q119" i="4"/>
  <c r="P119" i="4"/>
  <c r="K119" i="4"/>
  <c r="J119" i="4"/>
  <c r="X118" i="4"/>
  <c r="N118" i="4" s="1"/>
  <c r="V118" i="4"/>
  <c r="U118" i="4"/>
  <c r="T118" i="4"/>
  <c r="R118" i="4"/>
  <c r="Q118" i="4"/>
  <c r="P118" i="4"/>
  <c r="K118" i="4"/>
  <c r="J118" i="4"/>
  <c r="X117" i="4"/>
  <c r="N117" i="4" s="1"/>
  <c r="V117" i="4"/>
  <c r="U117" i="4"/>
  <c r="T117" i="4"/>
  <c r="R117" i="4"/>
  <c r="Q117" i="4"/>
  <c r="P117" i="4"/>
  <c r="K117" i="4"/>
  <c r="J117" i="4"/>
  <c r="X116" i="4"/>
  <c r="N116" i="4" s="1"/>
  <c r="V116" i="4"/>
  <c r="U116" i="4"/>
  <c r="T116" i="4"/>
  <c r="R116" i="4"/>
  <c r="Q116" i="4"/>
  <c r="P116" i="4"/>
  <c r="K116" i="4"/>
  <c r="J116" i="4"/>
  <c r="X115" i="4"/>
  <c r="N115" i="4" s="1"/>
  <c r="V115" i="4"/>
  <c r="U115" i="4"/>
  <c r="T115" i="4"/>
  <c r="R115" i="4"/>
  <c r="Q115" i="4"/>
  <c r="P115" i="4"/>
  <c r="K115" i="4"/>
  <c r="J115" i="4"/>
  <c r="X114" i="4"/>
  <c r="N114" i="4" s="1"/>
  <c r="V114" i="4"/>
  <c r="U114" i="4"/>
  <c r="T114" i="4"/>
  <c r="R114" i="4"/>
  <c r="Q114" i="4"/>
  <c r="P114" i="4"/>
  <c r="K114" i="4"/>
  <c r="J114" i="4"/>
  <c r="X113" i="4"/>
  <c r="N113" i="4" s="1"/>
  <c r="V113" i="4"/>
  <c r="U113" i="4"/>
  <c r="T113" i="4"/>
  <c r="R113" i="4"/>
  <c r="Q113" i="4"/>
  <c r="P113" i="4"/>
  <c r="K113" i="4"/>
  <c r="J113" i="4"/>
  <c r="X112" i="4"/>
  <c r="N112" i="4" s="1"/>
  <c r="V112" i="4"/>
  <c r="U112" i="4"/>
  <c r="T112" i="4"/>
  <c r="R112" i="4"/>
  <c r="Q112" i="4"/>
  <c r="P112" i="4"/>
  <c r="K112" i="4"/>
  <c r="J112" i="4"/>
  <c r="X111" i="4"/>
  <c r="N111" i="4" s="1"/>
  <c r="V111" i="4"/>
  <c r="U111" i="4"/>
  <c r="T111" i="4"/>
  <c r="R111" i="4"/>
  <c r="Q111" i="4"/>
  <c r="P111" i="4"/>
  <c r="K111" i="4"/>
  <c r="J111" i="4"/>
  <c r="X110" i="4"/>
  <c r="N110" i="4" s="1"/>
  <c r="V110" i="4"/>
  <c r="U110" i="4"/>
  <c r="T110" i="4"/>
  <c r="R110" i="4"/>
  <c r="Q110" i="4"/>
  <c r="P110" i="4"/>
  <c r="K110" i="4"/>
  <c r="J110" i="4"/>
  <c r="X109" i="4"/>
  <c r="N109" i="4" s="1"/>
  <c r="V109" i="4"/>
  <c r="U109" i="4"/>
  <c r="T109" i="4"/>
  <c r="R109" i="4"/>
  <c r="Q109" i="4"/>
  <c r="P109" i="4"/>
  <c r="K109" i="4"/>
  <c r="J109" i="4"/>
  <c r="X108" i="4"/>
  <c r="N108" i="4" s="1"/>
  <c r="V108" i="4"/>
  <c r="U108" i="4"/>
  <c r="T108" i="4"/>
  <c r="R108" i="4"/>
  <c r="Q108" i="4"/>
  <c r="P108" i="4"/>
  <c r="K108" i="4"/>
  <c r="J108" i="4"/>
  <c r="X107" i="4"/>
  <c r="N107" i="4" s="1"/>
  <c r="V107" i="4"/>
  <c r="U107" i="4"/>
  <c r="T107" i="4"/>
  <c r="R107" i="4"/>
  <c r="Q107" i="4"/>
  <c r="P107" i="4"/>
  <c r="K107" i="4"/>
  <c r="J107" i="4"/>
  <c r="X106" i="4"/>
  <c r="N106" i="4" s="1"/>
  <c r="V106" i="4"/>
  <c r="U106" i="4"/>
  <c r="T106" i="4"/>
  <c r="R106" i="4"/>
  <c r="Q106" i="4"/>
  <c r="P106" i="4"/>
  <c r="K106" i="4"/>
  <c r="J106" i="4"/>
  <c r="X105" i="4"/>
  <c r="N105" i="4" s="1"/>
  <c r="V105" i="4"/>
  <c r="U105" i="4"/>
  <c r="T105" i="4"/>
  <c r="R105" i="4"/>
  <c r="Q105" i="4"/>
  <c r="P105" i="4"/>
  <c r="K105" i="4"/>
  <c r="J105" i="4"/>
  <c r="X104" i="4"/>
  <c r="N104" i="4" s="1"/>
  <c r="V104" i="4"/>
  <c r="U104" i="4"/>
  <c r="T104" i="4"/>
  <c r="R104" i="4"/>
  <c r="Q104" i="4"/>
  <c r="P104" i="4"/>
  <c r="K104" i="4"/>
  <c r="J104" i="4"/>
  <c r="X103" i="4"/>
  <c r="N103" i="4" s="1"/>
  <c r="V103" i="4"/>
  <c r="U103" i="4"/>
  <c r="T103" i="4"/>
  <c r="R103" i="4"/>
  <c r="Q103" i="4"/>
  <c r="P103" i="4"/>
  <c r="K103" i="4"/>
  <c r="J103" i="4"/>
  <c r="X102" i="4"/>
  <c r="N102" i="4" s="1"/>
  <c r="V102" i="4"/>
  <c r="U102" i="4"/>
  <c r="T102" i="4"/>
  <c r="R102" i="4"/>
  <c r="Q102" i="4"/>
  <c r="P102" i="4"/>
  <c r="K102" i="4"/>
  <c r="J102" i="4"/>
  <c r="X101" i="4"/>
  <c r="N101" i="4" s="1"/>
  <c r="V101" i="4"/>
  <c r="U101" i="4"/>
  <c r="T101" i="4"/>
  <c r="R101" i="4"/>
  <c r="Q101" i="4"/>
  <c r="P101" i="4"/>
  <c r="K101" i="4"/>
  <c r="J101" i="4"/>
  <c r="X100" i="4"/>
  <c r="N100" i="4" s="1"/>
  <c r="V100" i="4"/>
  <c r="U100" i="4"/>
  <c r="T100" i="4"/>
  <c r="R100" i="4"/>
  <c r="Q100" i="4"/>
  <c r="P100" i="4"/>
  <c r="K100" i="4"/>
  <c r="J100" i="4"/>
  <c r="X99" i="4"/>
  <c r="N99" i="4" s="1"/>
  <c r="V99" i="4"/>
  <c r="U99" i="4"/>
  <c r="T99" i="4"/>
  <c r="R99" i="4"/>
  <c r="Q99" i="4"/>
  <c r="P99" i="4"/>
  <c r="K99" i="4"/>
  <c r="J99" i="4"/>
  <c r="X98" i="4"/>
  <c r="N98" i="4" s="1"/>
  <c r="V98" i="4"/>
  <c r="U98" i="4"/>
  <c r="T98" i="4"/>
  <c r="R98" i="4"/>
  <c r="Q98" i="4"/>
  <c r="P98" i="4"/>
  <c r="K98" i="4"/>
  <c r="J98" i="4"/>
  <c r="X97" i="4"/>
  <c r="N97" i="4" s="1"/>
  <c r="V97" i="4"/>
  <c r="U97" i="4"/>
  <c r="T97" i="4"/>
  <c r="R97" i="4"/>
  <c r="Q97" i="4"/>
  <c r="P97" i="4"/>
  <c r="K97" i="4"/>
  <c r="J97" i="4"/>
  <c r="X96" i="4"/>
  <c r="N96" i="4" s="1"/>
  <c r="V96" i="4"/>
  <c r="U96" i="4"/>
  <c r="T96" i="4"/>
  <c r="R96" i="4"/>
  <c r="Q96" i="4"/>
  <c r="P96" i="4"/>
  <c r="K96" i="4"/>
  <c r="J96" i="4"/>
  <c r="X95" i="4"/>
  <c r="N95" i="4" s="1"/>
  <c r="V95" i="4"/>
  <c r="U95" i="4"/>
  <c r="T95" i="4"/>
  <c r="R95" i="4"/>
  <c r="Q95" i="4"/>
  <c r="P95" i="4"/>
  <c r="K95" i="4"/>
  <c r="J95" i="4"/>
  <c r="X94" i="4"/>
  <c r="N94" i="4" s="1"/>
  <c r="V94" i="4"/>
  <c r="U94" i="4"/>
  <c r="T94" i="4"/>
  <c r="R94" i="4"/>
  <c r="Q94" i="4"/>
  <c r="P94" i="4"/>
  <c r="K94" i="4"/>
  <c r="J94" i="4"/>
  <c r="X93" i="4"/>
  <c r="N93" i="4" s="1"/>
  <c r="V93" i="4"/>
  <c r="U93" i="4"/>
  <c r="T93" i="4"/>
  <c r="R93" i="4"/>
  <c r="Q93" i="4"/>
  <c r="P93" i="4"/>
  <c r="K93" i="4"/>
  <c r="J93" i="4"/>
  <c r="X92" i="4"/>
  <c r="N92" i="4" s="1"/>
  <c r="V92" i="4"/>
  <c r="U92" i="4"/>
  <c r="T92" i="4"/>
  <c r="R92" i="4"/>
  <c r="Q92" i="4"/>
  <c r="P92" i="4"/>
  <c r="K92" i="4"/>
  <c r="J92" i="4"/>
  <c r="X91" i="4"/>
  <c r="N91" i="4" s="1"/>
  <c r="V91" i="4"/>
  <c r="U91" i="4"/>
  <c r="T91" i="4"/>
  <c r="R91" i="4"/>
  <c r="Q91" i="4"/>
  <c r="P91" i="4"/>
  <c r="K91" i="4"/>
  <c r="J91" i="4"/>
  <c r="X90" i="4"/>
  <c r="N90" i="4" s="1"/>
  <c r="V90" i="4"/>
  <c r="U90" i="4"/>
  <c r="T90" i="4"/>
  <c r="R90" i="4"/>
  <c r="Q90" i="4"/>
  <c r="P90" i="4"/>
  <c r="K90" i="4"/>
  <c r="J90" i="4"/>
  <c r="X89" i="4"/>
  <c r="N89" i="4" s="1"/>
  <c r="V89" i="4"/>
  <c r="U89" i="4"/>
  <c r="T89" i="4"/>
  <c r="R89" i="4"/>
  <c r="Q89" i="4"/>
  <c r="P89" i="4"/>
  <c r="K89" i="4"/>
  <c r="J89" i="4"/>
  <c r="X88" i="4"/>
  <c r="N88" i="4" s="1"/>
  <c r="V88" i="4"/>
  <c r="U88" i="4"/>
  <c r="T88" i="4"/>
  <c r="R88" i="4"/>
  <c r="Q88" i="4"/>
  <c r="P88" i="4"/>
  <c r="K88" i="4"/>
  <c r="J88" i="4"/>
  <c r="X87" i="4"/>
  <c r="N87" i="4" s="1"/>
  <c r="V87" i="4"/>
  <c r="U87" i="4"/>
  <c r="T87" i="4"/>
  <c r="R87" i="4"/>
  <c r="Q87" i="4"/>
  <c r="P87" i="4"/>
  <c r="K87" i="4"/>
  <c r="J87" i="4"/>
  <c r="X86" i="4"/>
  <c r="N86" i="4" s="1"/>
  <c r="V86" i="4"/>
  <c r="U86" i="4"/>
  <c r="T86" i="4"/>
  <c r="R86" i="4"/>
  <c r="Q86" i="4"/>
  <c r="P86" i="4"/>
  <c r="K86" i="4"/>
  <c r="J86" i="4"/>
  <c r="X85" i="4"/>
  <c r="N85" i="4" s="1"/>
  <c r="V85" i="4"/>
  <c r="U85" i="4"/>
  <c r="T85" i="4"/>
  <c r="R85" i="4"/>
  <c r="Q85" i="4"/>
  <c r="P85" i="4"/>
  <c r="K85" i="4"/>
  <c r="J85" i="4"/>
  <c r="X84" i="4"/>
  <c r="N84" i="4" s="1"/>
  <c r="V84" i="4"/>
  <c r="U84" i="4"/>
  <c r="T84" i="4"/>
  <c r="R84" i="4"/>
  <c r="Q84" i="4"/>
  <c r="P84" i="4"/>
  <c r="K84" i="4"/>
  <c r="J84" i="4"/>
  <c r="X83" i="4"/>
  <c r="N83" i="4" s="1"/>
  <c r="V83" i="4"/>
  <c r="U83" i="4"/>
  <c r="T83" i="4"/>
  <c r="R83" i="4"/>
  <c r="Q83" i="4"/>
  <c r="P83" i="4"/>
  <c r="K83" i="4"/>
  <c r="J83" i="4"/>
  <c r="X82" i="4"/>
  <c r="N82" i="4" s="1"/>
  <c r="V82" i="4"/>
  <c r="U82" i="4"/>
  <c r="T82" i="4"/>
  <c r="R82" i="4"/>
  <c r="Q82" i="4"/>
  <c r="P82" i="4"/>
  <c r="K82" i="4"/>
  <c r="J82" i="4"/>
  <c r="X81" i="4"/>
  <c r="N81" i="4" s="1"/>
  <c r="V81" i="4"/>
  <c r="U81" i="4"/>
  <c r="T81" i="4"/>
  <c r="R81" i="4"/>
  <c r="Q81" i="4"/>
  <c r="P81" i="4"/>
  <c r="K81" i="4"/>
  <c r="J81" i="4"/>
  <c r="X80" i="4"/>
  <c r="N80" i="4" s="1"/>
  <c r="V80" i="4"/>
  <c r="U80" i="4"/>
  <c r="T80" i="4"/>
  <c r="R80" i="4"/>
  <c r="Q80" i="4"/>
  <c r="P80" i="4"/>
  <c r="K80" i="4"/>
  <c r="J80" i="4"/>
  <c r="X79" i="4"/>
  <c r="N79" i="4" s="1"/>
  <c r="V79" i="4"/>
  <c r="U79" i="4"/>
  <c r="T79" i="4"/>
  <c r="R79" i="4"/>
  <c r="Q79" i="4"/>
  <c r="P79" i="4"/>
  <c r="K79" i="4"/>
  <c r="J79" i="4"/>
  <c r="X78" i="4"/>
  <c r="N78" i="4" s="1"/>
  <c r="V78" i="4"/>
  <c r="U78" i="4"/>
  <c r="T78" i="4"/>
  <c r="R78" i="4"/>
  <c r="Q78" i="4"/>
  <c r="P78" i="4"/>
  <c r="K78" i="4"/>
  <c r="J78" i="4"/>
  <c r="X77" i="4"/>
  <c r="N77" i="4" s="1"/>
  <c r="V77" i="4"/>
  <c r="U77" i="4"/>
  <c r="T77" i="4"/>
  <c r="R77" i="4"/>
  <c r="Q77" i="4"/>
  <c r="P77" i="4"/>
  <c r="K77" i="4"/>
  <c r="J77" i="4"/>
  <c r="X76" i="4"/>
  <c r="N76" i="4" s="1"/>
  <c r="V76" i="4"/>
  <c r="U76" i="4"/>
  <c r="T76" i="4"/>
  <c r="R76" i="4"/>
  <c r="Q76" i="4"/>
  <c r="P76" i="4"/>
  <c r="K76" i="4"/>
  <c r="J76" i="4"/>
  <c r="X75" i="4"/>
  <c r="N75" i="4" s="1"/>
  <c r="V75" i="4"/>
  <c r="U75" i="4"/>
  <c r="T75" i="4"/>
  <c r="R75" i="4"/>
  <c r="Q75" i="4"/>
  <c r="P75" i="4"/>
  <c r="K75" i="4"/>
  <c r="J75" i="4"/>
  <c r="X74" i="4"/>
  <c r="N74" i="4" s="1"/>
  <c r="V74" i="4"/>
  <c r="U74" i="4"/>
  <c r="T74" i="4"/>
  <c r="R74" i="4"/>
  <c r="Q74" i="4"/>
  <c r="P74" i="4"/>
  <c r="K74" i="4"/>
  <c r="J74" i="4"/>
  <c r="X73" i="4"/>
  <c r="N73" i="4" s="1"/>
  <c r="V73" i="4"/>
  <c r="U73" i="4"/>
  <c r="T73" i="4"/>
  <c r="R73" i="4"/>
  <c r="Q73" i="4"/>
  <c r="P73" i="4"/>
  <c r="K73" i="4"/>
  <c r="J73" i="4"/>
  <c r="X72" i="4"/>
  <c r="N72" i="4" s="1"/>
  <c r="V72" i="4"/>
  <c r="U72" i="4"/>
  <c r="T72" i="4"/>
  <c r="R72" i="4"/>
  <c r="Q72" i="4"/>
  <c r="P72" i="4"/>
  <c r="K72" i="4"/>
  <c r="J72" i="4"/>
  <c r="X71" i="4"/>
  <c r="N71" i="4" s="1"/>
  <c r="V71" i="4"/>
  <c r="U71" i="4"/>
  <c r="T71" i="4"/>
  <c r="R71" i="4"/>
  <c r="Q71" i="4"/>
  <c r="P71" i="4"/>
  <c r="K71" i="4"/>
  <c r="J71" i="4"/>
  <c r="X70" i="4"/>
  <c r="N70" i="4" s="1"/>
  <c r="V70" i="4"/>
  <c r="U70" i="4"/>
  <c r="T70" i="4"/>
  <c r="R70" i="4"/>
  <c r="Q70" i="4"/>
  <c r="P70" i="4"/>
  <c r="K70" i="4"/>
  <c r="J70" i="4"/>
  <c r="X69" i="4"/>
  <c r="N69" i="4" s="1"/>
  <c r="V69" i="4"/>
  <c r="U69" i="4"/>
  <c r="T69" i="4"/>
  <c r="R69" i="4"/>
  <c r="Q69" i="4"/>
  <c r="P69" i="4"/>
  <c r="K69" i="4"/>
  <c r="J69" i="4"/>
  <c r="X68" i="4"/>
  <c r="N68" i="4" s="1"/>
  <c r="V68" i="4"/>
  <c r="U68" i="4"/>
  <c r="T68" i="4"/>
  <c r="R68" i="4"/>
  <c r="Q68" i="4"/>
  <c r="P68" i="4"/>
  <c r="K68" i="4"/>
  <c r="J68" i="4"/>
  <c r="X67" i="4"/>
  <c r="N67" i="4" s="1"/>
  <c r="V67" i="4"/>
  <c r="U67" i="4"/>
  <c r="T67" i="4"/>
  <c r="R67" i="4"/>
  <c r="Q67" i="4"/>
  <c r="P67" i="4"/>
  <c r="K67" i="4"/>
  <c r="J67" i="4"/>
  <c r="X66" i="4"/>
  <c r="N66" i="4" s="1"/>
  <c r="V66" i="4"/>
  <c r="U66" i="4"/>
  <c r="T66" i="4"/>
  <c r="R66" i="4"/>
  <c r="Q66" i="4"/>
  <c r="P66" i="4"/>
  <c r="K66" i="4"/>
  <c r="J66" i="4"/>
  <c r="X65" i="4"/>
  <c r="N65" i="4" s="1"/>
  <c r="V65" i="4"/>
  <c r="U65" i="4"/>
  <c r="T65" i="4"/>
  <c r="R65" i="4"/>
  <c r="Q65" i="4"/>
  <c r="P65" i="4"/>
  <c r="K65" i="4"/>
  <c r="J65" i="4"/>
  <c r="X64" i="4"/>
  <c r="N64" i="4" s="1"/>
  <c r="V64" i="4"/>
  <c r="U64" i="4"/>
  <c r="T64" i="4"/>
  <c r="R64" i="4"/>
  <c r="Q64" i="4"/>
  <c r="P64" i="4"/>
  <c r="K64" i="4"/>
  <c r="J64" i="4"/>
  <c r="X63" i="4"/>
  <c r="N63" i="4" s="1"/>
  <c r="V63" i="4"/>
  <c r="U63" i="4"/>
  <c r="T63" i="4"/>
  <c r="R63" i="4"/>
  <c r="Q63" i="4"/>
  <c r="P63" i="4"/>
  <c r="K63" i="4"/>
  <c r="J63" i="4"/>
  <c r="X62" i="4"/>
  <c r="N62" i="4" s="1"/>
  <c r="V62" i="4"/>
  <c r="U62" i="4"/>
  <c r="T62" i="4"/>
  <c r="R62" i="4"/>
  <c r="Q62" i="4"/>
  <c r="P62" i="4"/>
  <c r="K62" i="4"/>
  <c r="J62" i="4"/>
  <c r="X61" i="4"/>
  <c r="N61" i="4" s="1"/>
  <c r="V61" i="4"/>
  <c r="U61" i="4"/>
  <c r="T61" i="4"/>
  <c r="R61" i="4"/>
  <c r="Q61" i="4"/>
  <c r="P61" i="4"/>
  <c r="K61" i="4"/>
  <c r="J61" i="4"/>
  <c r="X60" i="4"/>
  <c r="N60" i="4" s="1"/>
  <c r="V60" i="4"/>
  <c r="U60" i="4"/>
  <c r="T60" i="4"/>
  <c r="R60" i="4"/>
  <c r="Q60" i="4"/>
  <c r="P60" i="4"/>
  <c r="K60" i="4"/>
  <c r="J60" i="4"/>
  <c r="X59" i="4"/>
  <c r="N59" i="4" s="1"/>
  <c r="V59" i="4"/>
  <c r="U59" i="4"/>
  <c r="T59" i="4"/>
  <c r="R59" i="4"/>
  <c r="Q59" i="4"/>
  <c r="P59" i="4"/>
  <c r="K59" i="4"/>
  <c r="J59" i="4"/>
  <c r="X58" i="4"/>
  <c r="N58" i="4" s="1"/>
  <c r="V58" i="4"/>
  <c r="U58" i="4"/>
  <c r="T58" i="4"/>
  <c r="R58" i="4"/>
  <c r="Q58" i="4"/>
  <c r="P58" i="4"/>
  <c r="K58" i="4"/>
  <c r="J58" i="4"/>
  <c r="X57" i="4"/>
  <c r="N57" i="4" s="1"/>
  <c r="V57" i="4"/>
  <c r="U57" i="4"/>
  <c r="T57" i="4"/>
  <c r="R57" i="4"/>
  <c r="Q57" i="4"/>
  <c r="P57" i="4"/>
  <c r="K57" i="4"/>
  <c r="J57" i="4"/>
  <c r="X56" i="4"/>
  <c r="N56" i="4" s="1"/>
  <c r="V56" i="4"/>
  <c r="U56" i="4"/>
  <c r="T56" i="4"/>
  <c r="R56" i="4"/>
  <c r="Q56" i="4"/>
  <c r="P56" i="4"/>
  <c r="K56" i="4"/>
  <c r="J56" i="4"/>
  <c r="X55" i="4"/>
  <c r="N55" i="4" s="1"/>
  <c r="V55" i="4"/>
  <c r="U55" i="4"/>
  <c r="T55" i="4"/>
  <c r="R55" i="4"/>
  <c r="Q55" i="4"/>
  <c r="P55" i="4"/>
  <c r="K55" i="4"/>
  <c r="J55" i="4"/>
  <c r="X54" i="4"/>
  <c r="N54" i="4" s="1"/>
  <c r="V54" i="4"/>
  <c r="U54" i="4"/>
  <c r="T54" i="4"/>
  <c r="R54" i="4"/>
  <c r="Q54" i="4"/>
  <c r="P54" i="4"/>
  <c r="K54" i="4"/>
  <c r="J54" i="4"/>
  <c r="X53" i="4"/>
  <c r="N53" i="4" s="1"/>
  <c r="V53" i="4"/>
  <c r="U53" i="4"/>
  <c r="T53" i="4"/>
  <c r="R53" i="4"/>
  <c r="Q53" i="4"/>
  <c r="P53" i="4"/>
  <c r="K53" i="4"/>
  <c r="J53" i="4"/>
  <c r="X52" i="4"/>
  <c r="N52" i="4" s="1"/>
  <c r="V52" i="4"/>
  <c r="U52" i="4"/>
  <c r="T52" i="4"/>
  <c r="R52" i="4"/>
  <c r="Q52" i="4"/>
  <c r="P52" i="4"/>
  <c r="K52" i="4"/>
  <c r="J52" i="4"/>
  <c r="X51" i="4"/>
  <c r="N51" i="4" s="1"/>
  <c r="V51" i="4"/>
  <c r="U51" i="4"/>
  <c r="T51" i="4"/>
  <c r="R51" i="4"/>
  <c r="Q51" i="4"/>
  <c r="P51" i="4"/>
  <c r="K51" i="4"/>
  <c r="J51" i="4"/>
  <c r="X50" i="4"/>
  <c r="N50" i="4" s="1"/>
  <c r="V50" i="4"/>
  <c r="U50" i="4"/>
  <c r="T50" i="4"/>
  <c r="R50" i="4"/>
  <c r="Q50" i="4"/>
  <c r="P50" i="4"/>
  <c r="K50" i="4"/>
  <c r="J50" i="4"/>
  <c r="X49" i="4"/>
  <c r="N49" i="4" s="1"/>
  <c r="V49" i="4"/>
  <c r="U49" i="4"/>
  <c r="T49" i="4"/>
  <c r="R49" i="4"/>
  <c r="Q49" i="4"/>
  <c r="P49" i="4"/>
  <c r="K49" i="4"/>
  <c r="J49" i="4"/>
  <c r="X48" i="4"/>
  <c r="N48" i="4" s="1"/>
  <c r="V48" i="4"/>
  <c r="U48" i="4"/>
  <c r="T48" i="4"/>
  <c r="R48" i="4"/>
  <c r="Q48" i="4"/>
  <c r="P48" i="4"/>
  <c r="K48" i="4"/>
  <c r="J48" i="4"/>
  <c r="X47" i="4"/>
  <c r="N47" i="4" s="1"/>
  <c r="V47" i="4"/>
  <c r="U47" i="4"/>
  <c r="T47" i="4"/>
  <c r="R47" i="4"/>
  <c r="Q47" i="4"/>
  <c r="P47" i="4"/>
  <c r="K47" i="4"/>
  <c r="J47" i="4"/>
  <c r="X46" i="4"/>
  <c r="N46" i="4" s="1"/>
  <c r="V46" i="4"/>
  <c r="U46" i="4"/>
  <c r="T46" i="4"/>
  <c r="R46" i="4"/>
  <c r="Q46" i="4"/>
  <c r="P46" i="4"/>
  <c r="K46" i="4"/>
  <c r="J46" i="4"/>
  <c r="X45" i="4"/>
  <c r="N45" i="4" s="1"/>
  <c r="V45" i="4"/>
  <c r="U45" i="4"/>
  <c r="T45" i="4"/>
  <c r="R45" i="4"/>
  <c r="Q45" i="4"/>
  <c r="P45" i="4"/>
  <c r="K45" i="4"/>
  <c r="J45" i="4"/>
  <c r="X44" i="4"/>
  <c r="N44" i="4" s="1"/>
  <c r="V44" i="4"/>
  <c r="U44" i="4"/>
  <c r="T44" i="4"/>
  <c r="R44" i="4"/>
  <c r="Q44" i="4"/>
  <c r="P44" i="4"/>
  <c r="K44" i="4"/>
  <c r="J44" i="4"/>
  <c r="X43" i="4"/>
  <c r="N43" i="4" s="1"/>
  <c r="V43" i="4"/>
  <c r="U43" i="4"/>
  <c r="T43" i="4"/>
  <c r="R43" i="4"/>
  <c r="Q43" i="4"/>
  <c r="P43" i="4"/>
  <c r="K43" i="4"/>
  <c r="J43" i="4"/>
  <c r="X42" i="4"/>
  <c r="N42" i="4" s="1"/>
  <c r="V42" i="4"/>
  <c r="U42" i="4"/>
  <c r="T42" i="4"/>
  <c r="R42" i="4"/>
  <c r="Q42" i="4"/>
  <c r="P42" i="4"/>
  <c r="K42" i="4"/>
  <c r="J42" i="4"/>
  <c r="X41" i="4"/>
  <c r="N41" i="4" s="1"/>
  <c r="V41" i="4"/>
  <c r="U41" i="4"/>
  <c r="T41" i="4"/>
  <c r="R41" i="4"/>
  <c r="Q41" i="4"/>
  <c r="P41" i="4"/>
  <c r="K41" i="4"/>
  <c r="J41" i="4"/>
  <c r="X28" i="4"/>
  <c r="N28" i="4" s="1"/>
  <c r="V28" i="4"/>
  <c r="U28" i="4"/>
  <c r="T28" i="4"/>
  <c r="R28" i="4"/>
  <c r="Q28" i="4"/>
  <c r="P28" i="4"/>
  <c r="K28" i="4"/>
  <c r="J28" i="4"/>
  <c r="V36" i="4"/>
  <c r="U36" i="4"/>
  <c r="T36" i="4"/>
  <c r="R36" i="4"/>
  <c r="A36" i="4"/>
  <c r="X35" i="4"/>
  <c r="N35" i="4" s="1"/>
  <c r="V35" i="4"/>
  <c r="U35" i="4"/>
  <c r="T35" i="4"/>
  <c r="R35" i="4"/>
  <c r="Q35" i="4"/>
  <c r="P35" i="4"/>
  <c r="K35" i="4"/>
  <c r="J35" i="4"/>
  <c r="V34" i="4"/>
  <c r="U34" i="4"/>
  <c r="T34" i="4"/>
  <c r="R34" i="4"/>
  <c r="A34" i="4"/>
  <c r="X33" i="4"/>
  <c r="N33" i="4" s="1"/>
  <c r="V33" i="4"/>
  <c r="U33" i="4"/>
  <c r="T33" i="4"/>
  <c r="R33" i="4"/>
  <c r="Q33" i="4"/>
  <c r="P33" i="4"/>
  <c r="K33" i="4"/>
  <c r="J33" i="4"/>
  <c r="V32" i="4"/>
  <c r="U32" i="4"/>
  <c r="T32" i="4"/>
  <c r="R32" i="4"/>
  <c r="A32" i="4"/>
  <c r="X31" i="4"/>
  <c r="N31" i="4" s="1"/>
  <c r="V31" i="4"/>
  <c r="U31" i="4"/>
  <c r="T31" i="4"/>
  <c r="R31" i="4"/>
  <c r="Q31" i="4"/>
  <c r="P31" i="4"/>
  <c r="K31" i="4"/>
  <c r="J31" i="4"/>
  <c r="V29" i="4"/>
  <c r="U29" i="4"/>
  <c r="T29" i="4"/>
  <c r="R29" i="4"/>
  <c r="A29" i="4"/>
  <c r="X27" i="4"/>
  <c r="N27" i="4" s="1"/>
  <c r="V27" i="4"/>
  <c r="U27" i="4"/>
  <c r="T27" i="4"/>
  <c r="R27" i="4"/>
  <c r="Q27" i="4"/>
  <c r="P27" i="4"/>
  <c r="K27" i="4"/>
  <c r="J27" i="4"/>
  <c r="V9" i="4"/>
  <c r="U9" i="4"/>
  <c r="T9" i="4"/>
  <c r="R9" i="4"/>
  <c r="A9" i="4"/>
  <c r="X8" i="4"/>
  <c r="N8" i="4" s="1"/>
  <c r="V8" i="4"/>
  <c r="U8" i="4"/>
  <c r="T8" i="4"/>
  <c r="R8" i="4"/>
  <c r="Q8" i="4"/>
  <c r="P8" i="4"/>
  <c r="K8" i="4"/>
  <c r="J8" i="4"/>
  <c r="V22" i="4"/>
  <c r="U22" i="4"/>
  <c r="T22" i="4"/>
  <c r="R22" i="4"/>
  <c r="A22" i="4"/>
  <c r="X21" i="4"/>
  <c r="N21" i="4" s="1"/>
  <c r="V21" i="4"/>
  <c r="U21" i="4"/>
  <c r="T21" i="4"/>
  <c r="R21" i="4"/>
  <c r="Q21" i="4"/>
  <c r="P21" i="4"/>
  <c r="K21" i="4"/>
  <c r="J21" i="4"/>
  <c r="V20" i="4"/>
  <c r="U20" i="4"/>
  <c r="T20" i="4"/>
  <c r="R20" i="4"/>
  <c r="A20" i="4"/>
  <c r="X19" i="4"/>
  <c r="N19" i="4" s="1"/>
  <c r="V19" i="4"/>
  <c r="U19" i="4"/>
  <c r="T19" i="4"/>
  <c r="R19" i="4"/>
  <c r="Q19" i="4"/>
  <c r="P19" i="4"/>
  <c r="K19" i="4"/>
  <c r="J19" i="4"/>
  <c r="V18" i="4"/>
  <c r="U18" i="4"/>
  <c r="T18" i="4"/>
  <c r="R18" i="4"/>
  <c r="A18" i="4"/>
  <c r="X17" i="4"/>
  <c r="N17" i="4" s="1"/>
  <c r="V17" i="4"/>
  <c r="U17" i="4"/>
  <c r="T17" i="4"/>
  <c r="R17" i="4"/>
  <c r="Q17" i="4"/>
  <c r="P17" i="4"/>
  <c r="K17" i="4"/>
  <c r="J17" i="4"/>
  <c r="V16" i="4"/>
  <c r="U16" i="4"/>
  <c r="T16" i="4"/>
  <c r="R16" i="4"/>
  <c r="A16" i="4"/>
  <c r="X15" i="4"/>
  <c r="N15" i="4" s="1"/>
  <c r="V15" i="4"/>
  <c r="U15" i="4"/>
  <c r="T15" i="4"/>
  <c r="R15" i="4"/>
  <c r="Q15" i="4"/>
  <c r="P15" i="4"/>
  <c r="K15" i="4"/>
  <c r="J15" i="4"/>
  <c r="V14" i="4"/>
  <c r="U14" i="4"/>
  <c r="T14" i="4"/>
  <c r="R14" i="4"/>
  <c r="A14" i="4"/>
  <c r="X13" i="4"/>
  <c r="N13" i="4" s="1"/>
  <c r="V13" i="4"/>
  <c r="U13" i="4"/>
  <c r="T13" i="4"/>
  <c r="R13" i="4"/>
  <c r="Q13" i="4"/>
  <c r="P13" i="4"/>
  <c r="K13" i="4"/>
  <c r="J13" i="4"/>
  <c r="X10" i="4"/>
  <c r="N10" i="4" s="1"/>
  <c r="V10" i="4"/>
  <c r="U10" i="4"/>
  <c r="T10" i="4"/>
  <c r="R10" i="4"/>
  <c r="Q10" i="4"/>
  <c r="P10" i="4"/>
  <c r="K10" i="4"/>
  <c r="J10" i="4"/>
  <c r="V12" i="4"/>
  <c r="U12" i="4"/>
  <c r="T12" i="4"/>
  <c r="R12" i="4"/>
  <c r="A12" i="4"/>
  <c r="X11" i="4"/>
  <c r="N11" i="4" s="1"/>
  <c r="V11" i="4"/>
  <c r="U11" i="4"/>
  <c r="T11" i="4"/>
  <c r="R11" i="4"/>
  <c r="Q11" i="4"/>
  <c r="P11" i="4"/>
  <c r="K11" i="4"/>
  <c r="J11" i="4"/>
  <c r="V7" i="4"/>
  <c r="U7" i="4"/>
  <c r="T7" i="4"/>
  <c r="R7" i="4"/>
  <c r="A7" i="4"/>
  <c r="X6" i="4"/>
  <c r="N6" i="4" s="1"/>
  <c r="V6" i="4"/>
  <c r="U6" i="4"/>
  <c r="T6" i="4"/>
  <c r="R6" i="4"/>
  <c r="Q6" i="4"/>
  <c r="P6" i="4"/>
  <c r="K6" i="4"/>
  <c r="J6" i="4"/>
  <c r="V5" i="4"/>
  <c r="U5" i="4"/>
  <c r="T5" i="4"/>
  <c r="R5" i="4"/>
  <c r="A5" i="4"/>
  <c r="X4" i="4"/>
  <c r="N4" i="4" s="1"/>
  <c r="V4" i="4"/>
  <c r="U4" i="4"/>
  <c r="T4" i="4"/>
  <c r="R4" i="4"/>
  <c r="Q4" i="4"/>
  <c r="P4" i="4"/>
  <c r="K4" i="4"/>
  <c r="J4" i="4"/>
  <c r="V3" i="4"/>
  <c r="U3" i="4"/>
  <c r="T3" i="4"/>
  <c r="R3" i="4"/>
  <c r="A3" i="4"/>
  <c r="X2" i="4"/>
  <c r="N2" i="4" s="1"/>
  <c r="V2" i="4"/>
  <c r="U2" i="4"/>
  <c r="T2" i="4"/>
  <c r="R2" i="4"/>
  <c r="Q2" i="4"/>
  <c r="P2" i="4"/>
  <c r="K2" i="4"/>
  <c r="J2" i="4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X117" i="3"/>
  <c r="N117" i="3" s="1"/>
  <c r="V117" i="3"/>
  <c r="U117" i="3"/>
  <c r="T117" i="3"/>
  <c r="R117" i="3"/>
  <c r="Q117" i="3"/>
  <c r="P117" i="3"/>
  <c r="K117" i="3"/>
  <c r="J117" i="3"/>
  <c r="X116" i="3"/>
  <c r="N116" i="3" s="1"/>
  <c r="V116" i="3"/>
  <c r="U116" i="3"/>
  <c r="T116" i="3"/>
  <c r="R116" i="3"/>
  <c r="Q116" i="3"/>
  <c r="P116" i="3"/>
  <c r="K116" i="3"/>
  <c r="J116" i="3"/>
  <c r="X115" i="3"/>
  <c r="N115" i="3" s="1"/>
  <c r="V115" i="3"/>
  <c r="U115" i="3"/>
  <c r="T115" i="3"/>
  <c r="R115" i="3"/>
  <c r="Q115" i="3"/>
  <c r="P115" i="3"/>
  <c r="K115" i="3"/>
  <c r="J115" i="3"/>
  <c r="X114" i="3"/>
  <c r="N114" i="3" s="1"/>
  <c r="V114" i="3"/>
  <c r="U114" i="3"/>
  <c r="T114" i="3"/>
  <c r="R114" i="3"/>
  <c r="Q114" i="3"/>
  <c r="P114" i="3"/>
  <c r="K114" i="3"/>
  <c r="J114" i="3"/>
  <c r="X113" i="3"/>
  <c r="N113" i="3" s="1"/>
  <c r="V113" i="3"/>
  <c r="U113" i="3"/>
  <c r="T113" i="3"/>
  <c r="R113" i="3"/>
  <c r="Q113" i="3"/>
  <c r="P113" i="3"/>
  <c r="K113" i="3"/>
  <c r="J113" i="3"/>
  <c r="X112" i="3"/>
  <c r="N112" i="3" s="1"/>
  <c r="V112" i="3"/>
  <c r="U112" i="3"/>
  <c r="T112" i="3"/>
  <c r="R112" i="3"/>
  <c r="Q112" i="3"/>
  <c r="P112" i="3"/>
  <c r="K112" i="3"/>
  <c r="J112" i="3"/>
  <c r="X111" i="3"/>
  <c r="N111" i="3" s="1"/>
  <c r="V111" i="3"/>
  <c r="U111" i="3"/>
  <c r="T111" i="3"/>
  <c r="R111" i="3"/>
  <c r="Q111" i="3"/>
  <c r="P111" i="3"/>
  <c r="K111" i="3"/>
  <c r="J111" i="3"/>
  <c r="X110" i="3"/>
  <c r="N110" i="3" s="1"/>
  <c r="V110" i="3"/>
  <c r="U110" i="3"/>
  <c r="T110" i="3"/>
  <c r="R110" i="3"/>
  <c r="Q110" i="3"/>
  <c r="P110" i="3"/>
  <c r="K110" i="3"/>
  <c r="J110" i="3"/>
  <c r="X109" i="3"/>
  <c r="N109" i="3" s="1"/>
  <c r="V109" i="3"/>
  <c r="U109" i="3"/>
  <c r="T109" i="3"/>
  <c r="R109" i="3"/>
  <c r="Q109" i="3"/>
  <c r="P109" i="3"/>
  <c r="K109" i="3"/>
  <c r="J109" i="3"/>
  <c r="X108" i="3"/>
  <c r="N108" i="3" s="1"/>
  <c r="V108" i="3"/>
  <c r="U108" i="3"/>
  <c r="T108" i="3"/>
  <c r="R108" i="3"/>
  <c r="Q108" i="3"/>
  <c r="P108" i="3"/>
  <c r="K108" i="3"/>
  <c r="J108" i="3"/>
  <c r="X107" i="3"/>
  <c r="N107" i="3" s="1"/>
  <c r="V107" i="3"/>
  <c r="U107" i="3"/>
  <c r="T107" i="3"/>
  <c r="R107" i="3"/>
  <c r="Q107" i="3"/>
  <c r="P107" i="3"/>
  <c r="K107" i="3"/>
  <c r="J107" i="3"/>
  <c r="X106" i="3"/>
  <c r="N106" i="3" s="1"/>
  <c r="V106" i="3"/>
  <c r="U106" i="3"/>
  <c r="T106" i="3"/>
  <c r="R106" i="3"/>
  <c r="Q106" i="3"/>
  <c r="P106" i="3"/>
  <c r="K106" i="3"/>
  <c r="J106" i="3"/>
  <c r="X105" i="3"/>
  <c r="N105" i="3" s="1"/>
  <c r="V105" i="3"/>
  <c r="U105" i="3"/>
  <c r="T105" i="3"/>
  <c r="R105" i="3"/>
  <c r="Q105" i="3"/>
  <c r="P105" i="3"/>
  <c r="K105" i="3"/>
  <c r="J105" i="3"/>
  <c r="X104" i="3"/>
  <c r="N104" i="3" s="1"/>
  <c r="V104" i="3"/>
  <c r="U104" i="3"/>
  <c r="T104" i="3"/>
  <c r="R104" i="3"/>
  <c r="Q104" i="3"/>
  <c r="P104" i="3"/>
  <c r="K104" i="3"/>
  <c r="J104" i="3"/>
  <c r="X103" i="3"/>
  <c r="N103" i="3" s="1"/>
  <c r="V103" i="3"/>
  <c r="U103" i="3"/>
  <c r="T103" i="3"/>
  <c r="R103" i="3"/>
  <c r="Q103" i="3"/>
  <c r="P103" i="3"/>
  <c r="K103" i="3"/>
  <c r="J103" i="3"/>
  <c r="X102" i="3"/>
  <c r="N102" i="3" s="1"/>
  <c r="V102" i="3"/>
  <c r="U102" i="3"/>
  <c r="T102" i="3"/>
  <c r="R102" i="3"/>
  <c r="Q102" i="3"/>
  <c r="P102" i="3"/>
  <c r="K102" i="3"/>
  <c r="J102" i="3"/>
  <c r="X101" i="3"/>
  <c r="N101" i="3" s="1"/>
  <c r="V101" i="3"/>
  <c r="U101" i="3"/>
  <c r="T101" i="3"/>
  <c r="R101" i="3"/>
  <c r="Q101" i="3"/>
  <c r="P101" i="3"/>
  <c r="K101" i="3"/>
  <c r="J101" i="3"/>
  <c r="X100" i="3"/>
  <c r="N100" i="3" s="1"/>
  <c r="V100" i="3"/>
  <c r="U100" i="3"/>
  <c r="T100" i="3"/>
  <c r="R100" i="3"/>
  <c r="Q100" i="3"/>
  <c r="P100" i="3"/>
  <c r="K100" i="3"/>
  <c r="J100" i="3"/>
  <c r="X99" i="3"/>
  <c r="N99" i="3" s="1"/>
  <c r="V99" i="3"/>
  <c r="U99" i="3"/>
  <c r="T99" i="3"/>
  <c r="R99" i="3"/>
  <c r="Q99" i="3"/>
  <c r="P99" i="3"/>
  <c r="K99" i="3"/>
  <c r="J99" i="3"/>
  <c r="X98" i="3"/>
  <c r="N98" i="3" s="1"/>
  <c r="V98" i="3"/>
  <c r="U98" i="3"/>
  <c r="T98" i="3"/>
  <c r="R98" i="3"/>
  <c r="Q98" i="3"/>
  <c r="P98" i="3"/>
  <c r="K98" i="3"/>
  <c r="J98" i="3"/>
  <c r="X97" i="3"/>
  <c r="N97" i="3" s="1"/>
  <c r="V97" i="3"/>
  <c r="U97" i="3"/>
  <c r="T97" i="3"/>
  <c r="R97" i="3"/>
  <c r="Q97" i="3"/>
  <c r="P97" i="3"/>
  <c r="K97" i="3"/>
  <c r="J97" i="3"/>
  <c r="X96" i="3"/>
  <c r="N96" i="3" s="1"/>
  <c r="V96" i="3"/>
  <c r="U96" i="3"/>
  <c r="T96" i="3"/>
  <c r="R96" i="3"/>
  <c r="Q96" i="3"/>
  <c r="P96" i="3"/>
  <c r="K96" i="3"/>
  <c r="J96" i="3"/>
  <c r="X95" i="3"/>
  <c r="N95" i="3" s="1"/>
  <c r="V95" i="3"/>
  <c r="U95" i="3"/>
  <c r="T95" i="3"/>
  <c r="R95" i="3"/>
  <c r="Q95" i="3"/>
  <c r="P95" i="3"/>
  <c r="K95" i="3"/>
  <c r="J95" i="3"/>
  <c r="X94" i="3"/>
  <c r="N94" i="3" s="1"/>
  <c r="V94" i="3"/>
  <c r="U94" i="3"/>
  <c r="T94" i="3"/>
  <c r="R94" i="3"/>
  <c r="Q94" i="3"/>
  <c r="P94" i="3"/>
  <c r="K94" i="3"/>
  <c r="J94" i="3"/>
  <c r="X93" i="3"/>
  <c r="N93" i="3" s="1"/>
  <c r="V93" i="3"/>
  <c r="U93" i="3"/>
  <c r="T93" i="3"/>
  <c r="R93" i="3"/>
  <c r="Q93" i="3"/>
  <c r="P93" i="3"/>
  <c r="K93" i="3"/>
  <c r="J93" i="3"/>
  <c r="X92" i="3"/>
  <c r="N92" i="3" s="1"/>
  <c r="V92" i="3"/>
  <c r="U92" i="3"/>
  <c r="T92" i="3"/>
  <c r="R92" i="3"/>
  <c r="Q92" i="3"/>
  <c r="P92" i="3"/>
  <c r="K92" i="3"/>
  <c r="J92" i="3"/>
  <c r="X91" i="3"/>
  <c r="N91" i="3" s="1"/>
  <c r="V91" i="3"/>
  <c r="U91" i="3"/>
  <c r="T91" i="3"/>
  <c r="R91" i="3"/>
  <c r="Q91" i="3"/>
  <c r="P91" i="3"/>
  <c r="K91" i="3"/>
  <c r="J91" i="3"/>
  <c r="X90" i="3"/>
  <c r="N90" i="3" s="1"/>
  <c r="V90" i="3"/>
  <c r="U90" i="3"/>
  <c r="T90" i="3"/>
  <c r="R90" i="3"/>
  <c r="Q90" i="3"/>
  <c r="P90" i="3"/>
  <c r="K90" i="3"/>
  <c r="J90" i="3"/>
  <c r="X89" i="3"/>
  <c r="N89" i="3" s="1"/>
  <c r="V89" i="3"/>
  <c r="U89" i="3"/>
  <c r="T89" i="3"/>
  <c r="R89" i="3"/>
  <c r="Q89" i="3"/>
  <c r="P89" i="3"/>
  <c r="K89" i="3"/>
  <c r="J89" i="3"/>
  <c r="X88" i="3"/>
  <c r="N88" i="3" s="1"/>
  <c r="V88" i="3"/>
  <c r="U88" i="3"/>
  <c r="T88" i="3"/>
  <c r="R88" i="3"/>
  <c r="Q88" i="3"/>
  <c r="P88" i="3"/>
  <c r="K88" i="3"/>
  <c r="J88" i="3"/>
  <c r="X87" i="3"/>
  <c r="N87" i="3" s="1"/>
  <c r="V87" i="3"/>
  <c r="U87" i="3"/>
  <c r="T87" i="3"/>
  <c r="R87" i="3"/>
  <c r="Q87" i="3"/>
  <c r="P87" i="3"/>
  <c r="K87" i="3"/>
  <c r="J87" i="3"/>
  <c r="X86" i="3"/>
  <c r="N86" i="3" s="1"/>
  <c r="V86" i="3"/>
  <c r="U86" i="3"/>
  <c r="T86" i="3"/>
  <c r="R86" i="3"/>
  <c r="Q86" i="3"/>
  <c r="P86" i="3"/>
  <c r="K86" i="3"/>
  <c r="J86" i="3"/>
  <c r="X85" i="3"/>
  <c r="N85" i="3" s="1"/>
  <c r="V85" i="3"/>
  <c r="U85" i="3"/>
  <c r="T85" i="3"/>
  <c r="R85" i="3"/>
  <c r="Q85" i="3"/>
  <c r="P85" i="3"/>
  <c r="K85" i="3"/>
  <c r="J85" i="3"/>
  <c r="X84" i="3"/>
  <c r="N84" i="3" s="1"/>
  <c r="V84" i="3"/>
  <c r="U84" i="3"/>
  <c r="T84" i="3"/>
  <c r="R84" i="3"/>
  <c r="Q84" i="3"/>
  <c r="P84" i="3"/>
  <c r="K84" i="3"/>
  <c r="J84" i="3"/>
  <c r="X83" i="3"/>
  <c r="N83" i="3" s="1"/>
  <c r="V83" i="3"/>
  <c r="U83" i="3"/>
  <c r="T83" i="3"/>
  <c r="R83" i="3"/>
  <c r="Q83" i="3"/>
  <c r="P83" i="3"/>
  <c r="K83" i="3"/>
  <c r="J83" i="3"/>
  <c r="X82" i="3"/>
  <c r="N82" i="3" s="1"/>
  <c r="V82" i="3"/>
  <c r="U82" i="3"/>
  <c r="T82" i="3"/>
  <c r="R82" i="3"/>
  <c r="Q82" i="3"/>
  <c r="P82" i="3"/>
  <c r="K82" i="3"/>
  <c r="J82" i="3"/>
  <c r="X81" i="3"/>
  <c r="N81" i="3" s="1"/>
  <c r="V81" i="3"/>
  <c r="U81" i="3"/>
  <c r="T81" i="3"/>
  <c r="R81" i="3"/>
  <c r="Q81" i="3"/>
  <c r="P81" i="3"/>
  <c r="K81" i="3"/>
  <c r="J81" i="3"/>
  <c r="X80" i="3"/>
  <c r="N80" i="3" s="1"/>
  <c r="V80" i="3"/>
  <c r="U80" i="3"/>
  <c r="T80" i="3"/>
  <c r="R80" i="3"/>
  <c r="Q80" i="3"/>
  <c r="P80" i="3"/>
  <c r="K80" i="3"/>
  <c r="J80" i="3"/>
  <c r="X79" i="3"/>
  <c r="N79" i="3" s="1"/>
  <c r="V79" i="3"/>
  <c r="U79" i="3"/>
  <c r="T79" i="3"/>
  <c r="R79" i="3"/>
  <c r="Q79" i="3"/>
  <c r="P79" i="3"/>
  <c r="K79" i="3"/>
  <c r="J79" i="3"/>
  <c r="X78" i="3"/>
  <c r="N78" i="3" s="1"/>
  <c r="V78" i="3"/>
  <c r="U78" i="3"/>
  <c r="T78" i="3"/>
  <c r="R78" i="3"/>
  <c r="Q78" i="3"/>
  <c r="P78" i="3"/>
  <c r="K78" i="3"/>
  <c r="J78" i="3"/>
  <c r="X77" i="3"/>
  <c r="N77" i="3" s="1"/>
  <c r="V77" i="3"/>
  <c r="U77" i="3"/>
  <c r="T77" i="3"/>
  <c r="R77" i="3"/>
  <c r="Q77" i="3"/>
  <c r="P77" i="3"/>
  <c r="K77" i="3"/>
  <c r="J77" i="3"/>
  <c r="X76" i="3"/>
  <c r="N76" i="3" s="1"/>
  <c r="V76" i="3"/>
  <c r="U76" i="3"/>
  <c r="T76" i="3"/>
  <c r="R76" i="3"/>
  <c r="Q76" i="3"/>
  <c r="P76" i="3"/>
  <c r="K76" i="3"/>
  <c r="J76" i="3"/>
  <c r="X75" i="3"/>
  <c r="N75" i="3" s="1"/>
  <c r="V75" i="3"/>
  <c r="U75" i="3"/>
  <c r="T75" i="3"/>
  <c r="R75" i="3"/>
  <c r="Q75" i="3"/>
  <c r="P75" i="3"/>
  <c r="K75" i="3"/>
  <c r="J75" i="3"/>
  <c r="X74" i="3"/>
  <c r="N74" i="3" s="1"/>
  <c r="V74" i="3"/>
  <c r="U74" i="3"/>
  <c r="T74" i="3"/>
  <c r="R74" i="3"/>
  <c r="Q74" i="3"/>
  <c r="P74" i="3"/>
  <c r="K74" i="3"/>
  <c r="J74" i="3"/>
  <c r="X73" i="3"/>
  <c r="N73" i="3" s="1"/>
  <c r="V73" i="3"/>
  <c r="U73" i="3"/>
  <c r="T73" i="3"/>
  <c r="R73" i="3"/>
  <c r="Q73" i="3"/>
  <c r="P73" i="3"/>
  <c r="K73" i="3"/>
  <c r="J73" i="3"/>
  <c r="X72" i="3"/>
  <c r="N72" i="3" s="1"/>
  <c r="V72" i="3"/>
  <c r="U72" i="3"/>
  <c r="T72" i="3"/>
  <c r="R72" i="3"/>
  <c r="Q72" i="3"/>
  <c r="P72" i="3"/>
  <c r="K72" i="3"/>
  <c r="J72" i="3"/>
  <c r="X71" i="3"/>
  <c r="N71" i="3" s="1"/>
  <c r="V71" i="3"/>
  <c r="U71" i="3"/>
  <c r="T71" i="3"/>
  <c r="R71" i="3"/>
  <c r="Q71" i="3"/>
  <c r="P71" i="3"/>
  <c r="K71" i="3"/>
  <c r="J71" i="3"/>
  <c r="X70" i="3"/>
  <c r="N70" i="3" s="1"/>
  <c r="V70" i="3"/>
  <c r="U70" i="3"/>
  <c r="T70" i="3"/>
  <c r="R70" i="3"/>
  <c r="Q70" i="3"/>
  <c r="P70" i="3"/>
  <c r="K70" i="3"/>
  <c r="J70" i="3"/>
  <c r="X69" i="3"/>
  <c r="N69" i="3" s="1"/>
  <c r="V69" i="3"/>
  <c r="U69" i="3"/>
  <c r="T69" i="3"/>
  <c r="R69" i="3"/>
  <c r="Q69" i="3"/>
  <c r="P69" i="3"/>
  <c r="K69" i="3"/>
  <c r="J69" i="3"/>
  <c r="X68" i="3"/>
  <c r="N68" i="3" s="1"/>
  <c r="V68" i="3"/>
  <c r="U68" i="3"/>
  <c r="T68" i="3"/>
  <c r="R68" i="3"/>
  <c r="Q68" i="3"/>
  <c r="P68" i="3"/>
  <c r="K68" i="3"/>
  <c r="J68" i="3"/>
  <c r="X67" i="3"/>
  <c r="N67" i="3" s="1"/>
  <c r="V67" i="3"/>
  <c r="U67" i="3"/>
  <c r="T67" i="3"/>
  <c r="R67" i="3"/>
  <c r="Q67" i="3"/>
  <c r="P67" i="3"/>
  <c r="K67" i="3"/>
  <c r="J67" i="3"/>
  <c r="X66" i="3"/>
  <c r="N66" i="3" s="1"/>
  <c r="V66" i="3"/>
  <c r="U66" i="3"/>
  <c r="T66" i="3"/>
  <c r="R66" i="3"/>
  <c r="Q66" i="3"/>
  <c r="P66" i="3"/>
  <c r="K66" i="3"/>
  <c r="J66" i="3"/>
  <c r="X65" i="3"/>
  <c r="N65" i="3" s="1"/>
  <c r="V65" i="3"/>
  <c r="U65" i="3"/>
  <c r="T65" i="3"/>
  <c r="R65" i="3"/>
  <c r="Q65" i="3"/>
  <c r="P65" i="3"/>
  <c r="K65" i="3"/>
  <c r="J65" i="3"/>
  <c r="X64" i="3"/>
  <c r="N64" i="3" s="1"/>
  <c r="V64" i="3"/>
  <c r="U64" i="3"/>
  <c r="T64" i="3"/>
  <c r="R64" i="3"/>
  <c r="Q64" i="3"/>
  <c r="P64" i="3"/>
  <c r="K64" i="3"/>
  <c r="J64" i="3"/>
  <c r="X63" i="3"/>
  <c r="N63" i="3" s="1"/>
  <c r="V63" i="3"/>
  <c r="U63" i="3"/>
  <c r="T63" i="3"/>
  <c r="R63" i="3"/>
  <c r="Q63" i="3"/>
  <c r="P63" i="3"/>
  <c r="K63" i="3"/>
  <c r="J63" i="3"/>
  <c r="X62" i="3"/>
  <c r="N62" i="3" s="1"/>
  <c r="V62" i="3"/>
  <c r="U62" i="3"/>
  <c r="T62" i="3"/>
  <c r="R62" i="3"/>
  <c r="Q62" i="3"/>
  <c r="P62" i="3"/>
  <c r="K62" i="3"/>
  <c r="J62" i="3"/>
  <c r="X61" i="3"/>
  <c r="N61" i="3" s="1"/>
  <c r="V61" i="3"/>
  <c r="U61" i="3"/>
  <c r="T61" i="3"/>
  <c r="R61" i="3"/>
  <c r="Q61" i="3"/>
  <c r="P61" i="3"/>
  <c r="K61" i="3"/>
  <c r="J61" i="3"/>
  <c r="X60" i="3"/>
  <c r="N60" i="3" s="1"/>
  <c r="V60" i="3"/>
  <c r="U60" i="3"/>
  <c r="T60" i="3"/>
  <c r="R60" i="3"/>
  <c r="Q60" i="3"/>
  <c r="P60" i="3"/>
  <c r="K60" i="3"/>
  <c r="J60" i="3"/>
  <c r="X59" i="3"/>
  <c r="N59" i="3" s="1"/>
  <c r="V59" i="3"/>
  <c r="U59" i="3"/>
  <c r="T59" i="3"/>
  <c r="R59" i="3"/>
  <c r="Q59" i="3"/>
  <c r="P59" i="3"/>
  <c r="K59" i="3"/>
  <c r="J59" i="3"/>
  <c r="X58" i="3"/>
  <c r="N58" i="3" s="1"/>
  <c r="V58" i="3"/>
  <c r="U58" i="3"/>
  <c r="T58" i="3"/>
  <c r="R58" i="3"/>
  <c r="Q58" i="3"/>
  <c r="P58" i="3"/>
  <c r="K58" i="3"/>
  <c r="J58" i="3"/>
  <c r="X57" i="3"/>
  <c r="N57" i="3" s="1"/>
  <c r="V57" i="3"/>
  <c r="U57" i="3"/>
  <c r="T57" i="3"/>
  <c r="R57" i="3"/>
  <c r="Q57" i="3"/>
  <c r="P57" i="3"/>
  <c r="K57" i="3"/>
  <c r="J57" i="3"/>
  <c r="X56" i="3"/>
  <c r="N56" i="3" s="1"/>
  <c r="V56" i="3"/>
  <c r="U56" i="3"/>
  <c r="T56" i="3"/>
  <c r="R56" i="3"/>
  <c r="Q56" i="3"/>
  <c r="P56" i="3"/>
  <c r="K56" i="3"/>
  <c r="J56" i="3"/>
  <c r="X55" i="3"/>
  <c r="N55" i="3" s="1"/>
  <c r="V55" i="3"/>
  <c r="U55" i="3"/>
  <c r="T55" i="3"/>
  <c r="R55" i="3"/>
  <c r="Q55" i="3"/>
  <c r="P55" i="3"/>
  <c r="K55" i="3"/>
  <c r="J55" i="3"/>
  <c r="X54" i="3"/>
  <c r="N54" i="3" s="1"/>
  <c r="V54" i="3"/>
  <c r="U54" i="3"/>
  <c r="T54" i="3"/>
  <c r="R54" i="3"/>
  <c r="Q54" i="3"/>
  <c r="P54" i="3"/>
  <c r="K54" i="3"/>
  <c r="J54" i="3"/>
  <c r="X53" i="3"/>
  <c r="N53" i="3" s="1"/>
  <c r="V53" i="3"/>
  <c r="U53" i="3"/>
  <c r="T53" i="3"/>
  <c r="R53" i="3"/>
  <c r="Q53" i="3"/>
  <c r="P53" i="3"/>
  <c r="K53" i="3"/>
  <c r="J53" i="3"/>
  <c r="X52" i="3"/>
  <c r="N52" i="3" s="1"/>
  <c r="V52" i="3"/>
  <c r="U52" i="3"/>
  <c r="T52" i="3"/>
  <c r="R52" i="3"/>
  <c r="Q52" i="3"/>
  <c r="P52" i="3"/>
  <c r="K52" i="3"/>
  <c r="J52" i="3"/>
  <c r="X51" i="3"/>
  <c r="N51" i="3" s="1"/>
  <c r="V51" i="3"/>
  <c r="U51" i="3"/>
  <c r="T51" i="3"/>
  <c r="R51" i="3"/>
  <c r="Q51" i="3"/>
  <c r="P51" i="3"/>
  <c r="K51" i="3"/>
  <c r="J51" i="3"/>
  <c r="X50" i="3"/>
  <c r="N50" i="3" s="1"/>
  <c r="V50" i="3"/>
  <c r="U50" i="3"/>
  <c r="T50" i="3"/>
  <c r="R50" i="3"/>
  <c r="Q50" i="3"/>
  <c r="P50" i="3"/>
  <c r="K50" i="3"/>
  <c r="J50" i="3"/>
  <c r="X49" i="3"/>
  <c r="N49" i="3" s="1"/>
  <c r="V49" i="3"/>
  <c r="U49" i="3"/>
  <c r="T49" i="3"/>
  <c r="R49" i="3"/>
  <c r="Q49" i="3"/>
  <c r="P49" i="3"/>
  <c r="K49" i="3"/>
  <c r="J49" i="3"/>
  <c r="X48" i="3"/>
  <c r="N48" i="3" s="1"/>
  <c r="V48" i="3"/>
  <c r="U48" i="3"/>
  <c r="T48" i="3"/>
  <c r="R48" i="3"/>
  <c r="Q48" i="3"/>
  <c r="P48" i="3"/>
  <c r="K48" i="3"/>
  <c r="J48" i="3"/>
  <c r="X47" i="3"/>
  <c r="N47" i="3" s="1"/>
  <c r="V47" i="3"/>
  <c r="U47" i="3"/>
  <c r="T47" i="3"/>
  <c r="R47" i="3"/>
  <c r="Q47" i="3"/>
  <c r="P47" i="3"/>
  <c r="K47" i="3"/>
  <c r="J47" i="3"/>
  <c r="X46" i="3"/>
  <c r="N46" i="3" s="1"/>
  <c r="V46" i="3"/>
  <c r="U46" i="3"/>
  <c r="T46" i="3"/>
  <c r="R46" i="3"/>
  <c r="Q46" i="3"/>
  <c r="P46" i="3"/>
  <c r="K46" i="3"/>
  <c r="J46" i="3"/>
  <c r="X45" i="3"/>
  <c r="N45" i="3" s="1"/>
  <c r="V45" i="3"/>
  <c r="U45" i="3"/>
  <c r="T45" i="3"/>
  <c r="R45" i="3"/>
  <c r="Q45" i="3"/>
  <c r="P45" i="3"/>
  <c r="K45" i="3"/>
  <c r="J45" i="3"/>
  <c r="X44" i="3"/>
  <c r="N44" i="3" s="1"/>
  <c r="V44" i="3"/>
  <c r="U44" i="3"/>
  <c r="T44" i="3"/>
  <c r="R44" i="3"/>
  <c r="Q44" i="3"/>
  <c r="P44" i="3"/>
  <c r="K44" i="3"/>
  <c r="J44" i="3"/>
  <c r="X43" i="3"/>
  <c r="N43" i="3" s="1"/>
  <c r="V43" i="3"/>
  <c r="U43" i="3"/>
  <c r="T43" i="3"/>
  <c r="R43" i="3"/>
  <c r="Q43" i="3"/>
  <c r="P43" i="3"/>
  <c r="K43" i="3"/>
  <c r="J43" i="3"/>
  <c r="X42" i="3"/>
  <c r="N42" i="3" s="1"/>
  <c r="V42" i="3"/>
  <c r="U42" i="3"/>
  <c r="T42" i="3"/>
  <c r="R42" i="3"/>
  <c r="Q42" i="3"/>
  <c r="P42" i="3"/>
  <c r="K42" i="3"/>
  <c r="J42" i="3"/>
  <c r="X41" i="3"/>
  <c r="N41" i="3" s="1"/>
  <c r="V41" i="3"/>
  <c r="U41" i="3"/>
  <c r="T41" i="3"/>
  <c r="R41" i="3"/>
  <c r="Q41" i="3"/>
  <c r="P41" i="3"/>
  <c r="K41" i="3"/>
  <c r="J41" i="3"/>
  <c r="X40" i="3"/>
  <c r="N40" i="3" s="1"/>
  <c r="V40" i="3"/>
  <c r="U40" i="3"/>
  <c r="T40" i="3"/>
  <c r="R40" i="3"/>
  <c r="Q40" i="3"/>
  <c r="P40" i="3"/>
  <c r="K40" i="3"/>
  <c r="J40" i="3"/>
  <c r="X39" i="3"/>
  <c r="N39" i="3" s="1"/>
  <c r="V39" i="3"/>
  <c r="U39" i="3"/>
  <c r="T39" i="3"/>
  <c r="R39" i="3"/>
  <c r="Q39" i="3"/>
  <c r="P39" i="3"/>
  <c r="K39" i="3"/>
  <c r="J39" i="3"/>
  <c r="X38" i="3"/>
  <c r="N38" i="3" s="1"/>
  <c r="V38" i="3"/>
  <c r="U38" i="3"/>
  <c r="T38" i="3"/>
  <c r="R38" i="3"/>
  <c r="Q38" i="3"/>
  <c r="P38" i="3"/>
  <c r="K38" i="3"/>
  <c r="J38" i="3"/>
  <c r="X37" i="3"/>
  <c r="N37" i="3" s="1"/>
  <c r="V37" i="3"/>
  <c r="U37" i="3"/>
  <c r="T37" i="3"/>
  <c r="R37" i="3"/>
  <c r="Q37" i="3"/>
  <c r="P37" i="3"/>
  <c r="K37" i="3"/>
  <c r="J37" i="3"/>
  <c r="X36" i="3"/>
  <c r="N36" i="3" s="1"/>
  <c r="V36" i="3"/>
  <c r="U36" i="3"/>
  <c r="T36" i="3"/>
  <c r="R36" i="3"/>
  <c r="Q36" i="3"/>
  <c r="P36" i="3"/>
  <c r="K36" i="3"/>
  <c r="J36" i="3"/>
  <c r="X35" i="3"/>
  <c r="N35" i="3" s="1"/>
  <c r="V35" i="3"/>
  <c r="U35" i="3"/>
  <c r="T35" i="3"/>
  <c r="R35" i="3"/>
  <c r="Q35" i="3"/>
  <c r="P35" i="3"/>
  <c r="K35" i="3"/>
  <c r="J35" i="3"/>
  <c r="X34" i="3"/>
  <c r="N34" i="3" s="1"/>
  <c r="V34" i="3"/>
  <c r="U34" i="3"/>
  <c r="T34" i="3"/>
  <c r="R34" i="3"/>
  <c r="Q34" i="3"/>
  <c r="P34" i="3"/>
  <c r="K34" i="3"/>
  <c r="J34" i="3"/>
  <c r="X33" i="3"/>
  <c r="N33" i="3" s="1"/>
  <c r="V33" i="3"/>
  <c r="U33" i="3"/>
  <c r="T33" i="3"/>
  <c r="R33" i="3"/>
  <c r="Q33" i="3"/>
  <c r="P33" i="3"/>
  <c r="K33" i="3"/>
  <c r="J33" i="3"/>
  <c r="X32" i="3"/>
  <c r="N32" i="3" s="1"/>
  <c r="V32" i="3"/>
  <c r="U32" i="3"/>
  <c r="T32" i="3"/>
  <c r="R32" i="3"/>
  <c r="Q32" i="3"/>
  <c r="P32" i="3"/>
  <c r="K32" i="3"/>
  <c r="J32" i="3"/>
  <c r="X31" i="3"/>
  <c r="N31" i="3" s="1"/>
  <c r="V31" i="3"/>
  <c r="U31" i="3"/>
  <c r="T31" i="3"/>
  <c r="R31" i="3"/>
  <c r="Q31" i="3"/>
  <c r="P31" i="3"/>
  <c r="K31" i="3"/>
  <c r="J31" i="3"/>
  <c r="X30" i="3"/>
  <c r="N30" i="3" s="1"/>
  <c r="V30" i="3"/>
  <c r="U30" i="3"/>
  <c r="T30" i="3"/>
  <c r="R30" i="3"/>
  <c r="Q30" i="3"/>
  <c r="P30" i="3"/>
  <c r="K30" i="3"/>
  <c r="J30" i="3"/>
  <c r="X29" i="3"/>
  <c r="N29" i="3" s="1"/>
  <c r="V29" i="3"/>
  <c r="U29" i="3"/>
  <c r="T29" i="3"/>
  <c r="R29" i="3"/>
  <c r="Q29" i="3"/>
  <c r="P29" i="3"/>
  <c r="K29" i="3"/>
  <c r="J29" i="3"/>
  <c r="X28" i="3"/>
  <c r="N28" i="3" s="1"/>
  <c r="V28" i="3"/>
  <c r="U28" i="3"/>
  <c r="T28" i="3"/>
  <c r="R28" i="3"/>
  <c r="Q28" i="3"/>
  <c r="P28" i="3"/>
  <c r="K28" i="3"/>
  <c r="J28" i="3"/>
  <c r="X27" i="3"/>
  <c r="N27" i="3" s="1"/>
  <c r="V27" i="3"/>
  <c r="U27" i="3"/>
  <c r="T27" i="3"/>
  <c r="R27" i="3"/>
  <c r="Q27" i="3"/>
  <c r="P27" i="3"/>
  <c r="K27" i="3"/>
  <c r="J27" i="3"/>
  <c r="X26" i="3"/>
  <c r="N26" i="3" s="1"/>
  <c r="V26" i="3"/>
  <c r="U26" i="3"/>
  <c r="T26" i="3"/>
  <c r="R26" i="3"/>
  <c r="Q26" i="3"/>
  <c r="P26" i="3"/>
  <c r="K26" i="3"/>
  <c r="J26" i="3"/>
  <c r="X25" i="3"/>
  <c r="N25" i="3" s="1"/>
  <c r="V25" i="3"/>
  <c r="U25" i="3"/>
  <c r="T25" i="3"/>
  <c r="R25" i="3"/>
  <c r="Q25" i="3"/>
  <c r="P25" i="3"/>
  <c r="K25" i="3"/>
  <c r="J25" i="3"/>
  <c r="X24" i="3"/>
  <c r="N24" i="3" s="1"/>
  <c r="V24" i="3"/>
  <c r="U24" i="3"/>
  <c r="T24" i="3"/>
  <c r="R24" i="3"/>
  <c r="Q24" i="3"/>
  <c r="P24" i="3"/>
  <c r="K24" i="3"/>
  <c r="J24" i="3"/>
  <c r="X23" i="3"/>
  <c r="N23" i="3" s="1"/>
  <c r="V23" i="3"/>
  <c r="U23" i="3"/>
  <c r="T23" i="3"/>
  <c r="R23" i="3"/>
  <c r="Q23" i="3"/>
  <c r="P23" i="3"/>
  <c r="K23" i="3"/>
  <c r="J23" i="3"/>
  <c r="X22" i="3"/>
  <c r="N22" i="3" s="1"/>
  <c r="V22" i="3"/>
  <c r="U22" i="3"/>
  <c r="T22" i="3"/>
  <c r="R22" i="3"/>
  <c r="Q22" i="3"/>
  <c r="P22" i="3"/>
  <c r="K22" i="3"/>
  <c r="J22" i="3"/>
  <c r="X21" i="3"/>
  <c r="N21" i="3" s="1"/>
  <c r="V21" i="3"/>
  <c r="U21" i="3"/>
  <c r="T21" i="3"/>
  <c r="R21" i="3"/>
  <c r="Q21" i="3"/>
  <c r="P21" i="3"/>
  <c r="K21" i="3"/>
  <c r="J21" i="3"/>
  <c r="X20" i="3"/>
  <c r="N20" i="3" s="1"/>
  <c r="V20" i="3"/>
  <c r="U20" i="3"/>
  <c r="T20" i="3"/>
  <c r="R20" i="3"/>
  <c r="Q20" i="3"/>
  <c r="P20" i="3"/>
  <c r="K20" i="3"/>
  <c r="J20" i="3"/>
  <c r="X19" i="3"/>
  <c r="N19" i="3" s="1"/>
  <c r="V19" i="3"/>
  <c r="U19" i="3"/>
  <c r="T19" i="3"/>
  <c r="R19" i="3"/>
  <c r="Q19" i="3"/>
  <c r="P19" i="3"/>
  <c r="K19" i="3"/>
  <c r="J19" i="3"/>
  <c r="X18" i="3"/>
  <c r="N18" i="3" s="1"/>
  <c r="V18" i="3"/>
  <c r="U18" i="3"/>
  <c r="T18" i="3"/>
  <c r="R18" i="3"/>
  <c r="Q18" i="3"/>
  <c r="P18" i="3"/>
  <c r="K18" i="3"/>
  <c r="J18" i="3"/>
  <c r="X17" i="3"/>
  <c r="N17" i="3" s="1"/>
  <c r="V17" i="3"/>
  <c r="U17" i="3"/>
  <c r="T17" i="3"/>
  <c r="R17" i="3"/>
  <c r="Q17" i="3"/>
  <c r="P17" i="3"/>
  <c r="K17" i="3"/>
  <c r="J17" i="3"/>
  <c r="X16" i="3"/>
  <c r="N16" i="3" s="1"/>
  <c r="V16" i="3"/>
  <c r="U16" i="3"/>
  <c r="T16" i="3"/>
  <c r="R16" i="3"/>
  <c r="Q16" i="3"/>
  <c r="P16" i="3"/>
  <c r="K16" i="3"/>
  <c r="J16" i="3"/>
  <c r="X8" i="3"/>
  <c r="N8" i="3" s="1"/>
  <c r="V8" i="3"/>
  <c r="U8" i="3"/>
  <c r="T8" i="3"/>
  <c r="R8" i="3"/>
  <c r="Q8" i="3"/>
  <c r="P8" i="3"/>
  <c r="K8" i="3"/>
  <c r="J8" i="3"/>
  <c r="V7" i="3"/>
  <c r="U7" i="3"/>
  <c r="T7" i="3"/>
  <c r="R7" i="3"/>
  <c r="A7" i="3"/>
  <c r="X6" i="3"/>
  <c r="N6" i="3" s="1"/>
  <c r="V6" i="3"/>
  <c r="U6" i="3"/>
  <c r="T6" i="3"/>
  <c r="R6" i="3"/>
  <c r="Q6" i="3"/>
  <c r="P6" i="3"/>
  <c r="K6" i="3"/>
  <c r="J6" i="3"/>
  <c r="V5" i="3"/>
  <c r="U5" i="3"/>
  <c r="T5" i="3"/>
  <c r="R5" i="3"/>
  <c r="A5" i="3"/>
  <c r="X4" i="3"/>
  <c r="N4" i="3" s="1"/>
  <c r="V4" i="3"/>
  <c r="U4" i="3"/>
  <c r="T4" i="3"/>
  <c r="R4" i="3"/>
  <c r="Q4" i="3"/>
  <c r="P4" i="3"/>
  <c r="K4" i="3"/>
  <c r="J4" i="3"/>
  <c r="V3" i="3"/>
  <c r="U3" i="3"/>
  <c r="T3" i="3"/>
  <c r="R3" i="3"/>
  <c r="A3" i="3"/>
  <c r="X2" i="3"/>
  <c r="N2" i="3" s="1"/>
  <c r="V2" i="3"/>
  <c r="U2" i="3"/>
  <c r="T2" i="3"/>
  <c r="R2" i="3"/>
  <c r="Q2" i="3"/>
  <c r="P2" i="3"/>
  <c r="K2" i="3"/>
  <c r="J2" i="3"/>
  <c r="X11" i="3"/>
  <c r="N11" i="3" s="1"/>
  <c r="V11" i="3"/>
  <c r="U11" i="3"/>
  <c r="T11" i="3"/>
  <c r="R11" i="3"/>
  <c r="Q11" i="3"/>
  <c r="P11" i="3"/>
  <c r="K11" i="3"/>
  <c r="J11" i="3"/>
  <c r="V10" i="3"/>
  <c r="U10" i="3"/>
  <c r="T10" i="3"/>
  <c r="R10" i="3"/>
  <c r="A10" i="3"/>
  <c r="X9" i="3"/>
  <c r="N9" i="3" s="1"/>
  <c r="V9" i="3"/>
  <c r="U9" i="3"/>
  <c r="T9" i="3"/>
  <c r="R9" i="3"/>
  <c r="Q9" i="3"/>
  <c r="P9" i="3"/>
  <c r="K9" i="3"/>
  <c r="J9" i="3"/>
  <c r="V15" i="3"/>
  <c r="U15" i="3"/>
  <c r="T15" i="3"/>
  <c r="R15" i="3"/>
  <c r="A15" i="3"/>
  <c r="X14" i="3"/>
  <c r="N14" i="3" s="1"/>
  <c r="V14" i="3"/>
  <c r="U14" i="3"/>
  <c r="T14" i="3"/>
  <c r="R14" i="3"/>
  <c r="Q14" i="3"/>
  <c r="P14" i="3"/>
  <c r="K14" i="3"/>
  <c r="J14" i="3"/>
  <c r="L84" i="2"/>
  <c r="M84" i="2" s="1"/>
  <c r="F84" i="2"/>
  <c r="E84" i="2"/>
  <c r="F81" i="2"/>
  <c r="E81" i="2"/>
  <c r="H81" i="2" s="1"/>
  <c r="H80" i="2"/>
  <c r="F80" i="2"/>
  <c r="E80" i="2"/>
  <c r="H79" i="2"/>
  <c r="F79" i="2"/>
  <c r="E79" i="2"/>
  <c r="F78" i="2"/>
  <c r="E78" i="2"/>
  <c r="H78" i="2" s="1"/>
  <c r="F77" i="2"/>
  <c r="E77" i="2"/>
  <c r="H77" i="2" s="1"/>
  <c r="F76" i="2"/>
  <c r="E76" i="2"/>
  <c r="H76" i="2" s="1"/>
  <c r="H75" i="2"/>
  <c r="F75" i="2"/>
  <c r="E75" i="2"/>
  <c r="F74" i="2"/>
  <c r="E74" i="2"/>
  <c r="H74" i="2" s="1"/>
  <c r="F73" i="2"/>
  <c r="E73" i="2"/>
  <c r="H73" i="2" s="1"/>
  <c r="H72" i="2"/>
  <c r="F72" i="2"/>
  <c r="E72" i="2"/>
  <c r="H71" i="2"/>
  <c r="F71" i="2"/>
  <c r="E71" i="2"/>
  <c r="F70" i="2"/>
  <c r="E70" i="2"/>
  <c r="H70" i="2" s="1"/>
  <c r="F69" i="2"/>
  <c r="E69" i="2"/>
  <c r="H69" i="2" s="1"/>
  <c r="H68" i="2"/>
  <c r="F68" i="2"/>
  <c r="E68" i="2"/>
  <c r="H67" i="2"/>
  <c r="F67" i="2"/>
  <c r="E67" i="2"/>
  <c r="F66" i="2"/>
  <c r="E66" i="2"/>
  <c r="H66" i="2" s="1"/>
  <c r="F65" i="2"/>
  <c r="E65" i="2"/>
  <c r="H65" i="2" s="1"/>
  <c r="H64" i="2"/>
  <c r="F64" i="2"/>
  <c r="E64" i="2"/>
  <c r="H63" i="2"/>
  <c r="F63" i="2"/>
  <c r="E63" i="2"/>
  <c r="H62" i="2"/>
  <c r="F62" i="2"/>
  <c r="E62" i="2"/>
  <c r="H61" i="2"/>
  <c r="F61" i="2"/>
  <c r="E61" i="2"/>
  <c r="F58" i="2"/>
  <c r="E58" i="2"/>
  <c r="H58" i="2" s="1"/>
  <c r="F57" i="2"/>
  <c r="E57" i="2"/>
  <c r="H57" i="2" s="1"/>
  <c r="F56" i="2"/>
  <c r="E56" i="2"/>
  <c r="H56" i="2" s="1"/>
  <c r="H55" i="2"/>
  <c r="F55" i="2"/>
  <c r="E55" i="2"/>
  <c r="H54" i="2"/>
  <c r="L54" i="2" s="1"/>
  <c r="M54" i="2" s="1"/>
  <c r="F54" i="2"/>
  <c r="E54" i="2"/>
  <c r="H51" i="2"/>
  <c r="F51" i="2"/>
  <c r="E51" i="2"/>
  <c r="F50" i="2"/>
  <c r="E50" i="2"/>
  <c r="H50" i="2" s="1"/>
  <c r="F49" i="2"/>
  <c r="E49" i="2"/>
  <c r="H49" i="2" s="1"/>
  <c r="H48" i="2"/>
  <c r="F48" i="2"/>
  <c r="E48" i="2"/>
  <c r="H47" i="2"/>
  <c r="F47" i="2"/>
  <c r="E47" i="2"/>
  <c r="H46" i="2"/>
  <c r="F46" i="2"/>
  <c r="E46" i="2"/>
  <c r="F45" i="2"/>
  <c r="E45" i="2"/>
  <c r="H45" i="2" s="1"/>
  <c r="H44" i="2"/>
  <c r="F44" i="2"/>
  <c r="E44" i="2"/>
  <c r="H43" i="2"/>
  <c r="F43" i="2"/>
  <c r="E43" i="2"/>
  <c r="F42" i="2"/>
  <c r="E42" i="2"/>
  <c r="H42" i="2" s="1"/>
  <c r="H41" i="2"/>
  <c r="F41" i="2"/>
  <c r="E41" i="2"/>
  <c r="F40" i="2"/>
  <c r="E40" i="2"/>
  <c r="H40" i="2" s="1"/>
  <c r="F39" i="2"/>
  <c r="E39" i="2"/>
  <c r="H39" i="2" s="1"/>
  <c r="F38" i="2"/>
  <c r="E38" i="2"/>
  <c r="H38" i="2" s="1"/>
  <c r="F37" i="2"/>
  <c r="E37" i="2"/>
  <c r="H37" i="2" s="1"/>
  <c r="H36" i="2"/>
  <c r="F36" i="2"/>
  <c r="E36" i="2"/>
  <c r="H35" i="2"/>
  <c r="F35" i="2"/>
  <c r="E35" i="2"/>
  <c r="F34" i="2"/>
  <c r="E34" i="2"/>
  <c r="H34" i="2" s="1"/>
  <c r="H33" i="2"/>
  <c r="F33" i="2"/>
  <c r="E33" i="2"/>
  <c r="F32" i="2"/>
  <c r="E32" i="2"/>
  <c r="H32" i="2" s="1"/>
  <c r="F31" i="2"/>
  <c r="E31" i="2"/>
  <c r="H31" i="2" s="1"/>
  <c r="F30" i="2"/>
  <c r="E30" i="2"/>
  <c r="H30" i="2" s="1"/>
  <c r="F29" i="2"/>
  <c r="E29" i="2"/>
  <c r="H29" i="2" s="1"/>
  <c r="L29" i="2" s="1"/>
  <c r="M29" i="2" s="1"/>
  <c r="F26" i="2"/>
  <c r="E26" i="2"/>
  <c r="H26" i="2" s="1"/>
  <c r="F25" i="2"/>
  <c r="E25" i="2"/>
  <c r="H25" i="2" s="1"/>
  <c r="H24" i="2"/>
  <c r="F24" i="2"/>
  <c r="E24" i="2"/>
  <c r="H23" i="2"/>
  <c r="F23" i="2"/>
  <c r="E23" i="2"/>
  <c r="F22" i="2"/>
  <c r="E22" i="2"/>
  <c r="H22" i="2" s="1"/>
  <c r="H21" i="2"/>
  <c r="F21" i="2"/>
  <c r="E21" i="2"/>
  <c r="F20" i="2"/>
  <c r="E20" i="2"/>
  <c r="H20" i="2" s="1"/>
  <c r="F19" i="2"/>
  <c r="E19" i="2"/>
  <c r="H19" i="2" s="1"/>
  <c r="F18" i="2"/>
  <c r="E18" i="2"/>
  <c r="H18" i="2" s="1"/>
  <c r="F17" i="2"/>
  <c r="E17" i="2"/>
  <c r="H17" i="2" s="1"/>
  <c r="H16" i="2"/>
  <c r="F16" i="2"/>
  <c r="E16" i="2"/>
  <c r="H15" i="2"/>
  <c r="F15" i="2"/>
  <c r="E15" i="2"/>
  <c r="H14" i="2"/>
  <c r="F14" i="2"/>
  <c r="E14" i="2"/>
  <c r="H11" i="2"/>
  <c r="F11" i="2"/>
  <c r="E11" i="2"/>
  <c r="F10" i="2"/>
  <c r="E10" i="2"/>
  <c r="H10" i="2" s="1"/>
  <c r="H9" i="2"/>
  <c r="F9" i="2"/>
  <c r="E9" i="2"/>
  <c r="F8" i="2"/>
  <c r="E8" i="2"/>
  <c r="H8" i="2" s="1"/>
  <c r="H7" i="2"/>
  <c r="F7" i="2"/>
  <c r="E7" i="2"/>
  <c r="F6" i="2"/>
  <c r="E6" i="2"/>
  <c r="H6" i="2" s="1"/>
  <c r="L6" i="2" s="1"/>
  <c r="M6" i="2" s="1"/>
  <c r="H5" i="2"/>
  <c r="F5" i="2"/>
  <c r="E5" i="2"/>
  <c r="F4" i="2"/>
  <c r="E4" i="2"/>
  <c r="H4" i="2" s="1"/>
  <c r="F3" i="2"/>
  <c r="E3" i="2"/>
  <c r="H3" i="2" s="1"/>
  <c r="F2" i="2"/>
  <c r="E2" i="2"/>
  <c r="H2" i="2" s="1"/>
  <c r="L2" i="2" s="1"/>
  <c r="M2" i="2" s="1"/>
  <c r="A13" i="3"/>
  <c r="A2" i="3"/>
  <c r="A4" i="3"/>
  <c r="W27" i="4" l="1"/>
  <c r="W33" i="4"/>
  <c r="W17" i="4"/>
  <c r="W3" i="4"/>
  <c r="P3" i="4" s="1"/>
  <c r="W4" i="4"/>
  <c r="W56" i="4"/>
  <c r="W64" i="4"/>
  <c r="W2" i="4"/>
  <c r="W11" i="4"/>
  <c r="W16" i="4"/>
  <c r="P16" i="4" s="1"/>
  <c r="W58" i="4"/>
  <c r="W66" i="4"/>
  <c r="W74" i="4"/>
  <c r="W15" i="4"/>
  <c r="W8" i="4"/>
  <c r="W52" i="4"/>
  <c r="W60" i="4"/>
  <c r="W6" i="4"/>
  <c r="W13" i="4"/>
  <c r="W54" i="4"/>
  <c r="W62" i="4"/>
  <c r="W36" i="4"/>
  <c r="P36" i="4" s="1"/>
  <c r="W34" i="4"/>
  <c r="P34" i="4" s="1"/>
  <c r="N9" i="4"/>
  <c r="W18" i="4"/>
  <c r="P18" i="4" s="1"/>
  <c r="N12" i="4"/>
  <c r="W111" i="3"/>
  <c r="W91" i="3"/>
  <c r="W51" i="3"/>
  <c r="W75" i="4"/>
  <c r="W91" i="4"/>
  <c r="W99" i="4"/>
  <c r="W107" i="4"/>
  <c r="W115" i="4"/>
  <c r="W123" i="4"/>
  <c r="W55" i="4"/>
  <c r="W102" i="3"/>
  <c r="W119" i="4"/>
  <c r="W62" i="3"/>
  <c r="W21" i="3"/>
  <c r="W29" i="3"/>
  <c r="W92" i="3"/>
  <c r="W35" i="4"/>
  <c r="W83" i="3"/>
  <c r="W25" i="3"/>
  <c r="W72" i="3"/>
  <c r="W108" i="3"/>
  <c r="W27" i="3"/>
  <c r="W89" i="3"/>
  <c r="W80" i="4"/>
  <c r="W88" i="4"/>
  <c r="W104" i="4"/>
  <c r="W112" i="4"/>
  <c r="W81" i="3"/>
  <c r="W8" i="3"/>
  <c r="W97" i="3"/>
  <c r="W116" i="3"/>
  <c r="W77" i="3"/>
  <c r="W99" i="3"/>
  <c r="W120" i="4"/>
  <c r="W107" i="3"/>
  <c r="A9" i="3"/>
  <c r="A8" i="3"/>
  <c r="Q3" i="4"/>
  <c r="W48" i="3" l="1"/>
  <c r="W59" i="3"/>
  <c r="W37" i="3"/>
  <c r="W50" i="3"/>
  <c r="W85" i="3"/>
  <c r="W31" i="4"/>
  <c r="W53" i="4"/>
  <c r="W82" i="4"/>
  <c r="W98" i="4"/>
  <c r="W106" i="4"/>
  <c r="W122" i="4"/>
  <c r="W7" i="3"/>
  <c r="P7" i="3" s="1"/>
  <c r="W68" i="3"/>
  <c r="W105" i="3"/>
  <c r="W115" i="3"/>
  <c r="W87" i="3"/>
  <c r="W94" i="3"/>
  <c r="W95" i="3"/>
  <c r="W19" i="4"/>
  <c r="W57" i="4"/>
  <c r="W46" i="3"/>
  <c r="W4" i="3"/>
  <c r="W96" i="3"/>
  <c r="W113" i="3"/>
  <c r="N10" i="3"/>
  <c r="W11" i="3"/>
  <c r="W47" i="3"/>
  <c r="W103" i="3"/>
  <c r="W96" i="4"/>
  <c r="W66" i="3"/>
  <c r="W67" i="3"/>
  <c r="W75" i="3"/>
  <c r="W104" i="3"/>
  <c r="W110" i="3"/>
  <c r="W49" i="3"/>
  <c r="W53" i="3"/>
  <c r="W82" i="3"/>
  <c r="W42" i="4"/>
  <c r="W48" i="4"/>
  <c r="W124" i="4"/>
  <c r="W45" i="3"/>
  <c r="W23" i="3"/>
  <c r="W63" i="3"/>
  <c r="W78" i="3"/>
  <c r="W114" i="3"/>
  <c r="W117" i="3"/>
  <c r="W5" i="4"/>
  <c r="P5" i="4" s="1"/>
  <c r="W12" i="4"/>
  <c r="P12" i="4" s="1"/>
  <c r="W10" i="4"/>
  <c r="N16" i="4"/>
  <c r="W43" i="4"/>
  <c r="W65" i="4"/>
  <c r="W70" i="4"/>
  <c r="W33" i="3"/>
  <c r="W19" i="3"/>
  <c r="W41" i="3"/>
  <c r="W60" i="3"/>
  <c r="W64" i="3"/>
  <c r="W79" i="3"/>
  <c r="W50" i="4"/>
  <c r="W61" i="4"/>
  <c r="W17" i="3"/>
  <c r="W51" i="4"/>
  <c r="W31" i="3"/>
  <c r="W57" i="3"/>
  <c r="W61" i="3"/>
  <c r="W65" i="3"/>
  <c r="W76" i="3"/>
  <c r="W80" i="3"/>
  <c r="W88" i="3"/>
  <c r="W101" i="3"/>
  <c r="W112" i="3"/>
  <c r="N34" i="4"/>
  <c r="N7" i="3"/>
  <c r="W109" i="3"/>
  <c r="W46" i="4"/>
  <c r="W114" i="4"/>
  <c r="S2" i="4"/>
  <c r="A6" i="3"/>
  <c r="A11" i="3"/>
  <c r="Q5" i="4"/>
  <c r="A14" i="3"/>
  <c r="W83" i="4" l="1"/>
  <c r="W18" i="3"/>
  <c r="W22" i="3"/>
  <c r="W26" i="3"/>
  <c r="W30" i="3"/>
  <c r="W34" i="3"/>
  <c r="W38" i="3"/>
  <c r="W42" i="3"/>
  <c r="W54" i="3"/>
  <c r="W58" i="3"/>
  <c r="W69" i="3"/>
  <c r="W73" i="3"/>
  <c r="W84" i="3"/>
  <c r="W98" i="3"/>
  <c r="N18" i="4"/>
  <c r="W21" i="4"/>
  <c r="N36" i="4"/>
  <c r="W44" i="4"/>
  <c r="W71" i="4"/>
  <c r="W77" i="4"/>
  <c r="W85" i="4"/>
  <c r="W93" i="4"/>
  <c r="W101" i="4"/>
  <c r="W109" i="4"/>
  <c r="W117" i="4"/>
  <c r="W14" i="3"/>
  <c r="W9" i="4"/>
  <c r="P9" i="4" s="1"/>
  <c r="W45" i="4"/>
  <c r="W72" i="4"/>
  <c r="W118" i="4"/>
  <c r="W35" i="3"/>
  <c r="W39" i="3"/>
  <c r="W43" i="3"/>
  <c r="W55" i="3"/>
  <c r="W70" i="3"/>
  <c r="W74" i="3"/>
  <c r="W59" i="4"/>
  <c r="W63" i="4"/>
  <c r="W67" i="4"/>
  <c r="W2" i="3"/>
  <c r="W16" i="3"/>
  <c r="W20" i="3"/>
  <c r="W24" i="3"/>
  <c r="W28" i="3"/>
  <c r="W32" i="3"/>
  <c r="W36" i="3"/>
  <c r="W40" i="3"/>
  <c r="W44" i="3"/>
  <c r="W52" i="3"/>
  <c r="W56" i="3"/>
  <c r="W71" i="3"/>
  <c r="W86" i="3"/>
  <c r="W93" i="3"/>
  <c r="W106" i="3"/>
  <c r="N3" i="4"/>
  <c r="W68" i="4"/>
  <c r="W81" i="4"/>
  <c r="W89" i="4"/>
  <c r="W97" i="4"/>
  <c r="W105" i="4"/>
  <c r="W113" i="4"/>
  <c r="W121" i="4"/>
  <c r="W9" i="3"/>
  <c r="W90" i="3"/>
  <c r="W100" i="3"/>
  <c r="W90" i="4"/>
  <c r="L14" i="2"/>
  <c r="M14" i="2" s="1"/>
  <c r="L8" i="2"/>
  <c r="M8" i="2" s="1"/>
  <c r="W10" i="3"/>
  <c r="P10" i="3" s="1"/>
  <c r="L61" i="2"/>
  <c r="M61" i="2" s="1"/>
  <c r="W15" i="3"/>
  <c r="P15" i="3" s="1"/>
  <c r="N15" i="3"/>
  <c r="W3" i="3"/>
  <c r="P3" i="3" s="1"/>
  <c r="N3" i="3"/>
  <c r="N5" i="4"/>
  <c r="W7" i="4"/>
  <c r="P7" i="4" s="1"/>
  <c r="N7" i="4"/>
  <c r="W14" i="4"/>
  <c r="P14" i="4" s="1"/>
  <c r="W41" i="4"/>
  <c r="W78" i="4"/>
  <c r="W86" i="4"/>
  <c r="W94" i="4"/>
  <c r="W102" i="4"/>
  <c r="W110" i="4"/>
  <c r="W5" i="3"/>
  <c r="P5" i="3" s="1"/>
  <c r="N5" i="3"/>
  <c r="W22" i="4"/>
  <c r="P22" i="4" s="1"/>
  <c r="N22" i="4"/>
  <c r="W32" i="4"/>
  <c r="P32" i="4" s="1"/>
  <c r="N32" i="4"/>
  <c r="W28" i="4"/>
  <c r="W47" i="4"/>
  <c r="W73" i="4"/>
  <c r="W20" i="4"/>
  <c r="P20" i="4" s="1"/>
  <c r="N20" i="4"/>
  <c r="W6" i="3"/>
  <c r="W29" i="4"/>
  <c r="P29" i="4" s="1"/>
  <c r="N29" i="4"/>
  <c r="W49" i="4"/>
  <c r="N14" i="4"/>
  <c r="W69" i="4"/>
  <c r="W76" i="4"/>
  <c r="W84" i="4"/>
  <c r="W92" i="4"/>
  <c r="W100" i="4"/>
  <c r="W108" i="4"/>
  <c r="W116" i="4"/>
  <c r="W79" i="4"/>
  <c r="W87" i="4"/>
  <c r="W95" i="4"/>
  <c r="W103" i="4"/>
  <c r="W111" i="4"/>
  <c r="A39" i="4"/>
  <c r="A30" i="4"/>
  <c r="A13" i="4"/>
  <c r="Q3" i="3"/>
  <c r="Q9" i="4"/>
  <c r="Q29" i="4"/>
  <c r="A28" i="4"/>
  <c r="Q40" i="4"/>
  <c r="Q12" i="3"/>
  <c r="A21" i="4"/>
  <c r="Q10" i="3"/>
  <c r="Q34" i="4"/>
  <c r="Q32" i="4"/>
  <c r="Q24" i="4"/>
  <c r="A37" i="4"/>
  <c r="A33" i="4"/>
  <c r="A10" i="4"/>
  <c r="Q7" i="3"/>
  <c r="Q12" i="4"/>
  <c r="A17" i="4"/>
  <c r="Q38" i="4"/>
  <c r="A4" i="4"/>
  <c r="A35" i="4"/>
  <c r="Q5" i="3"/>
  <c r="Q36" i="4"/>
  <c r="A2" i="4"/>
  <c r="Q14" i="4"/>
  <c r="A25" i="4"/>
  <c r="A15" i="4"/>
  <c r="S3" i="4"/>
  <c r="A6" i="4"/>
  <c r="Q16" i="4"/>
  <c r="Q20" i="4"/>
  <c r="Q26" i="4"/>
  <c r="A11" i="4"/>
  <c r="A19" i="4"/>
  <c r="A8" i="4"/>
  <c r="Q18" i="4"/>
  <c r="X3" i="4"/>
  <c r="A23" i="4"/>
  <c r="A31" i="4"/>
  <c r="A27" i="4"/>
  <c r="Q22" i="4"/>
  <c r="Q7" i="4"/>
  <c r="Q15" i="3"/>
  <c r="S4" i="4"/>
  <c r="J3" i="4"/>
  <c r="S5" i="4"/>
  <c r="X5" i="4"/>
  <c r="J5" i="4"/>
  <c r="S40" i="4" l="1"/>
  <c r="S38" i="4"/>
  <c r="S26" i="4"/>
  <c r="S24" i="4"/>
  <c r="S12" i="3"/>
  <c r="S32" i="4"/>
  <c r="S29" i="4"/>
  <c r="S20" i="4"/>
  <c r="S18" i="4"/>
  <c r="S16" i="4"/>
  <c r="S36" i="4"/>
  <c r="S12" i="4"/>
  <c r="S34" i="4"/>
  <c r="S9" i="4"/>
  <c r="S14" i="4"/>
  <c r="S22" i="4"/>
  <c r="S5" i="3"/>
  <c r="S7" i="3"/>
  <c r="S10" i="3"/>
  <c r="S3" i="3"/>
  <c r="S15" i="3"/>
  <c r="S6" i="4"/>
  <c r="S7" i="4" s="1"/>
  <c r="S37" i="4"/>
  <c r="X7" i="4"/>
  <c r="S8" i="4"/>
  <c r="S25" i="4"/>
  <c r="S27" i="4"/>
  <c r="S28" i="4" s="1"/>
  <c r="J29" i="4" s="1"/>
  <c r="J7" i="4"/>
  <c r="S4" i="3"/>
  <c r="X29" i="4"/>
  <c r="J38" i="4"/>
  <c r="S10" i="4"/>
  <c r="S23" i="4"/>
  <c r="S6" i="3"/>
  <c r="S41" i="4"/>
  <c r="X7" i="3"/>
  <c r="X9" i="4"/>
  <c r="S15" i="4"/>
  <c r="X16" i="4" s="1"/>
  <c r="S30" i="4"/>
  <c r="S31" i="4" s="1"/>
  <c r="X32" i="4" s="1"/>
  <c r="S11" i="3"/>
  <c r="S8" i="3"/>
  <c r="S9" i="3" s="1"/>
  <c r="J7" i="3"/>
  <c r="J16" i="4"/>
  <c r="J9" i="4"/>
  <c r="X38" i="4"/>
  <c r="S39" i="4"/>
  <c r="S2" i="3"/>
  <c r="S13" i="3"/>
  <c r="S14" i="3" s="1"/>
  <c r="S13" i="4"/>
  <c r="S17" i="4"/>
  <c r="X14" i="4"/>
  <c r="J18" i="4"/>
  <c r="J5" i="3"/>
  <c r="X12" i="3"/>
  <c r="J40" i="4"/>
  <c r="J32" i="4"/>
  <c r="S33" i="4"/>
  <c r="S21" i="4"/>
  <c r="S19" i="4"/>
  <c r="J14" i="4"/>
  <c r="X18" i="4"/>
  <c r="X5" i="3"/>
  <c r="J12" i="3"/>
  <c r="X40" i="4"/>
  <c r="S35" i="4"/>
  <c r="J20" i="4"/>
  <c r="S16" i="3"/>
  <c r="X20" i="4"/>
  <c r="X26" i="4"/>
  <c r="J26" i="4"/>
  <c r="X24" i="4"/>
  <c r="J24" i="4"/>
  <c r="J10" i="3"/>
  <c r="X10" i="3"/>
  <c r="J3" i="3"/>
  <c r="X3" i="3"/>
  <c r="J15" i="3"/>
  <c r="X15" i="3"/>
  <c r="X34" i="4"/>
  <c r="J34" i="4"/>
  <c r="X22" i="4"/>
  <c r="J22" i="4"/>
  <c r="J36" i="4"/>
  <c r="X36" i="4"/>
  <c r="S17" i="3" l="1"/>
  <c r="S42" i="4"/>
  <c r="S11" i="4"/>
  <c r="J12" i="4"/>
  <c r="X12" i="4"/>
  <c r="S43" i="4" l="1"/>
  <c r="S18" i="3"/>
  <c r="S19" i="3" l="1"/>
  <c r="S44" i="4"/>
  <c r="S45" i="4"/>
  <c r="S20" i="3"/>
  <c r="S21" i="3"/>
  <c r="S46" i="4"/>
  <c r="S47" i="4"/>
  <c r="S22" i="3"/>
  <c r="S23" i="3"/>
  <c r="S48" i="4"/>
  <c r="S49" i="4"/>
  <c r="S24" i="3"/>
  <c r="S25" i="3"/>
  <c r="S50" i="4"/>
  <c r="S51" i="4"/>
  <c r="S26" i="3"/>
  <c r="S27" i="3"/>
  <c r="S52" i="4"/>
  <c r="S53" i="4"/>
  <c r="S28" i="3"/>
  <c r="S29" i="3"/>
  <c r="S54" i="4"/>
  <c r="S55" i="4"/>
  <c r="S30" i="3"/>
  <c r="S31" i="3"/>
  <c r="S56" i="4"/>
  <c r="S57" i="4"/>
  <c r="S32" i="3"/>
  <c r="S33" i="3"/>
  <c r="S58" i="4"/>
  <c r="S59" i="4"/>
  <c r="S34" i="3"/>
  <c r="S35" i="3"/>
  <c r="S60" i="4"/>
  <c r="S61" i="4"/>
  <c r="S36" i="3"/>
  <c r="S37" i="3"/>
  <c r="S62" i="4"/>
  <c r="S63" i="4"/>
  <c r="S38" i="3"/>
  <c r="S39" i="3"/>
  <c r="S64" i="4"/>
  <c r="S65" i="4"/>
  <c r="S40" i="3"/>
  <c r="S41" i="3"/>
  <c r="S66" i="4"/>
  <c r="S67" i="4"/>
  <c r="S42" i="3"/>
  <c r="S43" i="3"/>
  <c r="S68" i="4"/>
  <c r="S69" i="4"/>
  <c r="S44" i="3"/>
  <c r="S45" i="3"/>
  <c r="S70" i="4"/>
  <c r="S71" i="4"/>
  <c r="S46" i="3"/>
  <c r="S47" i="3"/>
  <c r="S72" i="4"/>
  <c r="S73" i="4"/>
  <c r="S48" i="3"/>
  <c r="S49" i="3"/>
  <c r="S74" i="4"/>
  <c r="S75" i="4"/>
  <c r="S50" i="3"/>
  <c r="S51" i="3"/>
  <c r="S76" i="4"/>
  <c r="S77" i="4"/>
  <c r="S52" i="3"/>
  <c r="S53" i="3"/>
  <c r="S78" i="4"/>
  <c r="S79" i="4"/>
  <c r="S54" i="3"/>
  <c r="S55" i="3"/>
  <c r="S80" i="4"/>
  <c r="S81" i="4"/>
  <c r="S56" i="3"/>
  <c r="S57" i="3"/>
  <c r="S82" i="4"/>
  <c r="S83" i="4"/>
  <c r="S58" i="3"/>
  <c r="S59" i="3"/>
  <c r="S84" i="4"/>
  <c r="S85" i="4"/>
  <c r="S60" i="3"/>
  <c r="S61" i="3"/>
  <c r="S86" i="4"/>
  <c r="S87" i="4"/>
  <c r="S62" i="3"/>
  <c r="S63" i="3"/>
  <c r="S88" i="4"/>
  <c r="S89" i="4"/>
  <c r="S64" i="3"/>
  <c r="S65" i="3"/>
  <c r="S90" i="4"/>
  <c r="S91" i="4"/>
  <c r="S66" i="3"/>
  <c r="S67" i="3"/>
  <c r="S92" i="4"/>
  <c r="S93" i="4"/>
  <c r="S68" i="3"/>
  <c r="S69" i="3"/>
  <c r="S94" i="4"/>
  <c r="S95" i="4"/>
  <c r="S70" i="3"/>
  <c r="S71" i="3"/>
  <c r="S96" i="4"/>
  <c r="S97" i="4"/>
  <c r="S72" i="3"/>
  <c r="S73" i="3"/>
  <c r="S98" i="4"/>
  <c r="S99" i="4"/>
  <c r="S74" i="3"/>
  <c r="S75" i="3"/>
  <c r="S100" i="4"/>
  <c r="S101" i="4"/>
  <c r="S76" i="3"/>
  <c r="S77" i="3"/>
  <c r="S102" i="4"/>
  <c r="S103" i="4"/>
  <c r="S78" i="3"/>
  <c r="S79" i="3"/>
  <c r="S104" i="4"/>
  <c r="S105" i="4"/>
  <c r="S80" i="3"/>
  <c r="S81" i="3"/>
  <c r="S106" i="4"/>
  <c r="S107" i="4"/>
  <c r="S82" i="3"/>
  <c r="S83" i="3"/>
  <c r="S108" i="4"/>
  <c r="S109" i="4"/>
  <c r="S84" i="3"/>
  <c r="S85" i="3"/>
  <c r="S110" i="4"/>
  <c r="S111" i="4"/>
  <c r="S86" i="3"/>
  <c r="S87" i="3"/>
  <c r="S112" i="4"/>
  <c r="S113" i="4"/>
  <c r="S88" i="3"/>
  <c r="S89" i="3"/>
  <c r="S114" i="4"/>
  <c r="S115" i="4"/>
  <c r="S90" i="3"/>
  <c r="S91" i="3"/>
  <c r="S116" i="4"/>
  <c r="S117" i="4"/>
  <c r="S92" i="3"/>
  <c r="S93" i="3"/>
  <c r="S118" i="4"/>
  <c r="S119" i="4"/>
  <c r="S94" i="3"/>
  <c r="S95" i="3"/>
  <c r="S120" i="4"/>
  <c r="S121" i="4"/>
  <c r="S96" i="3"/>
  <c r="S97" i="3"/>
  <c r="S122" i="4"/>
  <c r="S123" i="4"/>
  <c r="S98" i="3"/>
  <c r="S99" i="3"/>
  <c r="S124" i="4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</calcChain>
</file>

<file path=xl/sharedStrings.xml><?xml version="1.0" encoding="utf-8"?>
<sst xmlns="http://schemas.openxmlformats.org/spreadsheetml/2006/main" count="1295" uniqueCount="455">
  <si>
    <t>Дата выработки продукции:</t>
  </si>
  <si>
    <t>Кавказский "Умалат", 45%, 0,37 кг, т/ф</t>
  </si>
  <si>
    <t>Кавказский "Красная птица", 45%, 0,37 кг, в/у</t>
  </si>
  <si>
    <t>Кавказский "Глобус", 45%, 0,37 кг, т/ф (8 шт)</t>
  </si>
  <si>
    <t>Кавказский "Умалат", 45%, 0,28 кг, в/у</t>
  </si>
  <si>
    <t>Кавказский "ВкусВилл", 45%, 0,28 кг, в/у</t>
  </si>
  <si>
    <t>Кавказский "Умалат", 45%, 0,25 кг, в/у</t>
  </si>
  <si>
    <t>Кавказский "Умалат", 45%, 0,35 кг, в/у</t>
  </si>
  <si>
    <t>Сулугуни "Умалат", 45%, 0,28 кг, т/ф, (8 шт)</t>
  </si>
  <si>
    <t>Сулугуни без лактозы "ВкусВилл", 45%, 0,2 кг, т/ф</t>
  </si>
  <si>
    <t>Сулугуни "Зеленая линия", 45%, 0,28 кг, т/ф</t>
  </si>
  <si>
    <t>Сулугуни "Умалат", 45%, 0,2 кг, т/ф, (9 шт)</t>
  </si>
  <si>
    <t>Сулугуни "ВкусВилл", 45%, 0,28 кг, т/ф</t>
  </si>
  <si>
    <t>Сулугуни "Умалат" (для хачапури), 45%, 0,12 кг, ф/п</t>
  </si>
  <si>
    <t>Сулугуни "Умалат", 45%, 1,2  кг, т/ф</t>
  </si>
  <si>
    <t>Сулугуни "Foodfest", 45%, 0,37 кг, т/ф</t>
  </si>
  <si>
    <t>Сулугуни палочки "Красная птица", 45%, 0,12 кг, т/ф</t>
  </si>
  <si>
    <t>Сулугуни палочки "ВкусВилл", 45%, 0,12 кг, т/ф</t>
  </si>
  <si>
    <t>Сулугуни палочки "Умалат", 45%, 0,12 кг, т/ф</t>
  </si>
  <si>
    <t>Сулугуни палочки без лактозы "Умалат", 45%, 0,12 кг, т/ф</t>
  </si>
  <si>
    <t>Сулугуни палочки "Умалат", 45%, 3,5 кг, п/л</t>
  </si>
  <si>
    <t>Моцарелла в воде Чильеджина "Aventino", 45%, 0,1/0,18 кг, ф/п</t>
  </si>
  <si>
    <t>Моцарелла в воде Чильеджина без лактозы "Красная птица", 45%, 0,125/0,225 кг, ф/п</t>
  </si>
  <si>
    <t>Моцарелла в воде Чильеджина "Каждый день", 45%, 0,1/0,18 кг, ф/п</t>
  </si>
  <si>
    <t>Моцарелла в воде Чильеджина "Metro Chef" 45%, 0,125/0,225 кг, ф/п</t>
  </si>
  <si>
    <t>Моцарелла в воде Чильеджина "Pretto", 45%, 0,1/0,18 кг, ф/п, (8 шт)</t>
  </si>
  <si>
    <t>Моцарелла в воде Чильеджина "Unagrande", 50%, 0,125/0,225 кг, ф/п, (8 шт)</t>
  </si>
  <si>
    <t>Моцарелла в воде Чильеджина "Orecchio Oro", 45%, 0,1/0,18 кг, ф/п</t>
  </si>
  <si>
    <t>Моцарелла в воде Чильеджина "Pretto", 45%, 1/1,6 кг, ф/п</t>
  </si>
  <si>
    <t>Моцарелла в воде Чильеджина "Turatti", 45%, 0,1/0,18 кг, ф/п</t>
  </si>
  <si>
    <t>Моцарелла в воде Чильеджина "Unagrande", 45%, 0,125/0,225 кг, ф/п</t>
  </si>
  <si>
    <t>ОАЭ_Моцарелла в воде Чильеджина без лактозы "Unagrande", 45%, 0,125/0,225 кг, ф/п</t>
  </si>
  <si>
    <t>Моцарелла в воде Чильеджина без лактозы "Unagrande", 45%, 0,125/0,225 кг, ф/п (6 шт)</t>
  </si>
  <si>
    <t>Моцарелла в воде Чильеджина "Красная птица", 45%, 0,125/0,225 кг, ф/п</t>
  </si>
  <si>
    <t>Моцарелла в воде Чильеджина "Ваш выбор", 45%, 0,1/0,18 кг, ф/п</t>
  </si>
  <si>
    <t xml:space="preserve">Моцарелла в воде Чильеджина «SPAR», 45%, 0,1/0,18 кг, ф/п  </t>
  </si>
  <si>
    <t>Моцарелла в воде Фиор Ди Латте "Aventino", 45%, 0,1/0,18 кг, ф/п</t>
  </si>
  <si>
    <t>Моцарелла в воде Фиор Ди Латте "Каждый день", 45%, 0,1/0,18 кг, ф/п</t>
  </si>
  <si>
    <t>Моцарелла в воде Фиор Ди Латте "Metro Chef" 45%, 0,125/0,225 кг, ф/п</t>
  </si>
  <si>
    <t>Моцарелла в воде Фиор Ди Латте "Pretto", 45%, 1/1,6 кг, ф/п</t>
  </si>
  <si>
    <t>Моцарелла в воде Фиор Ди Латте "Pretto", 45%, 0,1/0,18 кг, ф/п, (8 шт)</t>
  </si>
  <si>
    <t>Моцарелла в воде Фиор Ди Латте "Pretto", 45%, 0,125/0,225 кг, ф/п, (8 шт)</t>
  </si>
  <si>
    <t>Моцарелла в воде Фиор Ди Латте "Unagrande", 50%, 0,125/0,225 кг, ф/п, (8 шт)</t>
  </si>
  <si>
    <t>Моцарелла в воде Фиор Ди Латте без лактозы "ВкусВилл", 45%, 0,125/0,225 кг, ф/п (8 шт)</t>
  </si>
  <si>
    <t>Моцарелла в воде Фиор Ди Латте "Orecchio Oro", 45%, 0,1/0,18 кг, ф/п</t>
  </si>
  <si>
    <t>Моцарелла в воде Фиор Ди Латте "Turatti", 45%, 0,125/0,225 кг, ф/п</t>
  </si>
  <si>
    <t>Моцарелла в воде Фиор Ди Латте "Unagrande", 45%, 0,125/0,225 кг, ф/п</t>
  </si>
  <si>
    <t>ОАЭ_Моцарелла в воде Фиор Ди Латте без лактозы "Unagrande", 45%, 0,125/0,225 кг, ф/п</t>
  </si>
  <si>
    <t>Моцарелла в воде Фиор Ди Латте без лактозы “Unagrande", 45%, 0,125/0,225 кг, ф/п (6 шт)</t>
  </si>
  <si>
    <t>Моцарелла в воде Фиор Ди Латте "Красная птица", 45%, 0,125/0,225 кг, ф/п</t>
  </si>
  <si>
    <t>Моцарелла в воде Фиор Ди Латте "Ваш выбор", 45%, 0,1/0,18 кг, ф/п</t>
  </si>
  <si>
    <t>Моцарелла в воде Фиор Ди Латте «SPAR», 45%, 0,1/0,18 кг, ф/п</t>
  </si>
  <si>
    <t>Моцарелла в воде Грандиоза "Unagrande", 45%, 0,2/0,36 кг, ф/п</t>
  </si>
  <si>
    <t>Рикотта "Aventino", 45%, 0,2 кг, п/с</t>
  </si>
  <si>
    <t>Рикотта "Metro Chef" 45%, 0,5 кг, пл/с</t>
  </si>
  <si>
    <t>Рикотта "ВкусВилл", 45%, 0,2 кг, пл/с</t>
  </si>
  <si>
    <t>Рикотта "Unagrande", 50%, 0,5 кг, пл/с</t>
  </si>
  <si>
    <t>Рикотта "Фермерская коллекция", 45%, 0,2 кг, пл/с</t>
  </si>
  <si>
    <t>Рикотта "SPAR", 25%, 0,2 кг, пл/с</t>
  </si>
  <si>
    <t>Рикотта "Красная птица", 25%, 0,25 кг, пл/с</t>
  </si>
  <si>
    <t>Сыр мягкий Рикотта массовой долей жира в сухом веществе 25%</t>
  </si>
  <si>
    <t>Рикотта "Unagrande", 50%, 0,2 кг, пл/с</t>
  </si>
  <si>
    <t>Рикотта "Pretto", 45%, 0,5 кг, пл/с</t>
  </si>
  <si>
    <t>Рикотта "Pretto", 45%, 0,2 кг, пл/с</t>
  </si>
  <si>
    <t>Рикотта «МАРКЕТ», 45%, 0,2 кг, п/с</t>
  </si>
  <si>
    <t>Рикотта с ванилью "Красная птица", 30%, 0,2 кг, пл/с</t>
  </si>
  <si>
    <t>Рикотта с ванилью "Бонджорно", 30%, 0,2 кг, пл/с</t>
  </si>
  <si>
    <t>Рикотта шоколадно-ореховая "Красная птица", 35%, 0,2 кг, пл/с</t>
  </si>
  <si>
    <t>Рикотта шоколадно-ореховая "Бонджорно", 35%, 0,2 кг, пл/с</t>
  </si>
  <si>
    <t>Рикотта с шоколадом "Бонджорно", 30%, 0,2 кг, пл/с</t>
  </si>
  <si>
    <t>Рикотта с шоколадом «МАРКЕТ», 30%, 0,2 кг, п/с</t>
  </si>
  <si>
    <t>Сыр мягкий Рикотта массовой долей жира в сухом веществе 30%, 1,4 кг, в/у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</si>
  <si>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</si>
  <si>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</si>
  <si>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</si>
  <si>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"Unagrande", 82,5%, 2 кг, к/к</t>
  </si>
  <si>
    <t>Масло сладко-сливочное Традиционное 84%, 2 кг, кор (3 вложения)</t>
  </si>
  <si>
    <t>Масло сладко-сливочное Крестьянское "Масло-Масло", 72,5%, 0,5 кг, к/к</t>
  </si>
  <si>
    <t>Масло сладко-сливочное Крестьянское "Unagrande", 72,5%, 10 кг, к/к</t>
  </si>
  <si>
    <t>Масло сладко-сливочное Традиционное "Unagrande", 82,5%, 10 кг, к/к</t>
  </si>
  <si>
    <t>Масло сладко-сливочное Традиционное "Unagrande", 84%, 2 кг, к/к  (пласт 10)</t>
  </si>
  <si>
    <t>Масло сладко-сливочное Традиционное "Unagrande", 82,5%, 2 кг, к/к  (пласт 10)</t>
  </si>
  <si>
    <t>ОАЭ_Масло сладко-сливочное без лактозы "Unagrande", 72,5%, 0,5 кг, к/к</t>
  </si>
  <si>
    <t>Масло сливочное "Умалат", 72,5%  0,5 кг, к/к</t>
  </si>
  <si>
    <t>Масло сливочное "Умалат", 72,5%, 2 кг, к/к</t>
  </si>
  <si>
    <t>Моцарелла "Unagrande", 45%, 1,2 кг, т/ф</t>
  </si>
  <si>
    <t>Моцарелла для пиццы "Красная птица", 45%, 0,28 кг, т/ф</t>
  </si>
  <si>
    <t>Моцарелла для пиццы "Metro Chef" 45%, 0,37 кг, т/ф</t>
  </si>
  <si>
    <t>Моцарелла для пиццы "Metro Chef" 45%, 1,2 кг, т/ф</t>
  </si>
  <si>
    <t>Моцарелла "Unagrande", 45%, 3 кг, пл/л</t>
  </si>
  <si>
    <t>Моцарелла для сэндвичей "Unagrande", 45%, 0,28 кг, т/ф, (8 шт)</t>
  </si>
  <si>
    <t>Моцарелла "Pretto" (для бутербродов), 45%, 0,2 кг, т/ф, (9 шт)</t>
  </si>
  <si>
    <t>Моцарелла "Pretto", 45%, 1,2 кг, т/ф (8 шт)</t>
  </si>
  <si>
    <t>Моцарелла "Pretto", 45%, 0,15 кг, ф/п (кубики)</t>
  </si>
  <si>
    <t>Моцарелла "Unagrande", 45%, 0,5 кг, ф/п (кубики)</t>
  </si>
  <si>
    <t>ОАЭ_Моцарелла для сэндвичей без лактозы "Unagrande", 45%, 0,28 кг, т/ф</t>
  </si>
  <si>
    <t>ОАЭ_Моцарелла без лактозы "Unagrande", 45%, 0,15 (кубики)</t>
  </si>
  <si>
    <t>Моцарелла для бутербродов «Вкусвилл», 45%, 0,2 кг т/ф</t>
  </si>
  <si>
    <t>Моцарелла без лактозы для сэндвичей "Unagrande", 45%, 0,28 кг, т/ф (6 шт)</t>
  </si>
  <si>
    <t>Моцарелла для пиццы "SORIMA" 45%, 1,2 кг, т/ф</t>
  </si>
  <si>
    <t>Моцарелла для пиццы "Unagrande", 45%, 0,46 кг, в/у</t>
  </si>
  <si>
    <t>Моцарелла "Pretto", 45%, 0,37 кг, т/ф</t>
  </si>
  <si>
    <t>Моцарелла для пиццы "Aventino", 45%, 0,2 кг, т/ф</t>
  </si>
  <si>
    <t>Моцарелла без лактозы «Вкусвилл», 45%, 0,1 кг, ф/п (кубики)</t>
  </si>
  <si>
    <t>Моцарелла палочки "Красная птица", 45%, 0,12 кг, т/ф</t>
  </si>
  <si>
    <t>Моцарелла палочки "Unagrande", 45%, 0,12 кг, т/ф</t>
  </si>
  <si>
    <t>Моцарелла палочки "ВкусВилл", 45%, 0,12 кг, т/ф</t>
  </si>
  <si>
    <t>Моцарелла палочки "Бонджорно", 45%, 0,12 кг, т/ф</t>
  </si>
  <si>
    <t>Моцарелла палочки 7,5 гр Эсперсен, 45%, 3,6 кг, пл/л</t>
  </si>
  <si>
    <t>ОАЭ_Моцарелла палочки без лактозы "Unagrande", 45%, 0,12 кг, т/ф</t>
  </si>
  <si>
    <t>Моцарелла палочки без лактозы «Вкусвилл», 45%, 0,12 кг, т/ф</t>
  </si>
  <si>
    <t>Моцарелла палочки 15 гр Эсперсен 45%, 3,5 кг, пл/л</t>
  </si>
  <si>
    <t>Кремчиз "Красная птица", 75%, 0,2 кг, пл/с</t>
  </si>
  <si>
    <t>Кремчиз "Unagrande", 70%, 0,2 кг, пл/с</t>
  </si>
  <si>
    <t>Кремчиз без лактозы "Unagrande", 70%, 0,14 кг, пл/с</t>
  </si>
  <si>
    <t>Кремчиз "Зеленая линия", 70%, 0,14 кг, пл/с</t>
  </si>
  <si>
    <t>Кремчиз "Фермерская коллекция", 70%, 0,2 кг, пл/с</t>
  </si>
  <si>
    <t>Кремчиз "Unagrande", 70%, 0,5 кг, пл/с</t>
  </si>
  <si>
    <t>Кремчиз "Pretto", 70%, 0,2 кг, пл/с</t>
  </si>
  <si>
    <t>Кремчиз "ВкусВилл", 70%, 0,2 кг, пл/с</t>
  </si>
  <si>
    <t>ОАЭ_Кремчиз без лактозы "Unagrande", 70%, 0,14 кг, пл/с</t>
  </si>
  <si>
    <t>Кремчиз с травами "Pretto", 70%, 0,14 кг, пл/с</t>
  </si>
  <si>
    <t>Кремчиз с паприкой "Pretto", 70%, 0,14 кг, пл/с</t>
  </si>
  <si>
    <t>Кремчиз с томатами "Pretto", 70%, 0,14 кг, пл/с</t>
  </si>
  <si>
    <t>Кремчиз с огурцом "Pretto", 70%, 0,14 кг, пл/с</t>
  </si>
  <si>
    <t>Кремчиз с огурцом «Вкусвилл», 70%, 0,14 кг, пл/с</t>
  </si>
  <si>
    <t>Кремчиз с травами «Зеленая линия», 70%, 0,14 кг, пл/с</t>
  </si>
  <si>
    <t>Кремчиз с паприкой «Зеленая линия», 70%, 0,14 кг, пл/с</t>
  </si>
  <si>
    <t>Сливки "Красная птица", 38%, 0,25 л, пл/с</t>
  </si>
  <si>
    <t>Сливки Panna Fresca "Unagrande", 38%, 0,25 кг, пл/с</t>
  </si>
  <si>
    <t>Сливки Panna da Montare "Unagrande", 35,1%, 0,5 кг, пл/с</t>
  </si>
  <si>
    <t>Сливки «Вкусвилл», 38%, 0,25 кг, пл/с</t>
  </si>
  <si>
    <t>Сливки Panna Fresca "Unagrande", 38%, 0,5 л, пл/с</t>
  </si>
  <si>
    <t>Творожный "Pretto", 65%, 0,2 кг, пл/с</t>
  </si>
  <si>
    <t>Творожный "Pretto", 55%, 0,5 кг, пл/с</t>
  </si>
  <si>
    <t>Творожный "Pretto", 65%, 2,5 кг, пл/в</t>
  </si>
  <si>
    <t>Творожный "Pretto", 55%, 2,5 кг, пл/в</t>
  </si>
  <si>
    <t>Творожный сливочный «LiebenDorf», 70%, 0,14 кг, п/с</t>
  </si>
  <si>
    <t xml:space="preserve">Творожный с зеленью «LiebenDorf», 70%, 0,14 кг, п/с  </t>
  </si>
  <si>
    <t>Робиола "Unagrande", 65%, 0,14 кг, пл/с</t>
  </si>
  <si>
    <t>Маскарпоне "Зеленая Линия", 80%, 0,25 кг, пл/с</t>
  </si>
  <si>
    <t>Маскарпоне без лактозы "Unagrande", 80%, 0,25 кг, пл/с</t>
  </si>
  <si>
    <t>Маскарпоне "ВкусВилл", 80%, 0,25 кг, пл/с (6 шт)</t>
  </si>
  <si>
    <t>Маскарпоне "Красная птица", 80%,  0,25 кг, пл/с, (6 шт)</t>
  </si>
  <si>
    <t>Маскарпоне "Unаgrande", 80%, 0,5 кг, пл/с</t>
  </si>
  <si>
    <t>ОАЭ_Маскарпоне без лактозы "Unagrande", 80%, 0,25 кг, пл/с</t>
  </si>
  <si>
    <t>Маскарпоне "Pretto", 80%, 2,5 кг, пл/в</t>
  </si>
  <si>
    <t>Маскарпоне "Unagrande", 80%, 0,25 кг, пл/с</t>
  </si>
  <si>
    <t>Маскарпоне "Pretto", 80%, 0,25 кг, пл/с</t>
  </si>
  <si>
    <t>Маскарпоне "Pretto", 80%, 0,5 кг, пл/с</t>
  </si>
  <si>
    <t>Маскарпоне с шоколадом "Бонджорно", 50%, 0,14 кг, пл/с</t>
  </si>
  <si>
    <t>Качокавалло "Unagrande", 45%, 0,26 кг, в/у, (8 шт)</t>
  </si>
  <si>
    <t>Четук "Умалат", 45%, 0,37 кг, в/у</t>
  </si>
  <si>
    <t>Домашний «Фермерская коллекция», 45%, 0,37 кг, в/у</t>
  </si>
  <si>
    <t>Брынза классическая "Умалат", 45%, 0,2 кг, т/ф</t>
  </si>
  <si>
    <t>Брынза болгарская "Велика Брънза", 45%, 0,2 кг, т/ф</t>
  </si>
  <si>
    <t>Брынза болгарская "Вкусвилл", 45%, 0,2 кг, т/ф</t>
  </si>
  <si>
    <t>Брынза классическая "Умалат", 45%, 1,4 кг, в/у (брус)</t>
  </si>
  <si>
    <t>Чанах "Умалат", 45%, 0,2 кг, т/ф</t>
  </si>
  <si>
    <t xml:space="preserve">Брынза классическая «Вкусвилл», 45%, 0,2 кг, т/ф  </t>
  </si>
  <si>
    <t xml:space="preserve">ОБРАЗЦЫ Рикотта МАНГО-МАРАКУЙЯ </t>
  </si>
  <si>
    <t>ОБРАЗЦЫ Рикотта КОКОС</t>
  </si>
  <si>
    <t>ОБРАЗЦЫ Рикотта МИНДАЛЬ</t>
  </si>
  <si>
    <t>Халуми для жарки «kλαssikós», 45%, 0,3 кг, к/к</t>
  </si>
  <si>
    <t>Код номенклатуры в 1C</t>
  </si>
  <si>
    <t>Н0000084595</t>
  </si>
  <si>
    <t>Н0000096641</t>
  </si>
  <si>
    <t>Н0000098293</t>
  </si>
  <si>
    <t>00-00006396</t>
  </si>
  <si>
    <t>00-00006405</t>
  </si>
  <si>
    <t>00-00008742</t>
  </si>
  <si>
    <t>00-00008743</t>
  </si>
  <si>
    <t>Н0000081879</t>
  </si>
  <si>
    <t>Н0000096814</t>
  </si>
  <si>
    <t>Н0000097655</t>
  </si>
  <si>
    <t>Н0000094741</t>
  </si>
  <si>
    <t>Н0000095992</t>
  </si>
  <si>
    <t>Н0000090330</t>
  </si>
  <si>
    <t>Н0000098463</t>
  </si>
  <si>
    <t>00-00008525</t>
  </si>
  <si>
    <t>Н0000096639</t>
  </si>
  <si>
    <t>Н0000099331</t>
  </si>
  <si>
    <t>Н0000093444</t>
  </si>
  <si>
    <t>00-00008879</t>
  </si>
  <si>
    <t>00-00008988</t>
  </si>
  <si>
    <t>Н0000096233</t>
  </si>
  <si>
    <t>Н0000096636</t>
  </si>
  <si>
    <t>Н0000096805</t>
  </si>
  <si>
    <t>Н0000097277</t>
  </si>
  <si>
    <t>Н0000094727</t>
  </si>
  <si>
    <t>Н0000094737</t>
  </si>
  <si>
    <t>Н0000095985</t>
  </si>
  <si>
    <t>Н0000098465</t>
  </si>
  <si>
    <t>00-00007188</t>
  </si>
  <si>
    <t>00-00008507</t>
  </si>
  <si>
    <t>00-00008816</t>
  </si>
  <si>
    <t>00-00009215</t>
  </si>
  <si>
    <t>Н0000090380</t>
  </si>
  <si>
    <t xml:space="preserve">327192013  </t>
  </si>
  <si>
    <t>00-00009632</t>
  </si>
  <si>
    <t>Н0000096234</t>
  </si>
  <si>
    <t>Н0000096804</t>
  </si>
  <si>
    <t>Н0000097275</t>
  </si>
  <si>
    <t>Н0000098464</t>
  </si>
  <si>
    <t>Н0000094728</t>
  </si>
  <si>
    <t>Н0000094729</t>
  </si>
  <si>
    <t>Н0000094736</t>
  </si>
  <si>
    <t>Н0000095415</t>
  </si>
  <si>
    <t>Н0000095981</t>
  </si>
  <si>
    <t>00-00007161</t>
  </si>
  <si>
    <t>00-00008508</t>
  </si>
  <si>
    <t>00-00008815</t>
  </si>
  <si>
    <t>00-00009216</t>
  </si>
  <si>
    <t>Н0000090381</t>
  </si>
  <si>
    <t xml:space="preserve">327193010  </t>
  </si>
  <si>
    <t>00-00009633</t>
  </si>
  <si>
    <t>00-00008479</t>
  </si>
  <si>
    <t>Н0000096235</t>
  </si>
  <si>
    <t>Н0000097279</t>
  </si>
  <si>
    <t>Н0000098694</t>
  </si>
  <si>
    <t>Н0000094029</t>
  </si>
  <si>
    <t>Н0000095392</t>
  </si>
  <si>
    <t>Н0000098818</t>
  </si>
  <si>
    <t>Н0000098819</t>
  </si>
  <si>
    <t>00-00006857</t>
  </si>
  <si>
    <t>00-00007992</t>
  </si>
  <si>
    <t>Н0000086888</t>
  </si>
  <si>
    <t>Н0000088471</t>
  </si>
  <si>
    <t>00-00010060</t>
  </si>
  <si>
    <t>Н0000096627</t>
  </si>
  <si>
    <t>Н0000095930</t>
  </si>
  <si>
    <t>Н0000096629</t>
  </si>
  <si>
    <t>Н0000095932</t>
  </si>
  <si>
    <t>Н0000095931</t>
  </si>
  <si>
    <t>00-00010061</t>
  </si>
  <si>
    <t>00-00010187</t>
  </si>
  <si>
    <t>Н0000096291</t>
  </si>
  <si>
    <t>Н0000096292</t>
  </si>
  <si>
    <t>Н0000096293</t>
  </si>
  <si>
    <t>Н0000098199</t>
  </si>
  <si>
    <t>Н0000093768</t>
  </si>
  <si>
    <t>00-00007583</t>
  </si>
  <si>
    <t>00-00008312</t>
  </si>
  <si>
    <t>00-00008313</t>
  </si>
  <si>
    <t>00-00008556</t>
  </si>
  <si>
    <t>00-00008559</t>
  </si>
  <si>
    <t>00-00008817</t>
  </si>
  <si>
    <t>Н0000079144</t>
  </si>
  <si>
    <t>Н0000084378</t>
  </si>
  <si>
    <t>Н0000096418</t>
  </si>
  <si>
    <t>Н0000096640</t>
  </si>
  <si>
    <t>Н0000097278</t>
  </si>
  <si>
    <t>Н0000097280</t>
  </si>
  <si>
    <t>Н0000094274</t>
  </si>
  <si>
    <t>Н0000094726</t>
  </si>
  <si>
    <t>Н0000094735</t>
  </si>
  <si>
    <t>Н0000095251</t>
  </si>
  <si>
    <t>00-00006397</t>
  </si>
  <si>
    <t>00-00008454</t>
  </si>
  <si>
    <t>00-00008810</t>
  </si>
  <si>
    <t>00-00008814</t>
  </si>
  <si>
    <t>00-00008894</t>
  </si>
  <si>
    <t>00-00009217</t>
  </si>
  <si>
    <t>00-00009233</t>
  </si>
  <si>
    <t>Н0000079372</t>
  </si>
  <si>
    <t>00-00009887</t>
  </si>
  <si>
    <t>00-00010112</t>
  </si>
  <si>
    <t>00-00010673</t>
  </si>
  <si>
    <t>Н0000096638</t>
  </si>
  <si>
    <t>Н0000093998</t>
  </si>
  <si>
    <t>Н0000094497</t>
  </si>
  <si>
    <t>Н0000095934</t>
  </si>
  <si>
    <t>Н0000098311</t>
  </si>
  <si>
    <t>00-00008811</t>
  </si>
  <si>
    <t>00-00010669</t>
  </si>
  <si>
    <t>Н0000098310</t>
  </si>
  <si>
    <t>Н0000096632</t>
  </si>
  <si>
    <t>Н0000097944</t>
  </si>
  <si>
    <t>Н0000098397</t>
  </si>
  <si>
    <t>Н0000098466</t>
  </si>
  <si>
    <t>Н0000098695</t>
  </si>
  <si>
    <t>Н0000085588</t>
  </si>
  <si>
    <t>Н0000097946</t>
  </si>
  <si>
    <t>Н0000098693</t>
  </si>
  <si>
    <t>00-00008812</t>
  </si>
  <si>
    <t>Н0000098198</t>
  </si>
  <si>
    <t>Н0000098196</t>
  </si>
  <si>
    <t>Н0000098197</t>
  </si>
  <si>
    <t>00-00006403</t>
  </si>
  <si>
    <t>00-00008892</t>
  </si>
  <si>
    <t>00-00009304</t>
  </si>
  <si>
    <t>00-00009306</t>
  </si>
  <si>
    <t>Н0000096634</t>
  </si>
  <si>
    <t>Н0000097529</t>
  </si>
  <si>
    <t>00-00007502</t>
  </si>
  <si>
    <t>00-00008893</t>
  </si>
  <si>
    <t>Н0000090708</t>
  </si>
  <si>
    <t>Н0000097368</t>
  </si>
  <si>
    <t>00-00007125</t>
  </si>
  <si>
    <t>00-00009325</t>
  </si>
  <si>
    <t>00-00009383</t>
  </si>
  <si>
    <t>00-00010058</t>
  </si>
  <si>
    <t>00-00010059</t>
  </si>
  <si>
    <t>Н0000097945</t>
  </si>
  <si>
    <t>Н0000098195</t>
  </si>
  <si>
    <t>Н0000098398</t>
  </si>
  <si>
    <t>Н0000094363</t>
  </si>
  <si>
    <t>Н0000095118</t>
  </si>
  <si>
    <t>Н0000085587</t>
  </si>
  <si>
    <t>00-00008813</t>
  </si>
  <si>
    <t>00-00009384</t>
  </si>
  <si>
    <t>Н0000079142</t>
  </si>
  <si>
    <t>Н0000083955</t>
  </si>
  <si>
    <t>Н0000083957</t>
  </si>
  <si>
    <t>00-00006404</t>
  </si>
  <si>
    <t>Н0000094740</t>
  </si>
  <si>
    <t>Н0000088717</t>
  </si>
  <si>
    <t>00-00009020</t>
  </si>
  <si>
    <t>00-00007070</t>
  </si>
  <si>
    <t>00-00008028</t>
  </si>
  <si>
    <t>00-00009530</t>
  </si>
  <si>
    <t>00-00009643</t>
  </si>
  <si>
    <t>00-00010095</t>
  </si>
  <si>
    <t>00-00009486</t>
  </si>
  <si>
    <t>00-00010207</t>
  </si>
  <si>
    <t>00-00010208</t>
  </si>
  <si>
    <t>00-00010209</t>
  </si>
  <si>
    <t>00-00010245</t>
  </si>
  <si>
    <t>Фактические остатки на складах - Заявлено, кг:</t>
  </si>
  <si>
    <t>Нормативные остатки, кг</t>
  </si>
  <si>
    <t>Заявлено всего, кг:</t>
  </si>
  <si>
    <t>Тип варки</t>
  </si>
  <si>
    <t>Форм фактор</t>
  </si>
  <si>
    <t>Бренд</t>
  </si>
  <si>
    <t>Номенклатура</t>
  </si>
  <si>
    <t>Факт.остатки, заявка</t>
  </si>
  <si>
    <t>Нормативные остатки</t>
  </si>
  <si>
    <t>Неучтенные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</si>
  <si>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</si>
  <si>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</si>
  <si>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</si>
  <si>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</si>
  <si>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</si>
  <si>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</si>
  <si>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2.7, Альче, без лактозы</t>
  </si>
  <si>
    <t>Сулугуни</t>
  </si>
  <si>
    <t>Умалат</t>
  </si>
  <si>
    <t>[55, 193, 204, 226]</t>
  </si>
  <si>
    <t>Для пиццы</t>
  </si>
  <si>
    <t>Unagrande</t>
  </si>
  <si>
    <t>3.2, Альче, без лактозы</t>
  </si>
  <si>
    <t>Фиор Ди Латте</t>
  </si>
  <si>
    <t>[182, 183]</t>
  </si>
  <si>
    <t>Чильеджина</t>
  </si>
  <si>
    <t>3.2, Biotec, без лактозы</t>
  </si>
  <si>
    <t>ВкусВилл</t>
  </si>
  <si>
    <t>[75, 202, 68, 203]</t>
  </si>
  <si>
    <t>Красная птица</t>
  </si>
  <si>
    <t>2.7, Сакко</t>
  </si>
  <si>
    <t>Моцарелла</t>
  </si>
  <si>
    <t>Эсперсон</t>
  </si>
  <si>
    <t>[82, 97, 46, 78, 79, 28, 29, 101, 196, 217, 222, 85, 84]</t>
  </si>
  <si>
    <t>Фермерская коллекция</t>
  </si>
  <si>
    <t>Pretto</t>
  </si>
  <si>
    <t>Вкусвилл</t>
  </si>
  <si>
    <t>Aventino</t>
  </si>
  <si>
    <t>Metro Chef</t>
  </si>
  <si>
    <t>2.7, Альче</t>
  </si>
  <si>
    <t>[44, 43, 40, 42, 86, 199, 51, 98, 200, 48, 31, 35, 175, 184, 186, 205, 100, 45, 36, 38, 37, 187, 227]</t>
  </si>
  <si>
    <t>Foodfest</t>
  </si>
  <si>
    <t>Бонджорно</t>
  </si>
  <si>
    <t>SORIMA</t>
  </si>
  <si>
    <t>3.2, Biotec</t>
  </si>
  <si>
    <t>[70, 194, 58, 195, 174]</t>
  </si>
  <si>
    <t>3.2, Сакко</t>
  </si>
  <si>
    <t>[73, 74, 81, 72, 76, 88, 168, 77, 95, 209, 64, 66, 80, 87, 61, 60, 65, 167, 62, 94, 210]</t>
  </si>
  <si>
    <t>Каждый день</t>
  </si>
  <si>
    <t>Orecchio Oro</t>
  </si>
  <si>
    <t>Ваш выбор</t>
  </si>
  <si>
    <t>SPAR</t>
  </si>
  <si>
    <t>Turatti</t>
  </si>
  <si>
    <t>3.6, Альче</t>
  </si>
  <si>
    <t>Качокавалло</t>
  </si>
  <si>
    <t>[52]</t>
  </si>
  <si>
    <t>Номер варки</t>
  </si>
  <si>
    <t>Группа</t>
  </si>
  <si>
    <t>Форм фактор плавления</t>
  </si>
  <si>
    <t>Тип фасовщика</t>
  </si>
  <si>
    <t>SKU</t>
  </si>
  <si>
    <t>КГ</t>
  </si>
  <si>
    <t>Остатки</t>
  </si>
  <si>
    <t>Номер команды</t>
  </si>
  <si>
    <t>Мойка</t>
  </si>
  <si>
    <t>Конфигурация варки</t>
  </si>
  <si>
    <t>Вес варки</t>
  </si>
  <si>
    <t>Разделитель</t>
  </si>
  <si>
    <t>Остатки cumsum</t>
  </si>
  <si>
    <t>Разделитель int</t>
  </si>
  <si>
    <t>Название варки</t>
  </si>
  <si>
    <t>Коэффициент</t>
  </si>
  <si>
    <t>Подставить</t>
  </si>
  <si>
    <t>Сумма варок</t>
  </si>
  <si>
    <t>Количество варок</t>
  </si>
  <si>
    <t>Вода: 125</t>
  </si>
  <si>
    <t>Мультиголова</t>
  </si>
  <si>
    <t>-</t>
  </si>
  <si>
    <t>Вода: 8</t>
  </si>
  <si>
    <t>Соль: 15</t>
  </si>
  <si>
    <t>Техновак</t>
  </si>
  <si>
    <t>Соль: 30</t>
  </si>
  <si>
    <t>Ульма</t>
  </si>
  <si>
    <t>Соль: 1</t>
  </si>
  <si>
    <t>Соль: 370</t>
  </si>
  <si>
    <t>Соль: 280</t>
  </si>
  <si>
    <t>Соль: 1200</t>
  </si>
  <si>
    <t>Короткая мойка</t>
  </si>
  <si>
    <t>Длинная мойка</t>
  </si>
  <si>
    <t>Вода: 100</t>
  </si>
  <si>
    <t>Вода: 200</t>
  </si>
  <si>
    <t>Масса</t>
  </si>
  <si>
    <t>Соль: 150</t>
  </si>
  <si>
    <t>Соль: 200</t>
  </si>
  <si>
    <t>Соль: 260</t>
  </si>
  <si>
    <t>Соль: 460</t>
  </si>
  <si>
    <t>Соль: 7.5</t>
  </si>
  <si>
    <t>Соль: 700</t>
  </si>
  <si>
    <t>1</t>
  </si>
  <si>
    <t>Моцарелла в воде Грандиоза "Unagrande", 50%, 0,2/0,36 кг, ф/п</t>
  </si>
  <si>
    <t>Моцарелла в воде Фиор Ди Латте "Fine Life", 45%, 0,125/0,225 кг, ф/п</t>
  </si>
  <si>
    <t>Моцарелла в воде Фиор Ди Латте "ВкусВилл", 50%, 0,125/0,225 кг, ф/п</t>
  </si>
  <si>
    <t>Моцарелла в воде Фиор Ди Латте без лактозы "Красная птица", 45%, 0,125/0,225 кг, ф/п</t>
  </si>
  <si>
    <t>Моцарелла в воде Фиор Ди Латте без лактозы “Unagrande", 45%, 0,125/0,225 кг, ф/п (8 шт)</t>
  </si>
  <si>
    <t>Моцарелла в воде Чильеджина "Fine Life", 45%, 0,125/0,225 кг, ф/п</t>
  </si>
  <si>
    <t>Моцарелла в воде Чильеджина без лактозы "Unagrande", 45%, 0,125/0,225 кг, ф/п (8 шт)</t>
  </si>
  <si>
    <t>Качокавалло "Unagrande" (Метро), 45%, кг</t>
  </si>
  <si>
    <t>Качокавалло "Unagrande" (ОК), 45%, кг</t>
  </si>
  <si>
    <t>Качокавалло "Unagrande", 45%, 0,8 кг</t>
  </si>
  <si>
    <t>Качокавалло "Unagrande", 45%, кг</t>
  </si>
  <si>
    <t>Качокавалло "Unagrande", 45%, кг Х5</t>
  </si>
  <si>
    <t>Моцарелла "Unagrande", 45%, 0,12 кг, ф/п (кубики)</t>
  </si>
  <si>
    <t>2</t>
  </si>
  <si>
    <t>Моцарелла (палочки), 45%, кг, пл/л</t>
  </si>
  <si>
    <t>Моцарелла без лактозы для сэндвичей "Unagrande", 45%, 0,28 кг, т/ф (8 шт)</t>
  </si>
  <si>
    <t>Моцарелла для бутербродов "Aventino", 45%, 0,2 кг, т/ф</t>
  </si>
  <si>
    <t>Моцарелла для пиццы "Pretto", 45%, 0,46 кг, т/ф, (8 шт)</t>
  </si>
  <si>
    <t>Моцарелла для пиццы "ВкусВилл", 45%, 0,2 кг, т/ф</t>
  </si>
  <si>
    <t>Моцарелла для пиццы "Фермерская коллекция", 45%, 0,2 кг, т/ф</t>
  </si>
  <si>
    <t>Моцарелла для пиццы «Fine Life», 45%, 0,37 кг, т/ф, (6 шт)</t>
  </si>
  <si>
    <t>Моцарелла палочки 7,5 гр Эсперсен, 45%, кг, пл/л</t>
  </si>
  <si>
    <t>Моцарелла шары "Metro Chef", 45%, кг, в/у</t>
  </si>
  <si>
    <t>Сулугуни "Foodfest", 45%, 0,28 кг, т/ф</t>
  </si>
  <si>
    <t>Сулугуни "Маркет Перекресток", 45%, 0,28 кг, т/ф</t>
  </si>
  <si>
    <t>Сулугуни "Свежий ряд", 45%, 0,28 кг, т/ф</t>
  </si>
  <si>
    <t>Сулугуни "Умалат", 45%, 0,37 кг, т/ф, (6 шт)</t>
  </si>
  <si>
    <t>8300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</si>
</sst>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rgb="FF000000"/>
      <name val="Calibri"/>
      <charset val="1"/>
    </font>
    <font>
      <sz val="8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8"/>
      <color rgb="FF000000"/>
      <name val="Calibri"/>
      <family val="2"/>
      <charset val="204"/>
    </font>
    <font>
      <b/>
      <sz val="11"/>
      <name val="Calibri"/>
    </font>
    <font>
      <sz val="8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1DADA"/>
      </patternFill>
    </fill>
    <fill>
      <patternFill patternType="solid">
        <fgColor rgb="FFE5B7B6"/>
      </patternFill>
    </fill>
    <fill>
      <patternFill patternType="solid">
        <fgColor rgb="FFD9DDDC"/>
      </patternFill>
    </fill>
    <fill>
      <patternFill patternType="solid">
        <fgColor rgb="FFCBC0D9"/>
      </patternFill>
    </fill>
    <fill>
      <patternFill patternType="solid">
        <fgColor rgb="FFE5DFEC"/>
      </patternFill>
    </fill>
    <fill>
      <patternFill patternType="solid">
        <fgColor rgb="FFDAE5F1"/>
      </patternFill>
    </fill>
    <fill>
      <patternFill patternType="solid">
        <fgColor rgb="FFFFEBE0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 applyAlignment="1"/>
    <xf numFmtId="0" fontId="0" fillId="0" borderId="0" xfId="0" applyAlignment="1"/>
    <xf numFmtId="0" fontId="7" fillId="0" borderId="2" xfId="0" applyFont="1" applyBorder="1" applyAlignment="1">
      <alignment horizontal="center" vertical="top"/>
    </xf>
    <xf numFmtId="2" fontId="0" fillId="0" borderId="0" xfId="0" applyNumberFormat="1" applyAlignment="1"/>
    <xf numFmtId="164" fontId="0" fillId="0" borderId="0" xfId="0" applyNumberFormat="1" applyAlignmen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/>
    <xf numFmtId="0" fontId="2" fillId="0" borderId="0" xfId="0" applyFont="1" applyAlignment="1"/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49" fontId="6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49" fontId="2" fillId="0" borderId="0" xfId="0" applyNumberFormat="1" applyFont="1" applyAlignment="1"/>
    <xf numFmtId="49" fontId="0" fillId="0" borderId="0" xfId="0" applyNumberFormat="1" applyAlignment="1"/>
    <xf numFmtId="49" fontId="4" fillId="0" borderId="0" xfId="0" applyNumberFormat="1" applyFont="1" applyAlignment="1">
      <alignment horizontal="center" vertical="center" wrapText="1"/>
    </xf>
    <xf numFmtId="0" fontId="0" fillId="0" borderId="1" xfId="0" applyBorder="1" applyAlignment="1"/>
    <xf numFmtId="0" fontId="8" fillId="2" borderId="2" xfId="0" applyFont="1" applyFill="1" applyBorder="1"/>
    <xf numFmtId="0" fontId="8" fillId="4" borderId="2" xfId="0" applyFont="1" applyFill="1" applyBorder="1"/>
    <xf numFmtId="0" fontId="8" fillId="3" borderId="2" xfId="0" applyFont="1" applyFill="1" applyBorder="1"/>
    <xf numFmtId="0" fontId="8" fillId="5" borderId="2" xfId="0" applyFont="1" applyFill="1" applyBorder="1"/>
    <xf numFmtId="0" fontId="8" fillId="6" borderId="2" xfId="0" applyFont="1" applyFill="1" applyBorder="1"/>
    <xf numFmtId="0" fontId="8" fillId="7" borderId="2" xfId="0" applyFont="1" applyFill="1" applyBorder="1"/>
    <xf numFmtId="0" fontId="8" fillId="8" borderId="2" xfId="0" applyFont="1" applyFill="1" applyBorder="1"/>
    <xf numFmtId="0" fontId="8" fillId="5" borderId="0" xfId="0" applyFont="1" applyFill="1"/>
    <xf numFmtId="0" fontId="8" fillId="5" borderId="0" xfId="0" applyFont="1" applyFill="1" applyAlignment="1"/>
    <xf numFmtId="0" fontId="8" fillId="0" borderId="0" xfId="0" applyFont="1"/>
    <xf numFmtId="0" fontId="8" fillId="0" borderId="0" xfId="0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6" borderId="0" xfId="0" applyFont="1" applyFill="1"/>
    <xf numFmtId="0" fontId="8" fillId="7" borderId="0" xfId="0" applyFont="1" applyFill="1"/>
    <xf numFmtId="0" fontId="8" fillId="2" borderId="0" xfId="0" applyFont="1" applyFill="1"/>
    <xf numFmtId="0" fontId="8" fillId="3" borderId="0" xfId="0" applyFont="1" applyFill="1"/>
    <xf numFmtId="0" fontId="8" fillId="0" borderId="2" xfId="0" applyFont="1" applyBorder="1"/>
    <xf numFmtId="0" fontId="8" fillId="2" borderId="2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8" fillId="6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8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44"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9"/>
  <sheetViews>
    <sheetView zoomScale="90" zoomScaleNormal="90" workbookViewId="0">
      <selection activeCell="L24" sqref="L24"/>
    </sheetView>
  </sheetViews>
  <sheetFormatPr defaultRowHeight="14.4" x14ac:dyDescent="0.3"/>
  <cols>
    <col min="1" max="1025" width="9.109375" style="1" customWidth="1"/>
  </cols>
  <sheetData>
    <row r="1" spans="1:164" x14ac:dyDescent="0.3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  <c r="BM1" s="2">
        <v>63</v>
      </c>
      <c r="BN1" s="2">
        <v>64</v>
      </c>
      <c r="BO1" s="2">
        <v>65</v>
      </c>
      <c r="BP1" s="2">
        <v>66</v>
      </c>
      <c r="BQ1" s="2">
        <v>67</v>
      </c>
      <c r="BR1" s="2">
        <v>68</v>
      </c>
      <c r="BS1" s="2">
        <v>69</v>
      </c>
      <c r="BT1" s="2">
        <v>70</v>
      </c>
      <c r="BU1" s="2">
        <v>71</v>
      </c>
      <c r="BV1" s="2">
        <v>72</v>
      </c>
      <c r="BW1" s="2">
        <v>73</v>
      </c>
      <c r="BX1" s="2">
        <v>74</v>
      </c>
      <c r="BY1" s="2">
        <v>75</v>
      </c>
      <c r="BZ1" s="2">
        <v>76</v>
      </c>
      <c r="CA1" s="2">
        <v>77</v>
      </c>
      <c r="CB1" s="2">
        <v>78</v>
      </c>
      <c r="CC1" s="2">
        <v>79</v>
      </c>
      <c r="CD1" s="2">
        <v>80</v>
      </c>
      <c r="CE1" s="2">
        <v>81</v>
      </c>
      <c r="CF1" s="2">
        <v>82</v>
      </c>
      <c r="CG1" s="2">
        <v>83</v>
      </c>
      <c r="CH1" s="2">
        <v>84</v>
      </c>
      <c r="CI1" s="2">
        <v>85</v>
      </c>
      <c r="CJ1" s="2">
        <v>86</v>
      </c>
      <c r="CK1" s="2">
        <v>87</v>
      </c>
      <c r="CL1" s="2">
        <v>88</v>
      </c>
      <c r="CM1" s="2">
        <v>89</v>
      </c>
      <c r="CN1" s="2">
        <v>90</v>
      </c>
      <c r="CO1" s="2">
        <v>91</v>
      </c>
      <c r="CP1" s="2">
        <v>92</v>
      </c>
      <c r="CQ1" s="2">
        <v>93</v>
      </c>
      <c r="CR1" s="2">
        <v>94</v>
      </c>
      <c r="CS1" s="2">
        <v>95</v>
      </c>
      <c r="CT1" s="2">
        <v>96</v>
      </c>
      <c r="CU1" s="2">
        <v>97</v>
      </c>
      <c r="CV1" s="2">
        <v>98</v>
      </c>
      <c r="CW1" s="2">
        <v>99</v>
      </c>
      <c r="CX1" s="2">
        <v>100</v>
      </c>
      <c r="CY1" s="2">
        <v>101</v>
      </c>
      <c r="CZ1" s="2">
        <v>102</v>
      </c>
      <c r="DA1" s="2">
        <v>103</v>
      </c>
      <c r="DB1" s="2">
        <v>104</v>
      </c>
      <c r="DC1" s="2">
        <v>105</v>
      </c>
      <c r="DD1" s="2">
        <v>106</v>
      </c>
      <c r="DE1" s="2">
        <v>107</v>
      </c>
      <c r="DF1" s="2">
        <v>108</v>
      </c>
      <c r="DG1" s="2">
        <v>109</v>
      </c>
      <c r="DH1" s="2">
        <v>110</v>
      </c>
      <c r="DI1" s="2">
        <v>111</v>
      </c>
      <c r="DJ1" s="2">
        <v>112</v>
      </c>
      <c r="DK1" s="2">
        <v>113</v>
      </c>
      <c r="DL1" s="2">
        <v>114</v>
      </c>
      <c r="DM1" s="2">
        <v>115</v>
      </c>
      <c r="DN1" s="2">
        <v>116</v>
      </c>
      <c r="DO1" s="2">
        <v>117</v>
      </c>
      <c r="DP1" s="2">
        <v>118</v>
      </c>
      <c r="DQ1" s="2">
        <v>119</v>
      </c>
      <c r="DR1" s="2">
        <v>120</v>
      </c>
      <c r="DS1" s="2">
        <v>121</v>
      </c>
      <c r="DT1" s="2">
        <v>122</v>
      </c>
      <c r="DU1" s="2">
        <v>123</v>
      </c>
      <c r="DV1" s="2">
        <v>124</v>
      </c>
      <c r="DW1" s="2">
        <v>125</v>
      </c>
      <c r="DX1" s="2">
        <v>126</v>
      </c>
      <c r="DY1" s="2">
        <v>127</v>
      </c>
      <c r="DZ1" s="2">
        <v>128</v>
      </c>
      <c r="EA1" s="2">
        <v>129</v>
      </c>
      <c r="EB1" s="2">
        <v>130</v>
      </c>
      <c r="EC1" s="2">
        <v>131</v>
      </c>
      <c r="ED1" s="2">
        <v>132</v>
      </c>
      <c r="EE1" s="2">
        <v>133</v>
      </c>
      <c r="EF1" s="2">
        <v>134</v>
      </c>
      <c r="EG1" s="2">
        <v>135</v>
      </c>
      <c r="EH1" s="2">
        <v>136</v>
      </c>
      <c r="EI1" s="2">
        <v>137</v>
      </c>
      <c r="EJ1" s="2">
        <v>138</v>
      </c>
      <c r="EK1" s="2">
        <v>139</v>
      </c>
      <c r="EL1" s="2">
        <v>140</v>
      </c>
      <c r="EM1" s="2">
        <v>141</v>
      </c>
      <c r="EN1" s="2">
        <v>142</v>
      </c>
      <c r="EO1" s="2">
        <v>143</v>
      </c>
      <c r="EP1" s="2">
        <v>144</v>
      </c>
      <c r="EQ1" s="2">
        <v>145</v>
      </c>
      <c r="ER1" s="2">
        <v>146</v>
      </c>
      <c r="ES1" s="2">
        <v>147</v>
      </c>
      <c r="ET1" s="2">
        <v>148</v>
      </c>
      <c r="EU1" s="2">
        <v>149</v>
      </c>
      <c r="EV1" s="2">
        <v>150</v>
      </c>
      <c r="EW1" s="2">
        <v>151</v>
      </c>
      <c r="EX1" s="2">
        <v>152</v>
      </c>
      <c r="EY1" s="2">
        <v>153</v>
      </c>
      <c r="EZ1" s="2">
        <v>154</v>
      </c>
      <c r="FA1" s="2">
        <v>155</v>
      </c>
      <c r="FB1" s="2">
        <v>156</v>
      </c>
      <c r="FC1" s="2">
        <v>157</v>
      </c>
      <c r="FD1" s="2">
        <v>158</v>
      </c>
      <c r="FE1" s="2">
        <v>159</v>
      </c>
      <c r="FF1" s="2">
        <v>160</v>
      </c>
      <c r="FG1" s="2">
        <v>161</v>
      </c>
      <c r="FH1" s="2">
        <v>162</v>
      </c>
    </row>
    <row r="2" spans="1:164" x14ac:dyDescent="0.3">
      <c r="A2" s="2">
        <v>0</v>
      </c>
    </row>
    <row r="3" spans="1:164" x14ac:dyDescent="0.3">
      <c r="A3" s="2">
        <v>1</v>
      </c>
    </row>
    <row r="4" spans="1:164" x14ac:dyDescent="0.3">
      <c r="A4" s="2">
        <v>2</v>
      </c>
    </row>
    <row r="5" spans="1:164" x14ac:dyDescent="0.3">
      <c r="A5" s="2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  <c r="M5" s="1" t="s">
        <v>12</v>
      </c>
      <c r="N5" s="1" t="s">
        <v>13</v>
      </c>
      <c r="O5" s="1" t="s">
        <v>14</v>
      </c>
      <c r="P5" s="1" t="s">
        <v>15</v>
      </c>
      <c r="Q5" s="1" t="s">
        <v>16</v>
      </c>
      <c r="R5" s="1" t="s">
        <v>17</v>
      </c>
      <c r="S5" s="1" t="s">
        <v>18</v>
      </c>
      <c r="T5" s="1" t="s">
        <v>19</v>
      </c>
      <c r="U5" s="1" t="s">
        <v>20</v>
      </c>
      <c r="V5" s="1" t="s">
        <v>21</v>
      </c>
      <c r="W5" s="1" t="s">
        <v>22</v>
      </c>
      <c r="X5" s="1" t="s">
        <v>23</v>
      </c>
      <c r="Y5" s="1" t="s">
        <v>24</v>
      </c>
      <c r="Z5" s="1" t="s">
        <v>25</v>
      </c>
      <c r="AA5" s="1" t="s">
        <v>26</v>
      </c>
      <c r="AB5" s="1" t="s">
        <v>27</v>
      </c>
      <c r="AC5" s="1" t="s">
        <v>28</v>
      </c>
      <c r="AD5" s="1" t="s">
        <v>29</v>
      </c>
      <c r="AE5" s="1" t="s">
        <v>30</v>
      </c>
      <c r="AF5" s="1" t="s">
        <v>31</v>
      </c>
      <c r="AG5" s="1" t="s">
        <v>32</v>
      </c>
      <c r="AH5" s="1" t="s">
        <v>33</v>
      </c>
      <c r="AI5" s="1" t="s">
        <v>34</v>
      </c>
      <c r="AJ5" s="1" t="s">
        <v>35</v>
      </c>
      <c r="AK5" s="1" t="s">
        <v>36</v>
      </c>
      <c r="AL5" s="1" t="s">
        <v>37</v>
      </c>
      <c r="AM5" s="1" t="s">
        <v>38</v>
      </c>
      <c r="AN5" s="1" t="s">
        <v>39</v>
      </c>
      <c r="AO5" s="1" t="s">
        <v>40</v>
      </c>
      <c r="AP5" s="1" t="s">
        <v>41</v>
      </c>
      <c r="AQ5" s="1" t="s">
        <v>42</v>
      </c>
      <c r="AR5" s="1" t="s">
        <v>43</v>
      </c>
      <c r="AS5" s="1" t="s">
        <v>44</v>
      </c>
      <c r="AT5" s="1" t="s">
        <v>45</v>
      </c>
      <c r="AU5" s="1" t="s">
        <v>46</v>
      </c>
      <c r="AV5" s="1" t="s">
        <v>47</v>
      </c>
      <c r="AW5" s="1" t="s">
        <v>48</v>
      </c>
      <c r="AX5" s="1" t="s">
        <v>49</v>
      </c>
      <c r="AY5" s="1" t="s">
        <v>50</v>
      </c>
      <c r="AZ5" s="1" t="s">
        <v>51</v>
      </c>
      <c r="BA5" s="1" t="s">
        <v>52</v>
      </c>
      <c r="BB5" s="1" t="s">
        <v>53</v>
      </c>
      <c r="BC5" s="1" t="s">
        <v>54</v>
      </c>
      <c r="BD5" s="1" t="s">
        <v>55</v>
      </c>
      <c r="BE5" s="1" t="s">
        <v>56</v>
      </c>
      <c r="BF5" s="1" t="s">
        <v>57</v>
      </c>
      <c r="BG5" s="1" t="s">
        <v>58</v>
      </c>
      <c r="BH5" s="1" t="s">
        <v>59</v>
      </c>
      <c r="BI5" s="1" t="s">
        <v>60</v>
      </c>
      <c r="BJ5" s="1" t="s">
        <v>61</v>
      </c>
      <c r="BK5" s="1" t="s">
        <v>62</v>
      </c>
      <c r="BL5" s="1" t="s">
        <v>63</v>
      </c>
      <c r="BM5" s="1" t="s">
        <v>64</v>
      </c>
      <c r="BN5" s="1" t="s">
        <v>65</v>
      </c>
      <c r="BO5" s="1" t="s">
        <v>66</v>
      </c>
      <c r="BP5" s="1" t="s">
        <v>67</v>
      </c>
      <c r="BQ5" s="1" t="s">
        <v>68</v>
      </c>
      <c r="BR5" s="1" t="s">
        <v>69</v>
      </c>
      <c r="BS5" s="1" t="s">
        <v>70</v>
      </c>
      <c r="BT5" s="1" t="s">
        <v>71</v>
      </c>
      <c r="BU5" s="1" t="s">
        <v>72</v>
      </c>
      <c r="BV5" s="1" t="s">
        <v>73</v>
      </c>
      <c r="BW5" s="1" t="s">
        <v>74</v>
      </c>
      <c r="BX5" s="1" t="s">
        <v>75</v>
      </c>
      <c r="BY5" s="1" t="s">
        <v>76</v>
      </c>
      <c r="BZ5" s="1" t="s">
        <v>77</v>
      </c>
      <c r="CA5" s="1" t="s">
        <v>78</v>
      </c>
      <c r="CB5" s="1" t="s">
        <v>79</v>
      </c>
      <c r="CC5" s="1" t="s">
        <v>80</v>
      </c>
      <c r="CD5" s="1" t="s">
        <v>81</v>
      </c>
      <c r="CE5" s="1" t="s">
        <v>82</v>
      </c>
      <c r="CF5" s="1" t="s">
        <v>83</v>
      </c>
      <c r="CG5" s="1" t="s">
        <v>84</v>
      </c>
      <c r="CH5" s="1" t="s">
        <v>85</v>
      </c>
      <c r="CI5" s="1" t="s">
        <v>86</v>
      </c>
      <c r="CJ5" s="1" t="s">
        <v>87</v>
      </c>
      <c r="CK5" s="1" t="s">
        <v>88</v>
      </c>
      <c r="CL5" s="1" t="s">
        <v>89</v>
      </c>
      <c r="CM5" s="1" t="s">
        <v>90</v>
      </c>
      <c r="CN5" s="1" t="s">
        <v>91</v>
      </c>
      <c r="CO5" s="1" t="s">
        <v>92</v>
      </c>
      <c r="CP5" s="1" t="s">
        <v>93</v>
      </c>
      <c r="CQ5" s="1" t="s">
        <v>94</v>
      </c>
      <c r="CR5" s="1" t="s">
        <v>95</v>
      </c>
      <c r="CS5" s="1" t="s">
        <v>96</v>
      </c>
      <c r="CT5" s="1" t="s">
        <v>97</v>
      </c>
      <c r="CU5" s="1" t="s">
        <v>98</v>
      </c>
      <c r="CV5" s="1" t="s">
        <v>99</v>
      </c>
      <c r="CW5" s="1" t="s">
        <v>100</v>
      </c>
      <c r="CX5" s="1" t="s">
        <v>101</v>
      </c>
      <c r="CY5" s="1" t="s">
        <v>102</v>
      </c>
      <c r="CZ5" s="1" t="s">
        <v>103</v>
      </c>
      <c r="DA5" s="1" t="s">
        <v>104</v>
      </c>
      <c r="DB5" s="1" t="s">
        <v>105</v>
      </c>
      <c r="DC5" s="1" t="s">
        <v>106</v>
      </c>
      <c r="DD5" s="1" t="s">
        <v>107</v>
      </c>
      <c r="DE5" s="1" t="s">
        <v>108</v>
      </c>
      <c r="DF5" s="1" t="s">
        <v>109</v>
      </c>
      <c r="DG5" s="1" t="s">
        <v>110</v>
      </c>
      <c r="DH5" s="1" t="s">
        <v>111</v>
      </c>
      <c r="DI5" s="1" t="s">
        <v>112</v>
      </c>
      <c r="DJ5" s="1" t="s">
        <v>113</v>
      </c>
      <c r="DK5" s="1" t="s">
        <v>114</v>
      </c>
      <c r="DL5" s="1" t="s">
        <v>115</v>
      </c>
      <c r="DM5" s="1" t="s">
        <v>116</v>
      </c>
      <c r="DN5" s="1" t="s">
        <v>117</v>
      </c>
      <c r="DO5" s="1" t="s">
        <v>118</v>
      </c>
      <c r="DP5" s="1" t="s">
        <v>119</v>
      </c>
      <c r="DQ5" s="1" t="s">
        <v>120</v>
      </c>
      <c r="DR5" s="1" t="s">
        <v>121</v>
      </c>
      <c r="DS5" s="1" t="s">
        <v>122</v>
      </c>
      <c r="DT5" s="1" t="s">
        <v>123</v>
      </c>
      <c r="DU5" s="1" t="s">
        <v>124</v>
      </c>
      <c r="DV5" s="1" t="s">
        <v>125</v>
      </c>
      <c r="DW5" s="1" t="s">
        <v>126</v>
      </c>
      <c r="DX5" s="1" t="s">
        <v>127</v>
      </c>
      <c r="DY5" s="1" t="s">
        <v>128</v>
      </c>
      <c r="DZ5" s="1" t="s">
        <v>129</v>
      </c>
      <c r="EA5" s="1" t="s">
        <v>130</v>
      </c>
      <c r="EB5" s="1" t="s">
        <v>131</v>
      </c>
      <c r="EC5" s="1" t="s">
        <v>132</v>
      </c>
      <c r="ED5" s="1" t="s">
        <v>133</v>
      </c>
      <c r="EE5" s="1" t="s">
        <v>134</v>
      </c>
      <c r="EF5" s="1" t="s">
        <v>135</v>
      </c>
      <c r="EG5" s="1" t="s">
        <v>136</v>
      </c>
      <c r="EH5" s="1" t="s">
        <v>137</v>
      </c>
      <c r="EI5" s="1" t="s">
        <v>138</v>
      </c>
      <c r="EJ5" s="1" t="s">
        <v>139</v>
      </c>
      <c r="EK5" s="1" t="s">
        <v>140</v>
      </c>
      <c r="EL5" s="1" t="s">
        <v>141</v>
      </c>
      <c r="EM5" s="1" t="s">
        <v>142</v>
      </c>
      <c r="EN5" s="1" t="s">
        <v>143</v>
      </c>
      <c r="EO5" s="1" t="s">
        <v>144</v>
      </c>
      <c r="EP5" s="1" t="s">
        <v>145</v>
      </c>
      <c r="EQ5" s="1" t="s">
        <v>146</v>
      </c>
      <c r="ER5" s="1" t="s">
        <v>147</v>
      </c>
      <c r="ES5" s="1" t="s">
        <v>148</v>
      </c>
      <c r="ET5" s="1" t="s">
        <v>149</v>
      </c>
      <c r="EU5" s="1" t="s">
        <v>150</v>
      </c>
      <c r="EV5" s="1" t="s">
        <v>151</v>
      </c>
      <c r="EW5" s="1" t="s">
        <v>152</v>
      </c>
      <c r="EX5" s="1" t="s">
        <v>153</v>
      </c>
      <c r="EY5" s="1" t="s">
        <v>154</v>
      </c>
      <c r="EZ5" s="1" t="s">
        <v>155</v>
      </c>
      <c r="FA5" s="1" t="s">
        <v>156</v>
      </c>
      <c r="FB5" s="1" t="s">
        <v>157</v>
      </c>
      <c r="FC5" s="1" t="s">
        <v>158</v>
      </c>
      <c r="FD5" s="1" t="s">
        <v>159</v>
      </c>
      <c r="FE5" s="1" t="s">
        <v>160</v>
      </c>
      <c r="FF5" s="1" t="s">
        <v>161</v>
      </c>
      <c r="FG5" s="1" t="s">
        <v>162</v>
      </c>
      <c r="FH5" s="1" t="s">
        <v>163</v>
      </c>
    </row>
    <row r="6" spans="1:164" x14ac:dyDescent="0.3">
      <c r="A6" s="2" t="s">
        <v>164</v>
      </c>
      <c r="B6" s="1" t="s">
        <v>165</v>
      </c>
      <c r="C6" s="1" t="s">
        <v>166</v>
      </c>
      <c r="D6" s="1" t="s">
        <v>167</v>
      </c>
      <c r="E6" s="1" t="s">
        <v>168</v>
      </c>
      <c r="F6" s="1" t="s">
        <v>169</v>
      </c>
      <c r="G6" s="1" t="s">
        <v>170</v>
      </c>
      <c r="H6" s="1" t="s">
        <v>171</v>
      </c>
      <c r="I6" s="1" t="s">
        <v>172</v>
      </c>
      <c r="J6" s="1" t="s">
        <v>173</v>
      </c>
      <c r="K6" s="1" t="s">
        <v>174</v>
      </c>
      <c r="L6" s="1" t="s">
        <v>175</v>
      </c>
      <c r="M6" s="1" t="s">
        <v>176</v>
      </c>
      <c r="N6" s="1" t="s">
        <v>177</v>
      </c>
      <c r="O6" s="1" t="s">
        <v>178</v>
      </c>
      <c r="P6" s="1" t="s">
        <v>179</v>
      </c>
      <c r="Q6" s="1" t="s">
        <v>180</v>
      </c>
      <c r="R6" s="1" t="s">
        <v>181</v>
      </c>
      <c r="S6" s="1" t="s">
        <v>182</v>
      </c>
      <c r="T6" s="1" t="s">
        <v>183</v>
      </c>
      <c r="U6" s="1" t="s">
        <v>184</v>
      </c>
      <c r="V6" s="1" t="s">
        <v>185</v>
      </c>
      <c r="W6" s="1" t="s">
        <v>186</v>
      </c>
      <c r="X6" s="1" t="s">
        <v>187</v>
      </c>
      <c r="Y6" s="1" t="s">
        <v>188</v>
      </c>
      <c r="Z6" s="1" t="s">
        <v>189</v>
      </c>
      <c r="AA6" s="1" t="s">
        <v>190</v>
      </c>
      <c r="AB6" s="1" t="s">
        <v>191</v>
      </c>
      <c r="AC6" s="1" t="s">
        <v>192</v>
      </c>
      <c r="AD6" s="1" t="s">
        <v>193</v>
      </c>
      <c r="AE6" s="1" t="s">
        <v>194</v>
      </c>
      <c r="AF6" s="1" t="s">
        <v>195</v>
      </c>
      <c r="AG6" s="1" t="s">
        <v>196</v>
      </c>
      <c r="AH6" s="1" t="s">
        <v>197</v>
      </c>
      <c r="AI6" s="1" t="s">
        <v>198</v>
      </c>
      <c r="AJ6" s="1" t="s">
        <v>199</v>
      </c>
      <c r="AK6" s="1" t="s">
        <v>200</v>
      </c>
      <c r="AL6" s="1" t="s">
        <v>201</v>
      </c>
      <c r="AM6" s="1" t="s">
        <v>202</v>
      </c>
      <c r="AN6" s="1" t="s">
        <v>203</v>
      </c>
      <c r="AO6" s="1" t="s">
        <v>204</v>
      </c>
      <c r="AP6" s="1" t="s">
        <v>205</v>
      </c>
      <c r="AQ6" s="1" t="s">
        <v>206</v>
      </c>
      <c r="AR6" s="1" t="s">
        <v>207</v>
      </c>
      <c r="AS6" s="1" t="s">
        <v>208</v>
      </c>
      <c r="AT6" s="1" t="s">
        <v>209</v>
      </c>
      <c r="AU6" s="1" t="s">
        <v>210</v>
      </c>
      <c r="AV6" s="1" t="s">
        <v>211</v>
      </c>
      <c r="AW6" s="1" t="s">
        <v>212</v>
      </c>
      <c r="AX6" s="1" t="s">
        <v>213</v>
      </c>
      <c r="AY6" s="1" t="s">
        <v>214</v>
      </c>
      <c r="AZ6" s="1" t="s">
        <v>215</v>
      </c>
      <c r="BA6" s="1" t="s">
        <v>216</v>
      </c>
      <c r="BB6" s="1" t="s">
        <v>217</v>
      </c>
      <c r="BC6" s="1" t="s">
        <v>218</v>
      </c>
      <c r="BD6" s="1" t="s">
        <v>219</v>
      </c>
      <c r="BE6" s="1" t="s">
        <v>220</v>
      </c>
      <c r="BF6" s="1" t="s">
        <v>221</v>
      </c>
      <c r="BG6" s="1" t="s">
        <v>222</v>
      </c>
      <c r="BH6" s="1" t="s">
        <v>223</v>
      </c>
      <c r="BI6" s="1" t="s">
        <v>224</v>
      </c>
      <c r="BJ6" s="1" t="s">
        <v>225</v>
      </c>
      <c r="BK6" s="1" t="s">
        <v>226</v>
      </c>
      <c r="BL6" s="1" t="s">
        <v>227</v>
      </c>
      <c r="BM6" s="1" t="s">
        <v>228</v>
      </c>
      <c r="BN6" s="1" t="s">
        <v>229</v>
      </c>
      <c r="BO6" s="1" t="s">
        <v>230</v>
      </c>
      <c r="BP6" s="1" t="s">
        <v>231</v>
      </c>
      <c r="BQ6" s="1" t="s">
        <v>232</v>
      </c>
      <c r="BR6" s="1" t="s">
        <v>233</v>
      </c>
      <c r="BS6" s="1" t="s">
        <v>234</v>
      </c>
      <c r="BT6" s="1" t="s">
        <v>235</v>
      </c>
      <c r="BU6" s="1" t="s">
        <v>236</v>
      </c>
      <c r="BV6" s="1" t="s">
        <v>237</v>
      </c>
      <c r="BW6" s="1" t="s">
        <v>238</v>
      </c>
      <c r="BX6" s="1" t="s">
        <v>239</v>
      </c>
      <c r="BY6" s="1" t="s">
        <v>240</v>
      </c>
      <c r="BZ6" s="1" t="s">
        <v>241</v>
      </c>
      <c r="CA6" s="1" t="s">
        <v>242</v>
      </c>
      <c r="CB6" s="1" t="s">
        <v>243</v>
      </c>
      <c r="CC6" s="1" t="s">
        <v>244</v>
      </c>
      <c r="CD6" s="1" t="s">
        <v>245</v>
      </c>
      <c r="CE6" s="1" t="s">
        <v>246</v>
      </c>
      <c r="CF6" s="1" t="s">
        <v>247</v>
      </c>
      <c r="CG6" s="1" t="s">
        <v>248</v>
      </c>
      <c r="CH6" s="1" t="s">
        <v>249</v>
      </c>
      <c r="CI6" s="1" t="s">
        <v>250</v>
      </c>
      <c r="CJ6" s="1" t="s">
        <v>251</v>
      </c>
      <c r="CK6" s="1" t="s">
        <v>252</v>
      </c>
      <c r="CL6" s="1" t="s">
        <v>253</v>
      </c>
      <c r="CM6" s="1" t="s">
        <v>254</v>
      </c>
      <c r="CN6" s="1" t="s">
        <v>255</v>
      </c>
      <c r="CO6" s="1" t="s">
        <v>256</v>
      </c>
      <c r="CP6" s="1" t="s">
        <v>257</v>
      </c>
      <c r="CQ6" s="1" t="s">
        <v>258</v>
      </c>
      <c r="CR6" s="1" t="s">
        <v>259</v>
      </c>
      <c r="CS6" s="1" t="s">
        <v>260</v>
      </c>
      <c r="CT6" s="1" t="s">
        <v>261</v>
      </c>
      <c r="CU6" s="1" t="s">
        <v>262</v>
      </c>
      <c r="CV6" s="1" t="s">
        <v>263</v>
      </c>
      <c r="CW6" s="1" t="s">
        <v>264</v>
      </c>
      <c r="CX6" s="1" t="s">
        <v>265</v>
      </c>
      <c r="CY6" s="1" t="s">
        <v>266</v>
      </c>
      <c r="CZ6" s="1" t="s">
        <v>267</v>
      </c>
      <c r="DA6" s="1" t="s">
        <v>268</v>
      </c>
      <c r="DB6" s="1" t="s">
        <v>269</v>
      </c>
      <c r="DC6" s="1" t="s">
        <v>270</v>
      </c>
      <c r="DD6" s="1" t="s">
        <v>271</v>
      </c>
      <c r="DE6" s="1" t="s">
        <v>272</v>
      </c>
      <c r="DF6" s="1" t="s">
        <v>273</v>
      </c>
      <c r="DG6" s="1" t="s">
        <v>274</v>
      </c>
      <c r="DH6" s="1" t="s">
        <v>275</v>
      </c>
      <c r="DI6" s="1" t="s">
        <v>276</v>
      </c>
      <c r="DJ6" s="1" t="s">
        <v>277</v>
      </c>
      <c r="DK6" s="1" t="s">
        <v>278</v>
      </c>
      <c r="DL6" s="1" t="s">
        <v>279</v>
      </c>
      <c r="DM6" s="1" t="s">
        <v>280</v>
      </c>
      <c r="DN6" s="1" t="s">
        <v>281</v>
      </c>
      <c r="DO6" s="1" t="s">
        <v>282</v>
      </c>
      <c r="DP6" s="1" t="s">
        <v>283</v>
      </c>
      <c r="DQ6" s="1" t="s">
        <v>284</v>
      </c>
      <c r="DR6" s="1" t="s">
        <v>285</v>
      </c>
      <c r="DS6" s="1" t="s">
        <v>286</v>
      </c>
      <c r="DT6" s="1" t="s">
        <v>287</v>
      </c>
      <c r="DU6" s="1" t="s">
        <v>288</v>
      </c>
      <c r="DV6" s="1" t="s">
        <v>289</v>
      </c>
      <c r="DW6" s="1" t="s">
        <v>290</v>
      </c>
      <c r="DX6" s="1" t="s">
        <v>291</v>
      </c>
      <c r="DY6" s="1" t="s">
        <v>292</v>
      </c>
      <c r="DZ6" s="1" t="s">
        <v>293</v>
      </c>
      <c r="EA6" s="1" t="s">
        <v>294</v>
      </c>
      <c r="EB6" s="1" t="s">
        <v>295</v>
      </c>
      <c r="EC6" s="1" t="s">
        <v>296</v>
      </c>
      <c r="ED6" s="1" t="s">
        <v>297</v>
      </c>
      <c r="EE6" s="1" t="s">
        <v>298</v>
      </c>
      <c r="EF6" s="1" t="s">
        <v>299</v>
      </c>
      <c r="EG6" s="1" t="s">
        <v>300</v>
      </c>
      <c r="EH6" s="1" t="s">
        <v>301</v>
      </c>
      <c r="EI6" s="1" t="s">
        <v>302</v>
      </c>
      <c r="EJ6" s="1" t="s">
        <v>303</v>
      </c>
      <c r="EK6" s="1" t="s">
        <v>304</v>
      </c>
      <c r="EL6" s="1" t="s">
        <v>305</v>
      </c>
      <c r="EM6" s="1" t="s">
        <v>306</v>
      </c>
      <c r="EN6" s="1" t="s">
        <v>307</v>
      </c>
      <c r="EO6" s="1" t="s">
        <v>308</v>
      </c>
      <c r="EP6" s="1" t="s">
        <v>309</v>
      </c>
      <c r="EQ6" s="1" t="s">
        <v>310</v>
      </c>
      <c r="ER6" s="1" t="s">
        <v>311</v>
      </c>
      <c r="ES6" s="1" t="s">
        <v>312</v>
      </c>
      <c r="ET6" s="1" t="s">
        <v>313</v>
      </c>
      <c r="EU6" s="1" t="s">
        <v>314</v>
      </c>
      <c r="EV6" s="1" t="s">
        <v>315</v>
      </c>
      <c r="EW6" s="1" t="s">
        <v>316</v>
      </c>
      <c r="EX6" s="1" t="s">
        <v>317</v>
      </c>
      <c r="EY6" s="1" t="s">
        <v>318</v>
      </c>
      <c r="EZ6" s="1" t="s">
        <v>319</v>
      </c>
      <c r="FA6" s="1" t="s">
        <v>320</v>
      </c>
      <c r="FB6" s="1" t="s">
        <v>321</v>
      </c>
      <c r="FC6" s="1" t="s">
        <v>322</v>
      </c>
      <c r="FD6" s="1" t="s">
        <v>323</v>
      </c>
      <c r="FE6" s="1" t="s">
        <v>324</v>
      </c>
      <c r="FF6" s="1" t="s">
        <v>325</v>
      </c>
      <c r="FG6" s="1" t="s">
        <v>326</v>
      </c>
      <c r="FH6" s="1" t="s">
        <v>327</v>
      </c>
    </row>
    <row r="7" spans="1:164" x14ac:dyDescent="0.3">
      <c r="A7" s="2" t="s">
        <v>328</v>
      </c>
      <c r="B7" s="1">
        <v>-88</v>
      </c>
      <c r="C7" s="1">
        <v>-255</v>
      </c>
      <c r="D7" s="1">
        <v>3</v>
      </c>
      <c r="E7" s="1">
        <v>-293</v>
      </c>
      <c r="F7" s="1">
        <v>2</v>
      </c>
      <c r="G7" s="1">
        <v>22</v>
      </c>
      <c r="H7" s="1">
        <v>36</v>
      </c>
      <c r="I7" s="1">
        <v>-3723</v>
      </c>
      <c r="K7" s="1">
        <v>11</v>
      </c>
      <c r="L7" s="1">
        <v>14</v>
      </c>
      <c r="M7" s="1">
        <v>2</v>
      </c>
      <c r="N7" s="1">
        <v>-102</v>
      </c>
      <c r="P7" s="1">
        <v>16</v>
      </c>
      <c r="R7" s="1">
        <v>2</v>
      </c>
      <c r="S7" s="1">
        <v>95</v>
      </c>
      <c r="T7" s="1">
        <v>-6</v>
      </c>
      <c r="V7" s="1">
        <v>4</v>
      </c>
      <c r="Y7" s="1">
        <v>3</v>
      </c>
      <c r="Z7" s="1">
        <v>-1638</v>
      </c>
      <c r="AA7" s="1">
        <v>2</v>
      </c>
      <c r="AB7" s="1">
        <v>2</v>
      </c>
      <c r="AC7" s="1">
        <v>2</v>
      </c>
      <c r="AD7" s="1">
        <v>-3841</v>
      </c>
      <c r="AE7" s="1">
        <v>10</v>
      </c>
      <c r="AG7" s="1">
        <v>50</v>
      </c>
      <c r="AI7" s="1">
        <v>4</v>
      </c>
      <c r="AJ7" s="1">
        <v>2</v>
      </c>
      <c r="AK7" s="1">
        <v>2</v>
      </c>
      <c r="AL7" s="1">
        <v>4</v>
      </c>
      <c r="AO7" s="1">
        <v>3</v>
      </c>
      <c r="AP7" s="1">
        <v>-1037</v>
      </c>
      <c r="AQ7" s="1">
        <v>1</v>
      </c>
      <c r="AS7" s="1">
        <v>4</v>
      </c>
      <c r="AT7" s="1">
        <v>6</v>
      </c>
      <c r="AU7" s="1">
        <v>-18</v>
      </c>
      <c r="AX7" s="1">
        <v>2</v>
      </c>
      <c r="AY7" s="1">
        <v>1</v>
      </c>
      <c r="AZ7" s="1">
        <v>1</v>
      </c>
      <c r="BA7" s="1">
        <v>13</v>
      </c>
      <c r="BB7" s="1">
        <v>29</v>
      </c>
      <c r="BC7" s="1">
        <v>-435</v>
      </c>
      <c r="BD7" s="1">
        <v>-1345</v>
      </c>
      <c r="BE7" s="1">
        <v>768</v>
      </c>
      <c r="BF7" s="1">
        <v>55</v>
      </c>
      <c r="BG7" s="1">
        <v>256</v>
      </c>
      <c r="BH7" s="1">
        <v>-198</v>
      </c>
      <c r="BI7" s="1">
        <v>999</v>
      </c>
      <c r="BJ7" s="1">
        <v>-320</v>
      </c>
      <c r="BK7" s="1">
        <v>-1449</v>
      </c>
      <c r="BL7" s="1">
        <v>-4464</v>
      </c>
      <c r="BM7" s="1">
        <v>73</v>
      </c>
      <c r="BN7" s="1">
        <v>23</v>
      </c>
      <c r="BO7" s="1">
        <v>40</v>
      </c>
      <c r="BP7" s="1">
        <v>-161</v>
      </c>
      <c r="BQ7" s="1">
        <v>-20</v>
      </c>
      <c r="BR7" s="1">
        <v>94</v>
      </c>
      <c r="BS7" s="1">
        <v>-40</v>
      </c>
      <c r="BU7" s="1">
        <v>183</v>
      </c>
      <c r="BV7" s="1">
        <v>186</v>
      </c>
      <c r="BW7" s="1">
        <v>105</v>
      </c>
      <c r="BX7" s="1">
        <v>1626</v>
      </c>
      <c r="BY7" s="1">
        <v>432</v>
      </c>
      <c r="BZ7" s="1">
        <v>60</v>
      </c>
      <c r="CA7" s="1">
        <v>330</v>
      </c>
      <c r="CB7" s="1">
        <v>340</v>
      </c>
      <c r="CC7" s="1">
        <v>60</v>
      </c>
      <c r="CD7" s="1">
        <v>180</v>
      </c>
      <c r="CF7" s="1">
        <v>764</v>
      </c>
      <c r="CG7" s="1">
        <v>1128</v>
      </c>
      <c r="CH7" s="1">
        <v>-422</v>
      </c>
      <c r="CI7" s="1">
        <v>-365</v>
      </c>
      <c r="CJ7" s="1">
        <v>2</v>
      </c>
      <c r="CK7" s="1">
        <v>-721</v>
      </c>
      <c r="CM7" s="1">
        <v>-367</v>
      </c>
      <c r="CN7" s="1">
        <v>869</v>
      </c>
      <c r="CO7" s="1">
        <v>-2218</v>
      </c>
      <c r="CP7" s="1">
        <v>985</v>
      </c>
      <c r="CQ7" s="1">
        <v>56</v>
      </c>
      <c r="CT7" s="1">
        <v>2</v>
      </c>
      <c r="CU7" s="1">
        <v>-104</v>
      </c>
      <c r="CW7" s="1">
        <v>453</v>
      </c>
      <c r="DA7" s="1">
        <v>1</v>
      </c>
      <c r="DC7" s="1">
        <v>1</v>
      </c>
      <c r="DD7" s="1">
        <v>1</v>
      </c>
      <c r="DH7" s="1">
        <v>-2464</v>
      </c>
      <c r="DI7" s="1">
        <v>152</v>
      </c>
      <c r="DJ7" s="1">
        <v>1022</v>
      </c>
      <c r="DK7" s="1">
        <v>433</v>
      </c>
      <c r="DL7" s="1">
        <v>235</v>
      </c>
      <c r="DM7" s="1">
        <v>22</v>
      </c>
      <c r="DN7" s="1">
        <v>672</v>
      </c>
      <c r="DO7" s="1">
        <v>339</v>
      </c>
      <c r="DP7" s="1">
        <v>65</v>
      </c>
      <c r="DR7" s="1">
        <v>298</v>
      </c>
      <c r="DS7" s="1">
        <v>315</v>
      </c>
      <c r="DT7" s="1">
        <v>600</v>
      </c>
      <c r="DU7" s="1">
        <v>172</v>
      </c>
      <c r="DV7" s="1">
        <v>459</v>
      </c>
      <c r="DW7" s="1">
        <v>291</v>
      </c>
      <c r="DX7" s="1">
        <v>147</v>
      </c>
      <c r="DZ7" s="1">
        <v>51</v>
      </c>
      <c r="ED7" s="1">
        <v>851</v>
      </c>
      <c r="EE7" s="1">
        <v>15</v>
      </c>
      <c r="EH7" s="1">
        <v>1728</v>
      </c>
      <c r="EI7" s="1">
        <v>1293</v>
      </c>
      <c r="EJ7" s="1">
        <v>349</v>
      </c>
      <c r="EK7" s="1">
        <v>27</v>
      </c>
      <c r="EL7" s="1">
        <v>1009</v>
      </c>
      <c r="EM7" s="1">
        <v>77</v>
      </c>
      <c r="EN7" s="1">
        <v>32</v>
      </c>
      <c r="EO7" s="1">
        <v>318</v>
      </c>
      <c r="EQ7" s="1">
        <v>-800</v>
      </c>
      <c r="ER7" s="1">
        <v>4486</v>
      </c>
      <c r="ES7" s="1">
        <v>113</v>
      </c>
      <c r="ET7" s="1">
        <v>-1176</v>
      </c>
      <c r="EU7" s="1">
        <v>210</v>
      </c>
      <c r="EV7" s="1">
        <v>335</v>
      </c>
      <c r="EW7" s="1">
        <v>-228</v>
      </c>
      <c r="EY7" s="1">
        <v>-138</v>
      </c>
      <c r="EZ7" s="1">
        <v>20</v>
      </c>
      <c r="FA7" s="1">
        <v>9</v>
      </c>
      <c r="FC7" s="1">
        <v>5</v>
      </c>
      <c r="FD7" s="1">
        <v>9</v>
      </c>
      <c r="FH7" s="1">
        <v>12</v>
      </c>
    </row>
    <row r="8" spans="1:164" x14ac:dyDescent="0.3">
      <c r="A8" s="2" t="s">
        <v>329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</row>
    <row r="9" spans="1:164" x14ac:dyDescent="0.3">
      <c r="A9" s="2" t="s">
        <v>330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K61"/>
  <sheetViews>
    <sheetView topLeftCell="A28" zoomScale="90" zoomScaleNormal="90" workbookViewId="0">
      <selection activeCell="A34" sqref="A34"/>
    </sheetView>
  </sheetViews>
  <sheetFormatPr defaultRowHeight="14.4" x14ac:dyDescent="0.3"/>
  <cols>
    <col min="1" max="1" width="43.6640625" style="1" customWidth="1"/>
    <col min="2" max="1025" width="8.5546875" style="1" customWidth="1"/>
  </cols>
  <sheetData>
    <row r="1" spans="1:3" x14ac:dyDescent="0.3">
      <c r="A1" s="34" t="s">
        <v>405</v>
      </c>
      <c r="B1" s="34" t="s">
        <v>405</v>
      </c>
      <c r="C1" s="34" t="s">
        <v>405</v>
      </c>
    </row>
    <row r="2" spans="1:3" x14ac:dyDescent="0.3">
      <c r="A2" s="34" t="s">
        <v>434</v>
      </c>
      <c r="B2" s="34" t="s">
        <v>381</v>
      </c>
      <c r="C2" s="34" t="s">
        <v>426</v>
      </c>
    </row>
    <row r="3" spans="1:3" x14ac:dyDescent="0.3">
      <c r="A3" s="34" t="s">
        <v>435</v>
      </c>
      <c r="B3" s="34" t="s">
        <v>381</v>
      </c>
      <c r="C3" s="34" t="s">
        <v>426</v>
      </c>
    </row>
    <row r="4" spans="1:3" x14ac:dyDescent="0.3">
      <c r="A4" s="34" t="s">
        <v>151</v>
      </c>
      <c r="B4" s="34" t="s">
        <v>381</v>
      </c>
      <c r="C4" s="34" t="s">
        <v>426</v>
      </c>
    </row>
    <row r="5" spans="1:3" x14ac:dyDescent="0.3">
      <c r="A5" s="34" t="s">
        <v>436</v>
      </c>
      <c r="B5" s="34" t="s">
        <v>381</v>
      </c>
      <c r="C5" s="34" t="s">
        <v>426</v>
      </c>
    </row>
    <row r="6" spans="1:3" x14ac:dyDescent="0.3">
      <c r="A6" s="34" t="s">
        <v>437</v>
      </c>
      <c r="B6" s="34" t="s">
        <v>381</v>
      </c>
      <c r="C6" s="34" t="s">
        <v>426</v>
      </c>
    </row>
    <row r="7" spans="1:3" x14ac:dyDescent="0.3">
      <c r="A7" s="34" t="s">
        <v>438</v>
      </c>
      <c r="B7" s="34" t="s">
        <v>381</v>
      </c>
      <c r="C7" s="34" t="s">
        <v>426</v>
      </c>
    </row>
    <row r="8" spans="1:3" x14ac:dyDescent="0.3">
      <c r="A8" s="34" t="s">
        <v>91</v>
      </c>
      <c r="B8" s="34" t="s">
        <v>358</v>
      </c>
      <c r="C8" s="34" t="s">
        <v>426</v>
      </c>
    </row>
    <row r="9" spans="1:3" x14ac:dyDescent="0.3">
      <c r="A9" s="34" t="s">
        <v>93</v>
      </c>
      <c r="B9" s="34" t="s">
        <v>358</v>
      </c>
      <c r="C9" s="34" t="s">
        <v>426</v>
      </c>
    </row>
    <row r="10" spans="1:3" x14ac:dyDescent="0.3">
      <c r="A10" s="34" t="s">
        <v>101</v>
      </c>
      <c r="B10" s="34" t="s">
        <v>358</v>
      </c>
      <c r="C10" s="34" t="s">
        <v>426</v>
      </c>
    </row>
    <row r="11" spans="1:3" x14ac:dyDescent="0.3">
      <c r="A11" s="34" t="s">
        <v>92</v>
      </c>
      <c r="B11" s="34" t="s">
        <v>358</v>
      </c>
      <c r="C11" s="34" t="s">
        <v>426</v>
      </c>
    </row>
    <row r="12" spans="1:3" x14ac:dyDescent="0.3">
      <c r="A12" s="34" t="s">
        <v>439</v>
      </c>
      <c r="B12" s="34" t="s">
        <v>367</v>
      </c>
      <c r="C12" s="34" t="s">
        <v>440</v>
      </c>
    </row>
    <row r="13" spans="1:3" x14ac:dyDescent="0.3">
      <c r="A13" s="34" t="s">
        <v>94</v>
      </c>
      <c r="B13" s="34" t="s">
        <v>367</v>
      </c>
      <c r="C13" s="34" t="s">
        <v>440</v>
      </c>
    </row>
    <row r="14" spans="1:3" x14ac:dyDescent="0.3">
      <c r="A14" s="34" t="s">
        <v>85</v>
      </c>
      <c r="B14" s="34" t="s">
        <v>367</v>
      </c>
      <c r="C14" s="34" t="s">
        <v>426</v>
      </c>
    </row>
    <row r="15" spans="1:3" x14ac:dyDescent="0.3">
      <c r="A15" s="34" t="s">
        <v>89</v>
      </c>
      <c r="B15" s="34" t="s">
        <v>367</v>
      </c>
      <c r="C15" s="34" t="s">
        <v>440</v>
      </c>
    </row>
    <row r="16" spans="1:3" x14ac:dyDescent="0.3">
      <c r="A16" s="34" t="s">
        <v>441</v>
      </c>
      <c r="B16" s="34" t="s">
        <v>367</v>
      </c>
      <c r="C16" s="34" t="s">
        <v>426</v>
      </c>
    </row>
    <row r="17" spans="1:3" x14ac:dyDescent="0.3">
      <c r="A17" s="34" t="s">
        <v>103</v>
      </c>
      <c r="B17" s="34" t="s">
        <v>344</v>
      </c>
      <c r="C17" s="34" t="s">
        <v>426</v>
      </c>
    </row>
    <row r="18" spans="1:3" x14ac:dyDescent="0.3">
      <c r="A18" s="34" t="s">
        <v>98</v>
      </c>
      <c r="B18" s="34" t="s">
        <v>344</v>
      </c>
      <c r="C18" s="34" t="s">
        <v>426</v>
      </c>
    </row>
    <row r="19" spans="1:3" x14ac:dyDescent="0.3">
      <c r="A19" s="34" t="s">
        <v>442</v>
      </c>
      <c r="B19" s="34" t="s">
        <v>344</v>
      </c>
      <c r="C19" s="34" t="s">
        <v>426</v>
      </c>
    </row>
    <row r="20" spans="1:3" x14ac:dyDescent="0.3">
      <c r="A20" s="34" t="s">
        <v>443</v>
      </c>
      <c r="B20" s="34" t="s">
        <v>358</v>
      </c>
      <c r="C20" s="34" t="s">
        <v>426</v>
      </c>
    </row>
    <row r="21" spans="1:3" x14ac:dyDescent="0.3">
      <c r="A21" s="34" t="s">
        <v>97</v>
      </c>
      <c r="B21" s="34" t="s">
        <v>358</v>
      </c>
      <c r="C21" s="34" t="s">
        <v>426</v>
      </c>
    </row>
    <row r="22" spans="1:3" x14ac:dyDescent="0.3">
      <c r="A22" s="34" t="s">
        <v>102</v>
      </c>
      <c r="B22" s="34" t="s">
        <v>358</v>
      </c>
      <c r="C22" s="34" t="s">
        <v>426</v>
      </c>
    </row>
    <row r="23" spans="1:3" x14ac:dyDescent="0.3">
      <c r="A23" s="34" t="s">
        <v>87</v>
      </c>
      <c r="B23" s="34" t="s">
        <v>358</v>
      </c>
      <c r="C23" s="34" t="s">
        <v>426</v>
      </c>
    </row>
    <row r="24" spans="1:3" x14ac:dyDescent="0.3">
      <c r="A24" s="34" t="s">
        <v>88</v>
      </c>
      <c r="B24" s="34" t="s">
        <v>358</v>
      </c>
      <c r="C24" s="34" t="s">
        <v>426</v>
      </c>
    </row>
    <row r="25" spans="1:3" x14ac:dyDescent="0.3">
      <c r="A25" s="34" t="s">
        <v>444</v>
      </c>
      <c r="B25" s="34" t="s">
        <v>358</v>
      </c>
      <c r="C25" s="34" t="s">
        <v>426</v>
      </c>
    </row>
    <row r="26" spans="1:3" x14ac:dyDescent="0.3">
      <c r="A26" s="34" t="s">
        <v>99</v>
      </c>
      <c r="B26" s="34" t="s">
        <v>367</v>
      </c>
      <c r="C26" s="34" t="s">
        <v>426</v>
      </c>
    </row>
    <row r="27" spans="1:3" x14ac:dyDescent="0.3">
      <c r="A27" s="34" t="s">
        <v>100</v>
      </c>
      <c r="B27" s="34" t="s">
        <v>367</v>
      </c>
      <c r="C27" s="34" t="s">
        <v>426</v>
      </c>
    </row>
    <row r="28" spans="1:3" x14ac:dyDescent="0.3">
      <c r="A28" s="34" t="s">
        <v>445</v>
      </c>
      <c r="B28" s="34" t="s">
        <v>358</v>
      </c>
      <c r="C28" s="34" t="s">
        <v>426</v>
      </c>
    </row>
    <row r="29" spans="1:3" x14ac:dyDescent="0.3">
      <c r="A29" s="34" t="s">
        <v>86</v>
      </c>
      <c r="B29" s="34" t="s">
        <v>358</v>
      </c>
      <c r="C29" s="34" t="s">
        <v>426</v>
      </c>
    </row>
    <row r="30" spans="1:3" x14ac:dyDescent="0.3">
      <c r="A30" s="34" t="s">
        <v>446</v>
      </c>
      <c r="B30" s="34" t="s">
        <v>358</v>
      </c>
      <c r="C30" s="34" t="s">
        <v>426</v>
      </c>
    </row>
    <row r="31" spans="1:3" x14ac:dyDescent="0.3">
      <c r="A31" s="34" t="s">
        <v>447</v>
      </c>
      <c r="B31" s="34" t="s">
        <v>358</v>
      </c>
      <c r="C31" s="34" t="s">
        <v>426</v>
      </c>
    </row>
    <row r="32" spans="1:3" x14ac:dyDescent="0.3">
      <c r="A32" s="34" t="s">
        <v>90</v>
      </c>
      <c r="B32" s="34" t="s">
        <v>367</v>
      </c>
      <c r="C32" s="34" t="s">
        <v>426</v>
      </c>
    </row>
    <row r="33" spans="1:3" x14ac:dyDescent="0.3">
      <c r="A33" s="34" t="s">
        <v>105</v>
      </c>
      <c r="B33" s="34" t="s">
        <v>367</v>
      </c>
      <c r="C33" s="34" t="s">
        <v>426</v>
      </c>
    </row>
    <row r="34" spans="1:3" x14ac:dyDescent="0.3">
      <c r="A34" s="34" t="s">
        <v>107</v>
      </c>
      <c r="B34" s="34" t="s">
        <v>367</v>
      </c>
      <c r="C34" s="34" t="s">
        <v>426</v>
      </c>
    </row>
    <row r="35" spans="1:3" x14ac:dyDescent="0.3">
      <c r="A35" s="34" t="s">
        <v>106</v>
      </c>
      <c r="B35" s="34" t="s">
        <v>367</v>
      </c>
      <c r="C35" s="34" t="s">
        <v>426</v>
      </c>
    </row>
    <row r="36" spans="1:3" x14ac:dyDescent="0.3">
      <c r="A36" s="34" t="s">
        <v>104</v>
      </c>
      <c r="B36" s="34" t="s">
        <v>367</v>
      </c>
      <c r="C36" s="34" t="s">
        <v>426</v>
      </c>
    </row>
    <row r="37" spans="1:3" x14ac:dyDescent="0.3">
      <c r="A37" s="34" t="s">
        <v>111</v>
      </c>
      <c r="B37" s="34" t="s">
        <v>358</v>
      </c>
      <c r="C37" s="34" t="s">
        <v>426</v>
      </c>
    </row>
    <row r="38" spans="1:3" x14ac:dyDescent="0.3">
      <c r="A38" s="34" t="s">
        <v>108</v>
      </c>
      <c r="B38" s="34" t="s">
        <v>358</v>
      </c>
      <c r="C38" s="34" t="s">
        <v>426</v>
      </c>
    </row>
    <row r="39" spans="1:3" x14ac:dyDescent="0.3">
      <c r="A39" s="34" t="s">
        <v>448</v>
      </c>
      <c r="B39" s="34" t="s">
        <v>358</v>
      </c>
      <c r="C39" s="34" t="s">
        <v>426</v>
      </c>
    </row>
    <row r="40" spans="1:3" x14ac:dyDescent="0.3">
      <c r="A40" s="34" t="s">
        <v>110</v>
      </c>
      <c r="B40" s="34" t="s">
        <v>367</v>
      </c>
      <c r="C40" s="34" t="s">
        <v>426</v>
      </c>
    </row>
    <row r="41" spans="1:3" x14ac:dyDescent="0.3">
      <c r="A41" s="34" t="s">
        <v>449</v>
      </c>
      <c r="B41" s="34" t="s">
        <v>358</v>
      </c>
      <c r="C41" s="34" t="s">
        <v>426</v>
      </c>
    </row>
    <row r="42" spans="1:3" x14ac:dyDescent="0.3">
      <c r="A42" s="34" t="s">
        <v>96</v>
      </c>
      <c r="B42" s="34" t="s">
        <v>367</v>
      </c>
      <c r="C42" s="34" t="s">
        <v>440</v>
      </c>
    </row>
    <row r="43" spans="1:3" x14ac:dyDescent="0.3">
      <c r="A43" s="34" t="s">
        <v>95</v>
      </c>
      <c r="B43" s="34" t="s">
        <v>367</v>
      </c>
      <c r="C43" s="34" t="s">
        <v>426</v>
      </c>
    </row>
    <row r="44" spans="1:3" x14ac:dyDescent="0.3">
      <c r="A44" s="34" t="s">
        <v>109</v>
      </c>
      <c r="B44" s="34" t="s">
        <v>367</v>
      </c>
      <c r="C44" s="34" t="s">
        <v>426</v>
      </c>
    </row>
    <row r="45" spans="1:3" x14ac:dyDescent="0.3">
      <c r="A45" s="34" t="s">
        <v>450</v>
      </c>
      <c r="B45" s="34" t="s">
        <v>358</v>
      </c>
      <c r="C45" s="34" t="s">
        <v>426</v>
      </c>
    </row>
    <row r="46" spans="1:3" x14ac:dyDescent="0.3">
      <c r="A46" s="34" t="s">
        <v>15</v>
      </c>
      <c r="B46" s="34" t="s">
        <v>367</v>
      </c>
      <c r="C46" s="34" t="s">
        <v>426</v>
      </c>
    </row>
    <row r="47" spans="1:3" x14ac:dyDescent="0.3">
      <c r="A47" s="34" t="s">
        <v>12</v>
      </c>
      <c r="B47" s="34" t="s">
        <v>367</v>
      </c>
      <c r="C47" s="34" t="s">
        <v>426</v>
      </c>
    </row>
    <row r="48" spans="1:3" x14ac:dyDescent="0.3">
      <c r="A48" s="34" t="s">
        <v>10</v>
      </c>
      <c r="B48" s="34" t="s">
        <v>358</v>
      </c>
      <c r="C48" s="34" t="s">
        <v>426</v>
      </c>
    </row>
    <row r="49" spans="1:3" x14ac:dyDescent="0.3">
      <c r="A49" s="34" t="s">
        <v>451</v>
      </c>
      <c r="B49" s="34" t="s">
        <v>358</v>
      </c>
      <c r="C49" s="34" t="s">
        <v>426</v>
      </c>
    </row>
    <row r="50" spans="1:3" x14ac:dyDescent="0.3">
      <c r="A50" s="34" t="s">
        <v>452</v>
      </c>
      <c r="B50" s="34" t="s">
        <v>358</v>
      </c>
      <c r="C50" s="34" t="s">
        <v>426</v>
      </c>
    </row>
    <row r="51" spans="1:3" x14ac:dyDescent="0.3">
      <c r="A51" s="34" t="s">
        <v>13</v>
      </c>
      <c r="B51" s="34" t="s">
        <v>367</v>
      </c>
      <c r="C51" s="34" t="s">
        <v>440</v>
      </c>
    </row>
    <row r="52" spans="1:3" x14ac:dyDescent="0.3">
      <c r="A52" s="34" t="s">
        <v>11</v>
      </c>
      <c r="B52" s="34" t="s">
        <v>367</v>
      </c>
      <c r="C52" s="34" t="s">
        <v>426</v>
      </c>
    </row>
    <row r="53" spans="1:3" x14ac:dyDescent="0.3">
      <c r="A53" s="34" t="s">
        <v>8</v>
      </c>
      <c r="B53" s="34" t="s">
        <v>367</v>
      </c>
      <c r="C53" s="34" t="s">
        <v>426</v>
      </c>
    </row>
    <row r="54" spans="1:3" x14ac:dyDescent="0.3">
      <c r="A54" s="34" t="s">
        <v>453</v>
      </c>
      <c r="B54" s="34" t="s">
        <v>367</v>
      </c>
      <c r="C54" s="34" t="s">
        <v>426</v>
      </c>
    </row>
    <row r="55" spans="1:3" x14ac:dyDescent="0.3">
      <c r="A55" s="34" t="s">
        <v>14</v>
      </c>
      <c r="B55" s="34" t="s">
        <v>367</v>
      </c>
      <c r="C55" s="34" t="s">
        <v>426</v>
      </c>
    </row>
    <row r="56" spans="1:3" x14ac:dyDescent="0.3">
      <c r="A56" s="34" t="s">
        <v>9</v>
      </c>
      <c r="B56" s="34" t="s">
        <v>344</v>
      </c>
      <c r="C56" s="34" t="s">
        <v>426</v>
      </c>
    </row>
    <row r="57" spans="1:3" x14ac:dyDescent="0.3">
      <c r="A57" s="34" t="s">
        <v>17</v>
      </c>
      <c r="B57" s="34" t="s">
        <v>358</v>
      </c>
      <c r="C57" s="34" t="s">
        <v>426</v>
      </c>
    </row>
    <row r="58" spans="1:3" x14ac:dyDescent="0.3">
      <c r="A58" s="34" t="s">
        <v>16</v>
      </c>
      <c r="B58" s="34" t="s">
        <v>367</v>
      </c>
      <c r="C58" s="34" t="s">
        <v>426</v>
      </c>
    </row>
    <row r="59" spans="1:3" x14ac:dyDescent="0.3">
      <c r="A59" s="34" t="s">
        <v>18</v>
      </c>
      <c r="B59" s="34" t="s">
        <v>367</v>
      </c>
      <c r="C59" s="34" t="s">
        <v>426</v>
      </c>
    </row>
    <row r="60" spans="1:3" x14ac:dyDescent="0.3">
      <c r="A60" s="34" t="s">
        <v>20</v>
      </c>
      <c r="B60" s="34" t="s">
        <v>367</v>
      </c>
      <c r="C60" s="34" t="s">
        <v>426</v>
      </c>
    </row>
    <row r="61" spans="1:3" x14ac:dyDescent="0.3">
      <c r="A61" s="34" t="s">
        <v>19</v>
      </c>
      <c r="B61" s="34" t="s">
        <v>344</v>
      </c>
      <c r="C61" s="34" t="s">
        <v>426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K9"/>
  <sheetViews>
    <sheetView zoomScale="90" zoomScaleNormal="90" workbookViewId="0">
      <selection activeCell="A10" sqref="A10"/>
    </sheetView>
  </sheetViews>
  <sheetFormatPr defaultRowHeight="14.4" x14ac:dyDescent="0.3"/>
  <cols>
    <col min="1" max="1" width="69.77734375" style="1" customWidth="1"/>
    <col min="2" max="1025" width="8.5546875" style="1" customWidth="1"/>
  </cols>
  <sheetData>
    <row r="1" spans="1:1" x14ac:dyDescent="0.3">
      <c r="A1" s="41" t="s">
        <v>405</v>
      </c>
    </row>
    <row r="2" spans="1:1" x14ac:dyDescent="0.3">
      <c r="A2" s="34" t="s">
        <v>358</v>
      </c>
    </row>
    <row r="3" spans="1:1" x14ac:dyDescent="0.3">
      <c r="A3" s="34" t="s">
        <v>381</v>
      </c>
    </row>
    <row r="4" spans="1:1" x14ac:dyDescent="0.3">
      <c r="A4" s="34" t="s">
        <v>344</v>
      </c>
    </row>
    <row r="5" spans="1:1" x14ac:dyDescent="0.3">
      <c r="A5" s="34" t="s">
        <v>374</v>
      </c>
    </row>
    <row r="6" spans="1:1" x14ac:dyDescent="0.3">
      <c r="A6" s="34" t="s">
        <v>350</v>
      </c>
    </row>
    <row r="7" spans="1:1" x14ac:dyDescent="0.3">
      <c r="A7" s="34" t="s">
        <v>372</v>
      </c>
    </row>
    <row r="8" spans="1:1" x14ac:dyDescent="0.3">
      <c r="A8" s="34" t="s">
        <v>354</v>
      </c>
    </row>
    <row r="9" spans="1:1" x14ac:dyDescent="0.3">
      <c r="A9" s="34" t="s">
        <v>367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84"/>
  <sheetViews>
    <sheetView zoomScale="90" zoomScaleNormal="90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3.109375" style="1" customWidth="1"/>
    <col min="2" max="2" width="11.21875" style="1" customWidth="1"/>
    <col min="3" max="3" width="9.109375" style="1" customWidth="1"/>
    <col min="4" max="4" width="62.21875" style="1" customWidth="1"/>
    <col min="5" max="5" width="10.21875" style="1" customWidth="1"/>
    <col min="6" max="8" width="10.21875" style="3" customWidth="1"/>
    <col min="9" max="9" width="10.21875" style="1" customWidth="1"/>
    <col min="10" max="10" width="18.21875" style="1" customWidth="1"/>
    <col min="11" max="11" width="9.109375" style="1" customWidth="1"/>
    <col min="12" max="12" width="9.109375" style="3" customWidth="1"/>
    <col min="13" max="13" width="9.109375" style="4" customWidth="1"/>
    <col min="14" max="17" width="9.109375" style="1" customWidth="1"/>
    <col min="18" max="23" width="9.109375" style="1" hidden="1" customWidth="1"/>
    <col min="24" max="1025" width="9.109375" style="1" customWidth="1"/>
  </cols>
  <sheetData>
    <row r="1" spans="1:19" s="5" customFormat="1" ht="30" customHeight="1" x14ac:dyDescent="0.3">
      <c r="A1" s="6" t="s">
        <v>331</v>
      </c>
      <c r="B1" s="6" t="s">
        <v>332</v>
      </c>
      <c r="C1" s="6" t="s">
        <v>333</v>
      </c>
      <c r="D1" s="6" t="s">
        <v>334</v>
      </c>
      <c r="E1" s="6" t="s">
        <v>335</v>
      </c>
      <c r="F1" s="7" t="s">
        <v>336</v>
      </c>
      <c r="G1" s="7" t="s">
        <v>337</v>
      </c>
      <c r="H1" s="7" t="s">
        <v>338</v>
      </c>
      <c r="I1" s="6" t="s">
        <v>339</v>
      </c>
      <c r="J1" s="6"/>
      <c r="K1" s="6" t="s">
        <v>340</v>
      </c>
      <c r="L1" s="7" t="s">
        <v>341</v>
      </c>
      <c r="M1" s="8" t="s">
        <v>342</v>
      </c>
      <c r="N1" s="6" t="s">
        <v>343</v>
      </c>
      <c r="P1" s="9" t="s">
        <v>328</v>
      </c>
    </row>
    <row r="2" spans="1:19" ht="14.55" customHeight="1" x14ac:dyDescent="0.3">
      <c r="A2" s="43" t="s">
        <v>344</v>
      </c>
      <c r="B2" s="42" t="s">
        <v>345</v>
      </c>
      <c r="C2" s="25" t="s">
        <v>346</v>
      </c>
      <c r="D2" s="25" t="s">
        <v>19</v>
      </c>
      <c r="E2" s="25">
        <f>IFERROR(INDEX('файл остатки'!$A$5:$FG$265,MATCH($P$1,'файл остатки'!$A$5:$A$228,0),MATCH(D2,'файл остатки'!$A$5:$FG$5,0)), 0)</f>
        <v>-6</v>
      </c>
      <c r="F2" s="25">
        <f>IFERROR(INDEX('файл остатки'!$A$5:$FG$265,MATCH($P$2,'файл остатки'!$A$5:$A$228,0),MATCH(D2,'файл остатки'!$A$5:$FG$5,0)), 0)</f>
        <v>0</v>
      </c>
      <c r="G2" s="25">
        <v>0</v>
      </c>
      <c r="H2" s="25">
        <f t="shared" ref="H2:H11" si="0">MIN(E2 - G2, 0)</f>
        <v>-6</v>
      </c>
      <c r="I2" s="25">
        <v>0</v>
      </c>
      <c r="K2" s="26">
        <v>850</v>
      </c>
      <c r="L2" s="26">
        <f>-(H2 + H3 + H4 + H5) / K2</f>
        <v>0.12941176470588237</v>
      </c>
      <c r="M2" s="26">
        <f>ROUND(L2, 0)</f>
        <v>0</v>
      </c>
      <c r="P2" s="10" t="s">
        <v>329</v>
      </c>
      <c r="R2" s="26" t="s">
        <v>347</v>
      </c>
      <c r="S2" s="26">
        <v>16</v>
      </c>
    </row>
    <row r="3" spans="1:19" x14ac:dyDescent="0.3">
      <c r="A3" s="45"/>
      <c r="B3" s="46"/>
      <c r="C3" s="25" t="s">
        <v>346</v>
      </c>
      <c r="D3" s="25" t="s">
        <v>9</v>
      </c>
      <c r="E3" s="25">
        <f>IFERROR(INDEX('файл остатки'!$A$5:$FG$265,MATCH($P$1,'файл остатки'!$A$5:$A$228,0),MATCH(D3,'файл остатки'!$A$5:$FG$5,0)), 0)</f>
        <v>0</v>
      </c>
      <c r="F3" s="25">
        <f>IFERROR(INDEX('файл остатки'!$A$5:$FG$265,MATCH($P$2,'файл остатки'!$A$5:$A$228,0),MATCH(D3,'файл остатки'!$A$5:$FG$5,0)), 0)</f>
        <v>0</v>
      </c>
      <c r="G3" s="25">
        <v>0</v>
      </c>
      <c r="H3" s="25">
        <f t="shared" si="0"/>
        <v>0</v>
      </c>
      <c r="I3" s="25">
        <v>0</v>
      </c>
    </row>
    <row r="4" spans="1:19" x14ac:dyDescent="0.3">
      <c r="A4" s="45"/>
      <c r="B4" s="48" t="s">
        <v>348</v>
      </c>
      <c r="C4" s="27" t="s">
        <v>349</v>
      </c>
      <c r="D4" s="27" t="s">
        <v>98</v>
      </c>
      <c r="E4" s="27">
        <f>IFERROR(INDEX('файл остатки'!$A$5:$FG$265,MATCH($P$1,'файл остатки'!$A$5:$A$228,0),MATCH(D4,'файл остатки'!$A$5:$FG$5,0)), 0)</f>
        <v>-104</v>
      </c>
      <c r="F4" s="27">
        <f>IFERROR(INDEX('файл остатки'!$A$5:$FG$265,MATCH($P$2,'файл остатки'!$A$5:$A$228,0),MATCH(D4,'файл остатки'!$A$5:$FG$5,0)), 0)</f>
        <v>0</v>
      </c>
      <c r="G4" s="27">
        <v>0</v>
      </c>
      <c r="H4" s="27">
        <f t="shared" si="0"/>
        <v>-104</v>
      </c>
      <c r="I4" s="27">
        <v>0</v>
      </c>
    </row>
    <row r="5" spans="1:19" x14ac:dyDescent="0.3">
      <c r="A5" s="46"/>
      <c r="B5" s="46"/>
      <c r="C5" s="27" t="s">
        <v>349</v>
      </c>
      <c r="D5" s="27" t="s">
        <v>103</v>
      </c>
      <c r="E5" s="27">
        <f>IFERROR(INDEX('файл остатки'!$A$5:$FG$265,MATCH($P$1,'файл остатки'!$A$5:$A$228,0),MATCH(D5,'файл остатки'!$A$5:$FG$5,0)), 0)</f>
        <v>0</v>
      </c>
      <c r="F5" s="27">
        <f>IFERROR(INDEX('файл остатки'!$A$5:$FG$265,MATCH($P$2,'файл остатки'!$A$5:$A$228,0),MATCH(D5,'файл остатки'!$A$5:$FG$5,0)), 0)</f>
        <v>0</v>
      </c>
      <c r="G5" s="27">
        <v>0</v>
      </c>
      <c r="H5" s="27">
        <f t="shared" si="0"/>
        <v>0</v>
      </c>
      <c r="I5" s="27">
        <v>0</v>
      </c>
    </row>
    <row r="6" spans="1:19" x14ac:dyDescent="0.3">
      <c r="A6" s="43" t="s">
        <v>350</v>
      </c>
      <c r="B6" s="44" t="s">
        <v>351</v>
      </c>
      <c r="C6" s="28" t="s">
        <v>349</v>
      </c>
      <c r="D6" s="28" t="s">
        <v>47</v>
      </c>
      <c r="E6" s="28">
        <f>IFERROR(INDEX('файл остатки'!$A$5:$FG$265,MATCH($P$1,'файл остатки'!$A$5:$A$228,0),MATCH(D6,'файл остатки'!$A$5:$FG$5,0)), 0)</f>
        <v>0</v>
      </c>
      <c r="F6" s="28">
        <f>IFERROR(INDEX('файл остатки'!$A$5:$FG$265,MATCH($P$2,'файл остатки'!$A$5:$A$228,0),MATCH(D6,'файл остатки'!$A$5:$FG$5,0)), 0)</f>
        <v>0</v>
      </c>
      <c r="G6" s="28">
        <v>0</v>
      </c>
      <c r="H6" s="28">
        <f t="shared" si="0"/>
        <v>0</v>
      </c>
      <c r="I6" s="28">
        <v>0</v>
      </c>
      <c r="K6" s="26">
        <v>1050</v>
      </c>
      <c r="L6" s="26">
        <f>-(H6 + H7) / K6</f>
        <v>0</v>
      </c>
      <c r="M6" s="26">
        <f>ROUND(L6, 0)</f>
        <v>0</v>
      </c>
      <c r="R6" s="26" t="s">
        <v>352</v>
      </c>
      <c r="S6" s="26">
        <v>19</v>
      </c>
    </row>
    <row r="7" spans="1:19" x14ac:dyDescent="0.3">
      <c r="A7" s="46"/>
      <c r="B7" s="47" t="s">
        <v>353</v>
      </c>
      <c r="C7" s="29" t="s">
        <v>349</v>
      </c>
      <c r="D7" s="29" t="s">
        <v>31</v>
      </c>
      <c r="E7" s="29">
        <f>IFERROR(INDEX('файл остатки'!$A$5:$FG$265,MATCH($P$1,'файл остатки'!$A$5:$A$228,0),MATCH(D7,'файл остатки'!$A$5:$FG$5,0)), 0)</f>
        <v>0</v>
      </c>
      <c r="F7" s="29">
        <f>IFERROR(INDEX('файл остатки'!$A$5:$FG$265,MATCH($P$2,'файл остатки'!$A$5:$A$228,0),MATCH(D7,'файл остатки'!$A$5:$FG$5,0)), 0)</f>
        <v>0</v>
      </c>
      <c r="G7" s="29">
        <v>0</v>
      </c>
      <c r="H7" s="29">
        <f t="shared" si="0"/>
        <v>0</v>
      </c>
      <c r="I7" s="29">
        <v>0</v>
      </c>
    </row>
    <row r="8" spans="1:19" x14ac:dyDescent="0.3">
      <c r="A8" s="43" t="s">
        <v>354</v>
      </c>
      <c r="B8" s="44" t="s">
        <v>351</v>
      </c>
      <c r="C8" s="28" t="s">
        <v>355</v>
      </c>
      <c r="D8" s="28" t="s">
        <v>43</v>
      </c>
      <c r="E8" s="28">
        <f>IFERROR(INDEX('файл остатки'!$A$5:$FG$265,MATCH($P$1,'файл остатки'!$A$5:$A$228,0),MATCH(D8,'файл остатки'!$A$5:$FG$5,0)), 0)</f>
        <v>0</v>
      </c>
      <c r="F8" s="28">
        <f>IFERROR(INDEX('файл остатки'!$A$5:$FG$265,MATCH($P$2,'файл остатки'!$A$5:$A$228,0),MATCH(D8,'файл остатки'!$A$5:$FG$5,0)), 0)</f>
        <v>0</v>
      </c>
      <c r="G8" s="28">
        <v>0</v>
      </c>
      <c r="H8" s="28">
        <f t="shared" si="0"/>
        <v>0</v>
      </c>
      <c r="I8" s="28">
        <v>0</v>
      </c>
      <c r="K8" s="26">
        <v>1050</v>
      </c>
      <c r="L8" s="26">
        <f>-(H8 + H9 + H10 + H11) / K8</f>
        <v>0</v>
      </c>
      <c r="M8" s="26">
        <f>ROUND(L8, 0)</f>
        <v>0</v>
      </c>
      <c r="R8" s="26" t="s">
        <v>356</v>
      </c>
      <c r="S8" s="26">
        <v>48</v>
      </c>
    </row>
    <row r="9" spans="1:19" x14ac:dyDescent="0.3">
      <c r="A9" s="45"/>
      <c r="B9" s="46"/>
      <c r="C9" s="28" t="s">
        <v>349</v>
      </c>
      <c r="D9" s="28" t="s">
        <v>48</v>
      </c>
      <c r="E9" s="28">
        <f>IFERROR(INDEX('файл остатки'!$A$5:$FG$265,MATCH($P$1,'файл остатки'!$A$5:$A$228,0),MATCH(D9,'файл остатки'!$A$5:$FG$5,0)), 0)</f>
        <v>0</v>
      </c>
      <c r="F9" s="28">
        <f>IFERROR(INDEX('файл остатки'!$A$5:$FG$265,MATCH($P$2,'файл остатки'!$A$5:$A$228,0),MATCH(D9,'файл остатки'!$A$5:$FG$5,0)), 0)</f>
        <v>0</v>
      </c>
      <c r="G9" s="28">
        <v>0</v>
      </c>
      <c r="H9" s="28">
        <f t="shared" si="0"/>
        <v>0</v>
      </c>
      <c r="I9" s="28">
        <v>0</v>
      </c>
    </row>
    <row r="10" spans="1:19" x14ac:dyDescent="0.3">
      <c r="A10" s="45"/>
      <c r="B10" s="47" t="s">
        <v>353</v>
      </c>
      <c r="C10" s="29" t="s">
        <v>357</v>
      </c>
      <c r="D10" s="29" t="s">
        <v>22</v>
      </c>
      <c r="E10" s="29">
        <f>IFERROR(INDEX('файл остатки'!$A$5:$FG$265,MATCH($P$1,'файл остатки'!$A$5:$A$228,0),MATCH(D10,'файл остатки'!$A$5:$FG$5,0)), 0)</f>
        <v>0</v>
      </c>
      <c r="F10" s="29">
        <f>IFERROR(INDEX('файл остатки'!$A$5:$FG$265,MATCH($P$2,'файл остатки'!$A$5:$A$228,0),MATCH(D10,'файл остатки'!$A$5:$FG$5,0)), 0)</f>
        <v>0</v>
      </c>
      <c r="G10" s="29">
        <v>0</v>
      </c>
      <c r="H10" s="29">
        <f t="shared" si="0"/>
        <v>0</v>
      </c>
      <c r="I10" s="29">
        <v>0</v>
      </c>
    </row>
    <row r="11" spans="1:19" x14ac:dyDescent="0.3">
      <c r="A11" s="46"/>
      <c r="B11" s="46"/>
      <c r="C11" s="29" t="s">
        <v>349</v>
      </c>
      <c r="D11" s="29" t="s">
        <v>32</v>
      </c>
      <c r="E11" s="29">
        <f>IFERROR(INDEX('файл остатки'!$A$5:$FG$265,MATCH($P$1,'файл остатки'!$A$5:$A$228,0),MATCH(D11,'файл остатки'!$A$5:$FG$5,0)), 0)</f>
        <v>50</v>
      </c>
      <c r="F11" s="29">
        <f>IFERROR(INDEX('файл остатки'!$A$5:$FG$265,MATCH($P$2,'файл остатки'!$A$5:$A$228,0),MATCH(D11,'файл остатки'!$A$5:$FG$5,0)), 0)</f>
        <v>0</v>
      </c>
      <c r="G11" s="29">
        <v>0</v>
      </c>
      <c r="H11" s="29">
        <f t="shared" si="0"/>
        <v>0</v>
      </c>
      <c r="I11" s="29">
        <v>0</v>
      </c>
    </row>
    <row r="14" spans="1:19" x14ac:dyDescent="0.3">
      <c r="A14" s="43" t="s">
        <v>358</v>
      </c>
      <c r="B14" s="50" t="s">
        <v>359</v>
      </c>
      <c r="C14" s="30" t="s">
        <v>360</v>
      </c>
      <c r="D14" s="30" t="s">
        <v>108</v>
      </c>
      <c r="E14" s="30">
        <f>IFERROR(INDEX('файл остатки'!$A$5:$FG$265,MATCH($P$1,'файл остатки'!$A$5:$A$228,0),MATCH(D14,'файл остатки'!$A$5:$FG$5,0)), 0)</f>
        <v>0</v>
      </c>
      <c r="F14" s="30">
        <f>IFERROR(INDEX('файл остатки'!$A$5:$FG$265,MATCH($P$2,'файл остатки'!$A$5:$A$228,0),MATCH(D14,'файл остатки'!$A$5:$FG$5,0)), 0)</f>
        <v>0</v>
      </c>
      <c r="G14" s="30">
        <v>0</v>
      </c>
      <c r="H14" s="30">
        <f t="shared" ref="H14:H26" si="1">MIN(E14 - G14, 0)</f>
        <v>0</v>
      </c>
      <c r="I14" s="30">
        <v>0</v>
      </c>
      <c r="K14" s="26">
        <v>850</v>
      </c>
      <c r="L14" s="26">
        <f>-(H14 + H15 + H16 + H17 + H18 + H19 + H20 + H21 + H22 + H23 + H24 + H25 + H26) / K14</f>
        <v>6.7858823529411767</v>
      </c>
      <c r="M14" s="26">
        <f>ROUND(L14, 0)</f>
        <v>7</v>
      </c>
      <c r="R14" s="26" t="s">
        <v>361</v>
      </c>
      <c r="S14" s="26">
        <v>14</v>
      </c>
    </row>
    <row r="15" spans="1:19" x14ac:dyDescent="0.3">
      <c r="A15" s="45"/>
      <c r="B15" s="46"/>
      <c r="C15" s="30" t="s">
        <v>360</v>
      </c>
      <c r="D15" s="30" t="s">
        <v>111</v>
      </c>
      <c r="E15" s="30">
        <f>IFERROR(INDEX('файл остатки'!$A$5:$FG$265,MATCH($P$1,'файл остатки'!$A$5:$A$228,0),MATCH(D15,'файл остатки'!$A$5:$FG$5,0)), 0)</f>
        <v>-2464</v>
      </c>
      <c r="F15" s="30">
        <f>IFERROR(INDEX('файл остатки'!$A$5:$FG$265,MATCH($P$2,'файл остатки'!$A$5:$A$228,0),MATCH(D15,'файл остатки'!$A$5:$FG$5,0)), 0)</f>
        <v>0</v>
      </c>
      <c r="G15" s="30">
        <v>0</v>
      </c>
      <c r="H15" s="30">
        <f t="shared" si="1"/>
        <v>-2464</v>
      </c>
      <c r="I15" s="30">
        <v>0</v>
      </c>
    </row>
    <row r="16" spans="1:19" x14ac:dyDescent="0.3">
      <c r="A16" s="45"/>
      <c r="B16" s="42" t="s">
        <v>345</v>
      </c>
      <c r="C16" s="25" t="s">
        <v>355</v>
      </c>
      <c r="D16" s="25" t="s">
        <v>17</v>
      </c>
      <c r="E16" s="25">
        <f>IFERROR(INDEX('файл остатки'!$A$5:$FG$265,MATCH($P$1,'файл остатки'!$A$5:$A$228,0),MATCH(D16,'файл остатки'!$A$5:$FG$5,0)), 0)</f>
        <v>2</v>
      </c>
      <c r="F16" s="25">
        <f>IFERROR(INDEX('файл остатки'!$A$5:$FG$265,MATCH($P$2,'файл остатки'!$A$5:$A$228,0),MATCH(D16,'файл остатки'!$A$5:$FG$5,0)), 0)</f>
        <v>0</v>
      </c>
      <c r="G16" s="25">
        <v>0</v>
      </c>
      <c r="H16" s="25">
        <f t="shared" si="1"/>
        <v>0</v>
      </c>
      <c r="I16" s="25">
        <v>0</v>
      </c>
    </row>
    <row r="17" spans="1:19" x14ac:dyDescent="0.3">
      <c r="A17" s="45"/>
      <c r="B17" s="46"/>
      <c r="C17" s="25" t="s">
        <v>355</v>
      </c>
      <c r="D17" s="25" t="s">
        <v>10</v>
      </c>
      <c r="E17" s="25">
        <f>IFERROR(INDEX('файл остатки'!$A$5:$FG$265,MATCH($P$1,'файл остатки'!$A$5:$A$228,0),MATCH(D17,'файл остатки'!$A$5:$FG$5,0)), 0)</f>
        <v>11</v>
      </c>
      <c r="F17" s="25">
        <f>IFERROR(INDEX('файл остатки'!$A$5:$FG$265,MATCH($P$2,'файл остатки'!$A$5:$A$228,0),MATCH(D17,'файл остатки'!$A$5:$FG$5,0)), 0)</f>
        <v>0</v>
      </c>
      <c r="G17" s="25">
        <v>0</v>
      </c>
      <c r="H17" s="25">
        <f t="shared" si="1"/>
        <v>0</v>
      </c>
      <c r="I17" s="25">
        <v>0</v>
      </c>
    </row>
    <row r="18" spans="1:19" x14ac:dyDescent="0.3">
      <c r="A18" s="45"/>
      <c r="B18" s="48" t="s">
        <v>348</v>
      </c>
      <c r="C18" s="27" t="s">
        <v>362</v>
      </c>
      <c r="D18" s="27" t="s">
        <v>93</v>
      </c>
      <c r="E18" s="27">
        <f>IFERROR(INDEX('файл остатки'!$A$5:$FG$265,MATCH($P$1,'файл остатки'!$A$5:$A$228,0),MATCH(D18,'файл остатки'!$A$5:$FG$5,0)), 0)</f>
        <v>985</v>
      </c>
      <c r="F18" s="27">
        <f>IFERROR(INDEX('файл остатки'!$A$5:$FG$265,MATCH($P$2,'файл остатки'!$A$5:$A$228,0),MATCH(D18,'файл остатки'!$A$5:$FG$5,0)), 0)</f>
        <v>0</v>
      </c>
      <c r="G18" s="27">
        <v>0</v>
      </c>
      <c r="H18" s="27">
        <f t="shared" si="1"/>
        <v>0</v>
      </c>
      <c r="I18" s="27">
        <v>0</v>
      </c>
    </row>
    <row r="19" spans="1:19" x14ac:dyDescent="0.3">
      <c r="A19" s="45"/>
      <c r="B19" s="45"/>
      <c r="C19" s="27" t="s">
        <v>363</v>
      </c>
      <c r="D19" s="27" t="s">
        <v>91</v>
      </c>
      <c r="E19" s="27">
        <f>IFERROR(INDEX('файл остатки'!$A$5:$FG$265,MATCH($P$1,'файл остатки'!$A$5:$A$228,0),MATCH(D19,'файл остатки'!$A$5:$FG$5,0)), 0)</f>
        <v>869</v>
      </c>
      <c r="F19" s="27">
        <f>IFERROR(INDEX('файл остатки'!$A$5:$FG$265,MATCH($P$2,'файл остатки'!$A$5:$A$228,0),MATCH(D19,'файл остатки'!$A$5:$FG$5,0)), 0)</f>
        <v>0</v>
      </c>
      <c r="G19" s="27">
        <v>0</v>
      </c>
      <c r="H19" s="27">
        <f t="shared" si="1"/>
        <v>0</v>
      </c>
      <c r="I19" s="27">
        <v>0</v>
      </c>
    </row>
    <row r="20" spans="1:19" x14ac:dyDescent="0.3">
      <c r="A20" s="45"/>
      <c r="B20" s="45"/>
      <c r="C20" s="27" t="s">
        <v>364</v>
      </c>
      <c r="D20" s="27" t="s">
        <v>97</v>
      </c>
      <c r="E20" s="27">
        <f>IFERROR(INDEX('файл остатки'!$A$5:$FG$265,MATCH($P$1,'файл остатки'!$A$5:$A$228,0),MATCH(D20,'файл остатки'!$A$5:$FG$5,0)), 0)</f>
        <v>2</v>
      </c>
      <c r="F20" s="27">
        <f>IFERROR(INDEX('файл остатки'!$A$5:$FG$265,MATCH($P$2,'файл остатки'!$A$5:$A$228,0),MATCH(D20,'файл остатки'!$A$5:$FG$5,0)), 0)</f>
        <v>0</v>
      </c>
      <c r="G20" s="27">
        <v>0</v>
      </c>
      <c r="H20" s="27">
        <f t="shared" si="1"/>
        <v>0</v>
      </c>
      <c r="I20" s="27">
        <v>0</v>
      </c>
    </row>
    <row r="21" spans="1:19" x14ac:dyDescent="0.3">
      <c r="A21" s="45"/>
      <c r="B21" s="45"/>
      <c r="C21" s="27" t="s">
        <v>365</v>
      </c>
      <c r="D21" s="27" t="s">
        <v>102</v>
      </c>
      <c r="E21" s="27">
        <f>IFERROR(INDEX('файл остатки'!$A$5:$FG$265,MATCH($P$1,'файл остатки'!$A$5:$A$228,0),MATCH(D21,'файл остатки'!$A$5:$FG$5,0)), 0)</f>
        <v>0</v>
      </c>
      <c r="F21" s="27">
        <f>IFERROR(INDEX('файл остатки'!$A$5:$FG$265,MATCH($P$2,'файл остатки'!$A$5:$A$228,0),MATCH(D21,'файл остатки'!$A$5:$FG$5,0)), 0)</f>
        <v>0</v>
      </c>
      <c r="G21" s="27">
        <v>0</v>
      </c>
      <c r="H21" s="27">
        <f t="shared" si="1"/>
        <v>0</v>
      </c>
      <c r="I21" s="27">
        <v>0</v>
      </c>
    </row>
    <row r="22" spans="1:19" x14ac:dyDescent="0.3">
      <c r="A22" s="45"/>
      <c r="B22" s="45"/>
      <c r="C22" s="27" t="s">
        <v>357</v>
      </c>
      <c r="D22" s="27" t="s">
        <v>86</v>
      </c>
      <c r="E22" s="27">
        <f>IFERROR(INDEX('файл остатки'!$A$5:$FG$265,MATCH($P$1,'файл остатки'!$A$5:$A$228,0),MATCH(D22,'файл остатки'!$A$5:$FG$5,0)), 0)</f>
        <v>-365</v>
      </c>
      <c r="F22" s="27">
        <f>IFERROR(INDEX('файл остатки'!$A$5:$FG$265,MATCH($P$2,'файл остатки'!$A$5:$A$228,0),MATCH(D22,'файл остатки'!$A$5:$FG$5,0)), 0)</f>
        <v>0</v>
      </c>
      <c r="G22" s="27">
        <v>0</v>
      </c>
      <c r="H22" s="27">
        <f t="shared" si="1"/>
        <v>-365</v>
      </c>
      <c r="I22" s="27">
        <v>0</v>
      </c>
    </row>
    <row r="23" spans="1:19" x14ac:dyDescent="0.3">
      <c r="A23" s="45"/>
      <c r="B23" s="45"/>
      <c r="C23" s="27" t="s">
        <v>366</v>
      </c>
      <c r="D23" s="27" t="s">
        <v>87</v>
      </c>
      <c r="E23" s="27">
        <f>IFERROR(INDEX('файл остатки'!$A$5:$FG$265,MATCH($P$1,'файл остатки'!$A$5:$A$228,0),MATCH(D23,'файл остатки'!$A$5:$FG$5,0)), 0)</f>
        <v>2</v>
      </c>
      <c r="F23" s="27">
        <f>IFERROR(INDEX('файл остатки'!$A$5:$FG$265,MATCH($P$2,'файл остатки'!$A$5:$A$228,0),MATCH(D23,'файл остатки'!$A$5:$FG$5,0)), 0)</f>
        <v>0</v>
      </c>
      <c r="G23" s="27">
        <v>0</v>
      </c>
      <c r="H23" s="27">
        <f t="shared" si="1"/>
        <v>0</v>
      </c>
      <c r="I23" s="27">
        <v>0</v>
      </c>
    </row>
    <row r="24" spans="1:19" x14ac:dyDescent="0.3">
      <c r="A24" s="45"/>
      <c r="B24" s="45"/>
      <c r="C24" s="27" t="s">
        <v>362</v>
      </c>
      <c r="D24" s="27" t="s">
        <v>101</v>
      </c>
      <c r="E24" s="27">
        <f>IFERROR(INDEX('файл остатки'!$A$5:$FG$265,MATCH($P$1,'файл остатки'!$A$5:$A$228,0),MATCH(D24,'файл остатки'!$A$5:$FG$5,0)), 0)</f>
        <v>0</v>
      </c>
      <c r="F24" s="27">
        <f>IFERROR(INDEX('файл остатки'!$A$5:$FG$265,MATCH($P$2,'файл остатки'!$A$5:$A$228,0),MATCH(D24,'файл остатки'!$A$5:$FG$5,0)), 0)</f>
        <v>0</v>
      </c>
      <c r="G24" s="27">
        <v>0</v>
      </c>
      <c r="H24" s="27">
        <f t="shared" si="1"/>
        <v>0</v>
      </c>
      <c r="I24" s="27">
        <v>0</v>
      </c>
    </row>
    <row r="25" spans="1:19" x14ac:dyDescent="0.3">
      <c r="A25" s="45"/>
      <c r="B25" s="45"/>
      <c r="C25" s="27" t="s">
        <v>366</v>
      </c>
      <c r="D25" s="27" t="s">
        <v>88</v>
      </c>
      <c r="E25" s="27">
        <f>IFERROR(INDEX('файл остатки'!$A$5:$FG$265,MATCH($P$1,'файл остатки'!$A$5:$A$228,0),MATCH(D25,'файл остатки'!$A$5:$FG$5,0)), 0)</f>
        <v>-721</v>
      </c>
      <c r="F25" s="27">
        <f>IFERROR(INDEX('файл остатки'!$A$5:$FG$265,MATCH($P$2,'файл остатки'!$A$5:$A$228,0),MATCH(D25,'файл остатки'!$A$5:$FG$5,0)), 0)</f>
        <v>0</v>
      </c>
      <c r="G25" s="27">
        <v>0</v>
      </c>
      <c r="H25" s="27">
        <f t="shared" si="1"/>
        <v>-721</v>
      </c>
      <c r="I25" s="27">
        <v>0</v>
      </c>
    </row>
    <row r="26" spans="1:19" x14ac:dyDescent="0.3">
      <c r="A26" s="46"/>
      <c r="B26" s="46"/>
      <c r="C26" s="27" t="s">
        <v>363</v>
      </c>
      <c r="D26" s="27" t="s">
        <v>92</v>
      </c>
      <c r="E26" s="27">
        <f>IFERROR(INDEX('файл остатки'!$A$5:$FG$265,MATCH($P$1,'файл остатки'!$A$5:$A$228,0),MATCH(D26,'файл остатки'!$A$5:$FG$5,0)), 0)</f>
        <v>-2218</v>
      </c>
      <c r="F26" s="27">
        <f>IFERROR(INDEX('файл остатки'!$A$5:$FG$265,MATCH($P$2,'файл остатки'!$A$5:$A$228,0),MATCH(D26,'файл остатки'!$A$5:$FG$5,0)), 0)</f>
        <v>0</v>
      </c>
      <c r="G26" s="27">
        <v>0</v>
      </c>
      <c r="H26" s="27">
        <f t="shared" si="1"/>
        <v>-2218</v>
      </c>
      <c r="I26" s="27">
        <v>0</v>
      </c>
    </row>
    <row r="29" spans="1:19" x14ac:dyDescent="0.3">
      <c r="A29" s="43" t="s">
        <v>367</v>
      </c>
      <c r="B29" s="49" t="s">
        <v>359</v>
      </c>
      <c r="C29" s="31" t="s">
        <v>349</v>
      </c>
      <c r="D29" s="31" t="s">
        <v>89</v>
      </c>
      <c r="E29" s="31">
        <f>IFERROR(INDEX('файл остатки'!$A$5:$FG$265,MATCH($P$1,'файл остатки'!$A$5:$A$228,0),MATCH(D29,'файл остатки'!$A$5:$FG$5,0)), 0)</f>
        <v>0</v>
      </c>
      <c r="F29" s="31">
        <f>IFERROR(INDEX('файл остатки'!$A$5:$FG$265,MATCH($P$2,'файл остатки'!$A$5:$A$228,0),MATCH(D29,'файл остатки'!$A$5:$FG$5,0)), 0)</f>
        <v>0</v>
      </c>
      <c r="G29" s="31">
        <v>0</v>
      </c>
      <c r="H29" s="31">
        <f t="shared" ref="H29:H51" si="2">MIN(E29 - G29, 0)</f>
        <v>0</v>
      </c>
      <c r="I29" s="31">
        <v>0</v>
      </c>
      <c r="K29" s="26">
        <v>850</v>
      </c>
      <c r="L29" s="26">
        <f>-(H29 + H30 + H31 + H32 + H33 + H34 + H35 + H36 + H37 + H38 + H39 + H40 + H41 + H42 + H43 + H44 + H45 + H46 + H47 + H48 + H49 + H50 + H51) / K29</f>
        <v>5.4282352941176475</v>
      </c>
      <c r="M29" s="26">
        <f>ROUND(L29, 0)</f>
        <v>5</v>
      </c>
      <c r="R29" s="26" t="s">
        <v>368</v>
      </c>
      <c r="S29" s="26">
        <v>15</v>
      </c>
    </row>
    <row r="30" spans="1:19" x14ac:dyDescent="0.3">
      <c r="A30" s="45"/>
      <c r="B30" s="45"/>
      <c r="C30" s="31" t="s">
        <v>349</v>
      </c>
      <c r="D30" s="31" t="s">
        <v>94</v>
      </c>
      <c r="E30" s="31">
        <f>IFERROR(INDEX('файл остатки'!$A$5:$FG$265,MATCH($P$1,'файл остатки'!$A$5:$A$228,0),MATCH(D30,'файл остатки'!$A$5:$FG$5,0)), 0)</f>
        <v>56</v>
      </c>
      <c r="F30" s="31">
        <f>IFERROR(INDEX('файл остатки'!$A$5:$FG$265,MATCH($P$2,'файл остатки'!$A$5:$A$228,0),MATCH(D30,'файл остатки'!$A$5:$FG$5,0)), 0)</f>
        <v>0</v>
      </c>
      <c r="G30" s="31">
        <v>0</v>
      </c>
      <c r="H30" s="31">
        <f t="shared" si="2"/>
        <v>0</v>
      </c>
      <c r="I30" s="31">
        <v>0</v>
      </c>
    </row>
    <row r="31" spans="1:19" x14ac:dyDescent="0.3">
      <c r="A31" s="45"/>
      <c r="B31" s="46"/>
      <c r="C31" s="31" t="s">
        <v>349</v>
      </c>
      <c r="D31" s="31" t="s">
        <v>96</v>
      </c>
      <c r="E31" s="31">
        <f>IFERROR(INDEX('файл остатки'!$A$5:$FG$265,MATCH($P$1,'файл остатки'!$A$5:$A$228,0),MATCH(D31,'файл остатки'!$A$5:$FG$5,0)), 0)</f>
        <v>0</v>
      </c>
      <c r="F31" s="31">
        <f>IFERROR(INDEX('файл остатки'!$A$5:$FG$265,MATCH($P$2,'файл остатки'!$A$5:$A$228,0),MATCH(D31,'файл остатки'!$A$5:$FG$5,0)), 0)</f>
        <v>0</v>
      </c>
      <c r="G31" s="31">
        <v>0</v>
      </c>
      <c r="H31" s="31">
        <f t="shared" si="2"/>
        <v>0</v>
      </c>
      <c r="I31" s="31">
        <v>0</v>
      </c>
    </row>
    <row r="32" spans="1:19" x14ac:dyDescent="0.3">
      <c r="A32" s="45"/>
      <c r="B32" s="42" t="s">
        <v>345</v>
      </c>
      <c r="C32" s="31" t="s">
        <v>346</v>
      </c>
      <c r="D32" s="31" t="s">
        <v>13</v>
      </c>
      <c r="E32" s="31">
        <f>IFERROR(INDEX('файл остатки'!$A$5:$FG$265,MATCH($P$1,'файл остатки'!$A$5:$A$228,0),MATCH(D32,'файл остатки'!$A$5:$FG$5,0)), 0)</f>
        <v>-102</v>
      </c>
      <c r="F32" s="31">
        <f>IFERROR(INDEX('файл остатки'!$A$5:$FG$265,MATCH($P$2,'файл остатки'!$A$5:$A$228,0),MATCH(D32,'файл остатки'!$A$5:$FG$5,0)), 0)</f>
        <v>0</v>
      </c>
      <c r="G32" s="31">
        <v>0</v>
      </c>
      <c r="H32" s="31">
        <f t="shared" si="2"/>
        <v>-102</v>
      </c>
      <c r="I32" s="31">
        <v>0</v>
      </c>
    </row>
    <row r="33" spans="1:9" x14ac:dyDescent="0.3">
      <c r="A33" s="45"/>
      <c r="B33" s="45"/>
      <c r="C33" s="25" t="s">
        <v>357</v>
      </c>
      <c r="D33" s="25" t="s">
        <v>16</v>
      </c>
      <c r="E33" s="25">
        <f>IFERROR(INDEX('файл остатки'!$A$5:$FG$265,MATCH($P$1,'файл остатки'!$A$5:$A$228,0),MATCH(D33,'файл остатки'!$A$5:$FG$5,0)), 0)</f>
        <v>0</v>
      </c>
      <c r="F33" s="25">
        <f>IFERROR(INDEX('файл остатки'!$A$5:$FG$265,MATCH($P$2,'файл остатки'!$A$5:$A$228,0),MATCH(D33,'файл остатки'!$A$5:$FG$5,0)), 0)</f>
        <v>0</v>
      </c>
      <c r="G33" s="25">
        <v>0</v>
      </c>
      <c r="H33" s="25">
        <f t="shared" si="2"/>
        <v>0</v>
      </c>
      <c r="I33" s="25">
        <v>0</v>
      </c>
    </row>
    <row r="34" spans="1:9" x14ac:dyDescent="0.3">
      <c r="A34" s="45"/>
      <c r="B34" s="45"/>
      <c r="C34" s="25" t="s">
        <v>346</v>
      </c>
      <c r="D34" s="25" t="s">
        <v>18</v>
      </c>
      <c r="E34" s="25">
        <f>IFERROR(INDEX('файл остатки'!$A$5:$FG$265,MATCH($P$1,'файл остатки'!$A$5:$A$228,0),MATCH(D34,'файл остатки'!$A$5:$FG$5,0)), 0)</f>
        <v>95</v>
      </c>
      <c r="F34" s="25">
        <f>IFERROR(INDEX('файл остатки'!$A$5:$FG$265,MATCH($P$2,'файл остатки'!$A$5:$A$228,0),MATCH(D34,'файл остатки'!$A$5:$FG$5,0)), 0)</f>
        <v>0</v>
      </c>
      <c r="G34" s="25">
        <v>0</v>
      </c>
      <c r="H34" s="25">
        <f t="shared" si="2"/>
        <v>0</v>
      </c>
      <c r="I34" s="25">
        <v>0</v>
      </c>
    </row>
    <row r="35" spans="1:9" x14ac:dyDescent="0.3">
      <c r="A35" s="45"/>
      <c r="B35" s="45"/>
      <c r="C35" s="25" t="s">
        <v>346</v>
      </c>
      <c r="D35" s="25" t="s">
        <v>20</v>
      </c>
      <c r="E35" s="25">
        <f>IFERROR(INDEX('файл остатки'!$A$5:$FG$265,MATCH($P$1,'файл остатки'!$A$5:$A$228,0),MATCH(D35,'файл остатки'!$A$5:$FG$5,0)), 0)</f>
        <v>0</v>
      </c>
      <c r="F35" s="25">
        <f>IFERROR(INDEX('файл остатки'!$A$5:$FG$265,MATCH($P$2,'файл остатки'!$A$5:$A$228,0),MATCH(D35,'файл остатки'!$A$5:$FG$5,0)), 0)</f>
        <v>0</v>
      </c>
      <c r="G35" s="25">
        <v>0</v>
      </c>
      <c r="H35" s="25">
        <f t="shared" si="2"/>
        <v>0</v>
      </c>
      <c r="I35" s="25">
        <v>0</v>
      </c>
    </row>
    <row r="36" spans="1:9" x14ac:dyDescent="0.3">
      <c r="A36" s="45"/>
      <c r="B36" s="45"/>
      <c r="C36" s="25" t="s">
        <v>346</v>
      </c>
      <c r="D36" s="25" t="s">
        <v>11</v>
      </c>
      <c r="E36" s="25">
        <f>IFERROR(INDEX('файл остатки'!$A$5:$FG$265,MATCH($P$1,'файл остатки'!$A$5:$A$228,0),MATCH(D36,'файл остатки'!$A$5:$FG$5,0)), 0)</f>
        <v>14</v>
      </c>
      <c r="F36" s="25">
        <f>IFERROR(INDEX('файл остатки'!$A$5:$FG$265,MATCH($P$2,'файл остатки'!$A$5:$A$228,0),MATCH(D36,'файл остатки'!$A$5:$FG$5,0)), 0)</f>
        <v>0</v>
      </c>
      <c r="G36" s="25">
        <v>0</v>
      </c>
      <c r="H36" s="25">
        <f t="shared" si="2"/>
        <v>0</v>
      </c>
      <c r="I36" s="25">
        <v>0</v>
      </c>
    </row>
    <row r="37" spans="1:9" x14ac:dyDescent="0.3">
      <c r="A37" s="45"/>
      <c r="B37" s="45"/>
      <c r="C37" s="25" t="s">
        <v>346</v>
      </c>
      <c r="D37" s="25" t="s">
        <v>8</v>
      </c>
      <c r="E37" s="25">
        <f>IFERROR(INDEX('файл остатки'!$A$5:$FG$265,MATCH($P$1,'файл остатки'!$A$5:$A$228,0),MATCH(D37,'файл остатки'!$A$5:$FG$5,0)), 0)</f>
        <v>-3723</v>
      </c>
      <c r="F37" s="25">
        <f>IFERROR(INDEX('файл остатки'!$A$5:$FG$265,MATCH($P$2,'файл остатки'!$A$5:$A$228,0),MATCH(D37,'файл остатки'!$A$5:$FG$5,0)), 0)</f>
        <v>0</v>
      </c>
      <c r="G37" s="25">
        <v>0</v>
      </c>
      <c r="H37" s="25">
        <f t="shared" si="2"/>
        <v>-3723</v>
      </c>
      <c r="I37" s="25">
        <v>0</v>
      </c>
    </row>
    <row r="38" spans="1:9" x14ac:dyDescent="0.3">
      <c r="A38" s="45"/>
      <c r="B38" s="45"/>
      <c r="C38" s="25" t="s">
        <v>355</v>
      </c>
      <c r="D38" s="25" t="s">
        <v>12</v>
      </c>
      <c r="E38" s="25">
        <f>IFERROR(INDEX('файл остатки'!$A$5:$FG$265,MATCH($P$1,'файл остатки'!$A$5:$A$228,0),MATCH(D38,'файл остатки'!$A$5:$FG$5,0)), 0)</f>
        <v>2</v>
      </c>
      <c r="F38" s="25">
        <f>IFERROR(INDEX('файл остатки'!$A$5:$FG$265,MATCH($P$2,'файл остатки'!$A$5:$A$228,0),MATCH(D38,'файл остатки'!$A$5:$FG$5,0)), 0)</f>
        <v>0</v>
      </c>
      <c r="G38" s="25">
        <v>0</v>
      </c>
      <c r="H38" s="25">
        <f t="shared" si="2"/>
        <v>0</v>
      </c>
      <c r="I38" s="25">
        <v>0</v>
      </c>
    </row>
    <row r="39" spans="1:9" x14ac:dyDescent="0.3">
      <c r="A39" s="45"/>
      <c r="B39" s="45"/>
      <c r="C39" s="25" t="s">
        <v>369</v>
      </c>
      <c r="D39" s="25" t="s">
        <v>15</v>
      </c>
      <c r="E39" s="25">
        <f>IFERROR(INDEX('файл остатки'!$A$5:$FG$265,MATCH($P$1,'файл остатки'!$A$5:$A$228,0),MATCH(D39,'файл остатки'!$A$5:$FG$5,0)), 0)</f>
        <v>16</v>
      </c>
      <c r="F39" s="25">
        <f>IFERROR(INDEX('файл остатки'!$A$5:$FG$265,MATCH($P$2,'файл остатки'!$A$5:$A$228,0),MATCH(D39,'файл остатки'!$A$5:$FG$5,0)), 0)</f>
        <v>0</v>
      </c>
      <c r="G39" s="25">
        <v>0</v>
      </c>
      <c r="H39" s="25">
        <f t="shared" si="2"/>
        <v>0</v>
      </c>
      <c r="I39" s="25">
        <v>0</v>
      </c>
    </row>
    <row r="40" spans="1:9" x14ac:dyDescent="0.3">
      <c r="A40" s="45"/>
      <c r="B40" s="46"/>
      <c r="C40" s="25" t="s">
        <v>346</v>
      </c>
      <c r="D40" s="25" t="s">
        <v>14</v>
      </c>
      <c r="E40" s="25">
        <f>IFERROR(INDEX('файл остатки'!$A$5:$FG$265,MATCH($P$1,'файл остатки'!$A$5:$A$228,0),MATCH(D40,'файл остатки'!$A$5:$FG$5,0)), 0)</f>
        <v>0</v>
      </c>
      <c r="F40" s="25">
        <f>IFERROR(INDEX('файл остатки'!$A$5:$FG$265,MATCH($P$2,'файл остатки'!$A$5:$A$228,0),MATCH(D40,'файл остатки'!$A$5:$FG$5,0)), 0)</f>
        <v>0</v>
      </c>
      <c r="G40" s="25">
        <v>0</v>
      </c>
      <c r="H40" s="25">
        <f t="shared" si="2"/>
        <v>0</v>
      </c>
      <c r="I40" s="25">
        <v>0</v>
      </c>
    </row>
    <row r="41" spans="1:9" x14ac:dyDescent="0.3">
      <c r="A41" s="45"/>
      <c r="B41" s="48" t="s">
        <v>348</v>
      </c>
      <c r="C41" s="27" t="s">
        <v>357</v>
      </c>
      <c r="D41" s="27" t="s">
        <v>104</v>
      </c>
      <c r="E41" s="27">
        <f>IFERROR(INDEX('файл остатки'!$A$5:$FG$265,MATCH($P$1,'файл остатки'!$A$5:$A$228,0),MATCH(D41,'файл остатки'!$A$5:$FG$5,0)), 0)</f>
        <v>1</v>
      </c>
      <c r="F41" s="27">
        <f>IFERROR(INDEX('файл остатки'!$A$5:$FG$265,MATCH($P$2,'файл остатки'!$A$5:$A$228,0),MATCH(D41,'файл остатки'!$A$5:$FG$5,0)), 0)</f>
        <v>0</v>
      </c>
      <c r="G41" s="27">
        <v>0</v>
      </c>
      <c r="H41" s="27">
        <f t="shared" si="2"/>
        <v>0</v>
      </c>
      <c r="I41" s="27">
        <v>0</v>
      </c>
    </row>
    <row r="42" spans="1:9" x14ac:dyDescent="0.3">
      <c r="A42" s="45"/>
      <c r="B42" s="45"/>
      <c r="C42" s="27" t="s">
        <v>349</v>
      </c>
      <c r="D42" s="27" t="s">
        <v>105</v>
      </c>
      <c r="E42" s="27">
        <f>IFERROR(INDEX('файл остатки'!$A$5:$FG$265,MATCH($P$1,'файл остатки'!$A$5:$A$228,0),MATCH(D42,'файл остатки'!$A$5:$FG$5,0)), 0)</f>
        <v>0</v>
      </c>
      <c r="F42" s="27">
        <f>IFERROR(INDEX('файл остатки'!$A$5:$FG$265,MATCH($P$2,'файл остатки'!$A$5:$A$228,0),MATCH(D42,'файл остатки'!$A$5:$FG$5,0)), 0)</f>
        <v>0</v>
      </c>
      <c r="G42" s="27">
        <v>0</v>
      </c>
      <c r="H42" s="27">
        <f t="shared" si="2"/>
        <v>0</v>
      </c>
      <c r="I42" s="27">
        <v>0</v>
      </c>
    </row>
    <row r="43" spans="1:9" x14ac:dyDescent="0.3">
      <c r="A43" s="45"/>
      <c r="B43" s="45"/>
      <c r="C43" s="27" t="s">
        <v>355</v>
      </c>
      <c r="D43" s="27" t="s">
        <v>106</v>
      </c>
      <c r="E43" s="27">
        <f>IFERROR(INDEX('файл остатки'!$A$5:$FG$265,MATCH($P$1,'файл остатки'!$A$5:$A$228,0),MATCH(D43,'файл остатки'!$A$5:$FG$5,0)), 0)</f>
        <v>1</v>
      </c>
      <c r="F43" s="27">
        <f>IFERROR(INDEX('файл остатки'!$A$5:$FG$265,MATCH($P$2,'файл остатки'!$A$5:$A$228,0),MATCH(D43,'файл остатки'!$A$5:$FG$5,0)), 0)</f>
        <v>0</v>
      </c>
      <c r="G43" s="27">
        <v>0</v>
      </c>
      <c r="H43" s="27">
        <f t="shared" si="2"/>
        <v>0</v>
      </c>
      <c r="I43" s="27">
        <v>0</v>
      </c>
    </row>
    <row r="44" spans="1:9" x14ac:dyDescent="0.3">
      <c r="A44" s="45"/>
      <c r="B44" s="45"/>
      <c r="C44" s="27" t="s">
        <v>370</v>
      </c>
      <c r="D44" s="27" t="s">
        <v>107</v>
      </c>
      <c r="E44" s="27">
        <f>IFERROR(INDEX('файл остатки'!$A$5:$FG$265,MATCH($P$1,'файл остатки'!$A$5:$A$228,0),MATCH(D44,'файл остатки'!$A$5:$FG$5,0)), 0)</f>
        <v>1</v>
      </c>
      <c r="F44" s="27">
        <f>IFERROR(INDEX('файл остатки'!$A$5:$FG$265,MATCH($P$2,'файл остатки'!$A$5:$A$228,0),MATCH(D44,'файл остатки'!$A$5:$FG$5,0)), 0)</f>
        <v>0</v>
      </c>
      <c r="G44" s="27">
        <v>0</v>
      </c>
      <c r="H44" s="27">
        <f t="shared" si="2"/>
        <v>0</v>
      </c>
      <c r="I44" s="27">
        <v>0</v>
      </c>
    </row>
    <row r="45" spans="1:9" x14ac:dyDescent="0.3">
      <c r="A45" s="45"/>
      <c r="B45" s="45"/>
      <c r="C45" s="27" t="s">
        <v>349</v>
      </c>
      <c r="D45" s="27" t="s">
        <v>109</v>
      </c>
      <c r="E45" s="27">
        <f>IFERROR(INDEX('файл остатки'!$A$5:$FG$265,MATCH($P$1,'файл остатки'!$A$5:$A$228,0),MATCH(D45,'файл остатки'!$A$5:$FG$5,0)), 0)</f>
        <v>0</v>
      </c>
      <c r="F45" s="27">
        <f>IFERROR(INDEX('файл остатки'!$A$5:$FG$265,MATCH($P$2,'файл остатки'!$A$5:$A$228,0),MATCH(D45,'файл остатки'!$A$5:$FG$5,0)), 0)</f>
        <v>0</v>
      </c>
      <c r="G45" s="27">
        <v>0</v>
      </c>
      <c r="H45" s="27">
        <f t="shared" si="2"/>
        <v>0</v>
      </c>
      <c r="I45" s="27">
        <v>0</v>
      </c>
    </row>
    <row r="46" spans="1:9" x14ac:dyDescent="0.3">
      <c r="A46" s="45"/>
      <c r="B46" s="45"/>
      <c r="C46" s="27" t="s">
        <v>364</v>
      </c>
      <c r="D46" s="27" t="s">
        <v>110</v>
      </c>
      <c r="E46" s="27">
        <f>IFERROR(INDEX('файл остатки'!$A$5:$FG$265,MATCH($P$1,'файл остатки'!$A$5:$A$228,0),MATCH(D46,'файл остатки'!$A$5:$FG$5,0)), 0)</f>
        <v>0</v>
      </c>
      <c r="F46" s="27">
        <f>IFERROR(INDEX('файл остатки'!$A$5:$FG$265,MATCH($P$2,'файл остатки'!$A$5:$A$228,0),MATCH(D46,'файл остатки'!$A$5:$FG$5,0)), 0)</f>
        <v>0</v>
      </c>
      <c r="G46" s="27">
        <v>0</v>
      </c>
      <c r="H46" s="27">
        <f t="shared" si="2"/>
        <v>0</v>
      </c>
      <c r="I46" s="27">
        <v>0</v>
      </c>
    </row>
    <row r="47" spans="1:9" x14ac:dyDescent="0.3">
      <c r="A47" s="45"/>
      <c r="B47" s="45"/>
      <c r="C47" s="27" t="s">
        <v>349</v>
      </c>
      <c r="D47" s="27" t="s">
        <v>90</v>
      </c>
      <c r="E47" s="27">
        <f>IFERROR(INDEX('файл остатки'!$A$5:$FG$265,MATCH($P$1,'файл остатки'!$A$5:$A$228,0),MATCH(D47,'файл остатки'!$A$5:$FG$5,0)), 0)</f>
        <v>-367</v>
      </c>
      <c r="F47" s="27">
        <f>IFERROR(INDEX('файл остатки'!$A$5:$FG$265,MATCH($P$2,'файл остатки'!$A$5:$A$228,0),MATCH(D47,'файл остатки'!$A$5:$FG$5,0)), 0)</f>
        <v>0</v>
      </c>
      <c r="G47" s="27">
        <v>0</v>
      </c>
      <c r="H47" s="27">
        <f t="shared" si="2"/>
        <v>-367</v>
      </c>
      <c r="I47" s="27">
        <v>0</v>
      </c>
    </row>
    <row r="48" spans="1:9" x14ac:dyDescent="0.3">
      <c r="A48" s="45"/>
      <c r="B48" s="45"/>
      <c r="C48" s="27" t="s">
        <v>349</v>
      </c>
      <c r="D48" s="27" t="s">
        <v>95</v>
      </c>
      <c r="E48" s="27">
        <f>IFERROR(INDEX('файл остатки'!$A$5:$FG$265,MATCH($P$1,'файл остатки'!$A$5:$A$228,0),MATCH(D48,'файл остатки'!$A$5:$FG$5,0)), 0)</f>
        <v>0</v>
      </c>
      <c r="F48" s="27">
        <f>IFERROR(INDEX('файл остатки'!$A$5:$FG$265,MATCH($P$2,'файл остатки'!$A$5:$A$228,0),MATCH(D48,'файл остатки'!$A$5:$FG$5,0)), 0)</f>
        <v>0</v>
      </c>
      <c r="G48" s="27">
        <v>0</v>
      </c>
      <c r="H48" s="27">
        <f t="shared" si="2"/>
        <v>0</v>
      </c>
      <c r="I48" s="27">
        <v>0</v>
      </c>
    </row>
    <row r="49" spans="1:19" x14ac:dyDescent="0.3">
      <c r="A49" s="45"/>
      <c r="B49" s="45"/>
      <c r="C49" s="27" t="s">
        <v>349</v>
      </c>
      <c r="D49" s="27" t="s">
        <v>100</v>
      </c>
      <c r="E49" s="27">
        <f>IFERROR(INDEX('файл остатки'!$A$5:$FG$265,MATCH($P$1,'файл остатки'!$A$5:$A$228,0),MATCH(D49,'файл остатки'!$A$5:$FG$5,0)), 0)</f>
        <v>453</v>
      </c>
      <c r="F49" s="27">
        <f>IFERROR(INDEX('файл остатки'!$A$5:$FG$265,MATCH($P$2,'файл остатки'!$A$5:$A$228,0),MATCH(D49,'файл остатки'!$A$5:$FG$5,0)), 0)</f>
        <v>0</v>
      </c>
      <c r="G49" s="27">
        <v>0</v>
      </c>
      <c r="H49" s="27">
        <f t="shared" si="2"/>
        <v>0</v>
      </c>
      <c r="I49" s="27">
        <v>0</v>
      </c>
    </row>
    <row r="50" spans="1:19" x14ac:dyDescent="0.3">
      <c r="A50" s="45"/>
      <c r="B50" s="45"/>
      <c r="C50" s="27" t="s">
        <v>349</v>
      </c>
      <c r="D50" s="27" t="s">
        <v>85</v>
      </c>
      <c r="E50" s="27">
        <f>IFERROR(INDEX('файл остатки'!$A$5:$FG$265,MATCH($P$1,'файл остатки'!$A$5:$A$228,0),MATCH(D50,'файл остатки'!$A$5:$FG$5,0)), 0)</f>
        <v>-422</v>
      </c>
      <c r="F50" s="27">
        <f>IFERROR(INDEX('файл остатки'!$A$5:$FG$265,MATCH($P$2,'файл остатки'!$A$5:$A$228,0),MATCH(D50,'файл остатки'!$A$5:$FG$5,0)), 0)</f>
        <v>0</v>
      </c>
      <c r="G50" s="27">
        <v>0</v>
      </c>
      <c r="H50" s="27">
        <f t="shared" si="2"/>
        <v>-422</v>
      </c>
      <c r="I50" s="27">
        <v>0</v>
      </c>
    </row>
    <row r="51" spans="1:19" x14ac:dyDescent="0.3">
      <c r="A51" s="46"/>
      <c r="B51" s="46"/>
      <c r="C51" s="27" t="s">
        <v>371</v>
      </c>
      <c r="D51" s="27" t="s">
        <v>99</v>
      </c>
      <c r="E51" s="27">
        <f>IFERROR(INDEX('файл остатки'!$A$5:$FG$265,MATCH($P$1,'файл остатки'!$A$5:$A$228,0),MATCH(D51,'файл остатки'!$A$5:$FG$5,0)), 0)</f>
        <v>0</v>
      </c>
      <c r="F51" s="27">
        <f>IFERROR(INDEX('файл остатки'!$A$5:$FG$265,MATCH($P$2,'файл остатки'!$A$5:$A$228,0),MATCH(D51,'файл остатки'!$A$5:$FG$5,0)), 0)</f>
        <v>0</v>
      </c>
      <c r="G51" s="27">
        <v>0</v>
      </c>
      <c r="H51" s="27">
        <f t="shared" si="2"/>
        <v>0</v>
      </c>
      <c r="I51" s="27">
        <v>0</v>
      </c>
    </row>
    <row r="54" spans="1:19" x14ac:dyDescent="0.3">
      <c r="A54" s="43" t="s">
        <v>372</v>
      </c>
      <c r="B54" s="44" t="s">
        <v>351</v>
      </c>
      <c r="C54" s="28" t="s">
        <v>349</v>
      </c>
      <c r="D54" s="28" t="s">
        <v>42</v>
      </c>
      <c r="E54" s="28">
        <f>IFERROR(INDEX('файл остатки'!$A$5:$FG$265,MATCH($P$1,'файл остатки'!$A$5:$A$228,0),MATCH(D54,'файл остатки'!$A$5:$FG$5,0)), 0)</f>
        <v>1</v>
      </c>
      <c r="F54" s="28">
        <f>IFERROR(INDEX('файл остатки'!$A$5:$FG$265,MATCH($P$2,'файл остатки'!$A$5:$A$228,0),MATCH(D54,'файл остатки'!$A$5:$FG$5,0)), 0)</f>
        <v>0</v>
      </c>
      <c r="G54" s="28">
        <v>0</v>
      </c>
      <c r="H54" s="28">
        <f>MIN(E54 - G54, 0)</f>
        <v>0</v>
      </c>
      <c r="I54" s="28">
        <v>0</v>
      </c>
      <c r="K54" s="26">
        <v>1050</v>
      </c>
      <c r="L54" s="26">
        <f>-(H54 + H55 + H56 + H57 + H58) / K54</f>
        <v>1.7142857142857144E-2</v>
      </c>
      <c r="M54" s="26">
        <f>ROUND(L54, 0)</f>
        <v>0</v>
      </c>
      <c r="R54" s="26" t="s">
        <v>373</v>
      </c>
      <c r="S54" s="26">
        <v>18</v>
      </c>
    </row>
    <row r="55" spans="1:19" x14ac:dyDescent="0.3">
      <c r="A55" s="45"/>
      <c r="B55" s="45"/>
      <c r="C55" s="28" t="s">
        <v>349</v>
      </c>
      <c r="D55" s="28" t="s">
        <v>46</v>
      </c>
      <c r="E55" s="28">
        <f>IFERROR(INDEX('файл остатки'!$A$5:$FG$265,MATCH($P$1,'файл остатки'!$A$5:$A$228,0),MATCH(D55,'файл остатки'!$A$5:$FG$5,0)), 0)</f>
        <v>-18</v>
      </c>
      <c r="F55" s="28">
        <f>IFERROR(INDEX('файл остатки'!$A$5:$FG$265,MATCH($P$2,'файл остатки'!$A$5:$A$228,0),MATCH(D55,'файл остатки'!$A$5:$FG$5,0)), 0)</f>
        <v>0</v>
      </c>
      <c r="G55" s="28">
        <v>0</v>
      </c>
      <c r="H55" s="28">
        <f>MIN(E55 - G55, 0)</f>
        <v>-18</v>
      </c>
      <c r="I55" s="28">
        <v>0</v>
      </c>
    </row>
    <row r="56" spans="1:19" x14ac:dyDescent="0.3">
      <c r="A56" s="45"/>
      <c r="B56" s="46"/>
      <c r="C56" s="28" t="s">
        <v>349</v>
      </c>
      <c r="D56" s="28" t="s">
        <v>52</v>
      </c>
      <c r="E56" s="28">
        <f>IFERROR(INDEX('файл остатки'!$A$5:$FG$265,MATCH($P$1,'файл остатки'!$A$5:$A$228,0),MATCH(D56,'файл остатки'!$A$5:$FG$5,0)), 0)</f>
        <v>13</v>
      </c>
      <c r="F56" s="28">
        <f>IFERROR(INDEX('файл остатки'!$A$5:$FG$265,MATCH($P$2,'файл остатки'!$A$5:$A$228,0),MATCH(D56,'файл остатки'!$A$5:$FG$5,0)), 0)</f>
        <v>0</v>
      </c>
      <c r="G56" s="28">
        <v>0</v>
      </c>
      <c r="H56" s="28">
        <f>MIN(E56 - G56, 0)</f>
        <v>0</v>
      </c>
      <c r="I56" s="28">
        <v>0</v>
      </c>
    </row>
    <row r="57" spans="1:19" x14ac:dyDescent="0.3">
      <c r="A57" s="45"/>
      <c r="B57" s="47" t="s">
        <v>353</v>
      </c>
      <c r="C57" s="29" t="s">
        <v>349</v>
      </c>
      <c r="D57" s="29" t="s">
        <v>26</v>
      </c>
      <c r="E57" s="29">
        <f>IFERROR(INDEX('файл остатки'!$A$5:$FG$265,MATCH($P$1,'файл остатки'!$A$5:$A$228,0),MATCH(D57,'файл остатки'!$A$5:$FG$5,0)), 0)</f>
        <v>2</v>
      </c>
      <c r="F57" s="29">
        <f>IFERROR(INDEX('файл остатки'!$A$5:$FG$265,MATCH($P$2,'файл остатки'!$A$5:$A$228,0),MATCH(D57,'файл остатки'!$A$5:$FG$5,0)), 0)</f>
        <v>0</v>
      </c>
      <c r="G57" s="29">
        <v>0</v>
      </c>
      <c r="H57" s="29">
        <f>MIN(E57 - G57, 0)</f>
        <v>0</v>
      </c>
      <c r="I57" s="29">
        <v>0</v>
      </c>
    </row>
    <row r="58" spans="1:19" x14ac:dyDescent="0.3">
      <c r="A58" s="46"/>
      <c r="B58" s="46"/>
      <c r="C58" s="29" t="s">
        <v>349</v>
      </c>
      <c r="D58" s="29" t="s">
        <v>30</v>
      </c>
      <c r="E58" s="29">
        <f>IFERROR(INDEX('файл остатки'!$A$5:$FG$265,MATCH($P$1,'файл остатки'!$A$5:$A$228,0),MATCH(D58,'файл остатки'!$A$5:$FG$5,0)), 0)</f>
        <v>10</v>
      </c>
      <c r="F58" s="29">
        <f>IFERROR(INDEX('файл остатки'!$A$5:$FG$265,MATCH($P$2,'файл остатки'!$A$5:$A$228,0),MATCH(D58,'файл остатки'!$A$5:$FG$5,0)), 0)</f>
        <v>0</v>
      </c>
      <c r="G58" s="29">
        <v>0</v>
      </c>
      <c r="H58" s="29">
        <f>MIN(E58 - G58, 0)</f>
        <v>0</v>
      </c>
      <c r="I58" s="29">
        <v>0</v>
      </c>
    </row>
    <row r="61" spans="1:19" x14ac:dyDescent="0.3">
      <c r="A61" s="43" t="s">
        <v>374</v>
      </c>
      <c r="B61" s="44" t="s">
        <v>351</v>
      </c>
      <c r="C61" s="28" t="s">
        <v>365</v>
      </c>
      <c r="D61" s="28" t="s">
        <v>36</v>
      </c>
      <c r="E61" s="28">
        <f>IFERROR(INDEX('файл остатки'!$A$5:$FG$265,MATCH($P$1,'файл остатки'!$A$5:$A$228,0),MATCH(D61,'файл остатки'!$A$5:$FG$5,0)), 0)</f>
        <v>2</v>
      </c>
      <c r="F61" s="28">
        <f>IFERROR(INDEX('файл остатки'!$A$5:$FG$265,MATCH($P$2,'файл остатки'!$A$5:$A$228,0),MATCH(D61,'файл остатки'!$A$5:$FG$5,0)), 0)</f>
        <v>0</v>
      </c>
      <c r="G61" s="28">
        <v>0</v>
      </c>
      <c r="H61" s="28">
        <f t="shared" ref="H61:H81" si="3">MIN(E61 - G61, 0)</f>
        <v>0</v>
      </c>
      <c r="I61" s="28">
        <v>0</v>
      </c>
      <c r="K61" s="26">
        <v>1050</v>
      </c>
      <c r="L61" s="26">
        <f>-(H61 + H62 + H63 + H64 + H65 + H66 + H67 + H68 + H69 + H70 + H71 + H72 + H73 + H74 + H75 + H76 + H77 + H78 + H79 + H80 + H81) / K61</f>
        <v>6.2057142857142855</v>
      </c>
      <c r="M61" s="26">
        <f>ROUND(L61, 0)</f>
        <v>6</v>
      </c>
      <c r="R61" s="26" t="s">
        <v>375</v>
      </c>
      <c r="S61" s="26">
        <v>20</v>
      </c>
    </row>
    <row r="62" spans="1:19" x14ac:dyDescent="0.3">
      <c r="A62" s="45"/>
      <c r="B62" s="45"/>
      <c r="C62" s="28" t="s">
        <v>376</v>
      </c>
      <c r="D62" s="28" t="s">
        <v>37</v>
      </c>
      <c r="E62" s="28">
        <f>IFERROR(INDEX('файл остатки'!$A$5:$FG$265,MATCH($P$1,'файл остатки'!$A$5:$A$228,0),MATCH(D62,'файл остатки'!$A$5:$FG$5,0)), 0)</f>
        <v>4</v>
      </c>
      <c r="F62" s="28">
        <f>IFERROR(INDEX('файл остатки'!$A$5:$FG$265,MATCH($P$2,'файл остатки'!$A$5:$A$228,0),MATCH(D62,'файл остатки'!$A$5:$FG$5,0)), 0)</f>
        <v>0</v>
      </c>
      <c r="G62" s="28">
        <v>0</v>
      </c>
      <c r="H62" s="28">
        <f t="shared" si="3"/>
        <v>0</v>
      </c>
      <c r="I62" s="28">
        <v>0</v>
      </c>
    </row>
    <row r="63" spans="1:19" x14ac:dyDescent="0.3">
      <c r="A63" s="45"/>
      <c r="B63" s="45"/>
      <c r="C63" s="28" t="s">
        <v>366</v>
      </c>
      <c r="D63" s="28" t="s">
        <v>38</v>
      </c>
      <c r="E63" s="28">
        <f>IFERROR(INDEX('файл остатки'!$A$5:$FG$265,MATCH($P$1,'файл остатки'!$A$5:$A$228,0),MATCH(D63,'файл остатки'!$A$5:$FG$5,0)), 0)</f>
        <v>0</v>
      </c>
      <c r="F63" s="28">
        <f>IFERROR(INDEX('файл остатки'!$A$5:$FG$265,MATCH($P$2,'файл остатки'!$A$5:$A$228,0),MATCH(D63,'файл остатки'!$A$5:$FG$5,0)), 0)</f>
        <v>0</v>
      </c>
      <c r="G63" s="28">
        <v>0</v>
      </c>
      <c r="H63" s="28">
        <f t="shared" si="3"/>
        <v>0</v>
      </c>
      <c r="I63" s="28">
        <v>0</v>
      </c>
    </row>
    <row r="64" spans="1:19" x14ac:dyDescent="0.3">
      <c r="A64" s="45"/>
      <c r="B64" s="45"/>
      <c r="C64" s="28" t="s">
        <v>363</v>
      </c>
      <c r="D64" s="28" t="s">
        <v>40</v>
      </c>
      <c r="E64" s="28">
        <f>IFERROR(INDEX('файл остатки'!$A$5:$FG$265,MATCH($P$1,'файл остатки'!$A$5:$A$228,0),MATCH(D64,'файл остатки'!$A$5:$FG$5,0)), 0)</f>
        <v>3</v>
      </c>
      <c r="F64" s="28">
        <f>IFERROR(INDEX('файл остатки'!$A$5:$FG$265,MATCH($P$2,'файл остатки'!$A$5:$A$228,0),MATCH(D64,'файл остатки'!$A$5:$FG$5,0)), 0)</f>
        <v>0</v>
      </c>
      <c r="G64" s="28">
        <v>0</v>
      </c>
      <c r="H64" s="28">
        <f t="shared" si="3"/>
        <v>0</v>
      </c>
      <c r="I64" s="28">
        <v>0</v>
      </c>
    </row>
    <row r="65" spans="1:9" x14ac:dyDescent="0.3">
      <c r="A65" s="45"/>
      <c r="B65" s="45"/>
      <c r="C65" s="28" t="s">
        <v>377</v>
      </c>
      <c r="D65" s="28" t="s">
        <v>44</v>
      </c>
      <c r="E65" s="28">
        <f>IFERROR(INDEX('файл остатки'!$A$5:$FG$265,MATCH($P$1,'файл остатки'!$A$5:$A$228,0),MATCH(D65,'файл остатки'!$A$5:$FG$5,0)), 0)</f>
        <v>4</v>
      </c>
      <c r="F65" s="28">
        <f>IFERROR(INDEX('файл остатки'!$A$5:$FG$265,MATCH($P$2,'файл остатки'!$A$5:$A$228,0),MATCH(D65,'файл остатки'!$A$5:$FG$5,0)), 0)</f>
        <v>0</v>
      </c>
      <c r="G65" s="28">
        <v>0</v>
      </c>
      <c r="H65" s="28">
        <f t="shared" si="3"/>
        <v>0</v>
      </c>
      <c r="I65" s="28">
        <v>0</v>
      </c>
    </row>
    <row r="66" spans="1:9" x14ac:dyDescent="0.3">
      <c r="A66" s="45"/>
      <c r="B66" s="45"/>
      <c r="C66" s="28" t="s">
        <v>378</v>
      </c>
      <c r="D66" s="28" t="s">
        <v>50</v>
      </c>
      <c r="E66" s="28">
        <f>IFERROR(INDEX('файл остатки'!$A$5:$FG$265,MATCH($P$1,'файл остатки'!$A$5:$A$228,0),MATCH(D66,'файл остатки'!$A$5:$FG$5,0)), 0)</f>
        <v>1</v>
      </c>
      <c r="F66" s="28">
        <f>IFERROR(INDEX('файл остатки'!$A$5:$FG$265,MATCH($P$2,'файл остатки'!$A$5:$A$228,0),MATCH(D66,'файл остатки'!$A$5:$FG$5,0)), 0)</f>
        <v>0</v>
      </c>
      <c r="G66" s="28">
        <v>0</v>
      </c>
      <c r="H66" s="28">
        <f t="shared" si="3"/>
        <v>0</v>
      </c>
      <c r="I66" s="28">
        <v>0</v>
      </c>
    </row>
    <row r="67" spans="1:9" x14ac:dyDescent="0.3">
      <c r="A67" s="45"/>
      <c r="B67" s="45"/>
      <c r="C67" s="28" t="s">
        <v>379</v>
      </c>
      <c r="D67" s="28" t="s">
        <v>51</v>
      </c>
      <c r="E67" s="28">
        <f>IFERROR(INDEX('файл остатки'!$A$5:$FG$265,MATCH($P$1,'файл остатки'!$A$5:$A$228,0),MATCH(D67,'файл остатки'!$A$5:$FG$5,0)), 0)</f>
        <v>1</v>
      </c>
      <c r="F67" s="28">
        <f>IFERROR(INDEX('файл остатки'!$A$5:$FG$265,MATCH($P$2,'файл остатки'!$A$5:$A$228,0),MATCH(D67,'файл остатки'!$A$5:$FG$5,0)), 0)</f>
        <v>0</v>
      </c>
      <c r="G67" s="28">
        <v>0</v>
      </c>
      <c r="H67" s="28">
        <f t="shared" si="3"/>
        <v>0</v>
      </c>
      <c r="I67" s="28">
        <v>0</v>
      </c>
    </row>
    <row r="68" spans="1:9" x14ac:dyDescent="0.3">
      <c r="A68" s="45"/>
      <c r="B68" s="45"/>
      <c r="C68" s="28" t="s">
        <v>363</v>
      </c>
      <c r="D68" s="28" t="s">
        <v>39</v>
      </c>
      <c r="E68" s="28">
        <f>IFERROR(INDEX('файл остатки'!$A$5:$FG$265,MATCH($P$1,'файл остатки'!$A$5:$A$228,0),MATCH(D68,'файл остатки'!$A$5:$FG$5,0)), 0)</f>
        <v>0</v>
      </c>
      <c r="F68" s="28">
        <f>IFERROR(INDEX('файл остатки'!$A$5:$FG$265,MATCH($P$2,'файл остатки'!$A$5:$A$228,0),MATCH(D68,'файл остатки'!$A$5:$FG$5,0)), 0)</f>
        <v>0</v>
      </c>
      <c r="G68" s="28">
        <v>0</v>
      </c>
      <c r="H68" s="28">
        <f t="shared" si="3"/>
        <v>0</v>
      </c>
      <c r="I68" s="28">
        <v>0</v>
      </c>
    </row>
    <row r="69" spans="1:9" x14ac:dyDescent="0.3">
      <c r="A69" s="45"/>
      <c r="B69" s="45"/>
      <c r="C69" s="28" t="s">
        <v>363</v>
      </c>
      <c r="D69" s="28" t="s">
        <v>41</v>
      </c>
      <c r="E69" s="28">
        <f>IFERROR(INDEX('файл остатки'!$A$5:$FG$265,MATCH($P$1,'файл остатки'!$A$5:$A$228,0),MATCH(D69,'файл остатки'!$A$5:$FG$5,0)), 0)</f>
        <v>-1037</v>
      </c>
      <c r="F69" s="28">
        <f>IFERROR(INDEX('файл остатки'!$A$5:$FG$265,MATCH($P$2,'файл остатки'!$A$5:$A$228,0),MATCH(D69,'файл остатки'!$A$5:$FG$5,0)), 0)</f>
        <v>0</v>
      </c>
      <c r="G69" s="28">
        <v>0</v>
      </c>
      <c r="H69" s="28">
        <f t="shared" si="3"/>
        <v>-1037</v>
      </c>
      <c r="I69" s="28">
        <v>0</v>
      </c>
    </row>
    <row r="70" spans="1:9" x14ac:dyDescent="0.3">
      <c r="A70" s="45"/>
      <c r="B70" s="45"/>
      <c r="C70" s="28" t="s">
        <v>380</v>
      </c>
      <c r="D70" s="28" t="s">
        <v>45</v>
      </c>
      <c r="E70" s="28">
        <f>IFERROR(INDEX('файл остатки'!$A$5:$FG$265,MATCH($P$1,'файл остатки'!$A$5:$A$228,0),MATCH(D70,'файл остатки'!$A$5:$FG$5,0)), 0)</f>
        <v>6</v>
      </c>
      <c r="F70" s="28">
        <f>IFERROR(INDEX('файл остатки'!$A$5:$FG$265,MATCH($P$2,'файл остатки'!$A$5:$A$228,0),MATCH(D70,'файл остатки'!$A$5:$FG$5,0)), 0)</f>
        <v>0</v>
      </c>
      <c r="G70" s="28">
        <v>0</v>
      </c>
      <c r="H70" s="28">
        <f t="shared" si="3"/>
        <v>0</v>
      </c>
      <c r="I70" s="28">
        <v>0</v>
      </c>
    </row>
    <row r="71" spans="1:9" x14ac:dyDescent="0.3">
      <c r="A71" s="45"/>
      <c r="B71" s="46"/>
      <c r="C71" s="28" t="s">
        <v>357</v>
      </c>
      <c r="D71" s="28" t="s">
        <v>49</v>
      </c>
      <c r="E71" s="28">
        <f>IFERROR(INDEX('файл остатки'!$A$5:$FG$265,MATCH($P$1,'файл остатки'!$A$5:$A$228,0),MATCH(D71,'файл остатки'!$A$5:$FG$5,0)), 0)</f>
        <v>2</v>
      </c>
      <c r="F71" s="28">
        <f>IFERROR(INDEX('файл остатки'!$A$5:$FG$265,MATCH($P$2,'файл остатки'!$A$5:$A$228,0),MATCH(D71,'файл остатки'!$A$5:$FG$5,0)), 0)</f>
        <v>0</v>
      </c>
      <c r="G71" s="28">
        <v>0</v>
      </c>
      <c r="H71" s="28">
        <f t="shared" si="3"/>
        <v>0</v>
      </c>
      <c r="I71" s="28">
        <v>0</v>
      </c>
    </row>
    <row r="72" spans="1:9" x14ac:dyDescent="0.3">
      <c r="A72" s="45"/>
      <c r="B72" s="47" t="s">
        <v>353</v>
      </c>
      <c r="C72" s="29" t="s">
        <v>365</v>
      </c>
      <c r="D72" s="29" t="s">
        <v>21</v>
      </c>
      <c r="E72" s="29">
        <f>IFERROR(INDEX('файл остатки'!$A$5:$FG$265,MATCH($P$1,'файл остатки'!$A$5:$A$228,0),MATCH(D72,'файл остатки'!$A$5:$FG$5,0)), 0)</f>
        <v>4</v>
      </c>
      <c r="F72" s="29">
        <f>IFERROR(INDEX('файл остатки'!$A$5:$FG$265,MATCH($P$2,'файл остатки'!$A$5:$A$228,0),MATCH(D72,'файл остатки'!$A$5:$FG$5,0)), 0)</f>
        <v>0</v>
      </c>
      <c r="G72" s="29">
        <v>0</v>
      </c>
      <c r="H72" s="29">
        <f t="shared" si="3"/>
        <v>0</v>
      </c>
      <c r="I72" s="29">
        <v>0</v>
      </c>
    </row>
    <row r="73" spans="1:9" x14ac:dyDescent="0.3">
      <c r="A73" s="45"/>
      <c r="B73" s="45"/>
      <c r="C73" s="29" t="s">
        <v>376</v>
      </c>
      <c r="D73" s="29" t="s">
        <v>23</v>
      </c>
      <c r="E73" s="29">
        <f>IFERROR(INDEX('файл остатки'!$A$5:$FG$265,MATCH($P$1,'файл остатки'!$A$5:$A$228,0),MATCH(D73,'файл остатки'!$A$5:$FG$5,0)), 0)</f>
        <v>0</v>
      </c>
      <c r="F73" s="29">
        <f>IFERROR(INDEX('файл остатки'!$A$5:$FG$265,MATCH($P$2,'файл остатки'!$A$5:$A$228,0),MATCH(D73,'файл остатки'!$A$5:$FG$5,0)), 0)</f>
        <v>0</v>
      </c>
      <c r="G73" s="29">
        <v>0</v>
      </c>
      <c r="H73" s="29">
        <f t="shared" si="3"/>
        <v>0</v>
      </c>
      <c r="I73" s="29">
        <v>0</v>
      </c>
    </row>
    <row r="74" spans="1:9" x14ac:dyDescent="0.3">
      <c r="A74" s="45"/>
      <c r="B74" s="45"/>
      <c r="C74" s="29" t="s">
        <v>366</v>
      </c>
      <c r="D74" s="29" t="s">
        <v>24</v>
      </c>
      <c r="E74" s="29">
        <f>IFERROR(INDEX('файл остатки'!$A$5:$FG$265,MATCH($P$1,'файл остатки'!$A$5:$A$228,0),MATCH(D74,'файл остатки'!$A$5:$FG$5,0)), 0)</f>
        <v>3</v>
      </c>
      <c r="F74" s="29">
        <f>IFERROR(INDEX('файл остатки'!$A$5:$FG$265,MATCH($P$2,'файл остатки'!$A$5:$A$228,0),MATCH(D74,'файл остатки'!$A$5:$FG$5,0)), 0)</f>
        <v>0</v>
      </c>
      <c r="G74" s="29">
        <v>0</v>
      </c>
      <c r="H74" s="29">
        <f t="shared" si="3"/>
        <v>0</v>
      </c>
      <c r="I74" s="29">
        <v>0</v>
      </c>
    </row>
    <row r="75" spans="1:9" x14ac:dyDescent="0.3">
      <c r="A75" s="45"/>
      <c r="B75" s="45"/>
      <c r="C75" s="29" t="s">
        <v>363</v>
      </c>
      <c r="D75" s="29" t="s">
        <v>25</v>
      </c>
      <c r="E75" s="29">
        <f>IFERROR(INDEX('файл остатки'!$A$5:$FG$265,MATCH($P$1,'файл остатки'!$A$5:$A$228,0),MATCH(D75,'файл остатки'!$A$5:$FG$5,0)), 0)</f>
        <v>-1638</v>
      </c>
      <c r="F75" s="29">
        <f>IFERROR(INDEX('файл остатки'!$A$5:$FG$265,MATCH($P$2,'файл остатки'!$A$5:$A$228,0),MATCH(D75,'файл остатки'!$A$5:$FG$5,0)), 0)</f>
        <v>0</v>
      </c>
      <c r="G75" s="29">
        <v>0</v>
      </c>
      <c r="H75" s="29">
        <f t="shared" si="3"/>
        <v>-1638</v>
      </c>
      <c r="I75" s="29">
        <v>0</v>
      </c>
    </row>
    <row r="76" spans="1:9" x14ac:dyDescent="0.3">
      <c r="A76" s="45"/>
      <c r="B76" s="45"/>
      <c r="C76" s="29" t="s">
        <v>377</v>
      </c>
      <c r="D76" s="29" t="s">
        <v>27</v>
      </c>
      <c r="E76" s="29">
        <f>IFERROR(INDEX('файл остатки'!$A$5:$FG$265,MATCH($P$1,'файл остатки'!$A$5:$A$228,0),MATCH(D76,'файл остатки'!$A$5:$FG$5,0)), 0)</f>
        <v>2</v>
      </c>
      <c r="F76" s="29">
        <f>IFERROR(INDEX('файл остатки'!$A$5:$FG$265,MATCH($P$2,'файл остатки'!$A$5:$A$228,0),MATCH(D76,'файл остатки'!$A$5:$FG$5,0)), 0)</f>
        <v>0</v>
      </c>
      <c r="G76" s="29">
        <v>0</v>
      </c>
      <c r="H76" s="29">
        <f t="shared" si="3"/>
        <v>0</v>
      </c>
      <c r="I76" s="29">
        <v>0</v>
      </c>
    </row>
    <row r="77" spans="1:9" x14ac:dyDescent="0.3">
      <c r="A77" s="45"/>
      <c r="B77" s="45"/>
      <c r="C77" s="29" t="s">
        <v>363</v>
      </c>
      <c r="D77" s="29" t="s">
        <v>28</v>
      </c>
      <c r="E77" s="29">
        <f>IFERROR(INDEX('файл остатки'!$A$5:$FG$265,MATCH($P$1,'файл остатки'!$A$5:$A$228,0),MATCH(D77,'файл остатки'!$A$5:$FG$5,0)), 0)</f>
        <v>2</v>
      </c>
      <c r="F77" s="29">
        <f>IFERROR(INDEX('файл остатки'!$A$5:$FG$265,MATCH($P$2,'файл остатки'!$A$5:$A$228,0),MATCH(D77,'файл остатки'!$A$5:$FG$5,0)), 0)</f>
        <v>0</v>
      </c>
      <c r="G77" s="29">
        <v>0</v>
      </c>
      <c r="H77" s="29">
        <f t="shared" si="3"/>
        <v>0</v>
      </c>
      <c r="I77" s="29">
        <v>0</v>
      </c>
    </row>
    <row r="78" spans="1:9" x14ac:dyDescent="0.3">
      <c r="A78" s="45"/>
      <c r="B78" s="45"/>
      <c r="C78" s="29" t="s">
        <v>380</v>
      </c>
      <c r="D78" s="29" t="s">
        <v>29</v>
      </c>
      <c r="E78" s="29">
        <f>IFERROR(INDEX('файл остатки'!$A$5:$FG$265,MATCH($P$1,'файл остатки'!$A$5:$A$228,0),MATCH(D78,'файл остатки'!$A$5:$FG$5,0)), 0)</f>
        <v>-3841</v>
      </c>
      <c r="F78" s="29">
        <f>IFERROR(INDEX('файл остатки'!$A$5:$FG$265,MATCH($P$2,'файл остатки'!$A$5:$A$228,0),MATCH(D78,'файл остатки'!$A$5:$FG$5,0)), 0)</f>
        <v>0</v>
      </c>
      <c r="G78" s="29">
        <v>0</v>
      </c>
      <c r="H78" s="29">
        <f t="shared" si="3"/>
        <v>-3841</v>
      </c>
      <c r="I78" s="29">
        <v>0</v>
      </c>
    </row>
    <row r="79" spans="1:9" x14ac:dyDescent="0.3">
      <c r="A79" s="45"/>
      <c r="B79" s="45"/>
      <c r="C79" s="29" t="s">
        <v>357</v>
      </c>
      <c r="D79" s="29" t="s">
        <v>33</v>
      </c>
      <c r="E79" s="29">
        <f>IFERROR(INDEX('файл остатки'!$A$5:$FG$265,MATCH($P$1,'файл остатки'!$A$5:$A$228,0),MATCH(D79,'файл остатки'!$A$5:$FG$5,0)), 0)</f>
        <v>0</v>
      </c>
      <c r="F79" s="29">
        <f>IFERROR(INDEX('файл остатки'!$A$5:$FG$265,MATCH($P$2,'файл остатки'!$A$5:$A$228,0),MATCH(D79,'файл остатки'!$A$5:$FG$5,0)), 0)</f>
        <v>0</v>
      </c>
      <c r="G79" s="29">
        <v>0</v>
      </c>
      <c r="H79" s="29">
        <f t="shared" si="3"/>
        <v>0</v>
      </c>
      <c r="I79" s="29">
        <v>0</v>
      </c>
    </row>
    <row r="80" spans="1:9" x14ac:dyDescent="0.3">
      <c r="A80" s="45"/>
      <c r="B80" s="45"/>
      <c r="C80" s="29" t="s">
        <v>378</v>
      </c>
      <c r="D80" s="29" t="s">
        <v>34</v>
      </c>
      <c r="E80" s="29">
        <f>IFERROR(INDEX('файл остатки'!$A$5:$FG$265,MATCH($P$1,'файл остатки'!$A$5:$A$228,0),MATCH(D80,'файл остатки'!$A$5:$FG$5,0)), 0)</f>
        <v>4</v>
      </c>
      <c r="F80" s="29">
        <f>IFERROR(INDEX('файл остатки'!$A$5:$FG$265,MATCH($P$2,'файл остатки'!$A$5:$A$228,0),MATCH(D80,'файл остатки'!$A$5:$FG$5,0)), 0)</f>
        <v>0</v>
      </c>
      <c r="G80" s="29">
        <v>0</v>
      </c>
      <c r="H80" s="29">
        <f t="shared" si="3"/>
        <v>0</v>
      </c>
      <c r="I80" s="29">
        <v>0</v>
      </c>
    </row>
    <row r="81" spans="1:19" x14ac:dyDescent="0.3">
      <c r="A81" s="46"/>
      <c r="B81" s="46"/>
      <c r="C81" s="29" t="s">
        <v>379</v>
      </c>
      <c r="D81" s="29" t="s">
        <v>35</v>
      </c>
      <c r="E81" s="29">
        <f>IFERROR(INDEX('файл остатки'!$A$5:$FG$265,MATCH($P$1,'файл остатки'!$A$5:$A$228,0),MATCH(D81,'файл остатки'!$A$5:$FG$5,0)), 0)</f>
        <v>2</v>
      </c>
      <c r="F81" s="29">
        <f>IFERROR(INDEX('файл остатки'!$A$5:$FG$265,MATCH($P$2,'файл остатки'!$A$5:$A$228,0),MATCH(D81,'файл остатки'!$A$5:$FG$5,0)), 0)</f>
        <v>0</v>
      </c>
      <c r="G81" s="29">
        <v>0</v>
      </c>
      <c r="H81" s="29">
        <f t="shared" si="3"/>
        <v>0</v>
      </c>
      <c r="I81" s="29">
        <v>0</v>
      </c>
    </row>
    <row r="84" spans="1:19" x14ac:dyDescent="0.3">
      <c r="A84" s="43" t="s">
        <v>381</v>
      </c>
      <c r="B84" s="42" t="s">
        <v>382</v>
      </c>
      <c r="C84" s="25" t="s">
        <v>349</v>
      </c>
      <c r="D84" s="25" t="s">
        <v>151</v>
      </c>
      <c r="E84" s="25">
        <f>IFERROR(INDEX('файл остатки'!$A$5:$FG$265,MATCH($P$1,'файл остатки'!$A$5:$A$228,0),MATCH(D84,'файл остатки'!$A$5:$FG$5,0)), 0)</f>
        <v>335</v>
      </c>
      <c r="F84" s="25">
        <f>IFERROR(INDEX('файл остатки'!$A$5:$FG$265,MATCH($P$2,'файл остатки'!$A$5:$A$228,0),MATCH(D84,'файл остатки'!$A$5:$FG$5,0)), 0)</f>
        <v>0</v>
      </c>
      <c r="G84" s="25">
        <v>0</v>
      </c>
      <c r="H84" s="25">
        <v>0</v>
      </c>
      <c r="I84" s="25">
        <v>0</v>
      </c>
      <c r="K84" s="26">
        <v>850</v>
      </c>
      <c r="L84" s="26">
        <f>-(H84) / K84</f>
        <v>0</v>
      </c>
      <c r="M84" s="26">
        <f>ROUND(L84, 0)</f>
        <v>0</v>
      </c>
      <c r="R84" s="26" t="s">
        <v>383</v>
      </c>
      <c r="S84" s="26">
        <v>17</v>
      </c>
    </row>
  </sheetData>
  <mergeCells count="25">
    <mergeCell ref="B2:B3"/>
    <mergeCell ref="B4:B5"/>
    <mergeCell ref="A2:A5"/>
    <mergeCell ref="B6"/>
    <mergeCell ref="B7"/>
    <mergeCell ref="A6:A7"/>
    <mergeCell ref="B8:B9"/>
    <mergeCell ref="B10:B11"/>
    <mergeCell ref="A8:A11"/>
    <mergeCell ref="B14:B15"/>
    <mergeCell ref="B16:B17"/>
    <mergeCell ref="B18:B26"/>
    <mergeCell ref="A14:A26"/>
    <mergeCell ref="B29:B31"/>
    <mergeCell ref="B32:B40"/>
    <mergeCell ref="B41:B51"/>
    <mergeCell ref="A29:A51"/>
    <mergeCell ref="B84"/>
    <mergeCell ref="A84"/>
    <mergeCell ref="B54:B56"/>
    <mergeCell ref="B57:B58"/>
    <mergeCell ref="A54:A58"/>
    <mergeCell ref="B61:B71"/>
    <mergeCell ref="B72:B81"/>
    <mergeCell ref="A61:A8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215"/>
  <sheetViews>
    <sheetView zoomScale="90" zoomScaleNormal="90" workbookViewId="0">
      <pane xSplit="16" ySplit="1" topLeftCell="Q2" activePane="bottomRight" state="frozen"/>
      <selection pane="topRight" activeCell="Q1" sqref="Q1"/>
      <selection pane="bottomLeft" activeCell="A2" sqref="A2"/>
      <selection pane="bottomRight" activeCell="K19" sqref="K19"/>
    </sheetView>
  </sheetViews>
  <sheetFormatPr defaultRowHeight="14.4" x14ac:dyDescent="0.3"/>
  <cols>
    <col min="1" max="1" width="8.5546875" style="1" customWidth="1"/>
    <col min="2" max="2" width="15" style="1" customWidth="1"/>
    <col min="3" max="3" width="10.21875" style="1" customWidth="1"/>
    <col min="4" max="5" width="10.33203125" style="1" customWidth="1"/>
    <col min="6" max="7" width="10.21875" style="1" customWidth="1"/>
    <col min="8" max="8" width="43.21875" style="1" customWidth="1"/>
    <col min="9" max="9" width="10.21875" style="1" customWidth="1"/>
    <col min="10" max="11" width="8.6640625" style="1" customWidth="1"/>
    <col min="12" max="12" width="8.6640625" style="11" customWidth="1"/>
    <col min="13" max="13" width="8.6640625" style="12" customWidth="1"/>
    <col min="14" max="14" width="8.6640625" style="13" customWidth="1"/>
    <col min="15" max="15" width="1.77734375" style="1" hidden="1" customWidth="1"/>
    <col min="16" max="16" width="5.5546875" style="1" hidden="1" customWidth="1"/>
    <col min="17" max="17" width="5.44140625" style="1" hidden="1" customWidth="1"/>
    <col min="18" max="18" width="5" style="1" hidden="1" customWidth="1"/>
    <col min="19" max="19" width="7.5546875" style="1" hidden="1" customWidth="1"/>
    <col min="20" max="20" width="3.21875" style="1" hidden="1" customWidth="1"/>
    <col min="21" max="21" width="4.5546875" style="1" hidden="1" customWidth="1"/>
    <col min="22" max="22" width="6.77734375" style="1" hidden="1" customWidth="1"/>
    <col min="23" max="23" width="8.77734375" style="1" hidden="1" customWidth="1"/>
    <col min="24" max="24" width="8.5546875" style="1" hidden="1" customWidth="1"/>
    <col min="25" max="1025" width="8.5546875" style="1" customWidth="1"/>
  </cols>
  <sheetData>
    <row r="1" spans="1:24" ht="34.5" customHeight="1" x14ac:dyDescent="0.3">
      <c r="A1" s="14" t="s">
        <v>384</v>
      </c>
      <c r="B1" s="15" t="s">
        <v>331</v>
      </c>
      <c r="C1" s="15" t="s">
        <v>340</v>
      </c>
      <c r="D1" s="15" t="s">
        <v>385</v>
      </c>
      <c r="E1" s="15" t="s">
        <v>332</v>
      </c>
      <c r="F1" s="15" t="s">
        <v>386</v>
      </c>
      <c r="G1" s="15" t="s">
        <v>387</v>
      </c>
      <c r="H1" s="15" t="s">
        <v>388</v>
      </c>
      <c r="I1" s="15" t="s">
        <v>389</v>
      </c>
      <c r="J1" s="15" t="s">
        <v>390</v>
      </c>
      <c r="K1" s="15" t="s">
        <v>391</v>
      </c>
      <c r="L1" s="15" t="s">
        <v>392</v>
      </c>
      <c r="M1" s="16" t="s">
        <v>393</v>
      </c>
      <c r="N1" s="16" t="s">
        <v>394</v>
      </c>
      <c r="O1" s="15" t="s">
        <v>395</v>
      </c>
      <c r="Q1" s="15" t="s">
        <v>396</v>
      </c>
      <c r="R1" s="15" t="s">
        <v>397</v>
      </c>
      <c r="S1" s="15">
        <v>0</v>
      </c>
      <c r="T1" s="14" t="s">
        <v>398</v>
      </c>
      <c r="U1" s="14" t="s">
        <v>399</v>
      </c>
      <c r="V1" s="14" t="s">
        <v>400</v>
      </c>
      <c r="W1" s="14" t="s">
        <v>401</v>
      </c>
      <c r="X1" s="17" t="s">
        <v>402</v>
      </c>
    </row>
    <row r="2" spans="1:24" ht="14.55" customHeight="1" x14ac:dyDescent="0.3">
      <c r="A2" s="37">
        <f t="shared" ref="A2:A12" ca="1" si="0">IF(O2="-", "", 1 + SUM(INDIRECT(ADDRESS(2,COLUMN(R2)) &amp; ":" &amp; ADDRESS(ROW(),COLUMN(R2)))))</f>
        <v>1</v>
      </c>
      <c r="B2" s="37" t="s">
        <v>374</v>
      </c>
      <c r="C2" s="37">
        <v>1050</v>
      </c>
      <c r="D2" s="37" t="s">
        <v>353</v>
      </c>
      <c r="E2" s="37" t="s">
        <v>406</v>
      </c>
      <c r="F2" s="37" t="s">
        <v>406</v>
      </c>
      <c r="G2" s="37" t="s">
        <v>404</v>
      </c>
      <c r="H2" s="37" t="s">
        <v>29</v>
      </c>
      <c r="I2" s="37">
        <v>1089</v>
      </c>
      <c r="J2" s="11" t="str">
        <f t="shared" ref="J2:J28" ca="1" si="1">IF(M2="", IF(O2="","",X2+(INDIRECT("S" &amp; ROW() - 1) - S2)),IF(O2="", "", INDIRECT("S" &amp; ROW() - 1) - S2))</f>
        <v/>
      </c>
      <c r="K2" s="18" t="str">
        <f>IF(H2="", "", IF(H2="-","",VLOOKUP(H2, 'Вода SKU'!$A$1:$C$150, 3, 0)))</f>
        <v>1</v>
      </c>
      <c r="M2" s="20"/>
      <c r="N2" s="19" t="str">
        <f t="shared" ref="N2:N28" ca="1" si="2">IF(M2="", IF(X2=0, "", X2), IF(V2 = "", "", IF(V2/U2 = 0, "", V2/U2)))</f>
        <v/>
      </c>
      <c r="P2" s="1">
        <f t="shared" ref="P2:P28" si="3">IF(O2 = "-", -W2,I2)</f>
        <v>1089</v>
      </c>
      <c r="Q2" s="1">
        <f t="shared" ref="Q2:Q28" ca="1" si="4">IF(O2 = "-", SUM(INDIRECT(ADDRESS(2,COLUMN(P2)) &amp; ":" &amp; ADDRESS(ROW(),COLUMN(P2)))), 0)</f>
        <v>0</v>
      </c>
      <c r="R2" s="1">
        <f t="shared" ref="R2:R28" si="5">IF(O2="-",1,0)</f>
        <v>0</v>
      </c>
      <c r="S2" s="1">
        <f t="shared" ref="S2:S28" ca="1" si="6">IF(Q2 = 0, INDIRECT("S" &amp; ROW() - 1), Q2)</f>
        <v>0</v>
      </c>
      <c r="T2" s="1" t="str">
        <f>IF(H2="","",VLOOKUP(H2,'Вода SKU'!$A$1:$B$150,2,0))</f>
        <v>3.2, Сакко</v>
      </c>
      <c r="U2" s="1">
        <f t="shared" ref="U2:U28" ca="1" si="7">IF(OFFSET($C$1, 1, 0)="", 1, 8000/OFFSET($C$1, 1, 0))</f>
        <v>7.6190476190476186</v>
      </c>
      <c r="V2" s="1">
        <f t="shared" ref="V2:V28" si="8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1">
        <f t="shared" ref="W2:W28" ca="1" si="9">IF(V2 = "", "", V2/U2)</f>
        <v>0</v>
      </c>
      <c r="X2" s="1" t="str">
        <f t="shared" ref="X2:X28" ca="1" si="10">IF(O2="", "", MAX(ROUND(-(INDIRECT("S" &amp; ROW() - 1) - S2)/OFFSET($C$1, 1, 0), 0), 1) * OFFSET($C$1, 1, 0))</f>
        <v/>
      </c>
    </row>
    <row r="3" spans="1:24" ht="14.55" customHeight="1" x14ac:dyDescent="0.3">
      <c r="A3" s="34" t="str">
        <f t="shared" ca="1" si="0"/>
        <v/>
      </c>
      <c r="B3" s="34" t="s">
        <v>405</v>
      </c>
      <c r="C3" s="34" t="s">
        <v>405</v>
      </c>
      <c r="D3" s="34" t="s">
        <v>405</v>
      </c>
      <c r="E3" s="34" t="s">
        <v>405</v>
      </c>
      <c r="F3" s="34" t="s">
        <v>405</v>
      </c>
      <c r="G3" s="34" t="s">
        <v>405</v>
      </c>
      <c r="H3" s="34" t="s">
        <v>405</v>
      </c>
      <c r="J3" s="11">
        <f t="shared" ca="1" si="1"/>
        <v>0.375</v>
      </c>
      <c r="K3" s="35"/>
      <c r="M3" s="36" t="s">
        <v>454</v>
      </c>
      <c r="N3" s="19">
        <f t="shared" ca="1" si="2"/>
        <v>1089.375</v>
      </c>
      <c r="O3" s="34" t="s">
        <v>405</v>
      </c>
      <c r="P3" s="1">
        <f t="shared" ca="1" si="3"/>
        <v>-1089.375</v>
      </c>
      <c r="Q3" s="1">
        <f t="shared" ca="1" si="4"/>
        <v>-0.375</v>
      </c>
      <c r="R3" s="1">
        <f t="shared" si="5"/>
        <v>1</v>
      </c>
      <c r="S3" s="1">
        <f t="shared" ca="1" si="6"/>
        <v>-0.375</v>
      </c>
      <c r="T3" s="1" t="str">
        <f>IF(H3="","",VLOOKUP(H3,'Вода SKU'!$A$1:$B$150,2,0))</f>
        <v>-</v>
      </c>
      <c r="U3" s="1">
        <f t="shared" ca="1" si="7"/>
        <v>7.6190476190476186</v>
      </c>
      <c r="V3" s="1">
        <f t="shared" si="8"/>
        <v>8300</v>
      </c>
      <c r="W3" s="1">
        <f t="shared" ca="1" si="9"/>
        <v>1089.375</v>
      </c>
      <c r="X3" s="1">
        <f t="shared" ca="1" si="10"/>
        <v>1050</v>
      </c>
    </row>
    <row r="4" spans="1:24" ht="14.55" customHeight="1" x14ac:dyDescent="0.3">
      <c r="A4" s="37">
        <f t="shared" ca="1" si="0"/>
        <v>2</v>
      </c>
      <c r="B4" s="37" t="s">
        <v>374</v>
      </c>
      <c r="C4" s="37">
        <v>1050</v>
      </c>
      <c r="D4" s="37" t="s">
        <v>353</v>
      </c>
      <c r="E4" s="37" t="s">
        <v>406</v>
      </c>
      <c r="F4" s="37" t="s">
        <v>406</v>
      </c>
      <c r="G4" s="37" t="s">
        <v>404</v>
      </c>
      <c r="H4" s="37" t="s">
        <v>29</v>
      </c>
      <c r="I4" s="37">
        <v>1089</v>
      </c>
      <c r="J4" s="11" t="str">
        <f t="shared" ca="1" si="1"/>
        <v/>
      </c>
      <c r="K4" s="18" t="str">
        <f>IF(H4="", "", IF(H4="-","",VLOOKUP(H4, 'Вода SKU'!$A$1:$C$150, 3, 0)))</f>
        <v>1</v>
      </c>
      <c r="M4" s="20"/>
      <c r="N4" s="19" t="str">
        <f t="shared" ca="1" si="2"/>
        <v/>
      </c>
      <c r="P4" s="1">
        <f t="shared" si="3"/>
        <v>1089</v>
      </c>
      <c r="Q4" s="1">
        <f t="shared" ca="1" si="4"/>
        <v>0</v>
      </c>
      <c r="R4" s="1">
        <f t="shared" si="5"/>
        <v>0</v>
      </c>
      <c r="S4" s="1">
        <f t="shared" ca="1" si="6"/>
        <v>-0.375</v>
      </c>
      <c r="T4" s="1" t="str">
        <f>IF(H4="","",VLOOKUP(H4,'Вода SKU'!$A$1:$B$150,2,0))</f>
        <v>3.2, Сакко</v>
      </c>
      <c r="U4" s="1">
        <f t="shared" ca="1" si="7"/>
        <v>7.6190476190476186</v>
      </c>
      <c r="V4" s="1">
        <f t="shared" si="8"/>
        <v>0</v>
      </c>
      <c r="W4" s="1">
        <f t="shared" ca="1" si="9"/>
        <v>0</v>
      </c>
      <c r="X4" s="1" t="str">
        <f t="shared" ca="1" si="10"/>
        <v/>
      </c>
    </row>
    <row r="5" spans="1:24" ht="14.55" customHeight="1" x14ac:dyDescent="0.3">
      <c r="A5" s="34" t="str">
        <f t="shared" ca="1" si="0"/>
        <v/>
      </c>
      <c r="B5" s="34" t="s">
        <v>405</v>
      </c>
      <c r="C5" s="34" t="s">
        <v>405</v>
      </c>
      <c r="D5" s="34" t="s">
        <v>405</v>
      </c>
      <c r="E5" s="34" t="s">
        <v>405</v>
      </c>
      <c r="F5" s="34" t="s">
        <v>405</v>
      </c>
      <c r="G5" s="34" t="s">
        <v>405</v>
      </c>
      <c r="H5" s="34" t="s">
        <v>405</v>
      </c>
      <c r="J5" s="11">
        <f t="shared" ca="1" si="1"/>
        <v>0.375</v>
      </c>
      <c r="K5" s="35"/>
      <c r="M5" s="36" t="s">
        <v>454</v>
      </c>
      <c r="N5" s="19">
        <f t="shared" ca="1" si="2"/>
        <v>1089.375</v>
      </c>
      <c r="O5" s="34" t="s">
        <v>405</v>
      </c>
      <c r="P5" s="1">
        <f t="shared" ca="1" si="3"/>
        <v>-1089.375</v>
      </c>
      <c r="Q5" s="1">
        <f t="shared" ca="1" si="4"/>
        <v>-0.75</v>
      </c>
      <c r="R5" s="1">
        <f t="shared" si="5"/>
        <v>1</v>
      </c>
      <c r="S5" s="1">
        <f t="shared" ca="1" si="6"/>
        <v>-0.75</v>
      </c>
      <c r="T5" s="1" t="str">
        <f>IF(H5="","",VLOOKUP(H5,'Вода SKU'!$A$1:$B$150,2,0))</f>
        <v>-</v>
      </c>
      <c r="U5" s="1">
        <f t="shared" ca="1" si="7"/>
        <v>7.6190476190476186</v>
      </c>
      <c r="V5" s="1">
        <f t="shared" si="8"/>
        <v>8300</v>
      </c>
      <c r="W5" s="1">
        <f t="shared" ca="1" si="9"/>
        <v>1089.375</v>
      </c>
      <c r="X5" s="1">
        <f t="shared" ca="1" si="10"/>
        <v>1050</v>
      </c>
    </row>
    <row r="6" spans="1:24" ht="14.55" customHeight="1" x14ac:dyDescent="0.3">
      <c r="A6" s="37">
        <f t="shared" ca="1" si="0"/>
        <v>3</v>
      </c>
      <c r="B6" s="37" t="s">
        <v>374</v>
      </c>
      <c r="C6" s="37">
        <v>1050</v>
      </c>
      <c r="D6" s="37" t="s">
        <v>353</v>
      </c>
      <c r="E6" s="37" t="s">
        <v>406</v>
      </c>
      <c r="F6" s="37" t="s">
        <v>406</v>
      </c>
      <c r="G6" s="37" t="s">
        <v>404</v>
      </c>
      <c r="H6" s="37" t="s">
        <v>29</v>
      </c>
      <c r="I6" s="37">
        <v>1089</v>
      </c>
      <c r="J6" s="11" t="str">
        <f t="shared" ca="1" si="1"/>
        <v/>
      </c>
      <c r="K6" s="18" t="str">
        <f>IF(H6="", "", IF(H6="-","",VLOOKUP(H6, 'Вода SKU'!$A$1:$C$150, 3, 0)))</f>
        <v>1</v>
      </c>
      <c r="M6" s="20"/>
      <c r="N6" s="19" t="str">
        <f t="shared" ca="1" si="2"/>
        <v/>
      </c>
      <c r="P6" s="1">
        <f t="shared" si="3"/>
        <v>1089</v>
      </c>
      <c r="Q6" s="1">
        <f t="shared" ca="1" si="4"/>
        <v>0</v>
      </c>
      <c r="R6" s="1">
        <f t="shared" si="5"/>
        <v>0</v>
      </c>
      <c r="S6" s="1">
        <f t="shared" ca="1" si="6"/>
        <v>-0.75</v>
      </c>
      <c r="T6" s="1" t="str">
        <f>IF(H6="","",VLOOKUP(H6,'Вода SKU'!$A$1:$B$150,2,0))</f>
        <v>3.2, Сакко</v>
      </c>
      <c r="U6" s="1">
        <f t="shared" ca="1" si="7"/>
        <v>7.6190476190476186</v>
      </c>
      <c r="V6" s="1">
        <f t="shared" si="8"/>
        <v>0</v>
      </c>
      <c r="W6" s="1">
        <f t="shared" ca="1" si="9"/>
        <v>0</v>
      </c>
      <c r="X6" s="1" t="str">
        <f t="shared" ca="1" si="10"/>
        <v/>
      </c>
    </row>
    <row r="7" spans="1:24" ht="14.55" customHeight="1" x14ac:dyDescent="0.3">
      <c r="A7" s="34" t="str">
        <f t="shared" ca="1" si="0"/>
        <v/>
      </c>
      <c r="B7" s="34" t="s">
        <v>405</v>
      </c>
      <c r="C7" s="34" t="s">
        <v>405</v>
      </c>
      <c r="D7" s="34" t="s">
        <v>405</v>
      </c>
      <c r="E7" s="34" t="s">
        <v>405</v>
      </c>
      <c r="F7" s="34" t="s">
        <v>405</v>
      </c>
      <c r="G7" s="34" t="s">
        <v>405</v>
      </c>
      <c r="H7" s="34" t="s">
        <v>405</v>
      </c>
      <c r="J7" s="11">
        <f t="shared" ca="1" si="1"/>
        <v>0.375</v>
      </c>
      <c r="K7" s="35"/>
      <c r="M7" s="36" t="s">
        <v>454</v>
      </c>
      <c r="N7" s="19">
        <f t="shared" ca="1" si="2"/>
        <v>1089.375</v>
      </c>
      <c r="O7" s="34" t="s">
        <v>405</v>
      </c>
      <c r="P7" s="1">
        <f t="shared" ca="1" si="3"/>
        <v>-1089.375</v>
      </c>
      <c r="Q7" s="1">
        <f t="shared" ca="1" si="4"/>
        <v>-1.125</v>
      </c>
      <c r="R7" s="1">
        <f t="shared" si="5"/>
        <v>1</v>
      </c>
      <c r="S7" s="1">
        <f t="shared" ca="1" si="6"/>
        <v>-1.125</v>
      </c>
      <c r="T7" s="1" t="str">
        <f>IF(H7="","",VLOOKUP(H7,'Вода SKU'!$A$1:$B$150,2,0))</f>
        <v>-</v>
      </c>
      <c r="U7" s="1">
        <f t="shared" ca="1" si="7"/>
        <v>7.6190476190476186</v>
      </c>
      <c r="V7" s="1">
        <f t="shared" si="8"/>
        <v>8300</v>
      </c>
      <c r="W7" s="1">
        <f t="shared" ca="1" si="9"/>
        <v>1089.375</v>
      </c>
      <c r="X7" s="1">
        <f t="shared" ca="1" si="10"/>
        <v>1050</v>
      </c>
    </row>
    <row r="8" spans="1:24" ht="14.55" customHeight="1" x14ac:dyDescent="0.3">
      <c r="A8" s="37">
        <f t="shared" ca="1" si="0"/>
        <v>4</v>
      </c>
      <c r="B8" s="37" t="s">
        <v>374</v>
      </c>
      <c r="C8" s="37">
        <v>1050</v>
      </c>
      <c r="D8" s="37" t="s">
        <v>353</v>
      </c>
      <c r="E8" s="37" t="s">
        <v>406</v>
      </c>
      <c r="F8" s="37" t="s">
        <v>406</v>
      </c>
      <c r="G8" s="37" t="s">
        <v>404</v>
      </c>
      <c r="H8" s="37" t="s">
        <v>29</v>
      </c>
      <c r="I8" s="37">
        <v>574</v>
      </c>
      <c r="J8" s="11" t="str">
        <f t="shared" ca="1" si="1"/>
        <v/>
      </c>
      <c r="K8" s="18" t="str">
        <f>IF(H8="", "", IF(H8="-","",VLOOKUP(H8, 'Вода SKU'!$A$1:$C$150, 3, 0)))</f>
        <v>1</v>
      </c>
      <c r="M8" s="20"/>
      <c r="N8" s="19" t="str">
        <f t="shared" ca="1" si="2"/>
        <v/>
      </c>
      <c r="P8" s="1">
        <f t="shared" si="3"/>
        <v>574</v>
      </c>
      <c r="Q8" s="1">
        <f t="shared" ca="1" si="4"/>
        <v>0</v>
      </c>
      <c r="R8" s="1">
        <f t="shared" si="5"/>
        <v>0</v>
      </c>
      <c r="S8" s="1">
        <f t="shared" ca="1" si="6"/>
        <v>-1.125</v>
      </c>
      <c r="T8" s="1" t="str">
        <f>IF(H8="","",VLOOKUP(H8,'Вода SKU'!$A$1:$B$150,2,0))</f>
        <v>3.2, Сакко</v>
      </c>
      <c r="U8" s="1">
        <f t="shared" ca="1" si="7"/>
        <v>7.6190476190476186</v>
      </c>
      <c r="V8" s="1">
        <f t="shared" si="8"/>
        <v>0</v>
      </c>
      <c r="W8" s="1">
        <f t="shared" ca="1" si="9"/>
        <v>0</v>
      </c>
      <c r="X8" s="1" t="str">
        <f t="shared" ca="1" si="10"/>
        <v/>
      </c>
    </row>
    <row r="9" spans="1:24" ht="14.55" customHeight="1" x14ac:dyDescent="0.3">
      <c r="A9" s="37">
        <f ca="1">IF(O9="-", "", 1 + SUM(INDIRECT(ADDRESS(2,COLUMN(R9)) &amp; ":" &amp; ADDRESS(ROW(),COLUMN(R9)))))</f>
        <v>4</v>
      </c>
      <c r="B9" s="37" t="s">
        <v>374</v>
      </c>
      <c r="C9" s="37">
        <v>1050</v>
      </c>
      <c r="D9" s="37" t="s">
        <v>353</v>
      </c>
      <c r="E9" s="37" t="s">
        <v>406</v>
      </c>
      <c r="F9" s="37" t="s">
        <v>406</v>
      </c>
      <c r="G9" s="37" t="s">
        <v>404</v>
      </c>
      <c r="H9" s="37" t="s">
        <v>25</v>
      </c>
      <c r="I9" s="37">
        <v>515</v>
      </c>
      <c r="J9" s="11" t="str">
        <f ca="1">IF(M9="", IF(O9="","",X9+(INDIRECT("S" &amp; ROW() - 1) - S9)),IF(O9="", "", INDIRECT("S" &amp; ROW() - 1) - S9))</f>
        <v/>
      </c>
      <c r="K9" s="18" t="str">
        <f>IF(H9="", "", IF(H9="-","",VLOOKUP(H9, 'Вода SKU'!$A$1:$C$150, 3, 0)))</f>
        <v>1</v>
      </c>
      <c r="M9" s="20"/>
      <c r="N9" s="19" t="str">
        <f ca="1">IF(M9="", IF(X9=0, "", X9), IF(V9 = "", "", IF(V9/U9 = 0, "", V9/U9)))</f>
        <v/>
      </c>
      <c r="P9" s="1">
        <f>IF(O9 = "-", -W9,I9)</f>
        <v>515</v>
      </c>
      <c r="Q9" s="1">
        <f ca="1">IF(O9 = "-", SUM(INDIRECT(ADDRESS(2,COLUMN(P9)) &amp; ":" &amp; ADDRESS(ROW(),COLUMN(P9)))), 0)</f>
        <v>0</v>
      </c>
      <c r="R9" s="1">
        <f>IF(O9="-",1,0)</f>
        <v>0</v>
      </c>
      <c r="S9" s="1">
        <f ca="1">IF(Q9 = 0, INDIRECT("S" &amp; ROW() - 1), Q9)</f>
        <v>-1.125</v>
      </c>
      <c r="T9" s="1" t="str">
        <f>IF(H9="","",VLOOKUP(H9,'Вода SKU'!$A$1:$B$150,2,0))</f>
        <v>3.2, Сакко</v>
      </c>
      <c r="U9" s="1">
        <f t="shared" ca="1" si="7"/>
        <v>7.6190476190476186</v>
      </c>
      <c r="V9" s="1">
        <f>VALUE(IF(TRIM(MID(SUBSTITUTE($M9,",",REPT(" ",LEN($M9))), 0 *LEN($M9)+1,LEN($M9))) = "", "0", TRIM(MID(SUBSTITUTE($M9,",",REPT(" ",LEN($M9))),0 *LEN($M9)+1,LEN($M9))))) +   VALUE(IF(TRIM(MID(SUBSTITUTE($M9,",",REPT(" ",LEN($M9))), 1 *LEN($M9)+1,LEN($M9))) = "", "0", TRIM(MID(SUBSTITUTE($M9,",",REPT(" ",LEN($M9))),1 *LEN($M9)+1,LEN($M9))))) +  VALUE(IF(TRIM(MID(SUBSTITUTE($M9,",",REPT(" ",LEN($M9))), 2 *LEN($M9)+1,LEN($M9))) = "", "0", TRIM(MID(SUBSTITUTE($M9,",",REPT(" ",LEN($M9))),2 *LEN($M9)+1,LEN($M9))))) +  VALUE(IF(TRIM(MID(SUBSTITUTE($M9,",",REPT(" ",LEN($M9))), 3 *LEN($M9)+1,LEN($M9))) = "", "0", TRIM(MID(SUBSTITUTE($M9,",",REPT(" ",LEN($M9))),3 *LEN($M9)+1,LEN($M9))))) +  VALUE(IF(TRIM(MID(SUBSTITUTE($M9,",",REPT(" ",LEN($M9))), 4 *LEN($M9)+1,LEN($M9))) = "", "0", TRIM(MID(SUBSTITUTE($M9,",",REPT(" ",LEN($M9))),4 *LEN($M9)+1,LEN($M9))))) +  VALUE(IF(TRIM(MID(SUBSTITUTE($M9,",",REPT(" ",LEN($M9))), 5 *LEN($M9)+1,LEN($M9))) = "", "0", TRIM(MID(SUBSTITUTE($M9,",",REPT(" ",LEN($M9))),5 *LEN($M9)+1,LEN($M9))))) +  VALUE(IF(TRIM(MID(SUBSTITUTE($M9,",",REPT(" ",LEN($M9))), 6 *LEN($M9)+1,LEN($M9))) = "", "0", TRIM(MID(SUBSTITUTE($M9,",",REPT(" ",LEN($M9))),6 *LEN($M9)+1,LEN($M9))))) +  VALUE(IF(TRIM(MID(SUBSTITUTE($M9,",",REPT(" ",LEN($M9))), 7 *LEN($M9)+1,LEN($M9))) = "", "0", TRIM(MID(SUBSTITUTE($M9,",",REPT(" ",LEN($M9))),7 *LEN($M9)+1,LEN($M9))))) +  VALUE(IF(TRIM(MID(SUBSTITUTE($M9,",",REPT(" ",LEN($M9))), 8 *LEN($M9)+1,LEN($M9))) = "", "0", TRIM(MID(SUBSTITUTE($M9,",",REPT(" ",LEN($M9))),8 *LEN($M9)+1,LEN($M9))))) +  VALUE(IF(TRIM(MID(SUBSTITUTE($M9,",",REPT(" ",LEN($M9))), 9 *LEN($M9)+1,LEN($M9))) = "", "0", TRIM(MID(SUBSTITUTE($M9,",",REPT(" ",LEN($M9))),9 *LEN($M9)+1,LEN($M9))))) +  VALUE(IF(TRIM(MID(SUBSTITUTE($M9,",",REPT(" ",LEN($M9))), 10 *LEN($M9)+1,LEN($M9))) = "", "0", TRIM(MID(SUBSTITUTE($M9,",",REPT(" ",LEN($M9))),10 *LEN($M9)+1,LEN($M9)))))</f>
        <v>0</v>
      </c>
      <c r="W9" s="1">
        <f ca="1">IF(V9 = "", "", V9/U9)</f>
        <v>0</v>
      </c>
      <c r="X9" s="1" t="str">
        <f ca="1">IF(O9="", "", MAX(ROUND(-(INDIRECT("S" &amp; ROW() - 1) - S9)/OFFSET($C$1, 1, 0), 0), 1) * OFFSET($C$1, 1, 0))</f>
        <v/>
      </c>
    </row>
    <row r="10" spans="1:24" ht="14.55" customHeight="1" x14ac:dyDescent="0.3">
      <c r="A10" s="34" t="str">
        <f ca="1">IF(O10="-", "", 1 + SUM(INDIRECT(ADDRESS(2,COLUMN(R10)) &amp; ":" &amp; ADDRESS(ROW(),COLUMN(R10)))))</f>
        <v/>
      </c>
      <c r="B10" s="34" t="s">
        <v>405</v>
      </c>
      <c r="C10" s="34" t="s">
        <v>405</v>
      </c>
      <c r="D10" s="34" t="s">
        <v>405</v>
      </c>
      <c r="E10" s="34" t="s">
        <v>405</v>
      </c>
      <c r="F10" s="34" t="s">
        <v>405</v>
      </c>
      <c r="G10" s="34" t="s">
        <v>405</v>
      </c>
      <c r="H10" s="34" t="s">
        <v>405</v>
      </c>
      <c r="J10" s="11">
        <f ca="1">IF(M10="", IF(O10="","",X10+(INDIRECT("S" &amp; ROW() - 1) - S10)),IF(O10="", "", INDIRECT("S" &amp; ROW() - 1) - S10))</f>
        <v>0.375</v>
      </c>
      <c r="K10" s="35"/>
      <c r="M10" s="36" t="s">
        <v>454</v>
      </c>
      <c r="N10" s="19">
        <f ca="1">IF(M10="", IF(X10=0, "", X10), IF(V10 = "", "", IF(V10/U10 = 0, "", V10/U10)))</f>
        <v>1089.375</v>
      </c>
      <c r="O10" s="34" t="s">
        <v>405</v>
      </c>
      <c r="P10" s="1">
        <f ca="1">IF(O10 = "-", -W10,I10)</f>
        <v>-1089.375</v>
      </c>
      <c r="Q10" s="1">
        <f ca="1">IF(O10 = "-", SUM(INDIRECT(ADDRESS(2,COLUMN(P10)) &amp; ":" &amp; ADDRESS(ROW(),COLUMN(P10)))), 0)</f>
        <v>-1.5</v>
      </c>
      <c r="R10" s="1">
        <f>IF(O10="-",1,0)</f>
        <v>1</v>
      </c>
      <c r="S10" s="1">
        <f ca="1">IF(Q10 = 0, INDIRECT("S" &amp; ROW() - 1), Q10)</f>
        <v>-1.5</v>
      </c>
      <c r="T10" s="1" t="str">
        <f>IF(H10="","",VLOOKUP(H10,'Вода SKU'!$A$1:$B$150,2,0))</f>
        <v>-</v>
      </c>
      <c r="U10" s="1">
        <f t="shared" ca="1" si="7"/>
        <v>7.6190476190476186</v>
      </c>
      <c r="V10" s="1">
        <f>VALUE(IF(TRIM(MID(SUBSTITUTE($M10,",",REPT(" ",LEN($M10))), 0 *LEN($M10)+1,LEN($M10))) = "", "0", TRIM(MID(SUBSTITUTE($M10,",",REPT(" ",LEN($M10))),0 *LEN($M10)+1,LEN($M10))))) +   VALUE(IF(TRIM(MID(SUBSTITUTE($M10,",",REPT(" ",LEN($M10))), 1 *LEN($M10)+1,LEN($M10))) = "", "0", TRIM(MID(SUBSTITUTE($M10,",",REPT(" ",LEN($M10))),1 *LEN($M10)+1,LEN($M10))))) +  VALUE(IF(TRIM(MID(SUBSTITUTE($M10,",",REPT(" ",LEN($M10))), 2 *LEN($M10)+1,LEN($M10))) = "", "0", TRIM(MID(SUBSTITUTE($M10,",",REPT(" ",LEN($M10))),2 *LEN($M10)+1,LEN($M10))))) +  VALUE(IF(TRIM(MID(SUBSTITUTE($M10,",",REPT(" ",LEN($M10))), 3 *LEN($M10)+1,LEN($M10))) = "", "0", TRIM(MID(SUBSTITUTE($M10,",",REPT(" ",LEN($M10))),3 *LEN($M10)+1,LEN($M10))))) +  VALUE(IF(TRIM(MID(SUBSTITUTE($M10,",",REPT(" ",LEN($M10))), 4 *LEN($M10)+1,LEN($M10))) = "", "0", TRIM(MID(SUBSTITUTE($M10,",",REPT(" ",LEN($M10))),4 *LEN($M10)+1,LEN($M10))))) +  VALUE(IF(TRIM(MID(SUBSTITUTE($M10,",",REPT(" ",LEN($M10))), 5 *LEN($M10)+1,LEN($M10))) = "", "0", TRIM(MID(SUBSTITUTE($M10,",",REPT(" ",LEN($M10))),5 *LEN($M10)+1,LEN($M10))))) +  VALUE(IF(TRIM(MID(SUBSTITUTE($M10,",",REPT(" ",LEN($M10))), 6 *LEN($M10)+1,LEN($M10))) = "", "0", TRIM(MID(SUBSTITUTE($M10,",",REPT(" ",LEN($M10))),6 *LEN($M10)+1,LEN($M10))))) +  VALUE(IF(TRIM(MID(SUBSTITUTE($M10,",",REPT(" ",LEN($M10))), 7 *LEN($M10)+1,LEN($M10))) = "", "0", TRIM(MID(SUBSTITUTE($M10,",",REPT(" ",LEN($M10))),7 *LEN($M10)+1,LEN($M10))))) +  VALUE(IF(TRIM(MID(SUBSTITUTE($M10,",",REPT(" ",LEN($M10))), 8 *LEN($M10)+1,LEN($M10))) = "", "0", TRIM(MID(SUBSTITUTE($M10,",",REPT(" ",LEN($M10))),8 *LEN($M10)+1,LEN($M10))))) +  VALUE(IF(TRIM(MID(SUBSTITUTE($M10,",",REPT(" ",LEN($M10))), 9 *LEN($M10)+1,LEN($M10))) = "", "0", TRIM(MID(SUBSTITUTE($M10,",",REPT(" ",LEN($M10))),9 *LEN($M10)+1,LEN($M10))))) +  VALUE(IF(TRIM(MID(SUBSTITUTE($M10,",",REPT(" ",LEN($M10))), 10 *LEN($M10)+1,LEN($M10))) = "", "0", TRIM(MID(SUBSTITUTE($M10,",",REPT(" ",LEN($M10))),10 *LEN($M10)+1,LEN($M10)))))</f>
        <v>8300</v>
      </c>
      <c r="W10" s="1">
        <f ca="1">IF(V10 = "", "", V10/U10)</f>
        <v>1089.375</v>
      </c>
      <c r="X10" s="1">
        <f ca="1">IF(O10="", "", MAX(ROUND(-(INDIRECT("S" &amp; ROW() - 1) - S10)/OFFSET($C$1, 1, 0), 0), 1) * OFFSET($C$1, 1, 0))</f>
        <v>1050</v>
      </c>
    </row>
    <row r="11" spans="1:24" ht="14.55" customHeight="1" x14ac:dyDescent="0.3">
      <c r="A11" s="37">
        <f ca="1">IF(O11="-", "", 1 + SUM(INDIRECT(ADDRESS(2,COLUMN(R11)) &amp; ":" &amp; ADDRESS(ROW(),COLUMN(R11)))))</f>
        <v>5</v>
      </c>
      <c r="B11" s="37" t="s">
        <v>374</v>
      </c>
      <c r="C11" s="37">
        <v>1050</v>
      </c>
      <c r="D11" s="37" t="s">
        <v>353</v>
      </c>
      <c r="E11" s="37" t="s">
        <v>406</v>
      </c>
      <c r="F11" s="37" t="s">
        <v>406</v>
      </c>
      <c r="G11" s="37" t="s">
        <v>404</v>
      </c>
      <c r="H11" s="37" t="s">
        <v>25</v>
      </c>
      <c r="I11" s="37">
        <v>1089</v>
      </c>
      <c r="J11" s="11" t="str">
        <f ca="1">IF(M11="", IF(O11="","",X11+(INDIRECT("S" &amp; ROW() - 1) - S11)),IF(O11="", "", INDIRECT("S" &amp; ROW() - 1) - S11))</f>
        <v/>
      </c>
      <c r="K11" s="18" t="str">
        <f>IF(H11="", "", IF(H11="-","",VLOOKUP(H11, 'Вода SKU'!$A$1:$C$150, 3, 0)))</f>
        <v>1</v>
      </c>
      <c r="M11" s="20"/>
      <c r="N11" s="19" t="str">
        <f ca="1">IF(M11="", IF(X11=0, "", X11), IF(V11 = "", "", IF(V11/U11 = 0, "", V11/U11)))</f>
        <v/>
      </c>
      <c r="P11" s="1">
        <f>IF(O11 = "-", -W11,I11)</f>
        <v>1089</v>
      </c>
      <c r="Q11" s="1">
        <f ca="1">IF(O11 = "-", SUM(INDIRECT(ADDRESS(2,COLUMN(P11)) &amp; ":" &amp; ADDRESS(ROW(),COLUMN(P11)))), 0)</f>
        <v>0</v>
      </c>
      <c r="R11" s="1">
        <f>IF(O11="-",1,0)</f>
        <v>0</v>
      </c>
      <c r="S11" s="1">
        <f ca="1">IF(Q11 = 0, INDIRECT("S" &amp; ROW() - 1), Q11)</f>
        <v>-1.5</v>
      </c>
      <c r="T11" s="1" t="str">
        <f>IF(H11="","",VLOOKUP(H11,'Вода SKU'!$A$1:$B$150,2,0))</f>
        <v>3.2, Сакко</v>
      </c>
      <c r="U11" s="1">
        <f t="shared" ca="1" si="7"/>
        <v>7.6190476190476186</v>
      </c>
      <c r="V11" s="1">
        <f>VALUE(IF(TRIM(MID(SUBSTITUTE($M11,",",REPT(" ",LEN($M11))), 0 *LEN($M11)+1,LEN($M11))) = "", "0", TRIM(MID(SUBSTITUTE($M11,",",REPT(" ",LEN($M11))),0 *LEN($M11)+1,LEN($M11))))) +   VALUE(IF(TRIM(MID(SUBSTITUTE($M11,",",REPT(" ",LEN($M11))), 1 *LEN($M11)+1,LEN($M11))) = "", "0", TRIM(MID(SUBSTITUTE($M11,",",REPT(" ",LEN($M11))),1 *LEN($M11)+1,LEN($M11))))) +  VALUE(IF(TRIM(MID(SUBSTITUTE($M11,",",REPT(" ",LEN($M11))), 2 *LEN($M11)+1,LEN($M11))) = "", "0", TRIM(MID(SUBSTITUTE($M11,",",REPT(" ",LEN($M11))),2 *LEN($M11)+1,LEN($M11))))) +  VALUE(IF(TRIM(MID(SUBSTITUTE($M11,",",REPT(" ",LEN($M11))), 3 *LEN($M11)+1,LEN($M11))) = "", "0", TRIM(MID(SUBSTITUTE($M11,",",REPT(" ",LEN($M11))),3 *LEN($M11)+1,LEN($M11))))) +  VALUE(IF(TRIM(MID(SUBSTITUTE($M11,",",REPT(" ",LEN($M11))), 4 *LEN($M11)+1,LEN($M11))) = "", "0", TRIM(MID(SUBSTITUTE($M11,",",REPT(" ",LEN($M11))),4 *LEN($M11)+1,LEN($M11))))) +  VALUE(IF(TRIM(MID(SUBSTITUTE($M11,",",REPT(" ",LEN($M11))), 5 *LEN($M11)+1,LEN($M11))) = "", "0", TRIM(MID(SUBSTITUTE($M11,",",REPT(" ",LEN($M11))),5 *LEN($M11)+1,LEN($M11))))) +  VALUE(IF(TRIM(MID(SUBSTITUTE($M11,",",REPT(" ",LEN($M11))), 6 *LEN($M11)+1,LEN($M11))) = "", "0", TRIM(MID(SUBSTITUTE($M11,",",REPT(" ",LEN($M11))),6 *LEN($M11)+1,LEN($M11))))) +  VALUE(IF(TRIM(MID(SUBSTITUTE($M11,",",REPT(" ",LEN($M11))), 7 *LEN($M11)+1,LEN($M11))) = "", "0", TRIM(MID(SUBSTITUTE($M11,",",REPT(" ",LEN($M11))),7 *LEN($M11)+1,LEN($M11))))) +  VALUE(IF(TRIM(MID(SUBSTITUTE($M11,",",REPT(" ",LEN($M11))), 8 *LEN($M11)+1,LEN($M11))) = "", "0", TRIM(MID(SUBSTITUTE($M11,",",REPT(" ",LEN($M11))),8 *LEN($M11)+1,LEN($M11))))) +  VALUE(IF(TRIM(MID(SUBSTITUTE($M11,",",REPT(" ",LEN($M11))), 9 *LEN($M11)+1,LEN($M11))) = "", "0", TRIM(MID(SUBSTITUTE($M11,",",REPT(" ",LEN($M11))),9 *LEN($M11)+1,LEN($M11))))) +  VALUE(IF(TRIM(MID(SUBSTITUTE($M11,",",REPT(" ",LEN($M11))), 10 *LEN($M11)+1,LEN($M11))) = "", "0", TRIM(MID(SUBSTITUTE($M11,",",REPT(" ",LEN($M11))),10 *LEN($M11)+1,LEN($M11)))))</f>
        <v>0</v>
      </c>
      <c r="W11" s="1">
        <f ca="1">IF(V11 = "", "", V11/U11)</f>
        <v>0</v>
      </c>
      <c r="X11" s="1" t="str">
        <f ca="1">IF(O11="", "", MAX(ROUND(-(INDIRECT("S" &amp; ROW() - 1) - S11)/OFFSET($C$1, 1, 0), 0), 1) * OFFSET($C$1, 1, 0))</f>
        <v/>
      </c>
    </row>
    <row r="12" spans="1:24" ht="14.55" customHeight="1" x14ac:dyDescent="0.3">
      <c r="A12" s="34" t="str">
        <f t="shared" ca="1" si="0"/>
        <v/>
      </c>
      <c r="B12" s="34" t="s">
        <v>405</v>
      </c>
      <c r="C12" s="34" t="s">
        <v>405</v>
      </c>
      <c r="D12" s="34" t="s">
        <v>405</v>
      </c>
      <c r="E12" s="34" t="s">
        <v>405</v>
      </c>
      <c r="F12" s="34" t="s">
        <v>405</v>
      </c>
      <c r="G12" s="34" t="s">
        <v>405</v>
      </c>
      <c r="H12" s="34" t="s">
        <v>405</v>
      </c>
      <c r="J12" s="11">
        <f t="shared" ca="1" si="1"/>
        <v>0.375</v>
      </c>
      <c r="K12" s="35"/>
      <c r="M12" s="36" t="s">
        <v>454</v>
      </c>
      <c r="N12" s="19">
        <f t="shared" ca="1" si="2"/>
        <v>1089.375</v>
      </c>
      <c r="O12" s="34" t="s">
        <v>405</v>
      </c>
      <c r="P12" s="1">
        <f t="shared" ca="1" si="3"/>
        <v>-1089.375</v>
      </c>
      <c r="Q12" s="1">
        <f t="shared" ca="1" si="4"/>
        <v>-1.875</v>
      </c>
      <c r="R12" s="1">
        <f t="shared" si="5"/>
        <v>1</v>
      </c>
      <c r="S12" s="1">
        <f t="shared" ca="1" si="6"/>
        <v>-1.875</v>
      </c>
      <c r="T12" s="1" t="str">
        <f>IF(H12="","",VLOOKUP(H12,'Вода SKU'!$A$1:$B$150,2,0))</f>
        <v>-</v>
      </c>
      <c r="U12" s="1">
        <f t="shared" ca="1" si="7"/>
        <v>7.6190476190476186</v>
      </c>
      <c r="V12" s="1">
        <f t="shared" si="8"/>
        <v>8300</v>
      </c>
      <c r="W12" s="1">
        <f t="shared" ca="1" si="9"/>
        <v>1089.375</v>
      </c>
      <c r="X12" s="1">
        <f t="shared" ca="1" si="10"/>
        <v>1050</v>
      </c>
    </row>
    <row r="13" spans="1:24" s="1" customFormat="1" ht="14.55" customHeight="1" x14ac:dyDescent="0.3">
      <c r="A13" s="37">
        <f ca="1">IF(O13="-", "", 1 + SUM(INDIRECT(ADDRESS(2,COLUMN(R13)) &amp; ":" &amp; ADDRESS(ROW(),COLUMN(R13)))))</f>
        <v>6</v>
      </c>
      <c r="B13" s="37" t="s">
        <v>374</v>
      </c>
      <c r="C13" s="37">
        <v>1050</v>
      </c>
      <c r="D13" s="37" t="s">
        <v>353</v>
      </c>
      <c r="E13" s="37" t="s">
        <v>406</v>
      </c>
      <c r="F13" s="37" t="s">
        <v>406</v>
      </c>
      <c r="G13" s="37" t="s">
        <v>404</v>
      </c>
      <c r="H13" s="37" t="s">
        <v>25</v>
      </c>
      <c r="I13" s="37">
        <v>52</v>
      </c>
      <c r="J13" s="11" t="str">
        <f ca="1">IF(M13="", IF(O13="","",X13+(INDIRECT("S" &amp; ROW() - 1) - S13)),IF(O13="", "", INDIRECT("S" &amp; ROW() - 1) - S13))</f>
        <v/>
      </c>
      <c r="K13" s="18" t="str">
        <f>IF(H13="", "", IF(H13="-","",VLOOKUP(H13, 'Вода SKU'!$A$1:$C$150, 3, 0)))</f>
        <v>1</v>
      </c>
      <c r="L13" s="11"/>
      <c r="M13" s="20"/>
      <c r="N13" s="19" t="str">
        <f ca="1">IF(M13="", IF(X13=0, "", X13), IF(V13 = "", "", IF(V13/U13 = 0, "", V13/U13)))</f>
        <v/>
      </c>
      <c r="P13" s="1">
        <f>IF(O13 = "-", -W13,I13)</f>
        <v>52</v>
      </c>
      <c r="Q13" s="1">
        <f ca="1">IF(O13 = "-", SUM(INDIRECT(ADDRESS(2,COLUMN(P13)) &amp; ":" &amp; ADDRESS(ROW(),COLUMN(P13)))), 0)</f>
        <v>0</v>
      </c>
      <c r="R13" s="1">
        <f>IF(O13="-",1,0)</f>
        <v>0</v>
      </c>
      <c r="S13" s="1">
        <f ca="1">IF(Q13 = 0, INDIRECT("S" &amp; ROW() - 1), Q13)</f>
        <v>-1.875</v>
      </c>
      <c r="T13" s="1" t="str">
        <f>IF(H13="","",VLOOKUP(H13,'Вода SKU'!$A$1:$B$150,2,0))</f>
        <v>3.2, Сакко</v>
      </c>
      <c r="U13" s="1">
        <f t="shared" ca="1" si="7"/>
        <v>7.6190476190476186</v>
      </c>
      <c r="V13" s="1">
        <f>VALUE(IF(TRIM(MID(SUBSTITUTE($M13,",",REPT(" ",LEN($M13))), 0 *LEN($M13)+1,LEN($M13))) = "", "0", TRIM(MID(SUBSTITUTE($M13,",",REPT(" ",LEN($M13))),0 *LEN($M13)+1,LEN($M13))))) +   VALUE(IF(TRIM(MID(SUBSTITUTE($M13,",",REPT(" ",LEN($M13))), 1 *LEN($M13)+1,LEN($M13))) = "", "0", TRIM(MID(SUBSTITUTE($M13,",",REPT(" ",LEN($M13))),1 *LEN($M13)+1,LEN($M13))))) +  VALUE(IF(TRIM(MID(SUBSTITUTE($M13,",",REPT(" ",LEN($M13))), 2 *LEN($M13)+1,LEN($M13))) = "", "0", TRIM(MID(SUBSTITUTE($M13,",",REPT(" ",LEN($M13))),2 *LEN($M13)+1,LEN($M13))))) +  VALUE(IF(TRIM(MID(SUBSTITUTE($M13,",",REPT(" ",LEN($M13))), 3 *LEN($M13)+1,LEN($M13))) = "", "0", TRIM(MID(SUBSTITUTE($M13,",",REPT(" ",LEN($M13))),3 *LEN($M13)+1,LEN($M13))))) +  VALUE(IF(TRIM(MID(SUBSTITUTE($M13,",",REPT(" ",LEN($M13))), 4 *LEN($M13)+1,LEN($M13))) = "", "0", TRIM(MID(SUBSTITUTE($M13,",",REPT(" ",LEN($M13))),4 *LEN($M13)+1,LEN($M13))))) +  VALUE(IF(TRIM(MID(SUBSTITUTE($M13,",",REPT(" ",LEN($M13))), 5 *LEN($M13)+1,LEN($M13))) = "", "0", TRIM(MID(SUBSTITUTE($M13,",",REPT(" ",LEN($M13))),5 *LEN($M13)+1,LEN($M13))))) +  VALUE(IF(TRIM(MID(SUBSTITUTE($M13,",",REPT(" ",LEN($M13))), 6 *LEN($M13)+1,LEN($M13))) = "", "0", TRIM(MID(SUBSTITUTE($M13,",",REPT(" ",LEN($M13))),6 *LEN($M13)+1,LEN($M13))))) +  VALUE(IF(TRIM(MID(SUBSTITUTE($M13,",",REPT(" ",LEN($M13))), 7 *LEN($M13)+1,LEN($M13))) = "", "0", TRIM(MID(SUBSTITUTE($M13,",",REPT(" ",LEN($M13))),7 *LEN($M13)+1,LEN($M13))))) +  VALUE(IF(TRIM(MID(SUBSTITUTE($M13,",",REPT(" ",LEN($M13))), 8 *LEN($M13)+1,LEN($M13))) = "", "0", TRIM(MID(SUBSTITUTE($M13,",",REPT(" ",LEN($M13))),8 *LEN($M13)+1,LEN($M13))))) +  VALUE(IF(TRIM(MID(SUBSTITUTE($M13,",",REPT(" ",LEN($M13))), 9 *LEN($M13)+1,LEN($M13))) = "", "0", TRIM(MID(SUBSTITUTE($M13,",",REPT(" ",LEN($M13))),9 *LEN($M13)+1,LEN($M13))))) +  VALUE(IF(TRIM(MID(SUBSTITUTE($M13,",",REPT(" ",LEN($M13))), 10 *LEN($M13)+1,LEN($M13))) = "", "0", TRIM(MID(SUBSTITUTE($M13,",",REPT(" ",LEN($M13))),10 *LEN($M13)+1,LEN($M13)))))</f>
        <v>0</v>
      </c>
      <c r="W13" s="1">
        <f ca="1">IF(V13 = "", "", V13/U13)</f>
        <v>0</v>
      </c>
      <c r="X13" s="1" t="str">
        <f ca="1">IF(O13="", "", MAX(ROUND(-(INDIRECT("S" &amp; ROW() - 1) - S13)/OFFSET($C$1, 1, 0), 0), 1) * OFFSET($C$1, 1, 0))</f>
        <v/>
      </c>
    </row>
    <row r="14" spans="1:24" ht="14.55" customHeight="1" x14ac:dyDescent="0.3">
      <c r="A14" s="32">
        <f ca="1">IF(O14="-", "", 1 + SUM(INDIRECT(ADDRESS(2,COLUMN(R14)) &amp; ":" &amp; ADDRESS(ROW(),COLUMN(R14)))))</f>
        <v>6</v>
      </c>
      <c r="B14" s="33" t="s">
        <v>374</v>
      </c>
      <c r="C14" s="32">
        <v>1050</v>
      </c>
      <c r="D14" s="32" t="s">
        <v>351</v>
      </c>
      <c r="E14" s="32" t="s">
        <v>403</v>
      </c>
      <c r="F14" s="32" t="s">
        <v>403</v>
      </c>
      <c r="G14" s="32" t="s">
        <v>404</v>
      </c>
      <c r="H14" s="32" t="s">
        <v>41</v>
      </c>
      <c r="I14" s="32">
        <v>1037</v>
      </c>
      <c r="J14" s="11" t="str">
        <f ca="1">IF(M14="", IF(O14="","",X14+(INDIRECT("S" &amp; ROW() - 1) - S14)),IF(O14="", "", INDIRECT("S" &amp; ROW() - 1) - S14))</f>
        <v/>
      </c>
      <c r="K14" s="18" t="str">
        <f>IF(H14="", "", IF(H14="-","",VLOOKUP(H14, 'Вода SKU'!$A$1:$C$150, 3, 0)))</f>
        <v>1</v>
      </c>
      <c r="M14" s="19"/>
      <c r="N14" s="19" t="str">
        <f ca="1">IF(M14="", IF(X14=0, "", X14), IF(V14 = "", "", IF(V14/U14 = 0, "", V14/U14)))</f>
        <v/>
      </c>
      <c r="P14" s="1">
        <f>IF(O14 = "-", -W14,I14)</f>
        <v>1037</v>
      </c>
      <c r="Q14" s="1">
        <f ca="1">IF(O14 = "-", SUM(INDIRECT(ADDRESS(2,COLUMN(P14)) &amp; ":" &amp; ADDRESS(ROW(),COLUMN(P14)))), 0)</f>
        <v>0</v>
      </c>
      <c r="R14" s="1">
        <f>IF(O14="-",1,0)</f>
        <v>0</v>
      </c>
      <c r="S14" s="1">
        <f ca="1">IF(Q14 = 0, INDIRECT("S" &amp; ROW() - 1), Q14)</f>
        <v>-1.875</v>
      </c>
      <c r="T14" s="1" t="str">
        <f>IF(H14="","",VLOOKUP(H14,'Вода SKU'!$A$1:$B$150,2,0))</f>
        <v>3.2, Сакко</v>
      </c>
      <c r="U14" s="1">
        <f t="shared" ca="1" si="7"/>
        <v>7.6190476190476186</v>
      </c>
      <c r="V14" s="1">
        <f>VALUE(IF(TRIM(MID(SUBSTITUTE($M14,",",REPT(" ",LEN($M14))), 0 *LEN($M14)+1,LEN($M14))) = "", "0", TRIM(MID(SUBSTITUTE($M14,",",REPT(" ",LEN($M14))),0 *LEN($M14)+1,LEN($M14))))) +   VALUE(IF(TRIM(MID(SUBSTITUTE($M14,",",REPT(" ",LEN($M14))), 1 *LEN($M14)+1,LEN($M14))) = "", "0", TRIM(MID(SUBSTITUTE($M14,",",REPT(" ",LEN($M14))),1 *LEN($M14)+1,LEN($M14))))) +  VALUE(IF(TRIM(MID(SUBSTITUTE($M14,",",REPT(" ",LEN($M14))), 2 *LEN($M14)+1,LEN($M14))) = "", "0", TRIM(MID(SUBSTITUTE($M14,",",REPT(" ",LEN($M14))),2 *LEN($M14)+1,LEN($M14))))) +  VALUE(IF(TRIM(MID(SUBSTITUTE($M14,",",REPT(" ",LEN($M14))), 3 *LEN($M14)+1,LEN($M14))) = "", "0", TRIM(MID(SUBSTITUTE($M14,",",REPT(" ",LEN($M14))),3 *LEN($M14)+1,LEN($M14))))) +  VALUE(IF(TRIM(MID(SUBSTITUTE($M14,",",REPT(" ",LEN($M14))), 4 *LEN($M14)+1,LEN($M14))) = "", "0", TRIM(MID(SUBSTITUTE($M14,",",REPT(" ",LEN($M14))),4 *LEN($M14)+1,LEN($M14))))) +  VALUE(IF(TRIM(MID(SUBSTITUTE($M14,",",REPT(" ",LEN($M14))), 5 *LEN($M14)+1,LEN($M14))) = "", "0", TRIM(MID(SUBSTITUTE($M14,",",REPT(" ",LEN($M14))),5 *LEN($M14)+1,LEN($M14))))) +  VALUE(IF(TRIM(MID(SUBSTITUTE($M14,",",REPT(" ",LEN($M14))), 6 *LEN($M14)+1,LEN($M14))) = "", "0", TRIM(MID(SUBSTITUTE($M14,",",REPT(" ",LEN($M14))),6 *LEN($M14)+1,LEN($M14))))) +  VALUE(IF(TRIM(MID(SUBSTITUTE($M14,",",REPT(" ",LEN($M14))), 7 *LEN($M14)+1,LEN($M14))) = "", "0", TRIM(MID(SUBSTITUTE($M14,",",REPT(" ",LEN($M14))),7 *LEN($M14)+1,LEN($M14))))) +  VALUE(IF(TRIM(MID(SUBSTITUTE($M14,",",REPT(" ",LEN($M14))), 8 *LEN($M14)+1,LEN($M14))) = "", "0", TRIM(MID(SUBSTITUTE($M14,",",REPT(" ",LEN($M14))),8 *LEN($M14)+1,LEN($M14))))) +  VALUE(IF(TRIM(MID(SUBSTITUTE($M14,",",REPT(" ",LEN($M14))), 9 *LEN($M14)+1,LEN($M14))) = "", "0", TRIM(MID(SUBSTITUTE($M14,",",REPT(" ",LEN($M14))),9 *LEN($M14)+1,LEN($M14))))) +  VALUE(IF(TRIM(MID(SUBSTITUTE($M14,",",REPT(" ",LEN($M14))), 10 *LEN($M14)+1,LEN($M14))) = "", "0", TRIM(MID(SUBSTITUTE($M14,",",REPT(" ",LEN($M14))),10 *LEN($M14)+1,LEN($M14)))))</f>
        <v>0</v>
      </c>
      <c r="W14" s="1">
        <f ca="1">IF(V14 = "", "", V14/U14)</f>
        <v>0</v>
      </c>
      <c r="X14" s="1" t="str">
        <f ca="1">IF(O14="", "", MAX(ROUND(-(INDIRECT("S" &amp; ROW() - 1) - S14)/OFFSET($C$1, 1, 0), 0), 1) * OFFSET($C$1, 1, 0))</f>
        <v/>
      </c>
    </row>
    <row r="15" spans="1:24" ht="14.55" customHeight="1" x14ac:dyDescent="0.3">
      <c r="A15" s="34" t="str">
        <f ca="1">IF(O15="-", "", 1 + SUM(INDIRECT(ADDRESS(2,COLUMN(R15)) &amp; ":" &amp; ADDRESS(ROW(),COLUMN(R15)))))</f>
        <v/>
      </c>
      <c r="B15" s="34" t="s">
        <v>405</v>
      </c>
      <c r="C15" s="34" t="s">
        <v>405</v>
      </c>
      <c r="D15" s="34" t="s">
        <v>405</v>
      </c>
      <c r="E15" s="34" t="s">
        <v>405</v>
      </c>
      <c r="F15" s="34" t="s">
        <v>405</v>
      </c>
      <c r="G15" s="34" t="s">
        <v>405</v>
      </c>
      <c r="H15" s="34" t="s">
        <v>405</v>
      </c>
      <c r="J15" s="11">
        <f ca="1">IF(M15="", IF(O15="","",X15+(INDIRECT("S" &amp; ROW() - 1) - S15)),IF(O15="", "", INDIRECT("S" &amp; ROW() - 1) - S15))</f>
        <v>0.375</v>
      </c>
      <c r="K15" s="35"/>
      <c r="M15" s="36" t="s">
        <v>454</v>
      </c>
      <c r="N15" s="19">
        <f ca="1">IF(M15="", IF(X15=0, "", X15), IF(V15 = "", "", IF(V15/U15 = 0, "", V15/U15)))</f>
        <v>1089.375</v>
      </c>
      <c r="O15" s="34" t="s">
        <v>405</v>
      </c>
      <c r="P15" s="1">
        <f ca="1">IF(O15 = "-", -W15,I15)</f>
        <v>-1089.375</v>
      </c>
      <c r="Q15" s="1">
        <f ca="1">IF(O15 = "-", SUM(INDIRECT(ADDRESS(2,COLUMN(P15)) &amp; ":" &amp; ADDRESS(ROW(),COLUMN(P15)))), 0)</f>
        <v>-2.25</v>
      </c>
      <c r="R15" s="1">
        <f>IF(O15="-",1,0)</f>
        <v>1</v>
      </c>
      <c r="S15" s="1">
        <f ca="1">IF(Q15 = 0, INDIRECT("S" &amp; ROW() - 1), Q15)</f>
        <v>-2.25</v>
      </c>
      <c r="T15" s="1" t="str">
        <f>IF(H15="","",VLOOKUP(H15,'Вода SKU'!$A$1:$B$150,2,0))</f>
        <v>-</v>
      </c>
      <c r="U15" s="1">
        <f t="shared" ca="1" si="7"/>
        <v>7.6190476190476186</v>
      </c>
      <c r="V15" s="1">
        <f>VALUE(IF(TRIM(MID(SUBSTITUTE($M15,",",REPT(" ",LEN($M15))), 0 *LEN($M15)+1,LEN($M15))) = "", "0", TRIM(MID(SUBSTITUTE($M15,",",REPT(" ",LEN($M15))),0 *LEN($M15)+1,LEN($M15))))) +   VALUE(IF(TRIM(MID(SUBSTITUTE($M15,",",REPT(" ",LEN($M15))), 1 *LEN($M15)+1,LEN($M15))) = "", "0", TRIM(MID(SUBSTITUTE($M15,",",REPT(" ",LEN($M15))),1 *LEN($M15)+1,LEN($M15))))) +  VALUE(IF(TRIM(MID(SUBSTITUTE($M15,",",REPT(" ",LEN($M15))), 2 *LEN($M15)+1,LEN($M15))) = "", "0", TRIM(MID(SUBSTITUTE($M15,",",REPT(" ",LEN($M15))),2 *LEN($M15)+1,LEN($M15))))) +  VALUE(IF(TRIM(MID(SUBSTITUTE($M15,",",REPT(" ",LEN($M15))), 3 *LEN($M15)+1,LEN($M15))) = "", "0", TRIM(MID(SUBSTITUTE($M15,",",REPT(" ",LEN($M15))),3 *LEN($M15)+1,LEN($M15))))) +  VALUE(IF(TRIM(MID(SUBSTITUTE($M15,",",REPT(" ",LEN($M15))), 4 *LEN($M15)+1,LEN($M15))) = "", "0", TRIM(MID(SUBSTITUTE($M15,",",REPT(" ",LEN($M15))),4 *LEN($M15)+1,LEN($M15))))) +  VALUE(IF(TRIM(MID(SUBSTITUTE($M15,",",REPT(" ",LEN($M15))), 5 *LEN($M15)+1,LEN($M15))) = "", "0", TRIM(MID(SUBSTITUTE($M15,",",REPT(" ",LEN($M15))),5 *LEN($M15)+1,LEN($M15))))) +  VALUE(IF(TRIM(MID(SUBSTITUTE($M15,",",REPT(" ",LEN($M15))), 6 *LEN($M15)+1,LEN($M15))) = "", "0", TRIM(MID(SUBSTITUTE($M15,",",REPT(" ",LEN($M15))),6 *LEN($M15)+1,LEN($M15))))) +  VALUE(IF(TRIM(MID(SUBSTITUTE($M15,",",REPT(" ",LEN($M15))), 7 *LEN($M15)+1,LEN($M15))) = "", "0", TRIM(MID(SUBSTITUTE($M15,",",REPT(" ",LEN($M15))),7 *LEN($M15)+1,LEN($M15))))) +  VALUE(IF(TRIM(MID(SUBSTITUTE($M15,",",REPT(" ",LEN($M15))), 8 *LEN($M15)+1,LEN($M15))) = "", "0", TRIM(MID(SUBSTITUTE($M15,",",REPT(" ",LEN($M15))),8 *LEN($M15)+1,LEN($M15))))) +  VALUE(IF(TRIM(MID(SUBSTITUTE($M15,",",REPT(" ",LEN($M15))), 9 *LEN($M15)+1,LEN($M15))) = "", "0", TRIM(MID(SUBSTITUTE($M15,",",REPT(" ",LEN($M15))),9 *LEN($M15)+1,LEN($M15))))) +  VALUE(IF(TRIM(MID(SUBSTITUTE($M15,",",REPT(" ",LEN($M15))), 10 *LEN($M15)+1,LEN($M15))) = "", "0", TRIM(MID(SUBSTITUTE($M15,",",REPT(" ",LEN($M15))),10 *LEN($M15)+1,LEN($M15)))))</f>
        <v>8300</v>
      </c>
      <c r="W15" s="1">
        <f ca="1">IF(V15 = "", "", V15/U15)</f>
        <v>1089.375</v>
      </c>
      <c r="X15" s="1">
        <f ca="1">IF(O15="", "", MAX(ROUND(-(INDIRECT("S" &amp; ROW() - 1) - S15)/OFFSET($C$1, 1, 0), 0), 1) * OFFSET($C$1, 1, 0))</f>
        <v>1050</v>
      </c>
    </row>
    <row r="16" spans="1:24" ht="14.55" customHeight="1" x14ac:dyDescent="0.3">
      <c r="J16" s="11" t="str">
        <f t="shared" ca="1" si="1"/>
        <v/>
      </c>
      <c r="K16" s="18" t="str">
        <f>IF(H16="", "", IF(H16="-","",VLOOKUP(H16, 'Вода SKU'!$A$1:$C$150, 3, 0)))</f>
        <v/>
      </c>
      <c r="M16" s="20"/>
      <c r="N16" s="19" t="str">
        <f t="shared" ca="1" si="2"/>
        <v/>
      </c>
      <c r="P16" s="1">
        <f t="shared" si="3"/>
        <v>0</v>
      </c>
      <c r="Q16" s="1">
        <f t="shared" ca="1" si="4"/>
        <v>0</v>
      </c>
      <c r="R16" s="1">
        <f t="shared" si="5"/>
        <v>0</v>
      </c>
      <c r="S16" s="1">
        <f t="shared" ca="1" si="6"/>
        <v>-2.25</v>
      </c>
      <c r="T16" s="1" t="str">
        <f>IF(H16="","",VLOOKUP(H16,'Вода SKU'!$A$1:$B$150,2,0))</f>
        <v/>
      </c>
      <c r="U16" s="1">
        <f t="shared" ca="1" si="7"/>
        <v>7.6190476190476186</v>
      </c>
      <c r="V16" s="1">
        <f t="shared" si="8"/>
        <v>0</v>
      </c>
      <c r="W16" s="1">
        <f t="shared" ca="1" si="9"/>
        <v>0</v>
      </c>
      <c r="X16" s="1" t="str">
        <f t="shared" ca="1" si="10"/>
        <v/>
      </c>
    </row>
    <row r="17" spans="10:24" ht="14.55" customHeight="1" x14ac:dyDescent="0.3">
      <c r="J17" s="11" t="str">
        <f t="shared" ca="1" si="1"/>
        <v/>
      </c>
      <c r="K17" s="18" t="str">
        <f>IF(H17="", "", IF(H17="-","",VLOOKUP(H17, 'Вода SKU'!$A$1:$C$150, 3, 0)))</f>
        <v/>
      </c>
      <c r="M17" s="20"/>
      <c r="N17" s="19" t="str">
        <f t="shared" ca="1" si="2"/>
        <v/>
      </c>
      <c r="P17" s="1">
        <f t="shared" si="3"/>
        <v>0</v>
      </c>
      <c r="Q17" s="1">
        <f t="shared" ca="1" si="4"/>
        <v>0</v>
      </c>
      <c r="R17" s="1">
        <f t="shared" si="5"/>
        <v>0</v>
      </c>
      <c r="S17" s="1">
        <f t="shared" ca="1" si="6"/>
        <v>-2.25</v>
      </c>
      <c r="T17" s="1" t="str">
        <f>IF(H17="","",VLOOKUP(H17,'Вода SKU'!$A$1:$B$150,2,0))</f>
        <v/>
      </c>
      <c r="U17" s="1">
        <f t="shared" ca="1" si="7"/>
        <v>7.6190476190476186</v>
      </c>
      <c r="V17" s="1">
        <f t="shared" si="8"/>
        <v>0</v>
      </c>
      <c r="W17" s="1">
        <f t="shared" ca="1" si="9"/>
        <v>0</v>
      </c>
      <c r="X17" s="1" t="str">
        <f t="shared" ca="1" si="10"/>
        <v/>
      </c>
    </row>
    <row r="18" spans="10:24" ht="14.55" customHeight="1" x14ac:dyDescent="0.3">
      <c r="J18" s="11" t="str">
        <f t="shared" ca="1" si="1"/>
        <v/>
      </c>
      <c r="K18" s="18" t="str">
        <f>IF(H18="", "", IF(H18="-","",VLOOKUP(H18, 'Вода SKU'!$A$1:$C$150, 3, 0)))</f>
        <v/>
      </c>
      <c r="M18" s="20"/>
      <c r="N18" s="19" t="str">
        <f t="shared" ca="1" si="2"/>
        <v/>
      </c>
      <c r="P18" s="1">
        <f t="shared" si="3"/>
        <v>0</v>
      </c>
      <c r="Q18" s="1">
        <f t="shared" ca="1" si="4"/>
        <v>0</v>
      </c>
      <c r="R18" s="1">
        <f t="shared" si="5"/>
        <v>0</v>
      </c>
      <c r="S18" s="1">
        <f t="shared" ca="1" si="6"/>
        <v>-2.25</v>
      </c>
      <c r="T18" s="1" t="str">
        <f>IF(H18="","",VLOOKUP(H18,'Вода SKU'!$A$1:$B$150,2,0))</f>
        <v/>
      </c>
      <c r="U18" s="1">
        <f t="shared" ca="1" si="7"/>
        <v>7.6190476190476186</v>
      </c>
      <c r="V18" s="1">
        <f t="shared" si="8"/>
        <v>0</v>
      </c>
      <c r="W18" s="1">
        <f t="shared" ca="1" si="9"/>
        <v>0</v>
      </c>
      <c r="X18" s="1" t="str">
        <f t="shared" ca="1" si="10"/>
        <v/>
      </c>
    </row>
    <row r="19" spans="10:24" ht="14.55" customHeight="1" x14ac:dyDescent="0.3">
      <c r="J19" s="11" t="str">
        <f t="shared" ca="1" si="1"/>
        <v/>
      </c>
      <c r="K19" s="18" t="str">
        <f>IF(H19="", "", IF(H19="-","",VLOOKUP(H19, 'Вода SKU'!$A$1:$C$150, 3, 0)))</f>
        <v/>
      </c>
      <c r="M19" s="20"/>
      <c r="N19" s="19" t="str">
        <f t="shared" ca="1" si="2"/>
        <v/>
      </c>
      <c r="P19" s="1">
        <f t="shared" si="3"/>
        <v>0</v>
      </c>
      <c r="Q19" s="1">
        <f t="shared" ca="1" si="4"/>
        <v>0</v>
      </c>
      <c r="R19" s="1">
        <f t="shared" si="5"/>
        <v>0</v>
      </c>
      <c r="S19" s="1">
        <f t="shared" ca="1" si="6"/>
        <v>-2.25</v>
      </c>
      <c r="T19" s="1" t="str">
        <f>IF(H19="","",VLOOKUP(H19,'Вода SKU'!$A$1:$B$150,2,0))</f>
        <v/>
      </c>
      <c r="U19" s="1">
        <f t="shared" ca="1" si="7"/>
        <v>7.6190476190476186</v>
      </c>
      <c r="V19" s="1">
        <f t="shared" si="8"/>
        <v>0</v>
      </c>
      <c r="W19" s="1">
        <f t="shared" ca="1" si="9"/>
        <v>0</v>
      </c>
      <c r="X19" s="1" t="str">
        <f t="shared" ca="1" si="10"/>
        <v/>
      </c>
    </row>
    <row r="20" spans="10:24" ht="14.55" customHeight="1" x14ac:dyDescent="0.3">
      <c r="J20" s="11" t="str">
        <f t="shared" ca="1" si="1"/>
        <v/>
      </c>
      <c r="K20" s="18" t="str">
        <f>IF(H20="", "", IF(H20="-","",VLOOKUP(H20, 'Вода SKU'!$A$1:$C$150, 3, 0)))</f>
        <v/>
      </c>
      <c r="M20" s="20"/>
      <c r="N20" s="19" t="str">
        <f t="shared" ca="1" si="2"/>
        <v/>
      </c>
      <c r="P20" s="1">
        <f t="shared" si="3"/>
        <v>0</v>
      </c>
      <c r="Q20" s="1">
        <f t="shared" ca="1" si="4"/>
        <v>0</v>
      </c>
      <c r="R20" s="1">
        <f t="shared" si="5"/>
        <v>0</v>
      </c>
      <c r="S20" s="1">
        <f t="shared" ca="1" si="6"/>
        <v>-2.25</v>
      </c>
      <c r="T20" s="1" t="str">
        <f>IF(H20="","",VLOOKUP(H20,'Вода SKU'!$A$1:$B$150,2,0))</f>
        <v/>
      </c>
      <c r="U20" s="1">
        <f t="shared" ca="1" si="7"/>
        <v>7.6190476190476186</v>
      </c>
      <c r="V20" s="1">
        <f t="shared" si="8"/>
        <v>0</v>
      </c>
      <c r="W20" s="1">
        <f t="shared" ca="1" si="9"/>
        <v>0</v>
      </c>
      <c r="X20" s="1" t="str">
        <f t="shared" ca="1" si="10"/>
        <v/>
      </c>
    </row>
    <row r="21" spans="10:24" ht="14.55" customHeight="1" x14ac:dyDescent="0.3">
      <c r="J21" s="11" t="str">
        <f t="shared" ca="1" si="1"/>
        <v/>
      </c>
      <c r="K21" s="18" t="str">
        <f>IF(H21="", "", IF(H21="-","",VLOOKUP(H21, 'Вода SKU'!$A$1:$C$150, 3, 0)))</f>
        <v/>
      </c>
      <c r="M21" s="20"/>
      <c r="N21" s="19" t="str">
        <f t="shared" ca="1" si="2"/>
        <v/>
      </c>
      <c r="P21" s="1">
        <f t="shared" si="3"/>
        <v>0</v>
      </c>
      <c r="Q21" s="1">
        <f t="shared" ca="1" si="4"/>
        <v>0</v>
      </c>
      <c r="R21" s="1">
        <f t="shared" si="5"/>
        <v>0</v>
      </c>
      <c r="S21" s="1">
        <f t="shared" ca="1" si="6"/>
        <v>-2.25</v>
      </c>
      <c r="T21" s="1" t="str">
        <f>IF(H21="","",VLOOKUP(H21,'Вода SKU'!$A$1:$B$150,2,0))</f>
        <v/>
      </c>
      <c r="U21" s="1">
        <f t="shared" ca="1" si="7"/>
        <v>7.6190476190476186</v>
      </c>
      <c r="V21" s="1">
        <f t="shared" si="8"/>
        <v>0</v>
      </c>
      <c r="W21" s="1">
        <f t="shared" ca="1" si="9"/>
        <v>0</v>
      </c>
      <c r="X21" s="1" t="str">
        <f t="shared" ca="1" si="10"/>
        <v/>
      </c>
    </row>
    <row r="22" spans="10:24" ht="14.55" customHeight="1" x14ac:dyDescent="0.3">
      <c r="J22" s="11" t="str">
        <f t="shared" ca="1" si="1"/>
        <v/>
      </c>
      <c r="K22" s="18" t="str">
        <f>IF(H22="", "", IF(H22="-","",VLOOKUP(H22, 'Вода SKU'!$A$1:$C$150, 3, 0)))</f>
        <v/>
      </c>
      <c r="M22" s="20"/>
      <c r="N22" s="19" t="str">
        <f t="shared" ca="1" si="2"/>
        <v/>
      </c>
      <c r="P22" s="1">
        <f t="shared" si="3"/>
        <v>0</v>
      </c>
      <c r="Q22" s="1">
        <f t="shared" ca="1" si="4"/>
        <v>0</v>
      </c>
      <c r="R22" s="1">
        <f t="shared" si="5"/>
        <v>0</v>
      </c>
      <c r="S22" s="1">
        <f t="shared" ca="1" si="6"/>
        <v>-2.25</v>
      </c>
      <c r="T22" s="1" t="str">
        <f>IF(H22="","",VLOOKUP(H22,'Вода SKU'!$A$1:$B$150,2,0))</f>
        <v/>
      </c>
      <c r="U22" s="1">
        <f t="shared" ca="1" si="7"/>
        <v>7.6190476190476186</v>
      </c>
      <c r="V22" s="1">
        <f t="shared" si="8"/>
        <v>0</v>
      </c>
      <c r="W22" s="1">
        <f t="shared" ca="1" si="9"/>
        <v>0</v>
      </c>
      <c r="X22" s="1" t="str">
        <f t="shared" ca="1" si="10"/>
        <v/>
      </c>
    </row>
    <row r="23" spans="10:24" ht="14.55" customHeight="1" x14ac:dyDescent="0.3">
      <c r="J23" s="11" t="str">
        <f t="shared" ca="1" si="1"/>
        <v/>
      </c>
      <c r="K23" s="18" t="str">
        <f>IF(H23="", "", IF(H23="-","",VLOOKUP(H23, 'Вода SKU'!$A$1:$C$150, 3, 0)))</f>
        <v/>
      </c>
      <c r="M23" s="20"/>
      <c r="N23" s="19" t="str">
        <f t="shared" ca="1" si="2"/>
        <v/>
      </c>
      <c r="P23" s="1">
        <f t="shared" si="3"/>
        <v>0</v>
      </c>
      <c r="Q23" s="1">
        <f t="shared" ca="1" si="4"/>
        <v>0</v>
      </c>
      <c r="R23" s="1">
        <f t="shared" si="5"/>
        <v>0</v>
      </c>
      <c r="S23" s="1">
        <f t="shared" ca="1" si="6"/>
        <v>-2.25</v>
      </c>
      <c r="T23" s="1" t="str">
        <f>IF(H23="","",VLOOKUP(H23,'Вода SKU'!$A$1:$B$150,2,0))</f>
        <v/>
      </c>
      <c r="U23" s="1">
        <f t="shared" ca="1" si="7"/>
        <v>7.6190476190476186</v>
      </c>
      <c r="V23" s="1">
        <f t="shared" si="8"/>
        <v>0</v>
      </c>
      <c r="W23" s="1">
        <f t="shared" ca="1" si="9"/>
        <v>0</v>
      </c>
      <c r="X23" s="1" t="str">
        <f t="shared" ca="1" si="10"/>
        <v/>
      </c>
    </row>
    <row r="24" spans="10:24" ht="14.55" customHeight="1" x14ac:dyDescent="0.3">
      <c r="J24" s="11" t="str">
        <f t="shared" ca="1" si="1"/>
        <v/>
      </c>
      <c r="K24" s="18" t="str">
        <f>IF(H24="", "", IF(H24="-","",VLOOKUP(H24, 'Вода SKU'!$A$1:$C$150, 3, 0)))</f>
        <v/>
      </c>
      <c r="M24" s="20"/>
      <c r="N24" s="19" t="str">
        <f t="shared" ca="1" si="2"/>
        <v/>
      </c>
      <c r="P24" s="1">
        <f t="shared" si="3"/>
        <v>0</v>
      </c>
      <c r="Q24" s="1">
        <f t="shared" ca="1" si="4"/>
        <v>0</v>
      </c>
      <c r="R24" s="1">
        <f t="shared" si="5"/>
        <v>0</v>
      </c>
      <c r="S24" s="1">
        <f t="shared" ca="1" si="6"/>
        <v>-2.25</v>
      </c>
      <c r="T24" s="1" t="str">
        <f>IF(H24="","",VLOOKUP(H24,'Вода SKU'!$A$1:$B$150,2,0))</f>
        <v/>
      </c>
      <c r="U24" s="1">
        <f t="shared" ca="1" si="7"/>
        <v>7.6190476190476186</v>
      </c>
      <c r="V24" s="1">
        <f t="shared" si="8"/>
        <v>0</v>
      </c>
      <c r="W24" s="1">
        <f t="shared" ca="1" si="9"/>
        <v>0</v>
      </c>
      <c r="X24" s="1" t="str">
        <f t="shared" ca="1" si="10"/>
        <v/>
      </c>
    </row>
    <row r="25" spans="10:24" ht="14.55" customHeight="1" x14ac:dyDescent="0.3">
      <c r="J25" s="11" t="str">
        <f t="shared" ca="1" si="1"/>
        <v/>
      </c>
      <c r="K25" s="18" t="str">
        <f>IF(H25="", "", IF(H25="-","",VLOOKUP(H25, 'Вода SKU'!$A$1:$C$150, 3, 0)))</f>
        <v/>
      </c>
      <c r="M25" s="20"/>
      <c r="N25" s="19" t="str">
        <f t="shared" ca="1" si="2"/>
        <v/>
      </c>
      <c r="P25" s="1">
        <f t="shared" si="3"/>
        <v>0</v>
      </c>
      <c r="Q25" s="1">
        <f t="shared" ca="1" si="4"/>
        <v>0</v>
      </c>
      <c r="R25" s="1">
        <f t="shared" si="5"/>
        <v>0</v>
      </c>
      <c r="S25" s="1">
        <f t="shared" ca="1" si="6"/>
        <v>-2.25</v>
      </c>
      <c r="T25" s="1" t="str">
        <f>IF(H25="","",VLOOKUP(H25,'Вода SKU'!$A$1:$B$150,2,0))</f>
        <v/>
      </c>
      <c r="U25" s="1">
        <f t="shared" ca="1" si="7"/>
        <v>7.6190476190476186</v>
      </c>
      <c r="V25" s="1">
        <f t="shared" si="8"/>
        <v>0</v>
      </c>
      <c r="W25" s="1">
        <f t="shared" ca="1" si="9"/>
        <v>0</v>
      </c>
      <c r="X25" s="1" t="str">
        <f t="shared" ca="1" si="10"/>
        <v/>
      </c>
    </row>
    <row r="26" spans="10:24" ht="14.55" customHeight="1" x14ac:dyDescent="0.3">
      <c r="J26" s="11" t="str">
        <f t="shared" ca="1" si="1"/>
        <v/>
      </c>
      <c r="K26" s="18" t="str">
        <f>IF(H26="", "", IF(H26="-","",VLOOKUP(H26, 'Вода SKU'!$A$1:$C$150, 3, 0)))</f>
        <v/>
      </c>
      <c r="M26" s="20"/>
      <c r="N26" s="19" t="str">
        <f t="shared" ca="1" si="2"/>
        <v/>
      </c>
      <c r="P26" s="1">
        <f t="shared" si="3"/>
        <v>0</v>
      </c>
      <c r="Q26" s="1">
        <f t="shared" ca="1" si="4"/>
        <v>0</v>
      </c>
      <c r="R26" s="1">
        <f t="shared" si="5"/>
        <v>0</v>
      </c>
      <c r="S26" s="1">
        <f t="shared" ca="1" si="6"/>
        <v>-2.25</v>
      </c>
      <c r="T26" s="1" t="str">
        <f>IF(H26="","",VLOOKUP(H26,'Вода SKU'!$A$1:$B$150,2,0))</f>
        <v/>
      </c>
      <c r="U26" s="1">
        <f t="shared" ca="1" si="7"/>
        <v>7.6190476190476186</v>
      </c>
      <c r="V26" s="1">
        <f t="shared" si="8"/>
        <v>0</v>
      </c>
      <c r="W26" s="1">
        <f t="shared" ca="1" si="9"/>
        <v>0</v>
      </c>
      <c r="X26" s="1" t="str">
        <f t="shared" ca="1" si="10"/>
        <v/>
      </c>
    </row>
    <row r="27" spans="10:24" ht="14.55" customHeight="1" x14ac:dyDescent="0.3">
      <c r="J27" s="11" t="str">
        <f t="shared" ca="1" si="1"/>
        <v/>
      </c>
      <c r="K27" s="18" t="str">
        <f>IF(H27="", "", IF(H27="-","",VLOOKUP(H27, 'Вода SKU'!$A$1:$C$150, 3, 0)))</f>
        <v/>
      </c>
      <c r="M27" s="20"/>
      <c r="N27" s="19" t="str">
        <f t="shared" ca="1" si="2"/>
        <v/>
      </c>
      <c r="P27" s="1">
        <f t="shared" si="3"/>
        <v>0</v>
      </c>
      <c r="Q27" s="1">
        <f t="shared" ca="1" si="4"/>
        <v>0</v>
      </c>
      <c r="R27" s="1">
        <f t="shared" si="5"/>
        <v>0</v>
      </c>
      <c r="S27" s="1">
        <f t="shared" ca="1" si="6"/>
        <v>-2.25</v>
      </c>
      <c r="T27" s="1" t="str">
        <f>IF(H27="","",VLOOKUP(H27,'Вода SKU'!$A$1:$B$150,2,0))</f>
        <v/>
      </c>
      <c r="U27" s="1">
        <f t="shared" ca="1" si="7"/>
        <v>7.6190476190476186</v>
      </c>
      <c r="V27" s="1">
        <f t="shared" si="8"/>
        <v>0</v>
      </c>
      <c r="W27" s="1">
        <f t="shared" ca="1" si="9"/>
        <v>0</v>
      </c>
      <c r="X27" s="1" t="str">
        <f t="shared" ca="1" si="10"/>
        <v/>
      </c>
    </row>
    <row r="28" spans="10:24" ht="14.55" customHeight="1" x14ac:dyDescent="0.3">
      <c r="J28" s="11" t="str">
        <f t="shared" ca="1" si="1"/>
        <v/>
      </c>
      <c r="K28" s="18" t="str">
        <f>IF(H28="", "", IF(H28="-","",VLOOKUP(H28, 'Вода SKU'!$A$1:$C$150, 3, 0)))</f>
        <v/>
      </c>
      <c r="M28" s="20"/>
      <c r="N28" s="19" t="str">
        <f t="shared" ca="1" si="2"/>
        <v/>
      </c>
      <c r="P28" s="1">
        <f t="shared" si="3"/>
        <v>0</v>
      </c>
      <c r="Q28" s="1">
        <f t="shared" ca="1" si="4"/>
        <v>0</v>
      </c>
      <c r="R28" s="1">
        <f t="shared" si="5"/>
        <v>0</v>
      </c>
      <c r="S28" s="1">
        <f t="shared" ca="1" si="6"/>
        <v>-2.25</v>
      </c>
      <c r="T28" s="1" t="str">
        <f>IF(H28="","",VLOOKUP(H28,'Вода SKU'!$A$1:$B$150,2,0))</f>
        <v/>
      </c>
      <c r="U28" s="1">
        <f t="shared" ca="1" si="7"/>
        <v>7.6190476190476186</v>
      </c>
      <c r="V28" s="1">
        <f t="shared" si="8"/>
        <v>0</v>
      </c>
      <c r="W28" s="1">
        <f t="shared" ca="1" si="9"/>
        <v>0</v>
      </c>
      <c r="X28" s="1" t="str">
        <f t="shared" ca="1" si="10"/>
        <v/>
      </c>
    </row>
    <row r="29" spans="10:24" ht="14.55" customHeight="1" x14ac:dyDescent="0.3">
      <c r="J29" s="11" t="str">
        <f t="shared" ref="J29:J60" ca="1" si="11">IF(M29="", IF(O29="","",X29+(INDIRECT("S" &amp; ROW() - 1) - S29)),IF(O29="", "", INDIRECT("S" &amp; ROW() - 1) - S29))</f>
        <v/>
      </c>
      <c r="K29" s="18" t="str">
        <f>IF(H29="", "", IF(H29="-","",VLOOKUP(H29, 'Вода SKU'!$A$1:$C$150, 3, 0)))</f>
        <v/>
      </c>
      <c r="M29" s="20"/>
      <c r="N29" s="19" t="str">
        <f t="shared" ref="N29:N60" ca="1" si="12">IF(M29="", IF(X29=0, "", X29), IF(V29 = "", "", IF(V29/U29 = 0, "", V29/U29)))</f>
        <v/>
      </c>
      <c r="P29" s="1">
        <f t="shared" ref="P29:P60" si="13">IF(O29 = "-", -W29,I29)</f>
        <v>0</v>
      </c>
      <c r="Q29" s="1">
        <f t="shared" ref="Q29:Q60" ca="1" si="14">IF(O29 = "-", SUM(INDIRECT(ADDRESS(2,COLUMN(P29)) &amp; ":" &amp; ADDRESS(ROW(),COLUMN(P29)))), 0)</f>
        <v>0</v>
      </c>
      <c r="R29" s="1">
        <f t="shared" ref="R29:R60" si="15">IF(O29="-",1,0)</f>
        <v>0</v>
      </c>
      <c r="S29" s="1">
        <f t="shared" ref="S29:S60" ca="1" si="16">IF(Q29 = 0, INDIRECT("S" &amp; ROW() - 1), Q29)</f>
        <v>-2.25</v>
      </c>
      <c r="T29" s="1" t="str">
        <f>IF(H29="","",VLOOKUP(H29,'Вода SKU'!$A$1:$B$150,2,0))</f>
        <v/>
      </c>
      <c r="U29" s="1">
        <f t="shared" ref="U29:U60" ca="1" si="17">IF(OFFSET($C$1, 1, 0)="", 1, 8000/OFFSET($C$1, 1, 0))</f>
        <v>7.6190476190476186</v>
      </c>
      <c r="V29" s="1">
        <f t="shared" ref="V29:V60" si="18">VALUE(IF(TRIM(MID(SUBSTITUTE($M29,",",REPT(" ",LEN($M29))), 0 *LEN($M29)+1,LEN($M29))) = "", "0", TRIM(MID(SUBSTITUTE($M29,",",REPT(" ",LEN($M29))),0 *LEN($M29)+1,LEN($M29))))) +   VALUE(IF(TRIM(MID(SUBSTITUTE($M29,",",REPT(" ",LEN($M29))), 1 *LEN($M29)+1,LEN($M29))) = "", "0", TRIM(MID(SUBSTITUTE($M29,",",REPT(" ",LEN($M29))),1 *LEN($M29)+1,LEN($M29))))) +  VALUE(IF(TRIM(MID(SUBSTITUTE($M29,",",REPT(" ",LEN($M29))), 2 *LEN($M29)+1,LEN($M29))) = "", "0", TRIM(MID(SUBSTITUTE($M29,",",REPT(" ",LEN($M29))),2 *LEN($M29)+1,LEN($M29))))) +  VALUE(IF(TRIM(MID(SUBSTITUTE($M29,",",REPT(" ",LEN($M29))), 3 *LEN($M29)+1,LEN($M29))) = "", "0", TRIM(MID(SUBSTITUTE($M29,",",REPT(" ",LEN($M29))),3 *LEN($M29)+1,LEN($M29))))) +  VALUE(IF(TRIM(MID(SUBSTITUTE($M29,",",REPT(" ",LEN($M29))), 4 *LEN($M29)+1,LEN($M29))) = "", "0", TRIM(MID(SUBSTITUTE($M29,",",REPT(" ",LEN($M29))),4 *LEN($M29)+1,LEN($M29))))) +  VALUE(IF(TRIM(MID(SUBSTITUTE($M29,",",REPT(" ",LEN($M29))), 5 *LEN($M29)+1,LEN($M29))) = "", "0", TRIM(MID(SUBSTITUTE($M29,",",REPT(" ",LEN($M29))),5 *LEN($M29)+1,LEN($M29))))) +  VALUE(IF(TRIM(MID(SUBSTITUTE($M29,",",REPT(" ",LEN($M29))), 6 *LEN($M29)+1,LEN($M29))) = "", "0", TRIM(MID(SUBSTITUTE($M29,",",REPT(" ",LEN($M29))),6 *LEN($M29)+1,LEN($M29))))) +  VALUE(IF(TRIM(MID(SUBSTITUTE($M29,",",REPT(" ",LEN($M29))), 7 *LEN($M29)+1,LEN($M29))) = "", "0", TRIM(MID(SUBSTITUTE($M29,",",REPT(" ",LEN($M29))),7 *LEN($M29)+1,LEN($M29))))) +  VALUE(IF(TRIM(MID(SUBSTITUTE($M29,",",REPT(" ",LEN($M29))), 8 *LEN($M29)+1,LEN($M29))) = "", "0", TRIM(MID(SUBSTITUTE($M29,",",REPT(" ",LEN($M29))),8 *LEN($M29)+1,LEN($M29))))) +  VALUE(IF(TRIM(MID(SUBSTITUTE($M29,",",REPT(" ",LEN($M29))), 9 *LEN($M29)+1,LEN($M29))) = "", "0", TRIM(MID(SUBSTITUTE($M29,",",REPT(" ",LEN($M29))),9 *LEN($M29)+1,LEN($M29))))) +  VALUE(IF(TRIM(MID(SUBSTITUTE($M29,",",REPT(" ",LEN($M29))), 10 *LEN($M29)+1,LEN($M29))) = "", "0", TRIM(MID(SUBSTITUTE($M29,",",REPT(" ",LEN($M29))),10 *LEN($M29)+1,LEN($M29)))))</f>
        <v>0</v>
      </c>
      <c r="W29" s="1">
        <f t="shared" ref="W29:W60" ca="1" si="19">IF(V29 = "", "", V29/U29)</f>
        <v>0</v>
      </c>
      <c r="X29" s="1" t="str">
        <f t="shared" ref="X29:X60" ca="1" si="20">IF(O29="", "", MAX(ROUND(-(INDIRECT("S" &amp; ROW() - 1) - S29)/OFFSET($C$1, 1, 0), 0), 1) * OFFSET($C$1, 1, 0))</f>
        <v/>
      </c>
    </row>
    <row r="30" spans="10:24" ht="14.55" customHeight="1" x14ac:dyDescent="0.3">
      <c r="J30" s="11" t="str">
        <f t="shared" ca="1" si="11"/>
        <v/>
      </c>
      <c r="K30" s="18" t="str">
        <f>IF(H30="", "", IF(H30="-","",VLOOKUP(H30, 'Вода SKU'!$A$1:$C$150, 3, 0)))</f>
        <v/>
      </c>
      <c r="M30" s="20"/>
      <c r="N30" s="19" t="str">
        <f t="shared" ca="1" si="12"/>
        <v/>
      </c>
      <c r="P30" s="1">
        <f t="shared" si="13"/>
        <v>0</v>
      </c>
      <c r="Q30" s="1">
        <f t="shared" ca="1" si="14"/>
        <v>0</v>
      </c>
      <c r="R30" s="1">
        <f t="shared" si="15"/>
        <v>0</v>
      </c>
      <c r="S30" s="1">
        <f t="shared" ca="1" si="16"/>
        <v>-2.25</v>
      </c>
      <c r="T30" s="1" t="str">
        <f>IF(H30="","",VLOOKUP(H30,'Вода SKU'!$A$1:$B$150,2,0))</f>
        <v/>
      </c>
      <c r="U30" s="1">
        <f t="shared" ca="1" si="17"/>
        <v>7.6190476190476186</v>
      </c>
      <c r="V30" s="1">
        <f t="shared" si="18"/>
        <v>0</v>
      </c>
      <c r="W30" s="1">
        <f t="shared" ca="1" si="19"/>
        <v>0</v>
      </c>
      <c r="X30" s="1" t="str">
        <f t="shared" ca="1" si="20"/>
        <v/>
      </c>
    </row>
    <row r="31" spans="10:24" ht="14.55" customHeight="1" x14ac:dyDescent="0.3">
      <c r="J31" s="11" t="str">
        <f t="shared" ca="1" si="11"/>
        <v/>
      </c>
      <c r="K31" s="18" t="str">
        <f>IF(H31="", "", IF(H31="-","",VLOOKUP(H31, 'Вода SKU'!$A$1:$C$150, 3, 0)))</f>
        <v/>
      </c>
      <c r="M31" s="20"/>
      <c r="N31" s="19" t="str">
        <f t="shared" ca="1" si="12"/>
        <v/>
      </c>
      <c r="P31" s="1">
        <f t="shared" si="13"/>
        <v>0</v>
      </c>
      <c r="Q31" s="1">
        <f t="shared" ca="1" si="14"/>
        <v>0</v>
      </c>
      <c r="R31" s="1">
        <f t="shared" si="15"/>
        <v>0</v>
      </c>
      <c r="S31" s="1">
        <f t="shared" ca="1" si="16"/>
        <v>-2.25</v>
      </c>
      <c r="T31" s="1" t="str">
        <f>IF(H31="","",VLOOKUP(H31,'Вода SKU'!$A$1:$B$150,2,0))</f>
        <v/>
      </c>
      <c r="U31" s="1">
        <f t="shared" ca="1" si="17"/>
        <v>7.6190476190476186</v>
      </c>
      <c r="V31" s="1">
        <f t="shared" si="18"/>
        <v>0</v>
      </c>
      <c r="W31" s="1">
        <f t="shared" ca="1" si="19"/>
        <v>0</v>
      </c>
      <c r="X31" s="1" t="str">
        <f t="shared" ca="1" si="20"/>
        <v/>
      </c>
    </row>
    <row r="32" spans="10:24" ht="14.55" customHeight="1" x14ac:dyDescent="0.3">
      <c r="J32" s="11" t="str">
        <f t="shared" ca="1" si="11"/>
        <v/>
      </c>
      <c r="K32" s="18" t="str">
        <f>IF(H32="", "", IF(H32="-","",VLOOKUP(H32, 'Вода SKU'!$A$1:$C$150, 3, 0)))</f>
        <v/>
      </c>
      <c r="M32" s="20"/>
      <c r="N32" s="19" t="str">
        <f t="shared" ca="1" si="12"/>
        <v/>
      </c>
      <c r="P32" s="1">
        <f t="shared" si="13"/>
        <v>0</v>
      </c>
      <c r="Q32" s="1">
        <f t="shared" ca="1" si="14"/>
        <v>0</v>
      </c>
      <c r="R32" s="1">
        <f t="shared" si="15"/>
        <v>0</v>
      </c>
      <c r="S32" s="1">
        <f t="shared" ca="1" si="16"/>
        <v>-2.25</v>
      </c>
      <c r="T32" s="1" t="str">
        <f>IF(H32="","",VLOOKUP(H32,'Вода SKU'!$A$1:$B$150,2,0))</f>
        <v/>
      </c>
      <c r="U32" s="1">
        <f t="shared" ca="1" si="17"/>
        <v>7.6190476190476186</v>
      </c>
      <c r="V32" s="1">
        <f t="shared" si="18"/>
        <v>0</v>
      </c>
      <c r="W32" s="1">
        <f t="shared" ca="1" si="19"/>
        <v>0</v>
      </c>
      <c r="X32" s="1" t="str">
        <f t="shared" ca="1" si="20"/>
        <v/>
      </c>
    </row>
    <row r="33" spans="10:24" ht="14.55" customHeight="1" x14ac:dyDescent="0.3">
      <c r="J33" s="11" t="str">
        <f t="shared" ca="1" si="11"/>
        <v/>
      </c>
      <c r="K33" s="18" t="str">
        <f>IF(H33="", "", IF(H33="-","",VLOOKUP(H33, 'Вода SKU'!$A$1:$C$150, 3, 0)))</f>
        <v/>
      </c>
      <c r="M33" s="20"/>
      <c r="N33" s="19" t="str">
        <f t="shared" ca="1" si="12"/>
        <v/>
      </c>
      <c r="P33" s="1">
        <f t="shared" si="13"/>
        <v>0</v>
      </c>
      <c r="Q33" s="1">
        <f t="shared" ca="1" si="14"/>
        <v>0</v>
      </c>
      <c r="R33" s="1">
        <f t="shared" si="15"/>
        <v>0</v>
      </c>
      <c r="S33" s="1">
        <f t="shared" ca="1" si="16"/>
        <v>-2.25</v>
      </c>
      <c r="T33" s="1" t="str">
        <f>IF(H33="","",VLOOKUP(H33,'Вода SKU'!$A$1:$B$150,2,0))</f>
        <v/>
      </c>
      <c r="U33" s="1">
        <f t="shared" ca="1" si="17"/>
        <v>7.6190476190476186</v>
      </c>
      <c r="V33" s="1">
        <f t="shared" si="18"/>
        <v>0</v>
      </c>
      <c r="W33" s="1">
        <f t="shared" ca="1" si="19"/>
        <v>0</v>
      </c>
      <c r="X33" s="1" t="str">
        <f t="shared" ca="1" si="20"/>
        <v/>
      </c>
    </row>
    <row r="34" spans="10:24" ht="14.55" customHeight="1" x14ac:dyDescent="0.3">
      <c r="J34" s="11" t="str">
        <f t="shared" ca="1" si="11"/>
        <v/>
      </c>
      <c r="K34" s="18" t="str">
        <f>IF(H34="", "", IF(H34="-","",VLOOKUP(H34, 'Вода SKU'!$A$1:$C$150, 3, 0)))</f>
        <v/>
      </c>
      <c r="M34" s="20"/>
      <c r="N34" s="19" t="str">
        <f t="shared" ca="1" si="12"/>
        <v/>
      </c>
      <c r="P34" s="1">
        <f t="shared" si="13"/>
        <v>0</v>
      </c>
      <c r="Q34" s="1">
        <f t="shared" ca="1" si="14"/>
        <v>0</v>
      </c>
      <c r="R34" s="1">
        <f t="shared" si="15"/>
        <v>0</v>
      </c>
      <c r="S34" s="1">
        <f t="shared" ca="1" si="16"/>
        <v>-2.25</v>
      </c>
      <c r="T34" s="1" t="str">
        <f>IF(H34="","",VLOOKUP(H34,'Вода SKU'!$A$1:$B$150,2,0))</f>
        <v/>
      </c>
      <c r="U34" s="1">
        <f t="shared" ca="1" si="17"/>
        <v>7.6190476190476186</v>
      </c>
      <c r="V34" s="1">
        <f t="shared" si="18"/>
        <v>0</v>
      </c>
      <c r="W34" s="1">
        <f t="shared" ca="1" si="19"/>
        <v>0</v>
      </c>
      <c r="X34" s="1" t="str">
        <f t="shared" ca="1" si="20"/>
        <v/>
      </c>
    </row>
    <row r="35" spans="10:24" ht="14.55" customHeight="1" x14ac:dyDescent="0.3">
      <c r="J35" s="11" t="str">
        <f t="shared" ca="1" si="11"/>
        <v/>
      </c>
      <c r="K35" s="18" t="str">
        <f>IF(H35="", "", IF(H35="-","",VLOOKUP(H35, 'Вода SKU'!$A$1:$C$150, 3, 0)))</f>
        <v/>
      </c>
      <c r="M35" s="20"/>
      <c r="N35" s="19" t="str">
        <f t="shared" ca="1" si="12"/>
        <v/>
      </c>
      <c r="P35" s="1">
        <f t="shared" si="13"/>
        <v>0</v>
      </c>
      <c r="Q35" s="1">
        <f t="shared" ca="1" si="14"/>
        <v>0</v>
      </c>
      <c r="R35" s="1">
        <f t="shared" si="15"/>
        <v>0</v>
      </c>
      <c r="S35" s="1">
        <f t="shared" ca="1" si="16"/>
        <v>-2.25</v>
      </c>
      <c r="T35" s="1" t="str">
        <f>IF(H35="","",VLOOKUP(H35,'Вода SKU'!$A$1:$B$150,2,0))</f>
        <v/>
      </c>
      <c r="U35" s="1">
        <f t="shared" ca="1" si="17"/>
        <v>7.6190476190476186</v>
      </c>
      <c r="V35" s="1">
        <f t="shared" si="18"/>
        <v>0</v>
      </c>
      <c r="W35" s="1">
        <f t="shared" ca="1" si="19"/>
        <v>0</v>
      </c>
      <c r="X35" s="1" t="str">
        <f t="shared" ca="1" si="20"/>
        <v/>
      </c>
    </row>
    <row r="36" spans="10:24" ht="14.55" customHeight="1" x14ac:dyDescent="0.3">
      <c r="J36" s="11" t="str">
        <f t="shared" ca="1" si="11"/>
        <v/>
      </c>
      <c r="K36" s="18" t="str">
        <f>IF(H36="", "", IF(H36="-","",VLOOKUP(H36, 'Вода SKU'!$A$1:$C$150, 3, 0)))</f>
        <v/>
      </c>
      <c r="M36" s="20"/>
      <c r="N36" s="19" t="str">
        <f t="shared" ca="1" si="12"/>
        <v/>
      </c>
      <c r="P36" s="1">
        <f t="shared" si="13"/>
        <v>0</v>
      </c>
      <c r="Q36" s="1">
        <f t="shared" ca="1" si="14"/>
        <v>0</v>
      </c>
      <c r="R36" s="1">
        <f t="shared" si="15"/>
        <v>0</v>
      </c>
      <c r="S36" s="1">
        <f t="shared" ca="1" si="16"/>
        <v>-2.25</v>
      </c>
      <c r="T36" s="1" t="str">
        <f>IF(H36="","",VLOOKUP(H36,'Вода SKU'!$A$1:$B$150,2,0))</f>
        <v/>
      </c>
      <c r="U36" s="1">
        <f t="shared" ca="1" si="17"/>
        <v>7.6190476190476186</v>
      </c>
      <c r="V36" s="1">
        <f t="shared" si="18"/>
        <v>0</v>
      </c>
      <c r="W36" s="1">
        <f t="shared" ca="1" si="19"/>
        <v>0</v>
      </c>
      <c r="X36" s="1" t="str">
        <f t="shared" ca="1" si="20"/>
        <v/>
      </c>
    </row>
    <row r="37" spans="10:24" ht="14.55" customHeight="1" x14ac:dyDescent="0.3">
      <c r="J37" s="11" t="str">
        <f t="shared" ca="1" si="11"/>
        <v/>
      </c>
      <c r="K37" s="18" t="str">
        <f>IF(H37="", "", IF(H37="-","",VLOOKUP(H37, 'Вода SKU'!$A$1:$C$150, 3, 0)))</f>
        <v/>
      </c>
      <c r="M37" s="20"/>
      <c r="N37" s="19" t="str">
        <f t="shared" ca="1" si="12"/>
        <v/>
      </c>
      <c r="P37" s="1">
        <f t="shared" si="13"/>
        <v>0</v>
      </c>
      <c r="Q37" s="1">
        <f t="shared" ca="1" si="14"/>
        <v>0</v>
      </c>
      <c r="R37" s="1">
        <f t="shared" si="15"/>
        <v>0</v>
      </c>
      <c r="S37" s="1">
        <f t="shared" ca="1" si="16"/>
        <v>-2.25</v>
      </c>
      <c r="T37" s="1" t="str">
        <f>IF(H37="","",VLOOKUP(H37,'Вода SKU'!$A$1:$B$150,2,0))</f>
        <v/>
      </c>
      <c r="U37" s="1">
        <f t="shared" ca="1" si="17"/>
        <v>7.6190476190476186</v>
      </c>
      <c r="V37" s="1">
        <f t="shared" si="18"/>
        <v>0</v>
      </c>
      <c r="W37" s="1">
        <f t="shared" ca="1" si="19"/>
        <v>0</v>
      </c>
      <c r="X37" s="1" t="str">
        <f t="shared" ca="1" si="20"/>
        <v/>
      </c>
    </row>
    <row r="38" spans="10:24" ht="14.55" customHeight="1" x14ac:dyDescent="0.3">
      <c r="J38" s="11" t="str">
        <f t="shared" ca="1" si="11"/>
        <v/>
      </c>
      <c r="K38" s="18" t="str">
        <f>IF(H38="", "", IF(H38="-","",VLOOKUP(H38, 'Вода SKU'!$A$1:$C$150, 3, 0)))</f>
        <v/>
      </c>
      <c r="M38" s="20"/>
      <c r="N38" s="19" t="str">
        <f t="shared" ca="1" si="12"/>
        <v/>
      </c>
      <c r="P38" s="1">
        <f t="shared" si="13"/>
        <v>0</v>
      </c>
      <c r="Q38" s="1">
        <f t="shared" ca="1" si="14"/>
        <v>0</v>
      </c>
      <c r="R38" s="1">
        <f t="shared" si="15"/>
        <v>0</v>
      </c>
      <c r="S38" s="1">
        <f t="shared" ca="1" si="16"/>
        <v>-2.25</v>
      </c>
      <c r="T38" s="1" t="str">
        <f>IF(H38="","",VLOOKUP(H38,'Вода SKU'!$A$1:$B$150,2,0))</f>
        <v/>
      </c>
      <c r="U38" s="1">
        <f t="shared" ca="1" si="17"/>
        <v>7.6190476190476186</v>
      </c>
      <c r="V38" s="1">
        <f t="shared" si="18"/>
        <v>0</v>
      </c>
      <c r="W38" s="1">
        <f t="shared" ca="1" si="19"/>
        <v>0</v>
      </c>
      <c r="X38" s="1" t="str">
        <f t="shared" ca="1" si="20"/>
        <v/>
      </c>
    </row>
    <row r="39" spans="10:24" ht="14.55" customHeight="1" x14ac:dyDescent="0.3">
      <c r="J39" s="11" t="str">
        <f t="shared" ca="1" si="11"/>
        <v/>
      </c>
      <c r="K39" s="18" t="str">
        <f>IF(H39="", "", IF(H39="-","",VLOOKUP(H39, 'Вода SKU'!$A$1:$C$150, 3, 0)))</f>
        <v/>
      </c>
      <c r="M39" s="20"/>
      <c r="N39" s="19" t="str">
        <f t="shared" ca="1" si="12"/>
        <v/>
      </c>
      <c r="P39" s="1">
        <f t="shared" si="13"/>
        <v>0</v>
      </c>
      <c r="Q39" s="1">
        <f t="shared" ca="1" si="14"/>
        <v>0</v>
      </c>
      <c r="R39" s="1">
        <f t="shared" si="15"/>
        <v>0</v>
      </c>
      <c r="S39" s="1">
        <f t="shared" ca="1" si="16"/>
        <v>-2.25</v>
      </c>
      <c r="T39" s="1" t="str">
        <f>IF(H39="","",VLOOKUP(H39,'Вода SKU'!$A$1:$B$150,2,0))</f>
        <v/>
      </c>
      <c r="U39" s="1">
        <f t="shared" ca="1" si="17"/>
        <v>7.6190476190476186</v>
      </c>
      <c r="V39" s="1">
        <f t="shared" si="18"/>
        <v>0</v>
      </c>
      <c r="W39" s="1">
        <f t="shared" ca="1" si="19"/>
        <v>0</v>
      </c>
      <c r="X39" s="1" t="str">
        <f t="shared" ca="1" si="20"/>
        <v/>
      </c>
    </row>
    <row r="40" spans="10:24" ht="14.55" customHeight="1" x14ac:dyDescent="0.3">
      <c r="J40" s="11" t="str">
        <f t="shared" ca="1" si="11"/>
        <v/>
      </c>
      <c r="K40" s="18" t="str">
        <f>IF(H40="", "", IF(H40="-","",VLOOKUP(H40, 'Вода SKU'!$A$1:$C$150, 3, 0)))</f>
        <v/>
      </c>
      <c r="M40" s="20"/>
      <c r="N40" s="19" t="str">
        <f t="shared" ca="1" si="12"/>
        <v/>
      </c>
      <c r="P40" s="1">
        <f t="shared" si="13"/>
        <v>0</v>
      </c>
      <c r="Q40" s="1">
        <f t="shared" ca="1" si="14"/>
        <v>0</v>
      </c>
      <c r="R40" s="1">
        <f t="shared" si="15"/>
        <v>0</v>
      </c>
      <c r="S40" s="1">
        <f t="shared" ca="1" si="16"/>
        <v>-2.25</v>
      </c>
      <c r="T40" s="1" t="str">
        <f>IF(H40="","",VLOOKUP(H40,'Вода SKU'!$A$1:$B$150,2,0))</f>
        <v/>
      </c>
      <c r="U40" s="1">
        <f t="shared" ca="1" si="17"/>
        <v>7.6190476190476186</v>
      </c>
      <c r="V40" s="1">
        <f t="shared" si="18"/>
        <v>0</v>
      </c>
      <c r="W40" s="1">
        <f t="shared" ca="1" si="19"/>
        <v>0</v>
      </c>
      <c r="X40" s="1" t="str">
        <f t="shared" ca="1" si="20"/>
        <v/>
      </c>
    </row>
    <row r="41" spans="10:24" ht="14.55" customHeight="1" x14ac:dyDescent="0.3">
      <c r="J41" s="11" t="str">
        <f t="shared" ca="1" si="11"/>
        <v/>
      </c>
      <c r="K41" s="18" t="str">
        <f>IF(H41="", "", IF(H41="-","",VLOOKUP(H41, 'Вода SKU'!$A$1:$C$150, 3, 0)))</f>
        <v/>
      </c>
      <c r="M41" s="20"/>
      <c r="N41" s="19" t="str">
        <f t="shared" ca="1" si="12"/>
        <v/>
      </c>
      <c r="P41" s="1">
        <f t="shared" si="13"/>
        <v>0</v>
      </c>
      <c r="Q41" s="1">
        <f t="shared" ca="1" si="14"/>
        <v>0</v>
      </c>
      <c r="R41" s="1">
        <f t="shared" si="15"/>
        <v>0</v>
      </c>
      <c r="S41" s="1">
        <f t="shared" ca="1" si="16"/>
        <v>-2.25</v>
      </c>
      <c r="T41" s="1" t="str">
        <f>IF(H41="","",VLOOKUP(H41,'Вода SKU'!$A$1:$B$150,2,0))</f>
        <v/>
      </c>
      <c r="U41" s="1">
        <f t="shared" ca="1" si="17"/>
        <v>7.6190476190476186</v>
      </c>
      <c r="V41" s="1">
        <f t="shared" si="18"/>
        <v>0</v>
      </c>
      <c r="W41" s="1">
        <f t="shared" ca="1" si="19"/>
        <v>0</v>
      </c>
      <c r="X41" s="1" t="str">
        <f t="shared" ca="1" si="20"/>
        <v/>
      </c>
    </row>
    <row r="42" spans="10:24" ht="14.55" customHeight="1" x14ac:dyDescent="0.3">
      <c r="J42" s="11" t="str">
        <f t="shared" ca="1" si="11"/>
        <v/>
      </c>
      <c r="K42" s="18" t="str">
        <f>IF(H42="", "", IF(H42="-","",VLOOKUP(H42, 'Вода SKU'!$A$1:$C$150, 3, 0)))</f>
        <v/>
      </c>
      <c r="M42" s="20"/>
      <c r="N42" s="19" t="str">
        <f t="shared" ca="1" si="12"/>
        <v/>
      </c>
      <c r="P42" s="1">
        <f t="shared" si="13"/>
        <v>0</v>
      </c>
      <c r="Q42" s="1">
        <f t="shared" ca="1" si="14"/>
        <v>0</v>
      </c>
      <c r="R42" s="1">
        <f t="shared" si="15"/>
        <v>0</v>
      </c>
      <c r="S42" s="1">
        <f t="shared" ca="1" si="16"/>
        <v>-2.25</v>
      </c>
      <c r="T42" s="1" t="str">
        <f>IF(H42="","",VLOOKUP(H42,'Вода SKU'!$A$1:$B$150,2,0))</f>
        <v/>
      </c>
      <c r="U42" s="1">
        <f t="shared" ca="1" si="17"/>
        <v>7.6190476190476186</v>
      </c>
      <c r="V42" s="1">
        <f t="shared" si="18"/>
        <v>0</v>
      </c>
      <c r="W42" s="1">
        <f t="shared" ca="1" si="19"/>
        <v>0</v>
      </c>
      <c r="X42" s="1" t="str">
        <f t="shared" ca="1" si="20"/>
        <v/>
      </c>
    </row>
    <row r="43" spans="10:24" ht="14.55" customHeight="1" x14ac:dyDescent="0.3">
      <c r="J43" s="11" t="str">
        <f t="shared" ca="1" si="11"/>
        <v/>
      </c>
      <c r="K43" s="18" t="str">
        <f>IF(H43="", "", IF(H43="-","",VLOOKUP(H43, 'Вода SKU'!$A$1:$C$150, 3, 0)))</f>
        <v/>
      </c>
      <c r="M43" s="20"/>
      <c r="N43" s="19" t="str">
        <f t="shared" ca="1" si="12"/>
        <v/>
      </c>
      <c r="P43" s="1">
        <f t="shared" si="13"/>
        <v>0</v>
      </c>
      <c r="Q43" s="1">
        <f t="shared" ca="1" si="14"/>
        <v>0</v>
      </c>
      <c r="R43" s="1">
        <f t="shared" si="15"/>
        <v>0</v>
      </c>
      <c r="S43" s="1">
        <f t="shared" ca="1" si="16"/>
        <v>-2.25</v>
      </c>
      <c r="T43" s="1" t="str">
        <f>IF(H43="","",VLOOKUP(H43,'Вода SKU'!$A$1:$B$150,2,0))</f>
        <v/>
      </c>
      <c r="U43" s="1">
        <f t="shared" ca="1" si="17"/>
        <v>7.6190476190476186</v>
      </c>
      <c r="V43" s="1">
        <f t="shared" si="18"/>
        <v>0</v>
      </c>
      <c r="W43" s="1">
        <f t="shared" ca="1" si="19"/>
        <v>0</v>
      </c>
      <c r="X43" s="1" t="str">
        <f t="shared" ca="1" si="20"/>
        <v/>
      </c>
    </row>
    <row r="44" spans="10:24" ht="14.55" customHeight="1" x14ac:dyDescent="0.3">
      <c r="J44" s="11" t="str">
        <f t="shared" ca="1" si="11"/>
        <v/>
      </c>
      <c r="K44" s="18" t="str">
        <f>IF(H44="", "", IF(H44="-","",VLOOKUP(H44, 'Вода SKU'!$A$1:$C$150, 3, 0)))</f>
        <v/>
      </c>
      <c r="M44" s="20"/>
      <c r="N44" s="19" t="str">
        <f t="shared" ca="1" si="12"/>
        <v/>
      </c>
      <c r="P44" s="1">
        <f t="shared" si="13"/>
        <v>0</v>
      </c>
      <c r="Q44" s="1">
        <f t="shared" ca="1" si="14"/>
        <v>0</v>
      </c>
      <c r="R44" s="1">
        <f t="shared" si="15"/>
        <v>0</v>
      </c>
      <c r="S44" s="1">
        <f t="shared" ca="1" si="16"/>
        <v>-2.25</v>
      </c>
      <c r="T44" s="1" t="str">
        <f>IF(H44="","",VLOOKUP(H44,'Вода SKU'!$A$1:$B$150,2,0))</f>
        <v/>
      </c>
      <c r="U44" s="1">
        <f t="shared" ca="1" si="17"/>
        <v>7.6190476190476186</v>
      </c>
      <c r="V44" s="1">
        <f t="shared" si="18"/>
        <v>0</v>
      </c>
      <c r="W44" s="1">
        <f t="shared" ca="1" si="19"/>
        <v>0</v>
      </c>
      <c r="X44" s="1" t="str">
        <f t="shared" ca="1" si="20"/>
        <v/>
      </c>
    </row>
    <row r="45" spans="10:24" ht="14.55" customHeight="1" x14ac:dyDescent="0.3">
      <c r="J45" s="11" t="str">
        <f t="shared" ca="1" si="11"/>
        <v/>
      </c>
      <c r="K45" s="18" t="str">
        <f>IF(H45="", "", IF(H45="-","",VLOOKUP(H45, 'Вода SKU'!$A$1:$C$150, 3, 0)))</f>
        <v/>
      </c>
      <c r="M45" s="20"/>
      <c r="N45" s="19" t="str">
        <f t="shared" ca="1" si="12"/>
        <v/>
      </c>
      <c r="P45" s="1">
        <f t="shared" si="13"/>
        <v>0</v>
      </c>
      <c r="Q45" s="1">
        <f t="shared" ca="1" si="14"/>
        <v>0</v>
      </c>
      <c r="R45" s="1">
        <f t="shared" si="15"/>
        <v>0</v>
      </c>
      <c r="S45" s="1">
        <f t="shared" ca="1" si="16"/>
        <v>-2.25</v>
      </c>
      <c r="T45" s="1" t="str">
        <f>IF(H45="","",VLOOKUP(H45,'Вода SKU'!$A$1:$B$150,2,0))</f>
        <v/>
      </c>
      <c r="U45" s="1">
        <f t="shared" ca="1" si="17"/>
        <v>7.6190476190476186</v>
      </c>
      <c r="V45" s="1">
        <f t="shared" si="18"/>
        <v>0</v>
      </c>
      <c r="W45" s="1">
        <f t="shared" ca="1" si="19"/>
        <v>0</v>
      </c>
      <c r="X45" s="1" t="str">
        <f t="shared" ca="1" si="20"/>
        <v/>
      </c>
    </row>
    <row r="46" spans="10:24" ht="14.55" customHeight="1" x14ac:dyDescent="0.3">
      <c r="J46" s="11" t="str">
        <f t="shared" ca="1" si="11"/>
        <v/>
      </c>
      <c r="K46" s="18" t="str">
        <f>IF(H46="", "", IF(H46="-","",VLOOKUP(H46, 'Вода SKU'!$A$1:$C$150, 3, 0)))</f>
        <v/>
      </c>
      <c r="M46" s="20"/>
      <c r="N46" s="19" t="str">
        <f t="shared" ca="1" si="12"/>
        <v/>
      </c>
      <c r="P46" s="1">
        <f t="shared" si="13"/>
        <v>0</v>
      </c>
      <c r="Q46" s="1">
        <f t="shared" ca="1" si="14"/>
        <v>0</v>
      </c>
      <c r="R46" s="1">
        <f t="shared" si="15"/>
        <v>0</v>
      </c>
      <c r="S46" s="1">
        <f t="shared" ca="1" si="16"/>
        <v>-2.25</v>
      </c>
      <c r="T46" s="1" t="str">
        <f>IF(H46="","",VLOOKUP(H46,'Вода SKU'!$A$1:$B$150,2,0))</f>
        <v/>
      </c>
      <c r="U46" s="1">
        <f t="shared" ca="1" si="17"/>
        <v>7.6190476190476186</v>
      </c>
      <c r="V46" s="1">
        <f t="shared" si="18"/>
        <v>0</v>
      </c>
      <c r="W46" s="1">
        <f t="shared" ca="1" si="19"/>
        <v>0</v>
      </c>
      <c r="X46" s="1" t="str">
        <f t="shared" ca="1" si="20"/>
        <v/>
      </c>
    </row>
    <row r="47" spans="10:24" ht="14.55" customHeight="1" x14ac:dyDescent="0.3">
      <c r="J47" s="11" t="str">
        <f t="shared" ca="1" si="11"/>
        <v/>
      </c>
      <c r="K47" s="18" t="str">
        <f>IF(H47="", "", IF(H47="-","",VLOOKUP(H47, 'Вода SKU'!$A$1:$C$150, 3, 0)))</f>
        <v/>
      </c>
      <c r="M47" s="20"/>
      <c r="N47" s="19" t="str">
        <f t="shared" ca="1" si="12"/>
        <v/>
      </c>
      <c r="P47" s="1">
        <f t="shared" si="13"/>
        <v>0</v>
      </c>
      <c r="Q47" s="1">
        <f t="shared" ca="1" si="14"/>
        <v>0</v>
      </c>
      <c r="R47" s="1">
        <f t="shared" si="15"/>
        <v>0</v>
      </c>
      <c r="S47" s="1">
        <f t="shared" ca="1" si="16"/>
        <v>-2.25</v>
      </c>
      <c r="T47" s="1" t="str">
        <f>IF(H47="","",VLOOKUP(H47,'Вода SKU'!$A$1:$B$150,2,0))</f>
        <v/>
      </c>
      <c r="U47" s="1">
        <f t="shared" ca="1" si="17"/>
        <v>7.6190476190476186</v>
      </c>
      <c r="V47" s="1">
        <f t="shared" si="18"/>
        <v>0</v>
      </c>
      <c r="W47" s="1">
        <f t="shared" ca="1" si="19"/>
        <v>0</v>
      </c>
      <c r="X47" s="1" t="str">
        <f t="shared" ca="1" si="20"/>
        <v/>
      </c>
    </row>
    <row r="48" spans="10:24" ht="14.55" customHeight="1" x14ac:dyDescent="0.3">
      <c r="J48" s="11" t="str">
        <f t="shared" ca="1" si="11"/>
        <v/>
      </c>
      <c r="K48" s="18" t="str">
        <f>IF(H48="", "", IF(H48="-","",VLOOKUP(H48, 'Вода SKU'!$A$1:$C$150, 3, 0)))</f>
        <v/>
      </c>
      <c r="M48" s="20"/>
      <c r="N48" s="19" t="str">
        <f t="shared" ca="1" si="12"/>
        <v/>
      </c>
      <c r="P48" s="1">
        <f t="shared" si="13"/>
        <v>0</v>
      </c>
      <c r="Q48" s="1">
        <f t="shared" ca="1" si="14"/>
        <v>0</v>
      </c>
      <c r="R48" s="1">
        <f t="shared" si="15"/>
        <v>0</v>
      </c>
      <c r="S48" s="1">
        <f t="shared" ca="1" si="16"/>
        <v>-2.25</v>
      </c>
      <c r="T48" s="1" t="str">
        <f>IF(H48="","",VLOOKUP(H48,'Вода SKU'!$A$1:$B$150,2,0))</f>
        <v/>
      </c>
      <c r="U48" s="1">
        <f t="shared" ca="1" si="17"/>
        <v>7.6190476190476186</v>
      </c>
      <c r="V48" s="1">
        <f t="shared" si="18"/>
        <v>0</v>
      </c>
      <c r="W48" s="1">
        <f t="shared" ca="1" si="19"/>
        <v>0</v>
      </c>
      <c r="X48" s="1" t="str">
        <f t="shared" ca="1" si="20"/>
        <v/>
      </c>
    </row>
    <row r="49" spans="10:24" ht="14.55" customHeight="1" x14ac:dyDescent="0.3">
      <c r="J49" s="11" t="str">
        <f t="shared" ca="1" si="11"/>
        <v/>
      </c>
      <c r="K49" s="18" t="str">
        <f>IF(H49="", "", IF(H49="-","",VLOOKUP(H49, 'Вода SKU'!$A$1:$C$150, 3, 0)))</f>
        <v/>
      </c>
      <c r="M49" s="20"/>
      <c r="N49" s="19" t="str">
        <f t="shared" ca="1" si="12"/>
        <v/>
      </c>
      <c r="P49" s="1">
        <f t="shared" si="13"/>
        <v>0</v>
      </c>
      <c r="Q49" s="1">
        <f t="shared" ca="1" si="14"/>
        <v>0</v>
      </c>
      <c r="R49" s="1">
        <f t="shared" si="15"/>
        <v>0</v>
      </c>
      <c r="S49" s="1">
        <f t="shared" ca="1" si="16"/>
        <v>-2.25</v>
      </c>
      <c r="T49" s="1" t="str">
        <f>IF(H49="","",VLOOKUP(H49,'Вода SKU'!$A$1:$B$150,2,0))</f>
        <v/>
      </c>
      <c r="U49" s="1">
        <f t="shared" ca="1" si="17"/>
        <v>7.6190476190476186</v>
      </c>
      <c r="V49" s="1">
        <f t="shared" si="18"/>
        <v>0</v>
      </c>
      <c r="W49" s="1">
        <f t="shared" ca="1" si="19"/>
        <v>0</v>
      </c>
      <c r="X49" s="1" t="str">
        <f t="shared" ca="1" si="20"/>
        <v/>
      </c>
    </row>
    <row r="50" spans="10:24" ht="14.55" customHeight="1" x14ac:dyDescent="0.3">
      <c r="J50" s="11" t="str">
        <f t="shared" ca="1" si="11"/>
        <v/>
      </c>
      <c r="K50" s="18" t="str">
        <f>IF(H50="", "", IF(H50="-","",VLOOKUP(H50, 'Вода SKU'!$A$1:$C$150, 3, 0)))</f>
        <v/>
      </c>
      <c r="M50" s="20"/>
      <c r="N50" s="19" t="str">
        <f t="shared" ca="1" si="12"/>
        <v/>
      </c>
      <c r="P50" s="1">
        <f t="shared" si="13"/>
        <v>0</v>
      </c>
      <c r="Q50" s="1">
        <f t="shared" ca="1" si="14"/>
        <v>0</v>
      </c>
      <c r="R50" s="1">
        <f t="shared" si="15"/>
        <v>0</v>
      </c>
      <c r="S50" s="1">
        <f t="shared" ca="1" si="16"/>
        <v>-2.25</v>
      </c>
      <c r="T50" s="1" t="str">
        <f>IF(H50="","",VLOOKUP(H50,'Вода SKU'!$A$1:$B$150,2,0))</f>
        <v/>
      </c>
      <c r="U50" s="1">
        <f t="shared" ca="1" si="17"/>
        <v>7.6190476190476186</v>
      </c>
      <c r="V50" s="1">
        <f t="shared" si="18"/>
        <v>0</v>
      </c>
      <c r="W50" s="1">
        <f t="shared" ca="1" si="19"/>
        <v>0</v>
      </c>
      <c r="X50" s="1" t="str">
        <f t="shared" ca="1" si="20"/>
        <v/>
      </c>
    </row>
    <row r="51" spans="10:24" ht="14.55" customHeight="1" x14ac:dyDescent="0.3">
      <c r="J51" s="11" t="str">
        <f t="shared" ca="1" si="11"/>
        <v/>
      </c>
      <c r="K51" s="18" t="str">
        <f>IF(H51="", "", IF(H51="-","",VLOOKUP(H51, 'Вода SKU'!$A$1:$C$150, 3, 0)))</f>
        <v/>
      </c>
      <c r="M51" s="20"/>
      <c r="N51" s="19" t="str">
        <f t="shared" ca="1" si="12"/>
        <v/>
      </c>
      <c r="P51" s="1">
        <f t="shared" si="13"/>
        <v>0</v>
      </c>
      <c r="Q51" s="1">
        <f t="shared" ca="1" si="14"/>
        <v>0</v>
      </c>
      <c r="R51" s="1">
        <f t="shared" si="15"/>
        <v>0</v>
      </c>
      <c r="S51" s="1">
        <f t="shared" ca="1" si="16"/>
        <v>-2.25</v>
      </c>
      <c r="T51" s="1" t="str">
        <f>IF(H51="","",VLOOKUP(H51,'Вода SKU'!$A$1:$B$150,2,0))</f>
        <v/>
      </c>
      <c r="U51" s="1">
        <f t="shared" ca="1" si="17"/>
        <v>7.6190476190476186</v>
      </c>
      <c r="V51" s="1">
        <f t="shared" si="18"/>
        <v>0</v>
      </c>
      <c r="W51" s="1">
        <f t="shared" ca="1" si="19"/>
        <v>0</v>
      </c>
      <c r="X51" s="1" t="str">
        <f t="shared" ca="1" si="20"/>
        <v/>
      </c>
    </row>
    <row r="52" spans="10:24" ht="14.55" customHeight="1" x14ac:dyDescent="0.3">
      <c r="J52" s="11" t="str">
        <f t="shared" ca="1" si="11"/>
        <v/>
      </c>
      <c r="K52" s="18" t="str">
        <f>IF(H52="", "", IF(H52="-","",VLOOKUP(H52, 'Вода SKU'!$A$1:$C$150, 3, 0)))</f>
        <v/>
      </c>
      <c r="M52" s="20"/>
      <c r="N52" s="19" t="str">
        <f t="shared" ca="1" si="12"/>
        <v/>
      </c>
      <c r="P52" s="1">
        <f t="shared" si="13"/>
        <v>0</v>
      </c>
      <c r="Q52" s="1">
        <f t="shared" ca="1" si="14"/>
        <v>0</v>
      </c>
      <c r="R52" s="1">
        <f t="shared" si="15"/>
        <v>0</v>
      </c>
      <c r="S52" s="1">
        <f t="shared" ca="1" si="16"/>
        <v>-2.25</v>
      </c>
      <c r="T52" s="1" t="str">
        <f>IF(H52="","",VLOOKUP(H52,'Вода SKU'!$A$1:$B$150,2,0))</f>
        <v/>
      </c>
      <c r="U52" s="1">
        <f t="shared" ca="1" si="17"/>
        <v>7.6190476190476186</v>
      </c>
      <c r="V52" s="1">
        <f t="shared" si="18"/>
        <v>0</v>
      </c>
      <c r="W52" s="1">
        <f t="shared" ca="1" si="19"/>
        <v>0</v>
      </c>
      <c r="X52" s="1" t="str">
        <f t="shared" ca="1" si="20"/>
        <v/>
      </c>
    </row>
    <row r="53" spans="10:24" ht="14.55" customHeight="1" x14ac:dyDescent="0.3">
      <c r="J53" s="11" t="str">
        <f t="shared" ca="1" si="11"/>
        <v/>
      </c>
      <c r="K53" s="18" t="str">
        <f>IF(H53="", "", IF(H53="-","",VLOOKUP(H53, 'Вода SKU'!$A$1:$C$150, 3, 0)))</f>
        <v/>
      </c>
      <c r="M53" s="20"/>
      <c r="N53" s="19" t="str">
        <f t="shared" ca="1" si="12"/>
        <v/>
      </c>
      <c r="P53" s="1">
        <f t="shared" si="13"/>
        <v>0</v>
      </c>
      <c r="Q53" s="1">
        <f t="shared" ca="1" si="14"/>
        <v>0</v>
      </c>
      <c r="R53" s="1">
        <f t="shared" si="15"/>
        <v>0</v>
      </c>
      <c r="S53" s="1">
        <f t="shared" ca="1" si="16"/>
        <v>-2.25</v>
      </c>
      <c r="T53" s="1" t="str">
        <f>IF(H53="","",VLOOKUP(H53,'Вода SKU'!$A$1:$B$150,2,0))</f>
        <v/>
      </c>
      <c r="U53" s="1">
        <f t="shared" ca="1" si="17"/>
        <v>7.6190476190476186</v>
      </c>
      <c r="V53" s="1">
        <f t="shared" si="18"/>
        <v>0</v>
      </c>
      <c r="W53" s="1">
        <f t="shared" ca="1" si="19"/>
        <v>0</v>
      </c>
      <c r="X53" s="1" t="str">
        <f t="shared" ca="1" si="20"/>
        <v/>
      </c>
    </row>
    <row r="54" spans="10:24" ht="14.55" customHeight="1" x14ac:dyDescent="0.3">
      <c r="J54" s="11" t="str">
        <f t="shared" ca="1" si="11"/>
        <v/>
      </c>
      <c r="K54" s="18" t="str">
        <f>IF(H54="", "", IF(H54="-","",VLOOKUP(H54, 'Вода SKU'!$A$1:$C$150, 3, 0)))</f>
        <v/>
      </c>
      <c r="M54" s="19"/>
      <c r="N54" s="19" t="str">
        <f t="shared" ca="1" si="12"/>
        <v/>
      </c>
      <c r="P54" s="1">
        <f t="shared" si="13"/>
        <v>0</v>
      </c>
      <c r="Q54" s="1">
        <f t="shared" ca="1" si="14"/>
        <v>0</v>
      </c>
      <c r="R54" s="1">
        <f t="shared" si="15"/>
        <v>0</v>
      </c>
      <c r="S54" s="1">
        <f t="shared" ca="1" si="16"/>
        <v>-2.25</v>
      </c>
      <c r="T54" s="1" t="str">
        <f>IF(H54="","",VLOOKUP(H54,'Вода SKU'!$A$1:$B$150,2,0))</f>
        <v/>
      </c>
      <c r="U54" s="1">
        <f t="shared" ca="1" si="17"/>
        <v>7.6190476190476186</v>
      </c>
      <c r="V54" s="1">
        <f t="shared" si="18"/>
        <v>0</v>
      </c>
      <c r="W54" s="1">
        <f t="shared" ca="1" si="19"/>
        <v>0</v>
      </c>
      <c r="X54" s="1" t="str">
        <f t="shared" ca="1" si="20"/>
        <v/>
      </c>
    </row>
    <row r="55" spans="10:24" ht="14.55" customHeight="1" x14ac:dyDescent="0.3">
      <c r="J55" s="11" t="str">
        <f t="shared" ca="1" si="11"/>
        <v/>
      </c>
      <c r="K55" s="18" t="str">
        <f>IF(H55="", "", IF(H55="-","",VLOOKUP(H55, 'Вода SKU'!$A$1:$C$150, 3, 0)))</f>
        <v/>
      </c>
      <c r="M55" s="20"/>
      <c r="N55" s="19" t="str">
        <f t="shared" ca="1" si="12"/>
        <v/>
      </c>
      <c r="P55" s="1">
        <f t="shared" si="13"/>
        <v>0</v>
      </c>
      <c r="Q55" s="1">
        <f t="shared" ca="1" si="14"/>
        <v>0</v>
      </c>
      <c r="R55" s="1">
        <f t="shared" si="15"/>
        <v>0</v>
      </c>
      <c r="S55" s="1">
        <f t="shared" ca="1" si="16"/>
        <v>-2.25</v>
      </c>
      <c r="T55" s="1" t="str">
        <f>IF(H55="","",VLOOKUP(H55,'Вода SKU'!$A$1:$B$150,2,0))</f>
        <v/>
      </c>
      <c r="U55" s="1">
        <f t="shared" ca="1" si="17"/>
        <v>7.6190476190476186</v>
      </c>
      <c r="V55" s="1">
        <f t="shared" si="18"/>
        <v>0</v>
      </c>
      <c r="W55" s="1">
        <f t="shared" ca="1" si="19"/>
        <v>0</v>
      </c>
      <c r="X55" s="1" t="str">
        <f t="shared" ca="1" si="20"/>
        <v/>
      </c>
    </row>
    <row r="56" spans="10:24" ht="14.55" customHeight="1" x14ac:dyDescent="0.3">
      <c r="J56" s="11" t="str">
        <f t="shared" ca="1" si="11"/>
        <v/>
      </c>
      <c r="K56" s="18" t="str">
        <f>IF(H56="", "", IF(H56="-","",VLOOKUP(H56, 'Вода SKU'!$A$1:$C$150, 3, 0)))</f>
        <v/>
      </c>
      <c r="M56" s="20"/>
      <c r="N56" s="19" t="str">
        <f t="shared" ca="1" si="12"/>
        <v/>
      </c>
      <c r="P56" s="1">
        <f t="shared" si="13"/>
        <v>0</v>
      </c>
      <c r="Q56" s="1">
        <f t="shared" ca="1" si="14"/>
        <v>0</v>
      </c>
      <c r="R56" s="1">
        <f t="shared" si="15"/>
        <v>0</v>
      </c>
      <c r="S56" s="1">
        <f t="shared" ca="1" si="16"/>
        <v>-2.25</v>
      </c>
      <c r="T56" s="1" t="str">
        <f>IF(H56="","",VLOOKUP(H56,'Вода SKU'!$A$1:$B$150,2,0))</f>
        <v/>
      </c>
      <c r="U56" s="1">
        <f t="shared" ca="1" si="17"/>
        <v>7.6190476190476186</v>
      </c>
      <c r="V56" s="1">
        <f t="shared" si="18"/>
        <v>0</v>
      </c>
      <c r="W56" s="1">
        <f t="shared" ca="1" si="19"/>
        <v>0</v>
      </c>
      <c r="X56" s="1" t="str">
        <f t="shared" ca="1" si="20"/>
        <v/>
      </c>
    </row>
    <row r="57" spans="10:24" ht="14.55" customHeight="1" x14ac:dyDescent="0.3">
      <c r="J57" s="11" t="str">
        <f t="shared" ca="1" si="11"/>
        <v/>
      </c>
      <c r="K57" s="18" t="str">
        <f>IF(H57="", "", IF(H57="-","",VLOOKUP(H57, 'Вода SKU'!$A$1:$C$150, 3, 0)))</f>
        <v/>
      </c>
      <c r="M57" s="20"/>
      <c r="N57" s="19" t="str">
        <f t="shared" ca="1" si="12"/>
        <v/>
      </c>
      <c r="P57" s="1">
        <f t="shared" si="13"/>
        <v>0</v>
      </c>
      <c r="Q57" s="1">
        <f t="shared" ca="1" si="14"/>
        <v>0</v>
      </c>
      <c r="R57" s="1">
        <f t="shared" si="15"/>
        <v>0</v>
      </c>
      <c r="S57" s="1">
        <f t="shared" ca="1" si="16"/>
        <v>-2.25</v>
      </c>
      <c r="T57" s="1" t="str">
        <f>IF(H57="","",VLOOKUP(H57,'Вода SKU'!$A$1:$B$150,2,0))</f>
        <v/>
      </c>
      <c r="U57" s="1">
        <f t="shared" ca="1" si="17"/>
        <v>7.6190476190476186</v>
      </c>
      <c r="V57" s="1">
        <f t="shared" si="18"/>
        <v>0</v>
      </c>
      <c r="W57" s="1">
        <f t="shared" ca="1" si="19"/>
        <v>0</v>
      </c>
      <c r="X57" s="1" t="str">
        <f t="shared" ca="1" si="20"/>
        <v/>
      </c>
    </row>
    <row r="58" spans="10:24" ht="14.55" customHeight="1" x14ac:dyDescent="0.3">
      <c r="J58" s="11" t="str">
        <f t="shared" ca="1" si="11"/>
        <v/>
      </c>
      <c r="K58" s="18" t="str">
        <f>IF(H58="", "", IF(H58="-","",VLOOKUP(H58, 'Вода SKU'!$A$1:$C$150, 3, 0)))</f>
        <v/>
      </c>
      <c r="M58" s="20"/>
      <c r="N58" s="19" t="str">
        <f t="shared" ca="1" si="12"/>
        <v/>
      </c>
      <c r="P58" s="1">
        <f t="shared" si="13"/>
        <v>0</v>
      </c>
      <c r="Q58" s="1">
        <f t="shared" ca="1" si="14"/>
        <v>0</v>
      </c>
      <c r="R58" s="1">
        <f t="shared" si="15"/>
        <v>0</v>
      </c>
      <c r="S58" s="1">
        <f t="shared" ca="1" si="16"/>
        <v>-2.25</v>
      </c>
      <c r="T58" s="1" t="str">
        <f>IF(H58="","",VLOOKUP(H58,'Вода SKU'!$A$1:$B$150,2,0))</f>
        <v/>
      </c>
      <c r="U58" s="1">
        <f t="shared" ca="1" si="17"/>
        <v>7.6190476190476186</v>
      </c>
      <c r="V58" s="1">
        <f t="shared" si="18"/>
        <v>0</v>
      </c>
      <c r="W58" s="1">
        <f t="shared" ca="1" si="19"/>
        <v>0</v>
      </c>
      <c r="X58" s="1" t="str">
        <f t="shared" ca="1" si="20"/>
        <v/>
      </c>
    </row>
    <row r="59" spans="10:24" ht="14.55" customHeight="1" x14ac:dyDescent="0.3">
      <c r="J59" s="11" t="str">
        <f t="shared" ca="1" si="11"/>
        <v/>
      </c>
      <c r="K59" s="18" t="str">
        <f>IF(H59="", "", IF(H59="-","",VLOOKUP(H59, 'Вода SKU'!$A$1:$C$150, 3, 0)))</f>
        <v/>
      </c>
      <c r="M59" s="20"/>
      <c r="N59" s="19" t="str">
        <f t="shared" ca="1" si="12"/>
        <v/>
      </c>
      <c r="P59" s="1">
        <f t="shared" si="13"/>
        <v>0</v>
      </c>
      <c r="Q59" s="1">
        <f t="shared" ca="1" si="14"/>
        <v>0</v>
      </c>
      <c r="R59" s="1">
        <f t="shared" si="15"/>
        <v>0</v>
      </c>
      <c r="S59" s="1">
        <f t="shared" ca="1" si="16"/>
        <v>-2.25</v>
      </c>
      <c r="T59" s="1" t="str">
        <f>IF(H59="","",VLOOKUP(H59,'Вода SKU'!$A$1:$B$150,2,0))</f>
        <v/>
      </c>
      <c r="U59" s="1">
        <f t="shared" ca="1" si="17"/>
        <v>7.6190476190476186</v>
      </c>
      <c r="V59" s="1">
        <f t="shared" si="18"/>
        <v>0</v>
      </c>
      <c r="W59" s="1">
        <f t="shared" ca="1" si="19"/>
        <v>0</v>
      </c>
      <c r="X59" s="1" t="str">
        <f t="shared" ca="1" si="20"/>
        <v/>
      </c>
    </row>
    <row r="60" spans="10:24" ht="14.55" customHeight="1" x14ac:dyDescent="0.3">
      <c r="J60" s="11" t="str">
        <f t="shared" ca="1" si="11"/>
        <v/>
      </c>
      <c r="K60" s="18" t="str">
        <f>IF(H60="", "", IF(H60="-","",VLOOKUP(H60, 'Вода SKU'!$A$1:$C$150, 3, 0)))</f>
        <v/>
      </c>
      <c r="M60" s="20"/>
      <c r="N60" s="19" t="str">
        <f t="shared" ca="1" si="12"/>
        <v/>
      </c>
      <c r="P60" s="1">
        <f t="shared" si="13"/>
        <v>0</v>
      </c>
      <c r="Q60" s="1">
        <f t="shared" ca="1" si="14"/>
        <v>0</v>
      </c>
      <c r="R60" s="1">
        <f t="shared" si="15"/>
        <v>0</v>
      </c>
      <c r="S60" s="1">
        <f t="shared" ca="1" si="16"/>
        <v>-2.25</v>
      </c>
      <c r="T60" s="1" t="str">
        <f>IF(H60="","",VLOOKUP(H60,'Вода SKU'!$A$1:$B$150,2,0))</f>
        <v/>
      </c>
      <c r="U60" s="1">
        <f t="shared" ca="1" si="17"/>
        <v>7.6190476190476186</v>
      </c>
      <c r="V60" s="1">
        <f t="shared" si="18"/>
        <v>0</v>
      </c>
      <c r="W60" s="1">
        <f t="shared" ca="1" si="19"/>
        <v>0</v>
      </c>
      <c r="X60" s="1" t="str">
        <f t="shared" ca="1" si="20"/>
        <v/>
      </c>
    </row>
    <row r="61" spans="10:24" ht="14.55" customHeight="1" x14ac:dyDescent="0.3">
      <c r="J61" s="11" t="str">
        <f t="shared" ref="J61:J92" ca="1" si="21">IF(M61="", IF(O61="","",X61+(INDIRECT("S" &amp; ROW() - 1) - S61)),IF(O61="", "", INDIRECT("S" &amp; ROW() - 1) - S61))</f>
        <v/>
      </c>
      <c r="K61" s="18" t="str">
        <f>IF(H61="", "", IF(H61="-","",VLOOKUP(H61, 'Вода SKU'!$A$1:$C$150, 3, 0)))</f>
        <v/>
      </c>
      <c r="M61" s="20"/>
      <c r="N61" s="19" t="str">
        <f t="shared" ref="N61:N92" ca="1" si="22">IF(M61="", IF(X61=0, "", X61), IF(V61 = "", "", IF(V61/U61 = 0, "", V61/U61)))</f>
        <v/>
      </c>
      <c r="P61" s="1">
        <f t="shared" ref="P61:P92" si="23">IF(O61 = "-", -W61,I61)</f>
        <v>0</v>
      </c>
      <c r="Q61" s="1">
        <f t="shared" ref="Q61:Q68" ca="1" si="24">IF(O61 = "-", SUM(INDIRECT(ADDRESS(2,COLUMN(P61)) &amp; ":" &amp; ADDRESS(ROW(),COLUMN(P61)))), 0)</f>
        <v>0</v>
      </c>
      <c r="R61" s="1">
        <f t="shared" ref="R61:R92" si="25">IF(O61="-",1,0)</f>
        <v>0</v>
      </c>
      <c r="S61" s="1">
        <f t="shared" ref="S61:S92" ca="1" si="26">IF(Q61 = 0, INDIRECT("S" &amp; ROW() - 1), Q61)</f>
        <v>-2.25</v>
      </c>
      <c r="T61" s="1" t="str">
        <f>IF(H61="","",VLOOKUP(H61,'Вода SKU'!$A$1:$B$150,2,0))</f>
        <v/>
      </c>
      <c r="U61" s="1">
        <f t="shared" ref="U61:U92" ca="1" si="27">IF(OFFSET($C$1, 1, 0)="", 1, 8000/OFFSET($C$1, 1, 0))</f>
        <v>7.6190476190476186</v>
      </c>
      <c r="V61" s="1">
        <f t="shared" ref="V61:V92" si="28">VALUE(IF(TRIM(MID(SUBSTITUTE($M61,",",REPT(" ",LEN($M61))), 0 *LEN($M61)+1,LEN($M61))) = "", "0", TRIM(MID(SUBSTITUTE($M61,",",REPT(" ",LEN($M61))),0 *LEN($M61)+1,LEN($M61))))) +   VALUE(IF(TRIM(MID(SUBSTITUTE($M61,",",REPT(" ",LEN($M61))), 1 *LEN($M61)+1,LEN($M61))) = "", "0", TRIM(MID(SUBSTITUTE($M61,",",REPT(" ",LEN($M61))),1 *LEN($M61)+1,LEN($M61))))) +  VALUE(IF(TRIM(MID(SUBSTITUTE($M61,",",REPT(" ",LEN($M61))), 2 *LEN($M61)+1,LEN($M61))) = "", "0", TRIM(MID(SUBSTITUTE($M61,",",REPT(" ",LEN($M61))),2 *LEN($M61)+1,LEN($M61))))) +  VALUE(IF(TRIM(MID(SUBSTITUTE($M61,",",REPT(" ",LEN($M61))), 3 *LEN($M61)+1,LEN($M61))) = "", "0", TRIM(MID(SUBSTITUTE($M61,",",REPT(" ",LEN($M61))),3 *LEN($M61)+1,LEN($M61))))) +  VALUE(IF(TRIM(MID(SUBSTITUTE($M61,",",REPT(" ",LEN($M61))), 4 *LEN($M61)+1,LEN($M61))) = "", "0", TRIM(MID(SUBSTITUTE($M61,",",REPT(" ",LEN($M61))),4 *LEN($M61)+1,LEN($M61))))) +  VALUE(IF(TRIM(MID(SUBSTITUTE($M61,",",REPT(" ",LEN($M61))), 5 *LEN($M61)+1,LEN($M61))) = "", "0", TRIM(MID(SUBSTITUTE($M61,",",REPT(" ",LEN($M61))),5 *LEN($M61)+1,LEN($M61))))) +  VALUE(IF(TRIM(MID(SUBSTITUTE($M61,",",REPT(" ",LEN($M61))), 6 *LEN($M61)+1,LEN($M61))) = "", "0", TRIM(MID(SUBSTITUTE($M61,",",REPT(" ",LEN($M61))),6 *LEN($M61)+1,LEN($M61))))) +  VALUE(IF(TRIM(MID(SUBSTITUTE($M61,",",REPT(" ",LEN($M61))), 7 *LEN($M61)+1,LEN($M61))) = "", "0", TRIM(MID(SUBSTITUTE($M61,",",REPT(" ",LEN($M61))),7 *LEN($M61)+1,LEN($M61))))) +  VALUE(IF(TRIM(MID(SUBSTITUTE($M61,",",REPT(" ",LEN($M61))), 8 *LEN($M61)+1,LEN($M61))) = "", "0", TRIM(MID(SUBSTITUTE($M61,",",REPT(" ",LEN($M61))),8 *LEN($M61)+1,LEN($M61))))) +  VALUE(IF(TRIM(MID(SUBSTITUTE($M61,",",REPT(" ",LEN($M61))), 9 *LEN($M61)+1,LEN($M61))) = "", "0", TRIM(MID(SUBSTITUTE($M61,",",REPT(" ",LEN($M61))),9 *LEN($M61)+1,LEN($M61))))) +  VALUE(IF(TRIM(MID(SUBSTITUTE($M61,",",REPT(" ",LEN($M61))), 10 *LEN($M61)+1,LEN($M61))) = "", "0", TRIM(MID(SUBSTITUTE($M61,",",REPT(" ",LEN($M61))),10 *LEN($M61)+1,LEN($M61)))))</f>
        <v>0</v>
      </c>
      <c r="W61" s="1">
        <f t="shared" ref="W61:W92" ca="1" si="29">IF(V61 = "", "", V61/U61)</f>
        <v>0</v>
      </c>
      <c r="X61" s="1" t="str">
        <f t="shared" ref="X61:X92" ca="1" si="30">IF(O61="", "", MAX(ROUND(-(INDIRECT("S" &amp; ROW() - 1) - S61)/OFFSET($C$1, 1, 0), 0), 1) * OFFSET($C$1, 1, 0))</f>
        <v/>
      </c>
    </row>
    <row r="62" spans="10:24" ht="14.55" customHeight="1" x14ac:dyDescent="0.3">
      <c r="J62" s="11" t="str">
        <f t="shared" ca="1" si="21"/>
        <v/>
      </c>
      <c r="K62" s="18" t="str">
        <f>IF(H62="", "", IF(H62="-","",VLOOKUP(H62, 'Вода SKU'!$A$1:$C$150, 3, 0)))</f>
        <v/>
      </c>
      <c r="M62" s="20"/>
      <c r="N62" s="19" t="str">
        <f t="shared" ca="1" si="22"/>
        <v/>
      </c>
      <c r="P62" s="1">
        <f t="shared" si="23"/>
        <v>0</v>
      </c>
      <c r="Q62" s="1">
        <f t="shared" ca="1" si="24"/>
        <v>0</v>
      </c>
      <c r="R62" s="1">
        <f t="shared" si="25"/>
        <v>0</v>
      </c>
      <c r="S62" s="1">
        <f t="shared" ca="1" si="26"/>
        <v>-2.25</v>
      </c>
      <c r="T62" s="1" t="str">
        <f>IF(H62="","",VLOOKUP(H62,'Вода SKU'!$A$1:$B$150,2,0))</f>
        <v/>
      </c>
      <c r="U62" s="1">
        <f t="shared" ca="1" si="27"/>
        <v>7.6190476190476186</v>
      </c>
      <c r="V62" s="1">
        <f t="shared" si="28"/>
        <v>0</v>
      </c>
      <c r="W62" s="1">
        <f t="shared" ca="1" si="29"/>
        <v>0</v>
      </c>
      <c r="X62" s="1" t="str">
        <f t="shared" ca="1" si="30"/>
        <v/>
      </c>
    </row>
    <row r="63" spans="10:24" ht="14.55" customHeight="1" x14ac:dyDescent="0.3">
      <c r="J63" s="11" t="str">
        <f t="shared" ca="1" si="21"/>
        <v/>
      </c>
      <c r="K63" s="18" t="str">
        <f>IF(H63="", "", IF(H63="-","",VLOOKUP(H63, 'Вода SKU'!$A$1:$C$150, 3, 0)))</f>
        <v/>
      </c>
      <c r="M63" s="20"/>
      <c r="N63" s="19" t="str">
        <f t="shared" ca="1" si="22"/>
        <v/>
      </c>
      <c r="P63" s="1">
        <f t="shared" si="23"/>
        <v>0</v>
      </c>
      <c r="Q63" s="1">
        <f t="shared" ca="1" si="24"/>
        <v>0</v>
      </c>
      <c r="R63" s="1">
        <f t="shared" si="25"/>
        <v>0</v>
      </c>
      <c r="S63" s="1">
        <f t="shared" ca="1" si="26"/>
        <v>-2.25</v>
      </c>
      <c r="T63" s="1" t="str">
        <f>IF(H63="","",VLOOKUP(H63,'Вода SKU'!$A$1:$B$150,2,0))</f>
        <v/>
      </c>
      <c r="U63" s="1">
        <f t="shared" ca="1" si="27"/>
        <v>7.6190476190476186</v>
      </c>
      <c r="V63" s="1">
        <f t="shared" si="28"/>
        <v>0</v>
      </c>
      <c r="W63" s="1">
        <f t="shared" ca="1" si="29"/>
        <v>0</v>
      </c>
      <c r="X63" s="1" t="str">
        <f t="shared" ca="1" si="30"/>
        <v/>
      </c>
    </row>
    <row r="64" spans="10:24" ht="14.55" customHeight="1" x14ac:dyDescent="0.3">
      <c r="J64" s="11" t="str">
        <f t="shared" ca="1" si="21"/>
        <v/>
      </c>
      <c r="K64" s="18" t="str">
        <f>IF(H64="", "", IF(H64="-","",VLOOKUP(H64, 'Вода SKU'!$A$1:$C$150, 3, 0)))</f>
        <v/>
      </c>
      <c r="M64" s="20"/>
      <c r="N64" s="19" t="str">
        <f t="shared" ca="1" si="22"/>
        <v/>
      </c>
      <c r="P64" s="1">
        <f t="shared" si="23"/>
        <v>0</v>
      </c>
      <c r="Q64" s="1">
        <f t="shared" ca="1" si="24"/>
        <v>0</v>
      </c>
      <c r="R64" s="1">
        <f t="shared" si="25"/>
        <v>0</v>
      </c>
      <c r="S64" s="1">
        <f t="shared" ca="1" si="26"/>
        <v>-2.25</v>
      </c>
      <c r="T64" s="1" t="str">
        <f>IF(H64="","",VLOOKUP(H64,'Вода SKU'!$A$1:$B$150,2,0))</f>
        <v/>
      </c>
      <c r="U64" s="1">
        <f t="shared" ca="1" si="27"/>
        <v>7.6190476190476186</v>
      </c>
      <c r="V64" s="1">
        <f t="shared" si="28"/>
        <v>0</v>
      </c>
      <c r="W64" s="1">
        <f t="shared" ca="1" si="29"/>
        <v>0</v>
      </c>
      <c r="X64" s="1" t="str">
        <f t="shared" ca="1" si="30"/>
        <v/>
      </c>
    </row>
    <row r="65" spans="10:24" ht="14.55" customHeight="1" x14ac:dyDescent="0.3">
      <c r="J65" s="11" t="str">
        <f t="shared" ca="1" si="21"/>
        <v/>
      </c>
      <c r="K65" s="18" t="str">
        <f>IF(H65="", "", IF(H65="-","",VLOOKUP(H65, 'Вода SKU'!$A$1:$C$150, 3, 0)))</f>
        <v/>
      </c>
      <c r="M65" s="20"/>
      <c r="N65" s="19" t="str">
        <f t="shared" ca="1" si="22"/>
        <v/>
      </c>
      <c r="P65" s="1">
        <f t="shared" si="23"/>
        <v>0</v>
      </c>
      <c r="Q65" s="1">
        <f t="shared" ca="1" si="24"/>
        <v>0</v>
      </c>
      <c r="R65" s="1">
        <f t="shared" si="25"/>
        <v>0</v>
      </c>
      <c r="S65" s="1">
        <f t="shared" ca="1" si="26"/>
        <v>-2.25</v>
      </c>
      <c r="T65" s="1" t="str">
        <f>IF(H65="","",VLOOKUP(H65,'Вода SKU'!$A$1:$B$150,2,0))</f>
        <v/>
      </c>
      <c r="U65" s="1">
        <f t="shared" ca="1" si="27"/>
        <v>7.6190476190476186</v>
      </c>
      <c r="V65" s="1">
        <f t="shared" si="28"/>
        <v>0</v>
      </c>
      <c r="W65" s="1">
        <f t="shared" ca="1" si="29"/>
        <v>0</v>
      </c>
      <c r="X65" s="1" t="str">
        <f t="shared" ca="1" si="30"/>
        <v/>
      </c>
    </row>
    <row r="66" spans="10:24" ht="14.55" customHeight="1" x14ac:dyDescent="0.3">
      <c r="J66" s="11" t="str">
        <f t="shared" ca="1" si="21"/>
        <v/>
      </c>
      <c r="K66" s="18" t="str">
        <f>IF(H66="", "", IF(H66="-","",VLOOKUP(H66, 'Вода SKU'!$A$1:$C$150, 3, 0)))</f>
        <v/>
      </c>
      <c r="M66" s="20"/>
      <c r="N66" s="19" t="str">
        <f t="shared" ca="1" si="22"/>
        <v/>
      </c>
      <c r="P66" s="1">
        <f t="shared" si="23"/>
        <v>0</v>
      </c>
      <c r="Q66" s="1">
        <f t="shared" ca="1" si="24"/>
        <v>0</v>
      </c>
      <c r="R66" s="1">
        <f t="shared" si="25"/>
        <v>0</v>
      </c>
      <c r="S66" s="1">
        <f t="shared" ca="1" si="26"/>
        <v>-2.25</v>
      </c>
      <c r="T66" s="1" t="str">
        <f>IF(H66="","",VLOOKUP(H66,'Вода SKU'!$A$1:$B$150,2,0))</f>
        <v/>
      </c>
      <c r="U66" s="1">
        <f t="shared" ca="1" si="27"/>
        <v>7.6190476190476186</v>
      </c>
      <c r="V66" s="1">
        <f t="shared" si="28"/>
        <v>0</v>
      </c>
      <c r="W66" s="1">
        <f t="shared" ca="1" si="29"/>
        <v>0</v>
      </c>
      <c r="X66" s="1" t="str">
        <f t="shared" ca="1" si="30"/>
        <v/>
      </c>
    </row>
    <row r="67" spans="10:24" ht="14.55" customHeight="1" x14ac:dyDescent="0.3">
      <c r="J67" s="11" t="str">
        <f t="shared" ca="1" si="21"/>
        <v/>
      </c>
      <c r="K67" s="18" t="str">
        <f>IF(H67="", "", IF(H67="-","",VLOOKUP(H67, 'Вода SKU'!$A$1:$C$150, 3, 0)))</f>
        <v/>
      </c>
      <c r="M67" s="20"/>
      <c r="N67" s="19" t="str">
        <f t="shared" ca="1" si="22"/>
        <v/>
      </c>
      <c r="P67" s="1">
        <f t="shared" si="23"/>
        <v>0</v>
      </c>
      <c r="Q67" s="1">
        <f t="shared" ca="1" si="24"/>
        <v>0</v>
      </c>
      <c r="R67" s="1">
        <f t="shared" si="25"/>
        <v>0</v>
      </c>
      <c r="S67" s="1">
        <f t="shared" ca="1" si="26"/>
        <v>-2.25</v>
      </c>
      <c r="T67" s="1" t="str">
        <f>IF(H67="","",VLOOKUP(H67,'Вода SKU'!$A$1:$B$150,2,0))</f>
        <v/>
      </c>
      <c r="U67" s="1">
        <f t="shared" ca="1" si="27"/>
        <v>7.6190476190476186</v>
      </c>
      <c r="V67" s="1">
        <f t="shared" si="28"/>
        <v>0</v>
      </c>
      <c r="W67" s="1">
        <f t="shared" ca="1" si="29"/>
        <v>0</v>
      </c>
      <c r="X67" s="1" t="str">
        <f t="shared" ca="1" si="30"/>
        <v/>
      </c>
    </row>
    <row r="68" spans="10:24" ht="14.55" customHeight="1" x14ac:dyDescent="0.3">
      <c r="J68" s="11" t="str">
        <f t="shared" ca="1" si="21"/>
        <v/>
      </c>
      <c r="K68" s="18" t="str">
        <f>IF(H68="", "", IF(H68="-","",VLOOKUP(H68, 'Вода SKU'!$A$1:$C$150, 3, 0)))</f>
        <v/>
      </c>
      <c r="M68" s="20"/>
      <c r="N68" s="19" t="str">
        <f t="shared" ca="1" si="22"/>
        <v/>
      </c>
      <c r="P68" s="1">
        <f t="shared" si="23"/>
        <v>0</v>
      </c>
      <c r="Q68" s="1">
        <f t="shared" ca="1" si="24"/>
        <v>0</v>
      </c>
      <c r="R68" s="1">
        <f t="shared" si="25"/>
        <v>0</v>
      </c>
      <c r="S68" s="1">
        <f t="shared" ca="1" si="26"/>
        <v>-2.25</v>
      </c>
      <c r="T68" s="1" t="str">
        <f>IF(H68="","",VLOOKUP(H68,'Вода SKU'!$A$1:$B$150,2,0))</f>
        <v/>
      </c>
      <c r="U68" s="1">
        <f t="shared" ca="1" si="27"/>
        <v>7.6190476190476186</v>
      </c>
      <c r="V68" s="1">
        <f t="shared" si="28"/>
        <v>0</v>
      </c>
      <c r="W68" s="1">
        <f t="shared" ca="1" si="29"/>
        <v>0</v>
      </c>
      <c r="X68" s="1" t="str">
        <f t="shared" ca="1" si="30"/>
        <v/>
      </c>
    </row>
    <row r="69" spans="10:24" ht="14.55" customHeight="1" x14ac:dyDescent="0.3">
      <c r="J69" s="11" t="str">
        <f t="shared" ca="1" si="21"/>
        <v/>
      </c>
      <c r="K69" s="18" t="str">
        <f>IF(H69="", "", IF(H69="-","",VLOOKUP(H69, 'Вода SKU'!$A$1:$C$150, 3, 0)))</f>
        <v/>
      </c>
      <c r="M69" s="20"/>
      <c r="N69" s="19" t="str">
        <f t="shared" ca="1" si="22"/>
        <v/>
      </c>
      <c r="P69" s="1">
        <f t="shared" si="23"/>
        <v>0</v>
      </c>
      <c r="Q69" s="1">
        <f t="shared" ref="Q69:Q94" ca="1" si="31">IF(O69="-",SUM(INDIRECT(ADDRESS(2,COLUMN(P69))&amp;":"&amp;ADDRESS(ROW(),COLUMN(P69)))),0)</f>
        <v>0</v>
      </c>
      <c r="R69" s="1">
        <f t="shared" si="25"/>
        <v>0</v>
      </c>
      <c r="S69" s="1">
        <f t="shared" ca="1" si="26"/>
        <v>-2.25</v>
      </c>
      <c r="T69" s="1" t="str">
        <f>IF(H69="","",VLOOKUP(H69,'Вода SKU'!$A$1:$B$150,2,0))</f>
        <v/>
      </c>
      <c r="U69" s="1">
        <f t="shared" ca="1" si="27"/>
        <v>7.6190476190476186</v>
      </c>
      <c r="V69" s="1">
        <f t="shared" si="28"/>
        <v>0</v>
      </c>
      <c r="W69" s="1">
        <f t="shared" ca="1" si="29"/>
        <v>0</v>
      </c>
      <c r="X69" s="1" t="str">
        <f t="shared" ca="1" si="30"/>
        <v/>
      </c>
    </row>
    <row r="70" spans="10:24" ht="14.55" customHeight="1" x14ac:dyDescent="0.3">
      <c r="J70" s="11" t="str">
        <f t="shared" ca="1" si="21"/>
        <v/>
      </c>
      <c r="K70" s="18" t="str">
        <f>IF(H70="", "", IF(H70="-","",VLOOKUP(H70, 'Вода SKU'!$A$1:$C$150, 3, 0)))</f>
        <v/>
      </c>
      <c r="M70" s="20"/>
      <c r="N70" s="19" t="str">
        <f t="shared" ca="1" si="22"/>
        <v/>
      </c>
      <c r="P70" s="1">
        <f t="shared" si="23"/>
        <v>0</v>
      </c>
      <c r="Q70" s="1">
        <f t="shared" ca="1" si="31"/>
        <v>0</v>
      </c>
      <c r="R70" s="1">
        <f t="shared" si="25"/>
        <v>0</v>
      </c>
      <c r="S70" s="1">
        <f t="shared" ca="1" si="26"/>
        <v>-2.25</v>
      </c>
      <c r="T70" s="1" t="str">
        <f>IF(H70="","",VLOOKUP(H70,'Вода SKU'!$A$1:$B$150,2,0))</f>
        <v/>
      </c>
      <c r="U70" s="1">
        <f t="shared" ca="1" si="27"/>
        <v>7.6190476190476186</v>
      </c>
      <c r="V70" s="1">
        <f t="shared" si="28"/>
        <v>0</v>
      </c>
      <c r="W70" s="1">
        <f t="shared" ca="1" si="29"/>
        <v>0</v>
      </c>
      <c r="X70" s="1" t="str">
        <f t="shared" ca="1" si="30"/>
        <v/>
      </c>
    </row>
    <row r="71" spans="10:24" ht="14.55" customHeight="1" x14ac:dyDescent="0.3">
      <c r="J71" s="11" t="str">
        <f t="shared" ca="1" si="21"/>
        <v/>
      </c>
      <c r="K71" s="18" t="str">
        <f>IF(H71="", "", IF(H71="-","",VLOOKUP(H71, 'Вода SKU'!$A$1:$C$150, 3, 0)))</f>
        <v/>
      </c>
      <c r="M71" s="20"/>
      <c r="N71" s="19" t="str">
        <f t="shared" ca="1" si="22"/>
        <v/>
      </c>
      <c r="P71" s="1">
        <f t="shared" si="23"/>
        <v>0</v>
      </c>
      <c r="Q71" s="1">
        <f t="shared" ca="1" si="31"/>
        <v>0</v>
      </c>
      <c r="R71" s="1">
        <f t="shared" si="25"/>
        <v>0</v>
      </c>
      <c r="S71" s="1">
        <f t="shared" ca="1" si="26"/>
        <v>-2.25</v>
      </c>
      <c r="T71" s="1" t="str">
        <f>IF(H71="","",VLOOKUP(H71,'Вода SKU'!$A$1:$B$150,2,0))</f>
        <v/>
      </c>
      <c r="U71" s="1">
        <f t="shared" ca="1" si="27"/>
        <v>7.6190476190476186</v>
      </c>
      <c r="V71" s="1">
        <f t="shared" si="28"/>
        <v>0</v>
      </c>
      <c r="W71" s="1">
        <f t="shared" ca="1" si="29"/>
        <v>0</v>
      </c>
      <c r="X71" s="1" t="str">
        <f t="shared" ca="1" si="30"/>
        <v/>
      </c>
    </row>
    <row r="72" spans="10:24" ht="14.55" customHeight="1" x14ac:dyDescent="0.3">
      <c r="J72" s="11" t="str">
        <f t="shared" ca="1" si="21"/>
        <v/>
      </c>
      <c r="K72" s="18" t="str">
        <f>IF(H72="", "", IF(H72="-","",VLOOKUP(H72, 'Вода SKU'!$A$1:$C$150, 3, 0)))</f>
        <v/>
      </c>
      <c r="M72" s="20"/>
      <c r="N72" s="19" t="str">
        <f t="shared" ca="1" si="22"/>
        <v/>
      </c>
      <c r="P72" s="1">
        <f t="shared" si="23"/>
        <v>0</v>
      </c>
      <c r="Q72" s="1">
        <f t="shared" ca="1" si="31"/>
        <v>0</v>
      </c>
      <c r="R72" s="1">
        <f t="shared" si="25"/>
        <v>0</v>
      </c>
      <c r="S72" s="1">
        <f t="shared" ca="1" si="26"/>
        <v>-2.25</v>
      </c>
      <c r="T72" s="1" t="str">
        <f>IF(H72="","",VLOOKUP(H72,'Вода SKU'!$A$1:$B$150,2,0))</f>
        <v/>
      </c>
      <c r="U72" s="1">
        <f t="shared" ca="1" si="27"/>
        <v>7.6190476190476186</v>
      </c>
      <c r="V72" s="1">
        <f t="shared" si="28"/>
        <v>0</v>
      </c>
      <c r="W72" s="1">
        <f t="shared" ca="1" si="29"/>
        <v>0</v>
      </c>
      <c r="X72" s="1" t="str">
        <f t="shared" ca="1" si="30"/>
        <v/>
      </c>
    </row>
    <row r="73" spans="10:24" ht="14.55" customHeight="1" x14ac:dyDescent="0.3">
      <c r="J73" s="11" t="str">
        <f t="shared" ca="1" si="21"/>
        <v/>
      </c>
      <c r="K73" s="18" t="str">
        <f>IF(H73="", "", IF(H73="-","",VLOOKUP(H73, 'Вода SKU'!$A$1:$C$150, 3, 0)))</f>
        <v/>
      </c>
      <c r="M73" s="20"/>
      <c r="N73" s="19" t="str">
        <f t="shared" ca="1" si="22"/>
        <v/>
      </c>
      <c r="P73" s="1">
        <f t="shared" si="23"/>
        <v>0</v>
      </c>
      <c r="Q73" s="1">
        <f t="shared" ca="1" si="31"/>
        <v>0</v>
      </c>
      <c r="R73" s="1">
        <f t="shared" si="25"/>
        <v>0</v>
      </c>
      <c r="S73" s="1">
        <f t="shared" ca="1" si="26"/>
        <v>-2.25</v>
      </c>
      <c r="T73" s="1" t="str">
        <f>IF(H73="","",VLOOKUP(H73,'Вода SKU'!$A$1:$B$150,2,0))</f>
        <v/>
      </c>
      <c r="U73" s="1">
        <f t="shared" ca="1" si="27"/>
        <v>7.6190476190476186</v>
      </c>
      <c r="V73" s="1">
        <f t="shared" si="28"/>
        <v>0</v>
      </c>
      <c r="W73" s="1">
        <f t="shared" ca="1" si="29"/>
        <v>0</v>
      </c>
      <c r="X73" s="1" t="str">
        <f t="shared" ca="1" si="30"/>
        <v/>
      </c>
    </row>
    <row r="74" spans="10:24" ht="14.55" customHeight="1" x14ac:dyDescent="0.3">
      <c r="J74" s="11" t="str">
        <f t="shared" ca="1" si="21"/>
        <v/>
      </c>
      <c r="K74" s="18" t="str">
        <f>IF(H74="", "", IF(H74="-","",VLOOKUP(H74, 'Вода SKU'!$A$1:$C$150, 3, 0)))</f>
        <v/>
      </c>
      <c r="M74" s="20"/>
      <c r="N74" s="19" t="str">
        <f t="shared" ca="1" si="22"/>
        <v/>
      </c>
      <c r="P74" s="1">
        <f t="shared" si="23"/>
        <v>0</v>
      </c>
      <c r="Q74" s="1">
        <f t="shared" ca="1" si="31"/>
        <v>0</v>
      </c>
      <c r="R74" s="1">
        <f t="shared" si="25"/>
        <v>0</v>
      </c>
      <c r="S74" s="1">
        <f t="shared" ca="1" si="26"/>
        <v>-2.25</v>
      </c>
      <c r="T74" s="1" t="str">
        <f>IF(H74="","",VLOOKUP(H74,'Вода SKU'!$A$1:$B$150,2,0))</f>
        <v/>
      </c>
      <c r="U74" s="1">
        <f t="shared" ca="1" si="27"/>
        <v>7.6190476190476186</v>
      </c>
      <c r="V74" s="1">
        <f t="shared" si="28"/>
        <v>0</v>
      </c>
      <c r="W74" s="1">
        <f t="shared" ca="1" si="29"/>
        <v>0</v>
      </c>
      <c r="X74" s="1" t="str">
        <f t="shared" ca="1" si="30"/>
        <v/>
      </c>
    </row>
    <row r="75" spans="10:24" ht="14.55" customHeight="1" x14ac:dyDescent="0.3">
      <c r="J75" s="11" t="str">
        <f t="shared" ca="1" si="21"/>
        <v/>
      </c>
      <c r="K75" s="18" t="str">
        <f>IF(H75="", "", IF(H75="-","",VLOOKUP(H75, 'Вода SKU'!$A$1:$C$150, 3, 0)))</f>
        <v/>
      </c>
      <c r="M75" s="20"/>
      <c r="N75" s="19" t="str">
        <f t="shared" ca="1" si="22"/>
        <v/>
      </c>
      <c r="P75" s="1">
        <f t="shared" si="23"/>
        <v>0</v>
      </c>
      <c r="Q75" s="1">
        <f t="shared" ca="1" si="31"/>
        <v>0</v>
      </c>
      <c r="R75" s="1">
        <f t="shared" si="25"/>
        <v>0</v>
      </c>
      <c r="S75" s="1">
        <f t="shared" ca="1" si="26"/>
        <v>-2.25</v>
      </c>
      <c r="T75" s="1" t="str">
        <f>IF(H75="","",VLOOKUP(H75,'Вода SKU'!$A$1:$B$150,2,0))</f>
        <v/>
      </c>
      <c r="U75" s="1">
        <f t="shared" ca="1" si="27"/>
        <v>7.6190476190476186</v>
      </c>
      <c r="V75" s="1">
        <f t="shared" si="28"/>
        <v>0</v>
      </c>
      <c r="W75" s="1">
        <f t="shared" ca="1" si="29"/>
        <v>0</v>
      </c>
      <c r="X75" s="1" t="str">
        <f t="shared" ca="1" si="30"/>
        <v/>
      </c>
    </row>
    <row r="76" spans="10:24" ht="14.55" customHeight="1" x14ac:dyDescent="0.3">
      <c r="J76" s="11" t="str">
        <f t="shared" ca="1" si="21"/>
        <v/>
      </c>
      <c r="K76" s="18" t="str">
        <f>IF(H76="", "", IF(H76="-","",VLOOKUP(H76, 'Вода SKU'!$A$1:$C$150, 3, 0)))</f>
        <v/>
      </c>
      <c r="M76" s="20"/>
      <c r="N76" s="19" t="str">
        <f t="shared" ca="1" si="22"/>
        <v/>
      </c>
      <c r="P76" s="1">
        <f t="shared" si="23"/>
        <v>0</v>
      </c>
      <c r="Q76" s="1">
        <f t="shared" ca="1" si="31"/>
        <v>0</v>
      </c>
      <c r="R76" s="1">
        <f t="shared" si="25"/>
        <v>0</v>
      </c>
      <c r="S76" s="1">
        <f t="shared" ca="1" si="26"/>
        <v>-2.25</v>
      </c>
      <c r="T76" s="1" t="str">
        <f>IF(H76="","",VLOOKUP(H76,'Вода SKU'!$A$1:$B$150,2,0))</f>
        <v/>
      </c>
      <c r="U76" s="1">
        <f t="shared" ca="1" si="27"/>
        <v>7.6190476190476186</v>
      </c>
      <c r="V76" s="1">
        <f t="shared" si="28"/>
        <v>0</v>
      </c>
      <c r="W76" s="1">
        <f t="shared" ca="1" si="29"/>
        <v>0</v>
      </c>
      <c r="X76" s="1" t="str">
        <f t="shared" ca="1" si="30"/>
        <v/>
      </c>
    </row>
    <row r="77" spans="10:24" ht="14.55" customHeight="1" x14ac:dyDescent="0.3">
      <c r="J77" s="11" t="str">
        <f t="shared" ca="1" si="21"/>
        <v/>
      </c>
      <c r="K77" s="18" t="str">
        <f>IF(H77="", "", IF(H77="-","",VLOOKUP(H77, 'Вода SKU'!$A$1:$C$150, 3, 0)))</f>
        <v/>
      </c>
      <c r="M77" s="20"/>
      <c r="N77" s="19" t="str">
        <f t="shared" ca="1" si="22"/>
        <v/>
      </c>
      <c r="P77" s="1">
        <f t="shared" si="23"/>
        <v>0</v>
      </c>
      <c r="Q77" s="1">
        <f t="shared" ca="1" si="31"/>
        <v>0</v>
      </c>
      <c r="R77" s="1">
        <f t="shared" si="25"/>
        <v>0</v>
      </c>
      <c r="S77" s="1">
        <f t="shared" ca="1" si="26"/>
        <v>-2.25</v>
      </c>
      <c r="T77" s="1" t="str">
        <f>IF(H77="","",VLOOKUP(H77,'Вода SKU'!$A$1:$B$150,2,0))</f>
        <v/>
      </c>
      <c r="U77" s="1">
        <f t="shared" ca="1" si="27"/>
        <v>7.6190476190476186</v>
      </c>
      <c r="V77" s="1">
        <f t="shared" si="28"/>
        <v>0</v>
      </c>
      <c r="W77" s="1">
        <f t="shared" ca="1" si="29"/>
        <v>0</v>
      </c>
      <c r="X77" s="1" t="str">
        <f t="shared" ca="1" si="30"/>
        <v/>
      </c>
    </row>
    <row r="78" spans="10:24" ht="14.55" customHeight="1" x14ac:dyDescent="0.3">
      <c r="J78" s="11" t="str">
        <f t="shared" ca="1" si="21"/>
        <v/>
      </c>
      <c r="K78" s="18" t="str">
        <f>IF(H78="", "", IF(H78="-","",VLOOKUP(H78, 'Вода SKU'!$A$1:$C$150, 3, 0)))</f>
        <v/>
      </c>
      <c r="M78" s="20"/>
      <c r="N78" s="19" t="str">
        <f t="shared" ca="1" si="22"/>
        <v/>
      </c>
      <c r="P78" s="1">
        <f t="shared" si="23"/>
        <v>0</v>
      </c>
      <c r="Q78" s="1">
        <f t="shared" ca="1" si="31"/>
        <v>0</v>
      </c>
      <c r="R78" s="1">
        <f t="shared" si="25"/>
        <v>0</v>
      </c>
      <c r="S78" s="1">
        <f t="shared" ca="1" si="26"/>
        <v>-2.25</v>
      </c>
      <c r="T78" s="1" t="str">
        <f>IF(H78="","",VLOOKUP(H78,'Вода SKU'!$A$1:$B$150,2,0))</f>
        <v/>
      </c>
      <c r="U78" s="1">
        <f t="shared" ca="1" si="27"/>
        <v>7.6190476190476186</v>
      </c>
      <c r="V78" s="1">
        <f t="shared" si="28"/>
        <v>0</v>
      </c>
      <c r="W78" s="1">
        <f t="shared" ca="1" si="29"/>
        <v>0</v>
      </c>
      <c r="X78" s="1" t="str">
        <f t="shared" ca="1" si="30"/>
        <v/>
      </c>
    </row>
    <row r="79" spans="10:24" ht="14.55" customHeight="1" x14ac:dyDescent="0.3">
      <c r="J79" s="11" t="str">
        <f t="shared" ca="1" si="21"/>
        <v/>
      </c>
      <c r="K79" s="18" t="str">
        <f>IF(H79="", "", IF(H79="-","",VLOOKUP(H79, 'Вода SKU'!$A$1:$C$150, 3, 0)))</f>
        <v/>
      </c>
      <c r="M79" s="20"/>
      <c r="N79" s="19" t="str">
        <f t="shared" ca="1" si="22"/>
        <v/>
      </c>
      <c r="P79" s="1">
        <f t="shared" si="23"/>
        <v>0</v>
      </c>
      <c r="Q79" s="1">
        <f t="shared" ca="1" si="31"/>
        <v>0</v>
      </c>
      <c r="R79" s="1">
        <f t="shared" si="25"/>
        <v>0</v>
      </c>
      <c r="S79" s="1">
        <f t="shared" ca="1" si="26"/>
        <v>-2.25</v>
      </c>
      <c r="T79" s="1" t="str">
        <f>IF(H79="","",VLOOKUP(H79,'Вода SKU'!$A$1:$B$150,2,0))</f>
        <v/>
      </c>
      <c r="U79" s="1">
        <f t="shared" ca="1" si="27"/>
        <v>7.6190476190476186</v>
      </c>
      <c r="V79" s="1">
        <f t="shared" si="28"/>
        <v>0</v>
      </c>
      <c r="W79" s="1">
        <f t="shared" ca="1" si="29"/>
        <v>0</v>
      </c>
      <c r="X79" s="1" t="str">
        <f t="shared" ca="1" si="30"/>
        <v/>
      </c>
    </row>
    <row r="80" spans="10:24" ht="14.55" customHeight="1" x14ac:dyDescent="0.3">
      <c r="J80" s="11" t="str">
        <f t="shared" ca="1" si="21"/>
        <v/>
      </c>
      <c r="K80" s="18" t="str">
        <f>IF(H80="", "", IF(H80="-","",VLOOKUP(H80, 'Вода SKU'!$A$1:$C$150, 3, 0)))</f>
        <v/>
      </c>
      <c r="M80" s="20"/>
      <c r="N80" s="19" t="str">
        <f t="shared" ca="1" si="22"/>
        <v/>
      </c>
      <c r="P80" s="1">
        <f t="shared" si="23"/>
        <v>0</v>
      </c>
      <c r="Q80" s="1">
        <f t="shared" ca="1" si="31"/>
        <v>0</v>
      </c>
      <c r="R80" s="1">
        <f t="shared" si="25"/>
        <v>0</v>
      </c>
      <c r="S80" s="1">
        <f t="shared" ca="1" si="26"/>
        <v>-2.25</v>
      </c>
      <c r="T80" s="1" t="str">
        <f>IF(H80="","",VLOOKUP(H80,'Вода SKU'!$A$1:$B$150,2,0))</f>
        <v/>
      </c>
      <c r="U80" s="1">
        <f t="shared" ca="1" si="27"/>
        <v>7.6190476190476186</v>
      </c>
      <c r="V80" s="1">
        <f t="shared" si="28"/>
        <v>0</v>
      </c>
      <c r="W80" s="1">
        <f t="shared" ca="1" si="29"/>
        <v>0</v>
      </c>
      <c r="X80" s="1" t="str">
        <f t="shared" ca="1" si="30"/>
        <v/>
      </c>
    </row>
    <row r="81" spans="10:24" ht="14.55" customHeight="1" x14ac:dyDescent="0.3">
      <c r="J81" s="11" t="str">
        <f t="shared" ca="1" si="21"/>
        <v/>
      </c>
      <c r="K81" s="18" t="str">
        <f>IF(H81="", "", IF(H81="-","",VLOOKUP(H81, 'Вода SKU'!$A$1:$C$150, 3, 0)))</f>
        <v/>
      </c>
      <c r="M81" s="20"/>
      <c r="N81" s="19" t="str">
        <f t="shared" ca="1" si="22"/>
        <v/>
      </c>
      <c r="P81" s="1">
        <f t="shared" si="23"/>
        <v>0</v>
      </c>
      <c r="Q81" s="1">
        <f t="shared" ca="1" si="31"/>
        <v>0</v>
      </c>
      <c r="R81" s="1">
        <f t="shared" si="25"/>
        <v>0</v>
      </c>
      <c r="S81" s="1">
        <f t="shared" ca="1" si="26"/>
        <v>-2.25</v>
      </c>
      <c r="T81" s="1" t="str">
        <f>IF(H81="","",VLOOKUP(H81,'Вода SKU'!$A$1:$B$150,2,0))</f>
        <v/>
      </c>
      <c r="U81" s="1">
        <f t="shared" ca="1" si="27"/>
        <v>7.6190476190476186</v>
      </c>
      <c r="V81" s="1">
        <f t="shared" si="28"/>
        <v>0</v>
      </c>
      <c r="W81" s="1">
        <f t="shared" ca="1" si="29"/>
        <v>0</v>
      </c>
      <c r="X81" s="1" t="str">
        <f t="shared" ca="1" si="30"/>
        <v/>
      </c>
    </row>
    <row r="82" spans="10:24" ht="14.55" customHeight="1" x14ac:dyDescent="0.3">
      <c r="J82" s="11" t="str">
        <f t="shared" ca="1" si="21"/>
        <v/>
      </c>
      <c r="K82" s="18" t="str">
        <f>IF(H82="", "", IF(H82="-","",VLOOKUP(H82, 'Вода SKU'!$A$1:$C$150, 3, 0)))</f>
        <v/>
      </c>
      <c r="M82" s="20"/>
      <c r="N82" s="19" t="str">
        <f t="shared" ca="1" si="22"/>
        <v/>
      </c>
      <c r="P82" s="1">
        <f t="shared" si="23"/>
        <v>0</v>
      </c>
      <c r="Q82" s="1">
        <f t="shared" ca="1" si="31"/>
        <v>0</v>
      </c>
      <c r="R82" s="1">
        <f t="shared" si="25"/>
        <v>0</v>
      </c>
      <c r="S82" s="1">
        <f t="shared" ca="1" si="26"/>
        <v>-2.25</v>
      </c>
      <c r="T82" s="1" t="str">
        <f>IF(H82="","",VLOOKUP(H82,'Вода SKU'!$A$1:$B$150,2,0))</f>
        <v/>
      </c>
      <c r="U82" s="1">
        <f t="shared" ca="1" si="27"/>
        <v>7.6190476190476186</v>
      </c>
      <c r="V82" s="1">
        <f t="shared" si="28"/>
        <v>0</v>
      </c>
      <c r="W82" s="1">
        <f t="shared" ca="1" si="29"/>
        <v>0</v>
      </c>
      <c r="X82" s="1" t="str">
        <f t="shared" ca="1" si="30"/>
        <v/>
      </c>
    </row>
    <row r="83" spans="10:24" ht="14.55" customHeight="1" x14ac:dyDescent="0.3">
      <c r="J83" s="11" t="str">
        <f t="shared" ca="1" si="21"/>
        <v/>
      </c>
      <c r="K83" s="18" t="str">
        <f>IF(H83="", "", IF(H83="-","",VLOOKUP(H83, 'Вода SKU'!$A$1:$C$150, 3, 0)))</f>
        <v/>
      </c>
      <c r="M83" s="20"/>
      <c r="N83" s="19" t="str">
        <f t="shared" ca="1" si="22"/>
        <v/>
      </c>
      <c r="P83" s="1">
        <f t="shared" si="23"/>
        <v>0</v>
      </c>
      <c r="Q83" s="1">
        <f t="shared" ca="1" si="31"/>
        <v>0</v>
      </c>
      <c r="R83" s="1">
        <f t="shared" si="25"/>
        <v>0</v>
      </c>
      <c r="S83" s="1">
        <f t="shared" ca="1" si="26"/>
        <v>-2.25</v>
      </c>
      <c r="T83" s="1" t="str">
        <f>IF(H83="","",VLOOKUP(H83,'Вода SKU'!$A$1:$B$150,2,0))</f>
        <v/>
      </c>
      <c r="U83" s="1">
        <f t="shared" ca="1" si="27"/>
        <v>7.6190476190476186</v>
      </c>
      <c r="V83" s="1">
        <f t="shared" si="28"/>
        <v>0</v>
      </c>
      <c r="W83" s="1">
        <f t="shared" ca="1" si="29"/>
        <v>0</v>
      </c>
      <c r="X83" s="1" t="str">
        <f t="shared" ca="1" si="30"/>
        <v/>
      </c>
    </row>
    <row r="84" spans="10:24" ht="14.55" customHeight="1" x14ac:dyDescent="0.3">
      <c r="J84" s="11" t="str">
        <f t="shared" ca="1" si="21"/>
        <v/>
      </c>
      <c r="K84" s="18" t="str">
        <f>IF(H84="", "", IF(H84="-","",VLOOKUP(H84, 'Вода SKU'!$A$1:$C$150, 3, 0)))</f>
        <v/>
      </c>
      <c r="M84" s="20"/>
      <c r="N84" s="19" t="str">
        <f t="shared" ca="1" si="22"/>
        <v/>
      </c>
      <c r="P84" s="1">
        <f t="shared" si="23"/>
        <v>0</v>
      </c>
      <c r="Q84" s="1">
        <f t="shared" ca="1" si="31"/>
        <v>0</v>
      </c>
      <c r="R84" s="1">
        <f t="shared" si="25"/>
        <v>0</v>
      </c>
      <c r="S84" s="1">
        <f t="shared" ca="1" si="26"/>
        <v>-2.25</v>
      </c>
      <c r="T84" s="1" t="str">
        <f>IF(H84="","",VLOOKUP(H84,'Вода SKU'!$A$1:$B$150,2,0))</f>
        <v/>
      </c>
      <c r="U84" s="1">
        <f t="shared" ca="1" si="27"/>
        <v>7.6190476190476186</v>
      </c>
      <c r="V84" s="1">
        <f t="shared" si="28"/>
        <v>0</v>
      </c>
      <c r="W84" s="1">
        <f t="shared" ca="1" si="29"/>
        <v>0</v>
      </c>
      <c r="X84" s="1" t="str">
        <f t="shared" ca="1" si="30"/>
        <v/>
      </c>
    </row>
    <row r="85" spans="10:24" ht="14.55" customHeight="1" x14ac:dyDescent="0.3">
      <c r="J85" s="11" t="str">
        <f t="shared" ca="1" si="21"/>
        <v/>
      </c>
      <c r="K85" s="18" t="str">
        <f>IF(H85="", "", IF(H85="-","",VLOOKUP(H85, 'Вода SKU'!$A$1:$C$150, 3, 0)))</f>
        <v/>
      </c>
      <c r="M85" s="20"/>
      <c r="N85" s="19" t="str">
        <f t="shared" ca="1" si="22"/>
        <v/>
      </c>
      <c r="P85" s="1">
        <f t="shared" si="23"/>
        <v>0</v>
      </c>
      <c r="Q85" s="1">
        <f t="shared" ca="1" si="31"/>
        <v>0</v>
      </c>
      <c r="R85" s="1">
        <f t="shared" si="25"/>
        <v>0</v>
      </c>
      <c r="S85" s="1">
        <f t="shared" ca="1" si="26"/>
        <v>-2.25</v>
      </c>
      <c r="T85" s="1" t="str">
        <f>IF(H85="","",VLOOKUP(H85,'Вода SKU'!$A$1:$B$150,2,0))</f>
        <v/>
      </c>
      <c r="U85" s="1">
        <f t="shared" ca="1" si="27"/>
        <v>7.6190476190476186</v>
      </c>
      <c r="V85" s="1">
        <f t="shared" si="28"/>
        <v>0</v>
      </c>
      <c r="W85" s="1">
        <f t="shared" ca="1" si="29"/>
        <v>0</v>
      </c>
      <c r="X85" s="1" t="str">
        <f t="shared" ca="1" si="30"/>
        <v/>
      </c>
    </row>
    <row r="86" spans="10:24" ht="14.55" customHeight="1" x14ac:dyDescent="0.3">
      <c r="J86" s="11" t="str">
        <f t="shared" ca="1" si="21"/>
        <v/>
      </c>
      <c r="K86" s="18" t="str">
        <f>IF(H86="", "", IF(H86="-","",VLOOKUP(H86, 'Вода SKU'!$A$1:$C$150, 3, 0)))</f>
        <v/>
      </c>
      <c r="M86" s="20"/>
      <c r="N86" s="19" t="str">
        <f t="shared" ca="1" si="22"/>
        <v/>
      </c>
      <c r="P86" s="1">
        <f t="shared" si="23"/>
        <v>0</v>
      </c>
      <c r="Q86" s="1">
        <f t="shared" ca="1" si="31"/>
        <v>0</v>
      </c>
      <c r="R86" s="1">
        <f t="shared" si="25"/>
        <v>0</v>
      </c>
      <c r="S86" s="1">
        <f t="shared" ca="1" si="26"/>
        <v>-2.25</v>
      </c>
      <c r="T86" s="1" t="str">
        <f>IF(H86="","",VLOOKUP(H86,'Вода SKU'!$A$1:$B$150,2,0))</f>
        <v/>
      </c>
      <c r="U86" s="1">
        <f t="shared" ca="1" si="27"/>
        <v>7.6190476190476186</v>
      </c>
      <c r="V86" s="1">
        <f t="shared" si="28"/>
        <v>0</v>
      </c>
      <c r="W86" s="1">
        <f t="shared" ca="1" si="29"/>
        <v>0</v>
      </c>
      <c r="X86" s="1" t="str">
        <f t="shared" ca="1" si="30"/>
        <v/>
      </c>
    </row>
    <row r="87" spans="10:24" ht="14.55" customHeight="1" x14ac:dyDescent="0.3">
      <c r="J87" s="11" t="str">
        <f t="shared" ca="1" si="21"/>
        <v/>
      </c>
      <c r="K87" s="18" t="str">
        <f>IF(H87="", "", IF(H87="-","",VLOOKUP(H87, 'Вода SKU'!$A$1:$C$150, 3, 0)))</f>
        <v/>
      </c>
      <c r="M87" s="20"/>
      <c r="N87" s="19" t="str">
        <f t="shared" ca="1" si="22"/>
        <v/>
      </c>
      <c r="P87" s="1">
        <f t="shared" si="23"/>
        <v>0</v>
      </c>
      <c r="Q87" s="1">
        <f t="shared" ca="1" si="31"/>
        <v>0</v>
      </c>
      <c r="R87" s="1">
        <f t="shared" si="25"/>
        <v>0</v>
      </c>
      <c r="S87" s="1">
        <f t="shared" ca="1" si="26"/>
        <v>-2.25</v>
      </c>
      <c r="T87" s="1" t="str">
        <f>IF(H87="","",VLOOKUP(H87,'Вода SKU'!$A$1:$B$150,2,0))</f>
        <v/>
      </c>
      <c r="U87" s="1">
        <f t="shared" ca="1" si="27"/>
        <v>7.6190476190476186</v>
      </c>
      <c r="V87" s="1">
        <f t="shared" si="28"/>
        <v>0</v>
      </c>
      <c r="W87" s="1">
        <f t="shared" ca="1" si="29"/>
        <v>0</v>
      </c>
      <c r="X87" s="1" t="str">
        <f t="shared" ca="1" si="30"/>
        <v/>
      </c>
    </row>
    <row r="88" spans="10:24" ht="14.55" customHeight="1" x14ac:dyDescent="0.3">
      <c r="J88" s="11" t="str">
        <f t="shared" ca="1" si="21"/>
        <v/>
      </c>
      <c r="K88" s="18" t="str">
        <f>IF(H88="", "", IF(H88="-","",VLOOKUP(H88, 'Вода SKU'!$A$1:$C$150, 3, 0)))</f>
        <v/>
      </c>
      <c r="M88" s="20"/>
      <c r="N88" s="19" t="str">
        <f t="shared" ca="1" si="22"/>
        <v/>
      </c>
      <c r="P88" s="1">
        <f t="shared" si="23"/>
        <v>0</v>
      </c>
      <c r="Q88" s="1">
        <f t="shared" ca="1" si="31"/>
        <v>0</v>
      </c>
      <c r="R88" s="1">
        <f t="shared" si="25"/>
        <v>0</v>
      </c>
      <c r="S88" s="1">
        <f t="shared" ca="1" si="26"/>
        <v>-2.25</v>
      </c>
      <c r="T88" s="1" t="str">
        <f>IF(H88="","",VLOOKUP(H88,'Вода SKU'!$A$1:$B$150,2,0))</f>
        <v/>
      </c>
      <c r="U88" s="1">
        <f t="shared" ca="1" si="27"/>
        <v>7.6190476190476186</v>
      </c>
      <c r="V88" s="1">
        <f t="shared" si="28"/>
        <v>0</v>
      </c>
      <c r="W88" s="1">
        <f t="shared" ca="1" si="29"/>
        <v>0</v>
      </c>
      <c r="X88" s="1" t="str">
        <f t="shared" ca="1" si="30"/>
        <v/>
      </c>
    </row>
    <row r="89" spans="10:24" ht="14.55" customHeight="1" x14ac:dyDescent="0.3">
      <c r="J89" s="11" t="str">
        <f t="shared" ca="1" si="21"/>
        <v/>
      </c>
      <c r="K89" s="18" t="str">
        <f>IF(H89="", "", IF(H89="-","",VLOOKUP(H89, 'Вода SKU'!$A$1:$C$150, 3, 0)))</f>
        <v/>
      </c>
      <c r="M89" s="20"/>
      <c r="N89" s="19" t="str">
        <f t="shared" ca="1" si="22"/>
        <v/>
      </c>
      <c r="P89" s="1">
        <f t="shared" si="23"/>
        <v>0</v>
      </c>
      <c r="Q89" s="1">
        <f t="shared" ca="1" si="31"/>
        <v>0</v>
      </c>
      <c r="R89" s="1">
        <f t="shared" si="25"/>
        <v>0</v>
      </c>
      <c r="S89" s="1">
        <f t="shared" ca="1" si="26"/>
        <v>-2.25</v>
      </c>
      <c r="T89" s="1" t="str">
        <f>IF(H89="","",VLOOKUP(H89,'Вода SKU'!$A$1:$B$150,2,0))</f>
        <v/>
      </c>
      <c r="U89" s="1">
        <f t="shared" ca="1" si="27"/>
        <v>7.6190476190476186</v>
      </c>
      <c r="V89" s="1">
        <f t="shared" si="28"/>
        <v>0</v>
      </c>
      <c r="W89" s="1">
        <f t="shared" ca="1" si="29"/>
        <v>0</v>
      </c>
      <c r="X89" s="1" t="str">
        <f t="shared" ca="1" si="30"/>
        <v/>
      </c>
    </row>
    <row r="90" spans="10:24" ht="14.55" customHeight="1" x14ac:dyDescent="0.3">
      <c r="J90" s="11" t="str">
        <f t="shared" ca="1" si="21"/>
        <v/>
      </c>
      <c r="K90" s="18" t="str">
        <f>IF(H90="", "", IF(H90="-","",VLOOKUP(H90, 'Вода SKU'!$A$1:$C$150, 3, 0)))</f>
        <v/>
      </c>
      <c r="M90" s="20"/>
      <c r="N90" s="19" t="str">
        <f t="shared" ca="1" si="22"/>
        <v/>
      </c>
      <c r="P90" s="1">
        <f t="shared" si="23"/>
        <v>0</v>
      </c>
      <c r="Q90" s="1">
        <f t="shared" ca="1" si="31"/>
        <v>0</v>
      </c>
      <c r="R90" s="1">
        <f t="shared" si="25"/>
        <v>0</v>
      </c>
      <c r="S90" s="1">
        <f t="shared" ca="1" si="26"/>
        <v>-2.25</v>
      </c>
      <c r="T90" s="1" t="str">
        <f>IF(H90="","",VLOOKUP(H90,'Вода SKU'!$A$1:$B$150,2,0))</f>
        <v/>
      </c>
      <c r="U90" s="1">
        <f t="shared" ca="1" si="27"/>
        <v>7.6190476190476186</v>
      </c>
      <c r="V90" s="1">
        <f t="shared" si="28"/>
        <v>0</v>
      </c>
      <c r="W90" s="1">
        <f t="shared" ca="1" si="29"/>
        <v>0</v>
      </c>
      <c r="X90" s="1" t="str">
        <f t="shared" ca="1" si="30"/>
        <v/>
      </c>
    </row>
    <row r="91" spans="10:24" ht="14.55" customHeight="1" x14ac:dyDescent="0.3">
      <c r="J91" s="11" t="str">
        <f t="shared" ca="1" si="21"/>
        <v/>
      </c>
      <c r="K91" s="18" t="str">
        <f>IF(H91="", "", IF(H91="-","",VLOOKUP(H91, 'Вода SKU'!$A$1:$C$150, 3, 0)))</f>
        <v/>
      </c>
      <c r="M91" s="20"/>
      <c r="N91" s="19" t="str">
        <f t="shared" ca="1" si="22"/>
        <v/>
      </c>
      <c r="P91" s="1">
        <f t="shared" si="23"/>
        <v>0</v>
      </c>
      <c r="Q91" s="1">
        <f t="shared" ca="1" si="31"/>
        <v>0</v>
      </c>
      <c r="R91" s="1">
        <f t="shared" si="25"/>
        <v>0</v>
      </c>
      <c r="S91" s="1">
        <f t="shared" ca="1" si="26"/>
        <v>-2.25</v>
      </c>
      <c r="T91" s="1" t="str">
        <f>IF(H91="","",VLOOKUP(H91,'Вода SKU'!$A$1:$B$150,2,0))</f>
        <v/>
      </c>
      <c r="U91" s="1">
        <f t="shared" ca="1" si="27"/>
        <v>7.6190476190476186</v>
      </c>
      <c r="V91" s="1">
        <f t="shared" si="28"/>
        <v>0</v>
      </c>
      <c r="W91" s="1">
        <f t="shared" ca="1" si="29"/>
        <v>0</v>
      </c>
      <c r="X91" s="1" t="str">
        <f t="shared" ca="1" si="30"/>
        <v/>
      </c>
    </row>
    <row r="92" spans="10:24" ht="14.55" customHeight="1" x14ac:dyDescent="0.3">
      <c r="J92" s="11" t="str">
        <f t="shared" ca="1" si="21"/>
        <v/>
      </c>
      <c r="K92" s="18" t="str">
        <f>IF(H92="", "", IF(H92="-","",VLOOKUP(H92, 'Вода SKU'!$A$1:$C$150, 3, 0)))</f>
        <v/>
      </c>
      <c r="M92" s="20"/>
      <c r="N92" s="19" t="str">
        <f t="shared" ca="1" si="22"/>
        <v/>
      </c>
      <c r="P92" s="1">
        <f t="shared" si="23"/>
        <v>0</v>
      </c>
      <c r="Q92" s="1">
        <f t="shared" ca="1" si="31"/>
        <v>0</v>
      </c>
      <c r="R92" s="1">
        <f t="shared" si="25"/>
        <v>0</v>
      </c>
      <c r="S92" s="1">
        <f t="shared" ca="1" si="26"/>
        <v>-2.25</v>
      </c>
      <c r="T92" s="1" t="str">
        <f>IF(H92="","",VLOOKUP(H92,'Вода SKU'!$A$1:$B$150,2,0))</f>
        <v/>
      </c>
      <c r="U92" s="1">
        <f t="shared" ca="1" si="27"/>
        <v>7.6190476190476186</v>
      </c>
      <c r="V92" s="1">
        <f t="shared" si="28"/>
        <v>0</v>
      </c>
      <c r="W92" s="1">
        <f t="shared" ca="1" si="29"/>
        <v>0</v>
      </c>
      <c r="X92" s="1" t="str">
        <f t="shared" ca="1" si="30"/>
        <v/>
      </c>
    </row>
    <row r="93" spans="10:24" ht="14.55" customHeight="1" x14ac:dyDescent="0.3">
      <c r="J93" s="11" t="str">
        <f t="shared" ref="J93:J117" ca="1" si="32">IF(M93="", IF(O93="","",X93+(INDIRECT("S" &amp; ROW() - 1) - S93)),IF(O93="", "", INDIRECT("S" &amp; ROW() - 1) - S93))</f>
        <v/>
      </c>
      <c r="K93" s="18" t="str">
        <f>IF(H93="", "", IF(H93="-","",VLOOKUP(H93, 'Вода SKU'!$A$1:$C$150, 3, 0)))</f>
        <v/>
      </c>
      <c r="M93" s="20"/>
      <c r="N93" s="19" t="str">
        <f t="shared" ref="N93:N117" ca="1" si="33">IF(M93="", IF(X93=0, "", X93), IF(V93 = "", "", IF(V93/U93 = 0, "", V93/U93)))</f>
        <v/>
      </c>
      <c r="P93" s="1">
        <f t="shared" ref="P93:P117" si="34">IF(O93 = "-", -W93,I93)</f>
        <v>0</v>
      </c>
      <c r="Q93" s="1">
        <f t="shared" ca="1" si="31"/>
        <v>0</v>
      </c>
      <c r="R93" s="1">
        <f t="shared" ref="R93:R117" si="35">IF(O93="-",1,0)</f>
        <v>0</v>
      </c>
      <c r="S93" s="1">
        <f t="shared" ref="S93:S117" ca="1" si="36">IF(Q93 = 0, INDIRECT("S" &amp; ROW() - 1), Q93)</f>
        <v>-2.25</v>
      </c>
      <c r="T93" s="1" t="str">
        <f>IF(H93="","",VLOOKUP(H93,'Вода SKU'!$A$1:$B$150,2,0))</f>
        <v/>
      </c>
      <c r="U93" s="1">
        <f t="shared" ref="U93:U117" ca="1" si="37">IF(OFFSET($C$1, 1, 0)="", 1, 8000/OFFSET($C$1, 1, 0))</f>
        <v>7.6190476190476186</v>
      </c>
      <c r="V93" s="1">
        <f t="shared" ref="V93:V117" si="38">VALUE(IF(TRIM(MID(SUBSTITUTE($M93,",",REPT(" ",LEN($M93))), 0 *LEN($M93)+1,LEN($M93))) = "", "0", TRIM(MID(SUBSTITUTE($M93,",",REPT(" ",LEN($M93))),0 *LEN($M93)+1,LEN($M93))))) +   VALUE(IF(TRIM(MID(SUBSTITUTE($M93,",",REPT(" ",LEN($M93))), 1 *LEN($M93)+1,LEN($M93))) = "", "0", TRIM(MID(SUBSTITUTE($M93,",",REPT(" ",LEN($M93))),1 *LEN($M93)+1,LEN($M93))))) +  VALUE(IF(TRIM(MID(SUBSTITUTE($M93,",",REPT(" ",LEN($M93))), 2 *LEN($M93)+1,LEN($M93))) = "", "0", TRIM(MID(SUBSTITUTE($M93,",",REPT(" ",LEN($M93))),2 *LEN($M93)+1,LEN($M93))))) +  VALUE(IF(TRIM(MID(SUBSTITUTE($M93,",",REPT(" ",LEN($M93))), 3 *LEN($M93)+1,LEN($M93))) = "", "0", TRIM(MID(SUBSTITUTE($M93,",",REPT(" ",LEN($M93))),3 *LEN($M93)+1,LEN($M93))))) +  VALUE(IF(TRIM(MID(SUBSTITUTE($M93,",",REPT(" ",LEN($M93))), 4 *LEN($M93)+1,LEN($M93))) = "", "0", TRIM(MID(SUBSTITUTE($M93,",",REPT(" ",LEN($M93))),4 *LEN($M93)+1,LEN($M93))))) +  VALUE(IF(TRIM(MID(SUBSTITUTE($M93,",",REPT(" ",LEN($M93))), 5 *LEN($M93)+1,LEN($M93))) = "", "0", TRIM(MID(SUBSTITUTE($M93,",",REPT(" ",LEN($M93))),5 *LEN($M93)+1,LEN($M93))))) +  VALUE(IF(TRIM(MID(SUBSTITUTE($M93,",",REPT(" ",LEN($M93))), 6 *LEN($M93)+1,LEN($M93))) = "", "0", TRIM(MID(SUBSTITUTE($M93,",",REPT(" ",LEN($M93))),6 *LEN($M93)+1,LEN($M93))))) +  VALUE(IF(TRIM(MID(SUBSTITUTE($M93,",",REPT(" ",LEN($M93))), 7 *LEN($M93)+1,LEN($M93))) = "", "0", TRIM(MID(SUBSTITUTE($M93,",",REPT(" ",LEN($M93))),7 *LEN($M93)+1,LEN($M93))))) +  VALUE(IF(TRIM(MID(SUBSTITUTE($M93,",",REPT(" ",LEN($M93))), 8 *LEN($M93)+1,LEN($M93))) = "", "0", TRIM(MID(SUBSTITUTE($M93,",",REPT(" ",LEN($M93))),8 *LEN($M93)+1,LEN($M93))))) +  VALUE(IF(TRIM(MID(SUBSTITUTE($M93,",",REPT(" ",LEN($M93))), 9 *LEN($M93)+1,LEN($M93))) = "", "0", TRIM(MID(SUBSTITUTE($M93,",",REPT(" ",LEN($M93))),9 *LEN($M93)+1,LEN($M93))))) +  VALUE(IF(TRIM(MID(SUBSTITUTE($M93,",",REPT(" ",LEN($M93))), 10 *LEN($M93)+1,LEN($M93))) = "", "0", TRIM(MID(SUBSTITUTE($M93,",",REPT(" ",LEN($M93))),10 *LEN($M93)+1,LEN($M93)))))</f>
        <v>0</v>
      </c>
      <c r="W93" s="1">
        <f t="shared" ref="W93:W117" ca="1" si="39">IF(V93 = "", "", V93/U93)</f>
        <v>0</v>
      </c>
      <c r="X93" s="1" t="str">
        <f t="shared" ref="X93:X117" ca="1" si="40">IF(O93="", "", MAX(ROUND(-(INDIRECT("S" &amp; ROW() - 1) - S93)/OFFSET($C$1, 1, 0), 0), 1) * OFFSET($C$1, 1, 0))</f>
        <v/>
      </c>
    </row>
    <row r="94" spans="10:24" ht="14.55" customHeight="1" x14ac:dyDescent="0.3">
      <c r="J94" s="11" t="str">
        <f t="shared" ca="1" si="32"/>
        <v/>
      </c>
      <c r="K94" s="18" t="str">
        <f>IF(H94="", "", IF(H94="-","",VLOOKUP(H94, 'Вода SKU'!$A$1:$C$150, 3, 0)))</f>
        <v/>
      </c>
      <c r="M94" s="20"/>
      <c r="N94" s="19" t="str">
        <f t="shared" ca="1" si="33"/>
        <v/>
      </c>
      <c r="P94" s="1">
        <f t="shared" si="34"/>
        <v>0</v>
      </c>
      <c r="Q94" s="1">
        <f t="shared" ca="1" si="31"/>
        <v>0</v>
      </c>
      <c r="R94" s="1">
        <f t="shared" si="35"/>
        <v>0</v>
      </c>
      <c r="S94" s="1">
        <f t="shared" ca="1" si="36"/>
        <v>-2.25</v>
      </c>
      <c r="T94" s="1" t="str">
        <f>IF(H94="","",VLOOKUP(H94,'Вода SKU'!$A$1:$B$150,2,0))</f>
        <v/>
      </c>
      <c r="U94" s="1">
        <f t="shared" ca="1" si="37"/>
        <v>7.6190476190476186</v>
      </c>
      <c r="V94" s="1">
        <f t="shared" si="38"/>
        <v>0</v>
      </c>
      <c r="W94" s="1">
        <f t="shared" ca="1" si="39"/>
        <v>0</v>
      </c>
      <c r="X94" s="1" t="str">
        <f t="shared" ca="1" si="40"/>
        <v/>
      </c>
    </row>
    <row r="95" spans="10:24" ht="14.55" customHeight="1" x14ac:dyDescent="0.3">
      <c r="J95" s="11" t="str">
        <f t="shared" ca="1" si="32"/>
        <v/>
      </c>
      <c r="K95" s="18" t="str">
        <f>IF(H95="", "", IF(H95="-","",VLOOKUP(H95, 'Вода SKU'!$A$1:$C$150, 3, 0)))</f>
        <v/>
      </c>
      <c r="M95" s="20"/>
      <c r="N95" s="19" t="str">
        <f t="shared" ca="1" si="33"/>
        <v/>
      </c>
      <c r="P95" s="1">
        <f t="shared" si="34"/>
        <v>0</v>
      </c>
      <c r="Q95" s="1">
        <f t="shared" ref="Q95:Q117" ca="1" si="41">IF(O95 = "-", SUM(INDIRECT(ADDRESS(2,COLUMN(P95)) &amp; ":" &amp; ADDRESS(ROW(),COLUMN(P95)))), 0)</f>
        <v>0</v>
      </c>
      <c r="R95" s="1">
        <f t="shared" si="35"/>
        <v>0</v>
      </c>
      <c r="S95" s="1">
        <f t="shared" ca="1" si="36"/>
        <v>-2.25</v>
      </c>
      <c r="T95" s="1" t="str">
        <f>IF(H95="","",VLOOKUP(H95,'Вода SKU'!$A$1:$B$150,2,0))</f>
        <v/>
      </c>
      <c r="U95" s="1">
        <f t="shared" ca="1" si="37"/>
        <v>7.6190476190476186</v>
      </c>
      <c r="V95" s="1">
        <f t="shared" si="38"/>
        <v>0</v>
      </c>
      <c r="W95" s="1">
        <f t="shared" ca="1" si="39"/>
        <v>0</v>
      </c>
      <c r="X95" s="1" t="str">
        <f t="shared" ca="1" si="40"/>
        <v/>
      </c>
    </row>
    <row r="96" spans="10:24" ht="14.55" customHeight="1" x14ac:dyDescent="0.3">
      <c r="J96" s="11" t="str">
        <f t="shared" ca="1" si="32"/>
        <v/>
      </c>
      <c r="K96" s="18" t="str">
        <f>IF(H96="", "", IF(H96="-","",VLOOKUP(H96, 'Вода SKU'!$A$1:$C$150, 3, 0)))</f>
        <v/>
      </c>
      <c r="M96" s="20"/>
      <c r="N96" s="19" t="str">
        <f t="shared" ca="1" si="33"/>
        <v/>
      </c>
      <c r="P96" s="1">
        <f t="shared" si="34"/>
        <v>0</v>
      </c>
      <c r="Q96" s="1">
        <f t="shared" ca="1" si="41"/>
        <v>0</v>
      </c>
      <c r="R96" s="1">
        <f t="shared" si="35"/>
        <v>0</v>
      </c>
      <c r="S96" s="1">
        <f t="shared" ca="1" si="36"/>
        <v>-2.25</v>
      </c>
      <c r="T96" s="1" t="str">
        <f>IF(H96="","",VLOOKUP(H96,'Вода SKU'!$A$1:$B$150,2,0))</f>
        <v/>
      </c>
      <c r="U96" s="1">
        <f t="shared" ca="1" si="37"/>
        <v>7.6190476190476186</v>
      </c>
      <c r="V96" s="1">
        <f t="shared" si="38"/>
        <v>0</v>
      </c>
      <c r="W96" s="1">
        <f t="shared" ca="1" si="39"/>
        <v>0</v>
      </c>
      <c r="X96" s="1" t="str">
        <f t="shared" ca="1" si="40"/>
        <v/>
      </c>
    </row>
    <row r="97" spans="10:24" ht="14.55" customHeight="1" x14ac:dyDescent="0.3">
      <c r="J97" s="11" t="str">
        <f t="shared" ca="1" si="32"/>
        <v/>
      </c>
      <c r="K97" s="18" t="str">
        <f>IF(H97="", "", IF(H97="-","",VLOOKUP(H97, 'Вода SKU'!$A$1:$C$150, 3, 0)))</f>
        <v/>
      </c>
      <c r="M97" s="20"/>
      <c r="N97" s="19" t="str">
        <f t="shared" ca="1" si="33"/>
        <v/>
      </c>
      <c r="P97" s="1">
        <f t="shared" si="34"/>
        <v>0</v>
      </c>
      <c r="Q97" s="1">
        <f t="shared" ca="1" si="41"/>
        <v>0</v>
      </c>
      <c r="R97" s="1">
        <f t="shared" si="35"/>
        <v>0</v>
      </c>
      <c r="S97" s="1">
        <f t="shared" ca="1" si="36"/>
        <v>-2.25</v>
      </c>
      <c r="T97" s="1" t="str">
        <f>IF(H97="","",VLOOKUP(H97,'Вода SKU'!$A$1:$B$150,2,0))</f>
        <v/>
      </c>
      <c r="U97" s="1">
        <f t="shared" ca="1" si="37"/>
        <v>7.6190476190476186</v>
      </c>
      <c r="V97" s="1">
        <f t="shared" si="38"/>
        <v>0</v>
      </c>
      <c r="W97" s="1">
        <f t="shared" ca="1" si="39"/>
        <v>0</v>
      </c>
      <c r="X97" s="1" t="str">
        <f t="shared" ca="1" si="40"/>
        <v/>
      </c>
    </row>
    <row r="98" spans="10:24" ht="14.55" customHeight="1" x14ac:dyDescent="0.3">
      <c r="J98" s="11" t="str">
        <f t="shared" ca="1" si="32"/>
        <v/>
      </c>
      <c r="K98" s="18" t="str">
        <f>IF(H98="", "", IF(H98="-","",VLOOKUP(H98, 'Вода SKU'!$A$1:$C$150, 3, 0)))</f>
        <v/>
      </c>
      <c r="M98" s="20"/>
      <c r="N98" s="19" t="str">
        <f t="shared" ca="1" si="33"/>
        <v/>
      </c>
      <c r="P98" s="1">
        <f t="shared" si="34"/>
        <v>0</v>
      </c>
      <c r="Q98" s="1">
        <f t="shared" ca="1" si="41"/>
        <v>0</v>
      </c>
      <c r="R98" s="1">
        <f t="shared" si="35"/>
        <v>0</v>
      </c>
      <c r="S98" s="1">
        <f t="shared" ca="1" si="36"/>
        <v>-2.25</v>
      </c>
      <c r="T98" s="1" t="str">
        <f>IF(H98="","",VLOOKUP(H98,'Вода SKU'!$A$1:$B$150,2,0))</f>
        <v/>
      </c>
      <c r="U98" s="1">
        <f t="shared" ca="1" si="37"/>
        <v>7.6190476190476186</v>
      </c>
      <c r="V98" s="1">
        <f t="shared" si="38"/>
        <v>0</v>
      </c>
      <c r="W98" s="1">
        <f t="shared" ca="1" si="39"/>
        <v>0</v>
      </c>
      <c r="X98" s="1" t="str">
        <f t="shared" ca="1" si="40"/>
        <v/>
      </c>
    </row>
    <row r="99" spans="10:24" ht="14.55" customHeight="1" x14ac:dyDescent="0.3">
      <c r="J99" s="11" t="str">
        <f t="shared" ca="1" si="32"/>
        <v/>
      </c>
      <c r="K99" s="18" t="str">
        <f>IF(H99="", "", IF(H99="-","",VLOOKUP(H99, 'Вода SKU'!$A$1:$C$150, 3, 0)))</f>
        <v/>
      </c>
      <c r="M99" s="20"/>
      <c r="N99" s="19" t="str">
        <f t="shared" ca="1" si="33"/>
        <v/>
      </c>
      <c r="P99" s="1">
        <f t="shared" si="34"/>
        <v>0</v>
      </c>
      <c r="Q99" s="1">
        <f t="shared" ca="1" si="41"/>
        <v>0</v>
      </c>
      <c r="R99" s="1">
        <f t="shared" si="35"/>
        <v>0</v>
      </c>
      <c r="S99" s="1">
        <f t="shared" ca="1" si="36"/>
        <v>-2.25</v>
      </c>
      <c r="T99" s="1" t="str">
        <f>IF(H99="","",VLOOKUP(H99,'Вода SKU'!$A$1:$B$150,2,0))</f>
        <v/>
      </c>
      <c r="U99" s="1">
        <f t="shared" ca="1" si="37"/>
        <v>7.6190476190476186</v>
      </c>
      <c r="V99" s="1">
        <f t="shared" si="38"/>
        <v>0</v>
      </c>
      <c r="W99" s="1">
        <f t="shared" ca="1" si="39"/>
        <v>0</v>
      </c>
      <c r="X99" s="1" t="str">
        <f t="shared" ca="1" si="40"/>
        <v/>
      </c>
    </row>
    <row r="100" spans="10:24" ht="14.55" customHeight="1" x14ac:dyDescent="0.3">
      <c r="J100" s="11" t="str">
        <f t="shared" ca="1" si="32"/>
        <v/>
      </c>
      <c r="K100" s="18" t="str">
        <f>IF(H100="", "", IF(H100="-","",VLOOKUP(H100, 'Вода SKU'!$A$1:$C$150, 3, 0)))</f>
        <v/>
      </c>
      <c r="M100" s="20"/>
      <c r="N100" s="19" t="str">
        <f t="shared" ca="1" si="33"/>
        <v/>
      </c>
      <c r="P100" s="1">
        <f t="shared" si="34"/>
        <v>0</v>
      </c>
      <c r="Q100" s="1">
        <f t="shared" ca="1" si="41"/>
        <v>0</v>
      </c>
      <c r="R100" s="1">
        <f t="shared" si="35"/>
        <v>0</v>
      </c>
      <c r="S100" s="1">
        <f t="shared" ca="1" si="36"/>
        <v>-2.25</v>
      </c>
      <c r="T100" s="1" t="str">
        <f>IF(H100="","",VLOOKUP(H100,'Вода SKU'!$A$1:$B$150,2,0))</f>
        <v/>
      </c>
      <c r="U100" s="1">
        <f t="shared" ca="1" si="37"/>
        <v>7.6190476190476186</v>
      </c>
      <c r="V100" s="1">
        <f t="shared" si="38"/>
        <v>0</v>
      </c>
      <c r="W100" s="1">
        <f t="shared" ca="1" si="39"/>
        <v>0</v>
      </c>
      <c r="X100" s="1" t="str">
        <f t="shared" ca="1" si="40"/>
        <v/>
      </c>
    </row>
    <row r="101" spans="10:24" ht="14.55" customHeight="1" x14ac:dyDescent="0.3">
      <c r="J101" s="11" t="str">
        <f t="shared" ca="1" si="32"/>
        <v/>
      </c>
      <c r="K101" s="18" t="str">
        <f>IF(H101="", "", IF(H101="-","",VLOOKUP(H101, 'Вода SKU'!$A$1:$C$150, 3, 0)))</f>
        <v/>
      </c>
      <c r="M101" s="20"/>
      <c r="N101" s="19" t="str">
        <f t="shared" ca="1" si="33"/>
        <v/>
      </c>
      <c r="P101" s="1">
        <f t="shared" si="34"/>
        <v>0</v>
      </c>
      <c r="Q101" s="1">
        <f t="shared" ca="1" si="41"/>
        <v>0</v>
      </c>
      <c r="R101" s="1">
        <f t="shared" si="35"/>
        <v>0</v>
      </c>
      <c r="S101" s="1">
        <f t="shared" ca="1" si="36"/>
        <v>-2.25</v>
      </c>
      <c r="T101" s="1" t="str">
        <f>IF(H101="","",VLOOKUP(H101,'Вода SKU'!$A$1:$B$150,2,0))</f>
        <v/>
      </c>
      <c r="U101" s="1">
        <f t="shared" ca="1" si="37"/>
        <v>7.6190476190476186</v>
      </c>
      <c r="V101" s="1">
        <f t="shared" si="38"/>
        <v>0</v>
      </c>
      <c r="W101" s="1">
        <f t="shared" ca="1" si="39"/>
        <v>0</v>
      </c>
      <c r="X101" s="1" t="str">
        <f t="shared" ca="1" si="40"/>
        <v/>
      </c>
    </row>
    <row r="102" spans="10:24" ht="14.55" customHeight="1" x14ac:dyDescent="0.3">
      <c r="J102" s="11" t="str">
        <f t="shared" ca="1" si="32"/>
        <v/>
      </c>
      <c r="K102" s="18" t="str">
        <f>IF(H102="", "", IF(H102="-","",VLOOKUP(H102, 'Вода SKU'!$A$1:$C$150, 3, 0)))</f>
        <v/>
      </c>
      <c r="M102" s="20"/>
      <c r="N102" s="19" t="str">
        <f t="shared" ca="1" si="33"/>
        <v/>
      </c>
      <c r="P102" s="1">
        <f t="shared" si="34"/>
        <v>0</v>
      </c>
      <c r="Q102" s="1">
        <f t="shared" ca="1" si="41"/>
        <v>0</v>
      </c>
      <c r="R102" s="1">
        <f t="shared" si="35"/>
        <v>0</v>
      </c>
      <c r="S102" s="1">
        <f t="shared" ca="1" si="36"/>
        <v>-2.25</v>
      </c>
      <c r="T102" s="1" t="str">
        <f>IF(H102="","",VLOOKUP(H102,'Вода SKU'!$A$1:$B$150,2,0))</f>
        <v/>
      </c>
      <c r="U102" s="1">
        <f t="shared" ca="1" si="37"/>
        <v>7.6190476190476186</v>
      </c>
      <c r="V102" s="1">
        <f t="shared" si="38"/>
        <v>0</v>
      </c>
      <c r="W102" s="1">
        <f t="shared" ca="1" si="39"/>
        <v>0</v>
      </c>
      <c r="X102" s="1" t="str">
        <f t="shared" ca="1" si="40"/>
        <v/>
      </c>
    </row>
    <row r="103" spans="10:24" ht="14.55" customHeight="1" x14ac:dyDescent="0.3">
      <c r="J103" s="11" t="str">
        <f t="shared" ca="1" si="32"/>
        <v/>
      </c>
      <c r="K103" s="18" t="str">
        <f>IF(H103="", "", IF(H103="-","",VLOOKUP(H103, 'Вода SKU'!$A$1:$C$150, 3, 0)))</f>
        <v/>
      </c>
      <c r="M103" s="20"/>
      <c r="N103" s="19" t="str">
        <f t="shared" ca="1" si="33"/>
        <v/>
      </c>
      <c r="P103" s="1">
        <f t="shared" si="34"/>
        <v>0</v>
      </c>
      <c r="Q103" s="1">
        <f t="shared" ca="1" si="41"/>
        <v>0</v>
      </c>
      <c r="R103" s="1">
        <f t="shared" si="35"/>
        <v>0</v>
      </c>
      <c r="S103" s="1">
        <f t="shared" ca="1" si="36"/>
        <v>-2.25</v>
      </c>
      <c r="T103" s="1" t="str">
        <f>IF(H103="","",VLOOKUP(H103,'Вода SKU'!$A$1:$B$150,2,0))</f>
        <v/>
      </c>
      <c r="U103" s="1">
        <f t="shared" ca="1" si="37"/>
        <v>7.6190476190476186</v>
      </c>
      <c r="V103" s="1">
        <f t="shared" si="38"/>
        <v>0</v>
      </c>
      <c r="W103" s="1">
        <f t="shared" ca="1" si="39"/>
        <v>0</v>
      </c>
      <c r="X103" s="1" t="str">
        <f t="shared" ca="1" si="40"/>
        <v/>
      </c>
    </row>
    <row r="104" spans="10:24" ht="14.55" customHeight="1" x14ac:dyDescent="0.3">
      <c r="J104" s="11" t="str">
        <f t="shared" ca="1" si="32"/>
        <v/>
      </c>
      <c r="K104" s="18" t="str">
        <f>IF(H104="", "", IF(H104="-","",VLOOKUP(H104, 'Вода SKU'!$A$1:$C$150, 3, 0)))</f>
        <v/>
      </c>
      <c r="M104" s="20"/>
      <c r="N104" s="19" t="str">
        <f t="shared" ca="1" si="33"/>
        <v/>
      </c>
      <c r="P104" s="1">
        <f t="shared" si="34"/>
        <v>0</v>
      </c>
      <c r="Q104" s="1">
        <f t="shared" ca="1" si="41"/>
        <v>0</v>
      </c>
      <c r="R104" s="1">
        <f t="shared" si="35"/>
        <v>0</v>
      </c>
      <c r="S104" s="1">
        <f t="shared" ca="1" si="36"/>
        <v>-2.25</v>
      </c>
      <c r="T104" s="1" t="str">
        <f>IF(H104="","",VLOOKUP(H104,'Вода SKU'!$A$1:$B$150,2,0))</f>
        <v/>
      </c>
      <c r="U104" s="1">
        <f t="shared" ca="1" si="37"/>
        <v>7.6190476190476186</v>
      </c>
      <c r="V104" s="1">
        <f t="shared" si="38"/>
        <v>0</v>
      </c>
      <c r="W104" s="1">
        <f t="shared" ca="1" si="39"/>
        <v>0</v>
      </c>
      <c r="X104" s="1" t="str">
        <f t="shared" ca="1" si="40"/>
        <v/>
      </c>
    </row>
    <row r="105" spans="10:24" ht="14.55" customHeight="1" x14ac:dyDescent="0.3">
      <c r="J105" s="11" t="str">
        <f t="shared" ca="1" si="32"/>
        <v/>
      </c>
      <c r="K105" s="18" t="str">
        <f>IF(H105="", "", IF(H105="-","",VLOOKUP(H105, 'Вода SKU'!$A$1:$C$150, 3, 0)))</f>
        <v/>
      </c>
      <c r="M105" s="20"/>
      <c r="N105" s="19" t="str">
        <f t="shared" ca="1" si="33"/>
        <v/>
      </c>
      <c r="P105" s="1">
        <f t="shared" si="34"/>
        <v>0</v>
      </c>
      <c r="Q105" s="1">
        <f t="shared" ca="1" si="41"/>
        <v>0</v>
      </c>
      <c r="R105" s="1">
        <f t="shared" si="35"/>
        <v>0</v>
      </c>
      <c r="S105" s="1">
        <f t="shared" ca="1" si="36"/>
        <v>-2.25</v>
      </c>
      <c r="T105" s="1" t="str">
        <f>IF(H105="","",VLOOKUP(H105,'Вода SKU'!$A$1:$B$150,2,0))</f>
        <v/>
      </c>
      <c r="U105" s="1">
        <f t="shared" ca="1" si="37"/>
        <v>7.6190476190476186</v>
      </c>
      <c r="V105" s="1">
        <f t="shared" si="38"/>
        <v>0</v>
      </c>
      <c r="W105" s="1">
        <f t="shared" ca="1" si="39"/>
        <v>0</v>
      </c>
      <c r="X105" s="1" t="str">
        <f t="shared" ca="1" si="40"/>
        <v/>
      </c>
    </row>
    <row r="106" spans="10:24" ht="14.55" customHeight="1" x14ac:dyDescent="0.3">
      <c r="J106" s="11" t="str">
        <f t="shared" ca="1" si="32"/>
        <v/>
      </c>
      <c r="K106" s="18" t="str">
        <f>IF(H106="", "", IF(H106="-","",VLOOKUP(H106, 'Вода SKU'!$A$1:$C$150, 3, 0)))</f>
        <v/>
      </c>
      <c r="M106" s="20"/>
      <c r="N106" s="19" t="str">
        <f t="shared" ca="1" si="33"/>
        <v/>
      </c>
      <c r="P106" s="1">
        <f t="shared" si="34"/>
        <v>0</v>
      </c>
      <c r="Q106" s="1">
        <f t="shared" ca="1" si="41"/>
        <v>0</v>
      </c>
      <c r="R106" s="1">
        <f t="shared" si="35"/>
        <v>0</v>
      </c>
      <c r="S106" s="1">
        <f t="shared" ca="1" si="36"/>
        <v>-2.25</v>
      </c>
      <c r="T106" s="1" t="str">
        <f>IF(H106="","",VLOOKUP(H106,'Вода SKU'!$A$1:$B$150,2,0))</f>
        <v/>
      </c>
      <c r="U106" s="1">
        <f t="shared" ca="1" si="37"/>
        <v>7.6190476190476186</v>
      </c>
      <c r="V106" s="1">
        <f t="shared" si="38"/>
        <v>0</v>
      </c>
      <c r="W106" s="1">
        <f t="shared" ca="1" si="39"/>
        <v>0</v>
      </c>
      <c r="X106" s="1" t="str">
        <f t="shared" ca="1" si="40"/>
        <v/>
      </c>
    </row>
    <row r="107" spans="10:24" ht="14.55" customHeight="1" x14ac:dyDescent="0.3">
      <c r="J107" s="11" t="str">
        <f t="shared" ca="1" si="32"/>
        <v/>
      </c>
      <c r="K107" s="18" t="str">
        <f>IF(H107="", "", IF(H107="-","",VLOOKUP(H107, 'Вода SKU'!$A$1:$C$150, 3, 0)))</f>
        <v/>
      </c>
      <c r="M107" s="20"/>
      <c r="N107" s="19" t="str">
        <f t="shared" ca="1" si="33"/>
        <v/>
      </c>
      <c r="P107" s="1">
        <f t="shared" si="34"/>
        <v>0</v>
      </c>
      <c r="Q107" s="1">
        <f t="shared" ca="1" si="41"/>
        <v>0</v>
      </c>
      <c r="R107" s="1">
        <f t="shared" si="35"/>
        <v>0</v>
      </c>
      <c r="S107" s="1">
        <f t="shared" ca="1" si="36"/>
        <v>-2.25</v>
      </c>
      <c r="T107" s="1" t="str">
        <f>IF(H107="","",VLOOKUP(H107,'Вода SKU'!$A$1:$B$150,2,0))</f>
        <v/>
      </c>
      <c r="U107" s="1">
        <f t="shared" ca="1" si="37"/>
        <v>7.6190476190476186</v>
      </c>
      <c r="V107" s="1">
        <f t="shared" si="38"/>
        <v>0</v>
      </c>
      <c r="W107" s="1">
        <f t="shared" ca="1" si="39"/>
        <v>0</v>
      </c>
      <c r="X107" s="1" t="str">
        <f t="shared" ca="1" si="40"/>
        <v/>
      </c>
    </row>
    <row r="108" spans="10:24" ht="14.55" customHeight="1" x14ac:dyDescent="0.3">
      <c r="J108" s="11" t="str">
        <f t="shared" ca="1" si="32"/>
        <v/>
      </c>
      <c r="K108" s="18" t="str">
        <f>IF(H108="", "", IF(H108="-","",VLOOKUP(H108, 'Вода SKU'!$A$1:$C$150, 3, 0)))</f>
        <v/>
      </c>
      <c r="M108" s="20"/>
      <c r="N108" s="19" t="str">
        <f t="shared" ca="1" si="33"/>
        <v/>
      </c>
      <c r="P108" s="1">
        <f t="shared" si="34"/>
        <v>0</v>
      </c>
      <c r="Q108" s="1">
        <f t="shared" ca="1" si="41"/>
        <v>0</v>
      </c>
      <c r="R108" s="1">
        <f t="shared" si="35"/>
        <v>0</v>
      </c>
      <c r="S108" s="1">
        <f t="shared" ca="1" si="36"/>
        <v>-2.25</v>
      </c>
      <c r="T108" s="1" t="str">
        <f>IF(H108="","",VLOOKUP(H108,'Вода SKU'!$A$1:$B$150,2,0))</f>
        <v/>
      </c>
      <c r="U108" s="1">
        <f t="shared" ca="1" si="37"/>
        <v>7.6190476190476186</v>
      </c>
      <c r="V108" s="1">
        <f t="shared" si="38"/>
        <v>0</v>
      </c>
      <c r="W108" s="1">
        <f t="shared" ca="1" si="39"/>
        <v>0</v>
      </c>
      <c r="X108" s="1" t="str">
        <f t="shared" ca="1" si="40"/>
        <v/>
      </c>
    </row>
    <row r="109" spans="10:24" ht="14.55" customHeight="1" x14ac:dyDescent="0.3">
      <c r="J109" s="11" t="str">
        <f t="shared" ca="1" si="32"/>
        <v/>
      </c>
      <c r="K109" s="18" t="str">
        <f>IF(H109="", "", IF(H109="-","",VLOOKUP(H109, 'Вода SKU'!$A$1:$C$150, 3, 0)))</f>
        <v/>
      </c>
      <c r="M109" s="20"/>
      <c r="N109" s="19" t="str">
        <f t="shared" ca="1" si="33"/>
        <v/>
      </c>
      <c r="P109" s="1">
        <f t="shared" si="34"/>
        <v>0</v>
      </c>
      <c r="Q109" s="1">
        <f t="shared" ca="1" si="41"/>
        <v>0</v>
      </c>
      <c r="R109" s="1">
        <f t="shared" si="35"/>
        <v>0</v>
      </c>
      <c r="S109" s="1">
        <f t="shared" ca="1" si="36"/>
        <v>-2.25</v>
      </c>
      <c r="T109" s="1" t="str">
        <f>IF(H109="","",VLOOKUP(H109,'Вода SKU'!$A$1:$B$150,2,0))</f>
        <v/>
      </c>
      <c r="U109" s="1">
        <f t="shared" ca="1" si="37"/>
        <v>7.6190476190476186</v>
      </c>
      <c r="V109" s="1">
        <f t="shared" si="38"/>
        <v>0</v>
      </c>
      <c r="W109" s="1">
        <f t="shared" ca="1" si="39"/>
        <v>0</v>
      </c>
      <c r="X109" s="1" t="str">
        <f t="shared" ca="1" si="40"/>
        <v/>
      </c>
    </row>
    <row r="110" spans="10:24" ht="14.55" customHeight="1" x14ac:dyDescent="0.3">
      <c r="J110" s="11" t="str">
        <f t="shared" ca="1" si="32"/>
        <v/>
      </c>
      <c r="K110" s="18" t="str">
        <f>IF(H110="", "", IF(H110="-","",VLOOKUP(H110, 'Вода SKU'!$A$1:$C$150, 3, 0)))</f>
        <v/>
      </c>
      <c r="M110" s="20"/>
      <c r="N110" s="19" t="str">
        <f t="shared" ca="1" si="33"/>
        <v/>
      </c>
      <c r="P110" s="1">
        <f t="shared" si="34"/>
        <v>0</v>
      </c>
      <c r="Q110" s="1">
        <f t="shared" ca="1" si="41"/>
        <v>0</v>
      </c>
      <c r="R110" s="1">
        <f t="shared" si="35"/>
        <v>0</v>
      </c>
      <c r="S110" s="1">
        <f t="shared" ca="1" si="36"/>
        <v>-2.25</v>
      </c>
      <c r="T110" s="1" t="str">
        <f>IF(H110="","",VLOOKUP(H110,'Вода SKU'!$A$1:$B$150,2,0))</f>
        <v/>
      </c>
      <c r="U110" s="1">
        <f t="shared" ca="1" si="37"/>
        <v>7.6190476190476186</v>
      </c>
      <c r="V110" s="1">
        <f t="shared" si="38"/>
        <v>0</v>
      </c>
      <c r="W110" s="1">
        <f t="shared" ca="1" si="39"/>
        <v>0</v>
      </c>
      <c r="X110" s="1" t="str">
        <f t="shared" ca="1" si="40"/>
        <v/>
      </c>
    </row>
    <row r="111" spans="10:24" ht="14.55" customHeight="1" x14ac:dyDescent="0.3">
      <c r="J111" s="11" t="str">
        <f t="shared" ca="1" si="32"/>
        <v/>
      </c>
      <c r="K111" s="18" t="str">
        <f>IF(H111="", "", IF(H111="-","",VLOOKUP(H111, 'Вода SKU'!$A$1:$C$150, 3, 0)))</f>
        <v/>
      </c>
      <c r="M111" s="20"/>
      <c r="N111" s="19" t="str">
        <f t="shared" ca="1" si="33"/>
        <v/>
      </c>
      <c r="P111" s="1">
        <f t="shared" si="34"/>
        <v>0</v>
      </c>
      <c r="Q111" s="1">
        <f t="shared" ca="1" si="41"/>
        <v>0</v>
      </c>
      <c r="R111" s="1">
        <f t="shared" si="35"/>
        <v>0</v>
      </c>
      <c r="S111" s="1">
        <f t="shared" ca="1" si="36"/>
        <v>-2.25</v>
      </c>
      <c r="T111" s="1" t="str">
        <f>IF(H111="","",VLOOKUP(H111,'Вода SKU'!$A$1:$B$150,2,0))</f>
        <v/>
      </c>
      <c r="U111" s="1">
        <f t="shared" ca="1" si="37"/>
        <v>7.6190476190476186</v>
      </c>
      <c r="V111" s="1">
        <f t="shared" si="38"/>
        <v>0</v>
      </c>
      <c r="W111" s="1">
        <f t="shared" ca="1" si="39"/>
        <v>0</v>
      </c>
      <c r="X111" s="1" t="str">
        <f t="shared" ca="1" si="40"/>
        <v/>
      </c>
    </row>
    <row r="112" spans="10:24" ht="14.55" customHeight="1" x14ac:dyDescent="0.3">
      <c r="J112" s="11" t="str">
        <f t="shared" ca="1" si="32"/>
        <v/>
      </c>
      <c r="K112" s="18" t="str">
        <f>IF(H112="", "", IF(H112="-","",VLOOKUP(H112, 'Вода SKU'!$A$1:$C$150, 3, 0)))</f>
        <v/>
      </c>
      <c r="M112" s="20"/>
      <c r="N112" s="19" t="str">
        <f t="shared" ca="1" si="33"/>
        <v/>
      </c>
      <c r="P112" s="1">
        <f t="shared" si="34"/>
        <v>0</v>
      </c>
      <c r="Q112" s="1">
        <f t="shared" ca="1" si="41"/>
        <v>0</v>
      </c>
      <c r="R112" s="1">
        <f t="shared" si="35"/>
        <v>0</v>
      </c>
      <c r="S112" s="1">
        <f t="shared" ca="1" si="36"/>
        <v>-2.25</v>
      </c>
      <c r="T112" s="1" t="str">
        <f>IF(H112="","",VLOOKUP(H112,'Вода SKU'!$A$1:$B$150,2,0))</f>
        <v/>
      </c>
      <c r="U112" s="1">
        <f t="shared" ca="1" si="37"/>
        <v>7.6190476190476186</v>
      </c>
      <c r="V112" s="1">
        <f t="shared" si="38"/>
        <v>0</v>
      </c>
      <c r="W112" s="1">
        <f t="shared" ca="1" si="39"/>
        <v>0</v>
      </c>
      <c r="X112" s="1" t="str">
        <f t="shared" ca="1" si="40"/>
        <v/>
      </c>
    </row>
    <row r="113" spans="10:24" ht="14.55" customHeight="1" x14ac:dyDescent="0.3">
      <c r="J113" s="11" t="str">
        <f t="shared" ca="1" si="32"/>
        <v/>
      </c>
      <c r="K113" s="18" t="str">
        <f>IF(H113="", "", IF(H113="-","",VLOOKUP(H113, 'Вода SKU'!$A$1:$C$150, 3, 0)))</f>
        <v/>
      </c>
      <c r="M113" s="20"/>
      <c r="N113" s="19" t="str">
        <f t="shared" ca="1" si="33"/>
        <v/>
      </c>
      <c r="P113" s="1">
        <f t="shared" si="34"/>
        <v>0</v>
      </c>
      <c r="Q113" s="1">
        <f t="shared" ca="1" si="41"/>
        <v>0</v>
      </c>
      <c r="R113" s="1">
        <f t="shared" si="35"/>
        <v>0</v>
      </c>
      <c r="S113" s="1">
        <f t="shared" ca="1" si="36"/>
        <v>-2.25</v>
      </c>
      <c r="T113" s="1" t="str">
        <f>IF(H113="","",VLOOKUP(H113,'Вода SKU'!$A$1:$B$150,2,0))</f>
        <v/>
      </c>
      <c r="U113" s="1">
        <f t="shared" ca="1" si="37"/>
        <v>7.6190476190476186</v>
      </c>
      <c r="V113" s="1">
        <f t="shared" si="38"/>
        <v>0</v>
      </c>
      <c r="W113" s="1">
        <f t="shared" ca="1" si="39"/>
        <v>0</v>
      </c>
      <c r="X113" s="1" t="str">
        <f t="shared" ca="1" si="40"/>
        <v/>
      </c>
    </row>
    <row r="114" spans="10:24" ht="14.55" customHeight="1" x14ac:dyDescent="0.3">
      <c r="J114" s="11" t="str">
        <f t="shared" ca="1" si="32"/>
        <v/>
      </c>
      <c r="K114" s="18" t="str">
        <f>IF(H114="", "", IF(H114="-","",VLOOKUP(H114, 'Вода SKU'!$A$1:$C$150, 3, 0)))</f>
        <v/>
      </c>
      <c r="M114" s="20"/>
      <c r="N114" s="19" t="str">
        <f t="shared" ca="1" si="33"/>
        <v/>
      </c>
      <c r="P114" s="1">
        <f t="shared" si="34"/>
        <v>0</v>
      </c>
      <c r="Q114" s="1">
        <f t="shared" ca="1" si="41"/>
        <v>0</v>
      </c>
      <c r="R114" s="1">
        <f t="shared" si="35"/>
        <v>0</v>
      </c>
      <c r="S114" s="1">
        <f t="shared" ca="1" si="36"/>
        <v>-2.25</v>
      </c>
      <c r="T114" s="1" t="str">
        <f>IF(H114="","",VLOOKUP(H114,'Вода SKU'!$A$1:$B$150,2,0))</f>
        <v/>
      </c>
      <c r="U114" s="1">
        <f t="shared" ca="1" si="37"/>
        <v>7.6190476190476186</v>
      </c>
      <c r="V114" s="1">
        <f t="shared" si="38"/>
        <v>0</v>
      </c>
      <c r="W114" s="1">
        <f t="shared" ca="1" si="39"/>
        <v>0</v>
      </c>
      <c r="X114" s="1" t="str">
        <f t="shared" ca="1" si="40"/>
        <v/>
      </c>
    </row>
    <row r="115" spans="10:24" ht="14.55" customHeight="1" x14ac:dyDescent="0.3">
      <c r="J115" s="11" t="str">
        <f t="shared" ca="1" si="32"/>
        <v/>
      </c>
      <c r="K115" s="18" t="str">
        <f>IF(H115="", "", IF(H115="-","",VLOOKUP(H115, 'Вода SKU'!$A$1:$C$150, 3, 0)))</f>
        <v/>
      </c>
      <c r="M115" s="20"/>
      <c r="N115" s="19" t="str">
        <f t="shared" ca="1" si="33"/>
        <v/>
      </c>
      <c r="P115" s="1">
        <f t="shared" si="34"/>
        <v>0</v>
      </c>
      <c r="Q115" s="1">
        <f t="shared" ca="1" si="41"/>
        <v>0</v>
      </c>
      <c r="R115" s="1">
        <f t="shared" si="35"/>
        <v>0</v>
      </c>
      <c r="S115" s="1">
        <f t="shared" ca="1" si="36"/>
        <v>-2.25</v>
      </c>
      <c r="T115" s="1" t="str">
        <f>IF(H115="","",VLOOKUP(H115,'Вода SKU'!$A$1:$B$150,2,0))</f>
        <v/>
      </c>
      <c r="U115" s="1">
        <f t="shared" ca="1" si="37"/>
        <v>7.6190476190476186</v>
      </c>
      <c r="V115" s="1">
        <f t="shared" si="38"/>
        <v>0</v>
      </c>
      <c r="W115" s="1">
        <f t="shared" ca="1" si="39"/>
        <v>0</v>
      </c>
      <c r="X115" s="1" t="str">
        <f t="shared" ca="1" si="40"/>
        <v/>
      </c>
    </row>
    <row r="116" spans="10:24" ht="14.55" customHeight="1" x14ac:dyDescent="0.3">
      <c r="J116" s="11" t="str">
        <f t="shared" ca="1" si="32"/>
        <v/>
      </c>
      <c r="K116" s="18" t="str">
        <f>IF(H116="", "", IF(H116="-","",VLOOKUP(H116, 'Вода SKU'!$A$1:$C$150, 3, 0)))</f>
        <v/>
      </c>
      <c r="M116" s="20"/>
      <c r="N116" s="19" t="str">
        <f t="shared" ca="1" si="33"/>
        <v/>
      </c>
      <c r="P116" s="1">
        <f t="shared" si="34"/>
        <v>0</v>
      </c>
      <c r="Q116" s="1">
        <f t="shared" ca="1" si="41"/>
        <v>0</v>
      </c>
      <c r="R116" s="1">
        <f t="shared" si="35"/>
        <v>0</v>
      </c>
      <c r="S116" s="1">
        <f t="shared" ca="1" si="36"/>
        <v>-2.25</v>
      </c>
      <c r="T116" s="1" t="str">
        <f>IF(H116="","",VLOOKUP(H116,'Вода SKU'!$A$1:$B$150,2,0))</f>
        <v/>
      </c>
      <c r="U116" s="1">
        <f t="shared" ca="1" si="37"/>
        <v>7.6190476190476186</v>
      </c>
      <c r="V116" s="1">
        <f t="shared" si="38"/>
        <v>0</v>
      </c>
      <c r="W116" s="1">
        <f t="shared" ca="1" si="39"/>
        <v>0</v>
      </c>
      <c r="X116" s="1" t="str">
        <f t="shared" ca="1" si="40"/>
        <v/>
      </c>
    </row>
    <row r="117" spans="10:24" ht="14.55" customHeight="1" x14ac:dyDescent="0.3">
      <c r="J117" s="11" t="str">
        <f t="shared" ca="1" si="32"/>
        <v/>
      </c>
      <c r="K117" s="18" t="str">
        <f>IF(H117="", "", IF(H117="-","",VLOOKUP(H117, 'Вода SKU'!$A$1:$C$150, 3, 0)))</f>
        <v/>
      </c>
      <c r="M117" s="20"/>
      <c r="N117" s="19" t="str">
        <f t="shared" ca="1" si="33"/>
        <v/>
      </c>
      <c r="P117" s="1">
        <f t="shared" si="34"/>
        <v>0</v>
      </c>
      <c r="Q117" s="1">
        <f t="shared" ca="1" si="41"/>
        <v>0</v>
      </c>
      <c r="R117" s="1">
        <f t="shared" si="35"/>
        <v>0</v>
      </c>
      <c r="S117" s="1">
        <f t="shared" ca="1" si="36"/>
        <v>-2.25</v>
      </c>
      <c r="T117" s="1" t="str">
        <f>IF(H117="","",VLOOKUP(H117,'Вода SKU'!$A$1:$B$150,2,0))</f>
        <v/>
      </c>
      <c r="U117" s="1">
        <f t="shared" ca="1" si="37"/>
        <v>7.6190476190476186</v>
      </c>
      <c r="V117" s="1">
        <f t="shared" si="38"/>
        <v>0</v>
      </c>
      <c r="W117" s="1">
        <f t="shared" ca="1" si="39"/>
        <v>0</v>
      </c>
      <c r="X117" s="1" t="str">
        <f t="shared" ca="1" si="40"/>
        <v/>
      </c>
    </row>
    <row r="118" spans="10:24" ht="14.55" customHeight="1" x14ac:dyDescent="0.3">
      <c r="K118" s="18" t="str">
        <f>IF(H118="", "", IF(H118="-","",VLOOKUP(H118, 'Вода SKU'!$A$1:$C$150, 3, 0)))</f>
        <v/>
      </c>
    </row>
    <row r="119" spans="10:24" ht="14.55" customHeight="1" x14ac:dyDescent="0.3">
      <c r="K119" s="18" t="str">
        <f>IF(H119="", "", IF(H119="-","",VLOOKUP(H119, 'Вода SKU'!$A$1:$C$150, 3, 0)))</f>
        <v/>
      </c>
    </row>
    <row r="120" spans="10:24" ht="14.55" customHeight="1" x14ac:dyDescent="0.3">
      <c r="K120" s="18" t="str">
        <f>IF(H120="", "", IF(H120="-","",VLOOKUP(H120, 'Вода SKU'!$A$1:$C$150, 3, 0)))</f>
        <v/>
      </c>
    </row>
    <row r="121" spans="10:24" ht="14.55" customHeight="1" x14ac:dyDescent="0.3">
      <c r="K121" s="18" t="str">
        <f>IF(H121="", "", IF(H121="-","",VLOOKUP(H121, 'Вода SKU'!$A$1:$C$150, 3, 0)))</f>
        <v/>
      </c>
    </row>
    <row r="122" spans="10:24" ht="14.55" customHeight="1" x14ac:dyDescent="0.3">
      <c r="K122" s="18" t="str">
        <f>IF(H122="", "", IF(H122="-","",VLOOKUP(H122, 'Вода SKU'!$A$1:$C$150, 3, 0)))</f>
        <v/>
      </c>
    </row>
    <row r="123" spans="10:24" ht="14.55" customHeight="1" x14ac:dyDescent="0.3">
      <c r="K123" s="18" t="str">
        <f>IF(H123="", "", IF(H123="-","",VLOOKUP(H123, 'Вода SKU'!$A$1:$C$150, 3, 0)))</f>
        <v/>
      </c>
    </row>
    <row r="124" spans="10:24" ht="14.55" customHeight="1" x14ac:dyDescent="0.3">
      <c r="K124" s="18" t="str">
        <f>IF(H124="", "", IF(H124="-","",VLOOKUP(H124, 'Вода SKU'!$A$1:$C$150, 3, 0)))</f>
        <v/>
      </c>
    </row>
    <row r="125" spans="10:24" ht="14.55" customHeight="1" x14ac:dyDescent="0.3">
      <c r="K125" s="18" t="str">
        <f>IF(H125="", "", IF(H125="-","",VLOOKUP(H125, 'Вода SKU'!$A$1:$C$150, 3, 0)))</f>
        <v/>
      </c>
    </row>
    <row r="126" spans="10:24" ht="14.55" customHeight="1" x14ac:dyDescent="0.3">
      <c r="K126" s="18" t="str">
        <f>IF(H126="", "", IF(H126="-","",VLOOKUP(H126, 'Вода SKU'!$A$1:$C$150, 3, 0)))</f>
        <v/>
      </c>
    </row>
    <row r="127" spans="10:24" ht="14.55" customHeight="1" x14ac:dyDescent="0.3">
      <c r="K127" s="18" t="str">
        <f>IF(H127="", "", IF(H127="-","",VLOOKUP(H127, 'Вода SKU'!$A$1:$C$150, 3, 0)))</f>
        <v/>
      </c>
    </row>
    <row r="128" spans="10:24" ht="14.55" customHeight="1" x14ac:dyDescent="0.3">
      <c r="K128" s="18" t="str">
        <f>IF(H128="", "", IF(H128="-","",VLOOKUP(H128, 'Вода SKU'!$A$1:$C$150, 3, 0)))</f>
        <v/>
      </c>
    </row>
    <row r="129" spans="11:11" ht="14.55" customHeight="1" x14ac:dyDescent="0.3">
      <c r="K129" s="18" t="str">
        <f>IF(H129="", "", IF(H129="-","",VLOOKUP(H129, 'Вода SKU'!$A$1:$C$150, 3, 0)))</f>
        <v/>
      </c>
    </row>
    <row r="130" spans="11:11" ht="14.55" customHeight="1" x14ac:dyDescent="0.3">
      <c r="K130" s="18" t="str">
        <f>IF(H130="", "", IF(H130="-","",VLOOKUP(H130, 'Вода SKU'!$A$1:$C$150, 3, 0)))</f>
        <v/>
      </c>
    </row>
    <row r="131" spans="11:11" ht="14.55" customHeight="1" x14ac:dyDescent="0.3">
      <c r="K131" s="18" t="str">
        <f>IF(H131="", "", IF(H131="-","",VLOOKUP(H131, 'Вода SKU'!$A$1:$C$150, 3, 0)))</f>
        <v/>
      </c>
    </row>
    <row r="132" spans="11:11" ht="14.55" customHeight="1" x14ac:dyDescent="0.3">
      <c r="K132" s="18" t="str">
        <f>IF(H132="", "", IF(H132="-","",VLOOKUP(H132, 'Вода SKU'!$A$1:$C$150, 3, 0)))</f>
        <v/>
      </c>
    </row>
    <row r="133" spans="11:11" ht="14.55" customHeight="1" x14ac:dyDescent="0.3">
      <c r="K133" s="18" t="str">
        <f>IF(H133="", "", IF(H133="-","",VLOOKUP(H133, 'Вода SKU'!$A$1:$C$150, 3, 0)))</f>
        <v/>
      </c>
    </row>
    <row r="134" spans="11:11" ht="14.55" customHeight="1" x14ac:dyDescent="0.3">
      <c r="K134" s="18" t="str">
        <f>IF(H134="", "", IF(H134="-","",VLOOKUP(H134, 'Вода SKU'!$A$1:$C$150, 3, 0)))</f>
        <v/>
      </c>
    </row>
    <row r="135" spans="11:11" ht="14.55" customHeight="1" x14ac:dyDescent="0.3">
      <c r="K135" s="18" t="str">
        <f>IF(H135="", "", IF(H135="-","",VLOOKUP(H135, 'Вода SKU'!$A$1:$C$150, 3, 0)))</f>
        <v/>
      </c>
    </row>
    <row r="136" spans="11:11" ht="14.55" customHeight="1" x14ac:dyDescent="0.3">
      <c r="K136" s="18" t="str">
        <f>IF(H136="", "", IF(H136="-","",VLOOKUP(H136, 'Вода SKU'!$A$1:$C$150, 3, 0)))</f>
        <v/>
      </c>
    </row>
    <row r="137" spans="11:11" ht="14.55" customHeight="1" x14ac:dyDescent="0.3">
      <c r="K137" s="18" t="str">
        <f>IF(H137="", "", IF(H137="-","",VLOOKUP(H137, 'Вода SKU'!$A$1:$C$150, 3, 0)))</f>
        <v/>
      </c>
    </row>
    <row r="138" spans="11:11" ht="14.55" customHeight="1" x14ac:dyDescent="0.3">
      <c r="K138" s="18" t="str">
        <f>IF(H138="", "", IF(H138="-","",VLOOKUP(H138, 'Вода SKU'!$A$1:$C$150, 3, 0)))</f>
        <v/>
      </c>
    </row>
    <row r="139" spans="11:11" ht="14.55" customHeight="1" x14ac:dyDescent="0.3">
      <c r="K139" s="18" t="str">
        <f>IF(H139="", "", IF(H139="-","",VLOOKUP(H139, 'Вода SKU'!$A$1:$C$150, 3, 0)))</f>
        <v/>
      </c>
    </row>
    <row r="140" spans="11:11" ht="14.55" customHeight="1" x14ac:dyDescent="0.3">
      <c r="K140" s="18" t="str">
        <f>IF(H140="", "", IF(H140="-","",VLOOKUP(H140, 'Вода SKU'!$A$1:$C$150, 3, 0)))</f>
        <v/>
      </c>
    </row>
    <row r="141" spans="11:11" ht="14.55" customHeight="1" x14ac:dyDescent="0.3">
      <c r="K141" s="18" t="str">
        <f>IF(H141="", "", IF(H141="-","",VLOOKUP(H141, 'Вода SKU'!$A$1:$C$150, 3, 0)))</f>
        <v/>
      </c>
    </row>
    <row r="142" spans="11:11" ht="14.55" customHeight="1" x14ac:dyDescent="0.3">
      <c r="K142" s="18" t="str">
        <f>IF(H142="", "", IF(H142="-","",VLOOKUP(H142, 'Вода SKU'!$A$1:$C$150, 3, 0)))</f>
        <v/>
      </c>
    </row>
    <row r="143" spans="11:11" ht="14.55" customHeight="1" x14ac:dyDescent="0.3">
      <c r="K143" s="18" t="str">
        <f>IF(H143="", "", IF(H143="-","",VLOOKUP(H143, 'Вода SKU'!$A$1:$C$150, 3, 0)))</f>
        <v/>
      </c>
    </row>
    <row r="144" spans="11:11" ht="14.55" customHeight="1" x14ac:dyDescent="0.3">
      <c r="K144" s="18" t="str">
        <f>IF(H144="", "", IF(H144="-","",VLOOKUP(H144, 'Вода SKU'!$A$1:$C$150, 3, 0)))</f>
        <v/>
      </c>
    </row>
    <row r="145" spans="11:11" ht="14.55" customHeight="1" x14ac:dyDescent="0.3">
      <c r="K145" s="18" t="str">
        <f>IF(H145="", "", IF(H145="-","",VLOOKUP(H145, 'Вода SKU'!$A$1:$C$150, 3, 0)))</f>
        <v/>
      </c>
    </row>
    <row r="146" spans="11:11" ht="14.55" customHeight="1" x14ac:dyDescent="0.3">
      <c r="K146" s="18" t="str">
        <f>IF(H146="", "", IF(H146="-","",VLOOKUP(H146, 'Вода SKU'!$A$1:$C$150, 3, 0)))</f>
        <v/>
      </c>
    </row>
    <row r="147" spans="11:11" ht="14.55" customHeight="1" x14ac:dyDescent="0.3">
      <c r="K147" s="18" t="str">
        <f>IF(H147="", "", IF(H147="-","",VLOOKUP(H147, 'Вода SKU'!$A$1:$C$150, 3, 0)))</f>
        <v/>
      </c>
    </row>
    <row r="148" spans="11:11" ht="14.55" customHeight="1" x14ac:dyDescent="0.3">
      <c r="K148" s="18" t="str">
        <f>IF(H148="", "", IF(H148="-","",VLOOKUP(H148, 'Вода SKU'!$A$1:$C$150, 3, 0)))</f>
        <v/>
      </c>
    </row>
    <row r="149" spans="11:11" ht="14.55" customHeight="1" x14ac:dyDescent="0.3">
      <c r="K149" s="18" t="str">
        <f>IF(H149="", "", IF(H149="-","",VLOOKUP(H149, 'Вода SKU'!$A$1:$C$150, 3, 0)))</f>
        <v/>
      </c>
    </row>
    <row r="150" spans="11:11" ht="14.55" customHeight="1" x14ac:dyDescent="0.3">
      <c r="K150" s="18" t="str">
        <f>IF(H150="", "", IF(H150="-","",VLOOKUP(H150, 'Вода SKU'!$A$1:$C$150, 3, 0)))</f>
        <v/>
      </c>
    </row>
    <row r="151" spans="11:11" ht="14.55" customHeight="1" x14ac:dyDescent="0.3">
      <c r="K151" s="18" t="str">
        <f>IF(H151="", "", IF(H151="-","",VLOOKUP(H151, 'Вода SKU'!$A$1:$C$150, 3, 0)))</f>
        <v/>
      </c>
    </row>
    <row r="152" spans="11:11" ht="14.55" customHeight="1" x14ac:dyDescent="0.3">
      <c r="K152" s="18" t="str">
        <f>IF(H152="", "", IF(H152="-","",VLOOKUP(H152, 'Вода SKU'!$A$1:$C$150, 3, 0)))</f>
        <v/>
      </c>
    </row>
    <row r="153" spans="11:11" ht="14.55" customHeight="1" x14ac:dyDescent="0.3">
      <c r="K153" s="18" t="str">
        <f>IF(H153="", "", IF(H153="-","",VLOOKUP(H153, 'Вода SKU'!$A$1:$C$150, 3, 0)))</f>
        <v/>
      </c>
    </row>
    <row r="154" spans="11:11" ht="14.55" customHeight="1" x14ac:dyDescent="0.3">
      <c r="K154" s="18" t="str">
        <f>IF(H154="", "", IF(H154="-","",VLOOKUP(H154, 'Вода SKU'!$A$1:$C$150, 3, 0)))</f>
        <v/>
      </c>
    </row>
    <row r="155" spans="11:11" ht="14.55" customHeight="1" x14ac:dyDescent="0.3">
      <c r="K155" s="18" t="str">
        <f>IF(H155="", "", IF(H155="-","",VLOOKUP(H155, 'Вода SKU'!$A$1:$C$150, 3, 0)))</f>
        <v/>
      </c>
    </row>
    <row r="156" spans="11:11" ht="14.55" customHeight="1" x14ac:dyDescent="0.3">
      <c r="K156" s="18" t="str">
        <f>IF(H156="", "", IF(H156="-","",VLOOKUP(H156, 'Вода SKU'!$A$1:$C$150, 3, 0)))</f>
        <v/>
      </c>
    </row>
    <row r="157" spans="11:11" ht="14.55" customHeight="1" x14ac:dyDescent="0.3">
      <c r="K157" s="18" t="str">
        <f>IF(H157="", "", IF(H157="-","",VLOOKUP(H157, 'Вода SKU'!$A$1:$C$150, 3, 0)))</f>
        <v/>
      </c>
    </row>
    <row r="158" spans="11:11" ht="14.55" customHeight="1" x14ac:dyDescent="0.3">
      <c r="K158" s="18" t="str">
        <f>IF(H158="", "", IF(H158="-","",VLOOKUP(H158, 'Вода SKU'!$A$1:$C$150, 3, 0)))</f>
        <v/>
      </c>
    </row>
    <row r="159" spans="11:11" ht="14.55" customHeight="1" x14ac:dyDescent="0.3">
      <c r="K159" s="18" t="str">
        <f>IF(H159="", "", IF(H159="-","",VLOOKUP(H159, 'Вода SKU'!$A$1:$C$150, 3, 0)))</f>
        <v/>
      </c>
    </row>
    <row r="160" spans="11:11" ht="14.55" customHeight="1" x14ac:dyDescent="0.3">
      <c r="K160" s="18" t="str">
        <f>IF(H160="", "", IF(H160="-","",VLOOKUP(H160, 'Вода SKU'!$A$1:$C$150, 3, 0)))</f>
        <v/>
      </c>
    </row>
    <row r="161" spans="11:11" ht="14.55" customHeight="1" x14ac:dyDescent="0.3">
      <c r="K161" s="18" t="str">
        <f>IF(H161="", "", IF(H161="-","",VLOOKUP(H161, 'Вода SKU'!$A$1:$C$150, 3, 0)))</f>
        <v/>
      </c>
    </row>
    <row r="162" spans="11:11" ht="14.55" customHeight="1" x14ac:dyDescent="0.3">
      <c r="K162" s="18" t="str">
        <f>IF(H162="", "", IF(H162="-","",VLOOKUP(H162, 'Вода SKU'!$A$1:$C$150, 3, 0)))</f>
        <v/>
      </c>
    </row>
    <row r="163" spans="11:11" ht="14.55" customHeight="1" x14ac:dyDescent="0.3">
      <c r="K163" s="18" t="str">
        <f>IF(H163="", "", IF(H163="-","",VLOOKUP(H163, 'Вода SKU'!$A$1:$C$150, 3, 0)))</f>
        <v/>
      </c>
    </row>
    <row r="164" spans="11:11" ht="14.55" customHeight="1" x14ac:dyDescent="0.3">
      <c r="K164" s="18" t="str">
        <f>IF(H164="", "", IF(H164="-","",VLOOKUP(H164, 'Вода SKU'!$A$1:$C$150, 3, 0)))</f>
        <v/>
      </c>
    </row>
    <row r="165" spans="11:11" ht="14.55" customHeight="1" x14ac:dyDescent="0.3">
      <c r="K165" s="18" t="str">
        <f>IF(H165="", "", IF(H165="-","",VLOOKUP(H165, 'Вода SKU'!$A$1:$C$150, 3, 0)))</f>
        <v/>
      </c>
    </row>
    <row r="166" spans="11:11" ht="14.55" customHeight="1" x14ac:dyDescent="0.3">
      <c r="K166" s="18" t="str">
        <f>IF(H166="", "", IF(H166="-","",VLOOKUP(H166, 'Вода SKU'!$A$1:$C$150, 3, 0)))</f>
        <v/>
      </c>
    </row>
    <row r="167" spans="11:11" ht="14.55" customHeight="1" x14ac:dyDescent="0.3">
      <c r="K167" s="18" t="str">
        <f>IF(H167="", "", IF(H167="-","",VLOOKUP(H167, 'Вода SKU'!$A$1:$C$150, 3, 0)))</f>
        <v/>
      </c>
    </row>
    <row r="168" spans="11:11" ht="14.55" customHeight="1" x14ac:dyDescent="0.3">
      <c r="K168" s="18" t="str">
        <f>IF(H168="", "", IF(H168="-","",VLOOKUP(H168, 'Вода SKU'!$A$1:$C$150, 3, 0)))</f>
        <v/>
      </c>
    </row>
    <row r="169" spans="11:11" ht="14.55" customHeight="1" x14ac:dyDescent="0.3">
      <c r="K169" s="18" t="str">
        <f>IF(H169="", "", IF(H169="-","",VLOOKUP(H169, 'Вода SKU'!$A$1:$C$150, 3, 0)))</f>
        <v/>
      </c>
    </row>
    <row r="170" spans="11:11" ht="14.55" customHeight="1" x14ac:dyDescent="0.3">
      <c r="K170" s="18" t="str">
        <f>IF(H170="", "", IF(H170="-","",VLOOKUP(H170, 'Вода SKU'!$A$1:$C$150, 3, 0)))</f>
        <v/>
      </c>
    </row>
    <row r="171" spans="11:11" ht="14.55" customHeight="1" x14ac:dyDescent="0.3">
      <c r="K171" s="18" t="str">
        <f>IF(H171="", "", IF(H171="-","",VLOOKUP(H171, 'Вода SKU'!$A$1:$C$150, 3, 0)))</f>
        <v/>
      </c>
    </row>
    <row r="172" spans="11:11" ht="14.55" customHeight="1" x14ac:dyDescent="0.3">
      <c r="K172" s="18" t="str">
        <f>IF(H172="", "", IF(H172="-","",VLOOKUP(H172, 'Вода SKU'!$A$1:$C$150, 3, 0)))</f>
        <v/>
      </c>
    </row>
    <row r="173" spans="11:11" ht="14.55" customHeight="1" x14ac:dyDescent="0.3">
      <c r="K173" s="18" t="str">
        <f>IF(H173="", "", IF(H173="-","",VLOOKUP(H173, 'Вода SKU'!$A$1:$C$150, 3, 0)))</f>
        <v/>
      </c>
    </row>
    <row r="174" spans="11:11" ht="14.55" customHeight="1" x14ac:dyDescent="0.3">
      <c r="K174" s="18" t="str">
        <f>IF(H174="", "", IF(H174="-","",VLOOKUP(H174, 'Вода SKU'!$A$1:$C$150, 3, 0)))</f>
        <v/>
      </c>
    </row>
    <row r="175" spans="11:11" ht="14.55" customHeight="1" x14ac:dyDescent="0.3">
      <c r="K175" s="18" t="str">
        <f>IF(H175="", "", IF(H175="-","",VLOOKUP(H175, 'Вода SKU'!$A$1:$C$150, 3, 0)))</f>
        <v/>
      </c>
    </row>
    <row r="176" spans="11:11" ht="14.55" customHeight="1" x14ac:dyDescent="0.3">
      <c r="K176" s="18" t="str">
        <f>IF(H176="", "", IF(H176="-","",VLOOKUP(H176, 'Вода SKU'!$A$1:$C$150, 3, 0)))</f>
        <v/>
      </c>
    </row>
    <row r="177" spans="11:11" ht="14.55" customHeight="1" x14ac:dyDescent="0.3">
      <c r="K177" s="18" t="str">
        <f>IF(H177="", "", IF(H177="-","",VLOOKUP(H177, 'Вода SKU'!$A$1:$C$150, 3, 0)))</f>
        <v/>
      </c>
    </row>
    <row r="178" spans="11:11" ht="14.55" customHeight="1" x14ac:dyDescent="0.3">
      <c r="K178" s="18" t="str">
        <f>IF(H178="", "", IF(H178="-","",VLOOKUP(H178, 'Вода SKU'!$A$1:$C$150, 3, 0)))</f>
        <v/>
      </c>
    </row>
    <row r="179" spans="11:11" ht="14.55" customHeight="1" x14ac:dyDescent="0.3">
      <c r="K179" s="18" t="str">
        <f>IF(H179="", "", IF(H179="-","",VLOOKUP(H179, 'Вода SKU'!$A$1:$C$150, 3, 0)))</f>
        <v/>
      </c>
    </row>
    <row r="180" spans="11:11" ht="14.55" customHeight="1" x14ac:dyDescent="0.3">
      <c r="K180" s="18" t="str">
        <f>IF(H180="", "", IF(H180="-","",VLOOKUP(H180, 'Вода SKU'!$A$1:$C$150, 3, 0)))</f>
        <v/>
      </c>
    </row>
    <row r="181" spans="11:11" ht="14.55" customHeight="1" x14ac:dyDescent="0.3">
      <c r="K181" s="18" t="str">
        <f>IF(H181="", "", IF(H181="-","",VLOOKUP(H181, 'Вода SKU'!$A$1:$C$150, 3, 0)))</f>
        <v/>
      </c>
    </row>
    <row r="182" spans="11:11" ht="14.55" customHeight="1" x14ac:dyDescent="0.3">
      <c r="K182" s="18" t="str">
        <f>IF(H182="", "", IF(H182="-","",VLOOKUP(H182, 'Вода SKU'!$A$1:$C$150, 3, 0)))</f>
        <v/>
      </c>
    </row>
    <row r="183" spans="11:11" ht="14.55" customHeight="1" x14ac:dyDescent="0.3">
      <c r="K183" s="18" t="str">
        <f>IF(H183="", "", IF(H183="-","",VLOOKUP(H183, 'Вода SKU'!$A$1:$C$150, 3, 0)))</f>
        <v/>
      </c>
    </row>
    <row r="184" spans="11:11" ht="14.55" customHeight="1" x14ac:dyDescent="0.3">
      <c r="K184" s="18" t="str">
        <f>IF(H184="", "", IF(H184="-","",VLOOKUP(H184, 'Вода SKU'!$A$1:$C$150, 3, 0)))</f>
        <v/>
      </c>
    </row>
    <row r="185" spans="11:11" ht="14.55" customHeight="1" x14ac:dyDescent="0.3">
      <c r="K185" s="18" t="str">
        <f>IF(H185="", "", IF(H185="-","",VLOOKUP(H185, 'Вода SKU'!$A$1:$C$150, 3, 0)))</f>
        <v/>
      </c>
    </row>
    <row r="186" spans="11:11" ht="14.55" customHeight="1" x14ac:dyDescent="0.3">
      <c r="K186" s="18" t="str">
        <f>IF(H186="", "", IF(H186="-","",VLOOKUP(H186, 'Вода SKU'!$A$1:$C$150, 3, 0)))</f>
        <v/>
      </c>
    </row>
    <row r="187" spans="11:11" ht="14.55" customHeight="1" x14ac:dyDescent="0.3">
      <c r="K187" s="18" t="str">
        <f>IF(H187="", "", IF(H187="-","",VLOOKUP(H187, 'Вода SKU'!$A$1:$C$150, 3, 0)))</f>
        <v/>
      </c>
    </row>
    <row r="188" spans="11:11" ht="14.55" customHeight="1" x14ac:dyDescent="0.3">
      <c r="K188" s="18" t="str">
        <f>IF(H188="", "", IF(H188="-","",VLOOKUP(H188, 'Вода SKU'!$A$1:$C$150, 3, 0)))</f>
        <v/>
      </c>
    </row>
    <row r="189" spans="11:11" ht="14.55" customHeight="1" x14ac:dyDescent="0.3">
      <c r="K189" s="18" t="str">
        <f>IF(H189="", "", IF(H189="-","",VLOOKUP(H189, 'Вода SKU'!$A$1:$C$150, 3, 0)))</f>
        <v/>
      </c>
    </row>
    <row r="190" spans="11:11" ht="14.55" customHeight="1" x14ac:dyDescent="0.3">
      <c r="K190" s="18" t="str">
        <f>IF(H190="", "", IF(H190="-","",VLOOKUP(H190, 'Вода SKU'!$A$1:$C$150, 3, 0)))</f>
        <v/>
      </c>
    </row>
    <row r="191" spans="11:11" ht="14.55" customHeight="1" x14ac:dyDescent="0.3">
      <c r="K191" s="18" t="str">
        <f>IF(H191="", "", IF(H191="-","",VLOOKUP(H191, 'Вода SKU'!$A$1:$C$150, 3, 0)))</f>
        <v/>
      </c>
    </row>
    <row r="192" spans="11:11" ht="14.55" customHeight="1" x14ac:dyDescent="0.3">
      <c r="K192" s="18" t="str">
        <f>IF(H192="", "", IF(H192="-","",VLOOKUP(H192, 'Вода SKU'!$A$1:$C$150, 3, 0)))</f>
        <v/>
      </c>
    </row>
    <row r="193" spans="11:11" ht="14.55" customHeight="1" x14ac:dyDescent="0.3">
      <c r="K193" s="18" t="str">
        <f>IF(H193="", "", IF(H193="-","",VLOOKUP(H193, 'Вода SKU'!$A$1:$C$150, 3, 0)))</f>
        <v/>
      </c>
    </row>
    <row r="194" spans="11:11" ht="14.55" customHeight="1" x14ac:dyDescent="0.3">
      <c r="K194" s="18" t="str">
        <f>IF(H194="", "", IF(H194="-","",VLOOKUP(H194, 'Вода SKU'!$A$1:$C$150, 3, 0)))</f>
        <v/>
      </c>
    </row>
    <row r="195" spans="11:11" ht="14.55" customHeight="1" x14ac:dyDescent="0.3">
      <c r="K195" s="18" t="str">
        <f>IF(H195="", "", IF(H195="-","",VLOOKUP(H195, 'Вода SKU'!$A$1:$C$150, 3, 0)))</f>
        <v/>
      </c>
    </row>
    <row r="196" spans="11:11" ht="14.55" customHeight="1" x14ac:dyDescent="0.3">
      <c r="K196" s="18" t="str">
        <f>IF(H196="", "", IF(H196="-","",VLOOKUP(H196, 'Вода SKU'!$A$1:$C$150, 3, 0)))</f>
        <v/>
      </c>
    </row>
    <row r="197" spans="11:11" ht="14.55" customHeight="1" x14ac:dyDescent="0.3">
      <c r="K197" s="18" t="str">
        <f>IF(H197="", "", IF(H197="-","",VLOOKUP(H197, 'Вода SKU'!$A$1:$C$150, 3, 0)))</f>
        <v/>
      </c>
    </row>
    <row r="198" spans="11:11" ht="14.55" customHeight="1" x14ac:dyDescent="0.3">
      <c r="K198" s="18" t="str">
        <f>IF(H198="", "", IF(H198="-","",VLOOKUP(H198, 'Вода SKU'!$A$1:$C$150, 3, 0)))</f>
        <v/>
      </c>
    </row>
    <row r="199" spans="11:11" ht="14.55" customHeight="1" x14ac:dyDescent="0.3">
      <c r="K199" s="18" t="str">
        <f>IF(H199="", "", IF(H199="-","",VLOOKUP(H199, 'Вода SKU'!$A$1:$C$150, 3, 0)))</f>
        <v/>
      </c>
    </row>
    <row r="200" spans="11:11" ht="14.55" customHeight="1" x14ac:dyDescent="0.3">
      <c r="K200" s="18" t="str">
        <f>IF(H200="", "", IF(H200="-","",VLOOKUP(H200, 'Вода SKU'!$A$1:$C$150, 3, 0)))</f>
        <v/>
      </c>
    </row>
    <row r="201" spans="11:11" ht="14.55" customHeight="1" x14ac:dyDescent="0.3">
      <c r="K201" s="18" t="str">
        <f>IF(H201="", "", IF(H201="-","",VLOOKUP(H201, 'Вода SKU'!$A$1:$C$150, 3, 0)))</f>
        <v/>
      </c>
    </row>
    <row r="202" spans="11:11" ht="14.55" customHeight="1" x14ac:dyDescent="0.3">
      <c r="K202" s="18" t="str">
        <f>IF(H202="", "", IF(H202="-","",VLOOKUP(H202, 'Вода SKU'!$A$1:$C$150, 3, 0)))</f>
        <v/>
      </c>
    </row>
    <row r="203" spans="11:11" ht="14.55" customHeight="1" x14ac:dyDescent="0.3">
      <c r="K203" s="18" t="str">
        <f>IF(H203="", "", IF(H203="-","",VLOOKUP(H203, 'Вода SKU'!$A$1:$C$150, 3, 0)))</f>
        <v/>
      </c>
    </row>
    <row r="204" spans="11:11" ht="14.55" customHeight="1" x14ac:dyDescent="0.3">
      <c r="K204" s="18" t="str">
        <f>IF(H204="", "", IF(H204="-","",VLOOKUP(H204, 'Вода SKU'!$A$1:$C$150, 3, 0)))</f>
        <v/>
      </c>
    </row>
    <row r="205" spans="11:11" ht="14.55" customHeight="1" x14ac:dyDescent="0.3">
      <c r="K205" s="18" t="str">
        <f>IF(H205="", "", IF(H205="-","",VLOOKUP(H205, 'Вода SKU'!$A$1:$C$150, 3, 0)))</f>
        <v/>
      </c>
    </row>
    <row r="206" spans="11:11" ht="14.55" customHeight="1" x14ac:dyDescent="0.3">
      <c r="K206" s="18" t="str">
        <f>IF(H206="", "", IF(H206="-","",VLOOKUP(H206, 'Вода SKU'!$A$1:$C$150, 3, 0)))</f>
        <v/>
      </c>
    </row>
    <row r="207" spans="11:11" ht="14.55" customHeight="1" x14ac:dyDescent="0.3">
      <c r="K207" s="18" t="str">
        <f>IF(H207="", "", IF(H207="-","",VLOOKUP(H207, 'Вода SKU'!$A$1:$C$150, 3, 0)))</f>
        <v/>
      </c>
    </row>
    <row r="208" spans="11:11" ht="14.55" customHeight="1" x14ac:dyDescent="0.3">
      <c r="K208" s="11" t="str">
        <f>IF(H208="", "", IF(H208="-","",VLOOKUP(H208, 'Вода SKU'!$A$1:$C$50, 3, 0)))</f>
        <v/>
      </c>
    </row>
    <row r="209" spans="11:11" ht="14.55" customHeight="1" x14ac:dyDescent="0.3">
      <c r="K209" s="11" t="str">
        <f>IF(H209="", "", IF(H209="-","",VLOOKUP(H209, 'Вода SKU'!$A$1:$C$50, 3, 0)))</f>
        <v/>
      </c>
    </row>
    <row r="210" spans="11:11" ht="14.55" customHeight="1" x14ac:dyDescent="0.3">
      <c r="K210" s="11" t="str">
        <f>IF(H210="", "", IF(H210="-","",VLOOKUP(H210, 'Вода SKU'!$A$1:$C$50, 3, 0)))</f>
        <v/>
      </c>
    </row>
    <row r="211" spans="11:11" ht="14.55" customHeight="1" x14ac:dyDescent="0.3">
      <c r="K211" s="11" t="str">
        <f>IF(H211="", "", IF(H211="-","",VLOOKUP(H211, 'Вода SKU'!$A$1:$C$50, 3, 0)))</f>
        <v/>
      </c>
    </row>
    <row r="212" spans="11:11" ht="14.55" customHeight="1" x14ac:dyDescent="0.3">
      <c r="K212" s="11" t="str">
        <f>IF(H212="", "", IF(H212="-","",VLOOKUP(H212, 'Вода SKU'!$A$1:$C$50, 3, 0)))</f>
        <v/>
      </c>
    </row>
    <row r="213" spans="11:11" ht="14.55" customHeight="1" x14ac:dyDescent="0.3">
      <c r="K213" s="11" t="str">
        <f>IF(H213="", "", IF(H213="-","",VLOOKUP(H213, 'Вода SKU'!$A$1:$C$50, 3, 0)))</f>
        <v/>
      </c>
    </row>
    <row r="214" spans="11:11" ht="14.55" customHeight="1" x14ac:dyDescent="0.3">
      <c r="K214" s="11" t="str">
        <f>IF(H214="", "", IF(H214="-","",VLOOKUP(H214, 'Вода SKU'!$A$1:$C$50, 3, 0)))</f>
        <v/>
      </c>
    </row>
    <row r="215" spans="11:11" ht="14.55" customHeight="1" x14ac:dyDescent="0.3">
      <c r="K215" s="11" t="str">
        <f>IF(H215="", "", IF(H215="-","",VLOOKUP(H215, 'Вода SKU'!$A$1:$C$50, 3, 0)))</f>
        <v/>
      </c>
    </row>
  </sheetData>
  <conditionalFormatting sqref="B2:B12 B14:B117">
    <cfRule type="expression" dxfId="43" priority="8">
      <formula>$B2&lt;&gt;$T2</formula>
    </cfRule>
    <cfRule type="expression" dxfId="42" priority="9">
      <formula>$B2&lt;&gt;$T2</formula>
    </cfRule>
  </conditionalFormatting>
  <conditionalFormatting sqref="J1:J12 J14:J1048576">
    <cfRule type="expression" dxfId="41" priority="11">
      <formula>IF(N1="",0, J1)  &lt; - 0.05* IF(N1="",0,N1)</formula>
    </cfRule>
    <cfRule type="expression" dxfId="40" priority="12">
      <formula>AND(IF(N1="",0, J1)  &gt;= - 0.05* IF(N1="",0,N1), IF(N1="",0, J1) &lt; 0)</formula>
    </cfRule>
    <cfRule type="expression" dxfId="39" priority="13">
      <formula>AND(IF(N1="",0, J1)  &lt;= 0.05* IF(N1="",0,N1), IF(N1="",0, J1) &gt; 0)</formula>
    </cfRule>
    <cfRule type="expression" dxfId="38" priority="14">
      <formula>IF(N1="",0,J1)  &gt; 0.05* IF(N1="",0,N1)</formula>
    </cfRule>
  </conditionalFormatting>
  <conditionalFormatting sqref="J1">
    <cfRule type="expression" dxfId="37" priority="68">
      <formula>SUMIF(J2:J117,"&gt;0")-SUMIF(J2:J117,"&lt;0") &gt; 1</formula>
    </cfRule>
  </conditionalFormatting>
  <conditionalFormatting sqref="B13">
    <cfRule type="expression" dxfId="36" priority="1">
      <formula>$B13&lt;&gt;$T13</formula>
    </cfRule>
    <cfRule type="expression" dxfId="35" priority="2">
      <formula>$B13&lt;&gt;$T13</formula>
    </cfRule>
  </conditionalFormatting>
  <conditionalFormatting sqref="J13">
    <cfRule type="expression" dxfId="34" priority="3">
      <formula>IF(N13="",0, J13)  &lt; - 0.05* IF(N13="",0,N13)</formula>
    </cfRule>
    <cfRule type="expression" dxfId="33" priority="4">
      <formula>AND(IF(N13="",0, J13)  &gt;= - 0.05* IF(N13="",0,N13), IF(N13="",0, J13) &lt; 0)</formula>
    </cfRule>
    <cfRule type="expression" dxfId="32" priority="5">
      <formula>AND(IF(N13="",0, J13)  &lt;= 0.05* IF(N13="",0,N13), IF(N13="",0, J13) &gt; 0)</formula>
    </cfRule>
    <cfRule type="expression" dxfId="31" priority="6">
      <formula>IF(N13="",0,J13)  &gt; 0.05* IF(N13="",0,N13)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xr:uid="{00000000-0002-0000-0200-000002000000}">
          <x14:formula1>
            <xm:f>Мойки!$A$1:$A$3</xm:f>
          </x14:formula1>
          <x14:formula2>
            <xm:f>0</xm:f>
          </x14:formula2>
          <xm:sqref>L1:L117</xm:sqref>
        </x14:dataValidation>
        <x14:dataValidation type="list" showInputMessage="1" xr:uid="{00000000-0002-0000-0200-000000000000}">
          <x14:formula1>
            <xm:f>'Типы варок'!$A$1:$A$102</xm:f>
          </x14:formula1>
          <x14:formula2>
            <xm:f>0</xm:f>
          </x14:formula2>
          <xm:sqref>B2:B117</xm:sqref>
        </x14:dataValidation>
        <x14:dataValidation type="list" showInputMessage="1" xr:uid="{00000000-0002-0000-0200-000001000000}">
          <x14:formula1>
            <xm:f>'Форм фактор плавления'!$A$1:$A$25</xm:f>
          </x14:formula1>
          <x14:formula2>
            <xm:f>0</xm:f>
          </x14:formula2>
          <xm:sqref>E2:F117</xm:sqref>
        </x14:dataValidation>
        <x14:dataValidation type="list" showInputMessage="1" xr:uid="{00000000-0002-0000-0200-000003000000}">
          <x14:formula1>
            <xm:f>'Вода SKU'!$A$1:$A$150</xm:f>
          </x14:formula1>
          <x14:formula2>
            <xm:f>0</xm:f>
          </x14:formula2>
          <xm:sqref>H2:H195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289"/>
  <sheetViews>
    <sheetView tabSelected="1" zoomScale="90" zoomScaleNormal="90" workbookViewId="0">
      <pane ySplit="1" topLeftCell="A2" activePane="bottomLeft" state="frozen"/>
      <selection pane="bottomLeft" activeCell="AA11" sqref="AA11"/>
    </sheetView>
  </sheetViews>
  <sheetFormatPr defaultRowHeight="14.4" x14ac:dyDescent="0.3"/>
  <cols>
    <col min="1" max="1" width="8.5546875" style="1" customWidth="1"/>
    <col min="2" max="2" width="15" style="1" customWidth="1"/>
    <col min="3" max="3" width="10.21875" style="1" customWidth="1"/>
    <col min="4" max="5" width="10.33203125" style="1" customWidth="1"/>
    <col min="6" max="7" width="10.21875" style="1" customWidth="1"/>
    <col min="8" max="8" width="43.21875" style="1" customWidth="1"/>
    <col min="9" max="9" width="10.21875" style="1" customWidth="1"/>
    <col min="10" max="11" width="8.6640625" style="1" customWidth="1"/>
    <col min="12" max="12" width="8.6640625" style="11" customWidth="1"/>
    <col min="13" max="13" width="8.6640625" style="21" customWidth="1"/>
    <col min="14" max="14" width="8.6640625" style="22" customWidth="1"/>
    <col min="15" max="15" width="1.77734375" style="1" hidden="1" customWidth="1"/>
    <col min="16" max="16" width="5.5546875" style="1" hidden="1" customWidth="1"/>
    <col min="17" max="17" width="5.44140625" style="1" hidden="1" customWidth="1"/>
    <col min="18" max="18" width="5" style="1" hidden="1" customWidth="1"/>
    <col min="19" max="19" width="7.5546875" style="1" hidden="1" customWidth="1"/>
    <col min="20" max="20" width="3.21875" style="1" hidden="1" customWidth="1"/>
    <col min="21" max="21" width="6.6640625" style="1" hidden="1" customWidth="1"/>
    <col min="22" max="22" width="14.5546875" style="1" hidden="1" customWidth="1"/>
    <col min="23" max="23" width="12" style="1" hidden="1" customWidth="1"/>
    <col min="24" max="24" width="8.5546875" style="1" hidden="1" customWidth="1"/>
    <col min="25" max="1025" width="8.5546875" style="1" customWidth="1"/>
  </cols>
  <sheetData>
    <row r="1" spans="1:24" ht="34.5" customHeight="1" x14ac:dyDescent="0.3">
      <c r="A1" s="14" t="s">
        <v>384</v>
      </c>
      <c r="B1" s="15" t="s">
        <v>331</v>
      </c>
      <c r="C1" s="15" t="s">
        <v>340</v>
      </c>
      <c r="D1" s="15" t="s">
        <v>385</v>
      </c>
      <c r="E1" s="15" t="s">
        <v>332</v>
      </c>
      <c r="F1" s="15" t="s">
        <v>386</v>
      </c>
      <c r="G1" s="15" t="s">
        <v>387</v>
      </c>
      <c r="H1" s="15" t="s">
        <v>388</v>
      </c>
      <c r="I1" s="15" t="s">
        <v>389</v>
      </c>
      <c r="J1" s="15" t="s">
        <v>390</v>
      </c>
      <c r="K1" s="15" t="s">
        <v>391</v>
      </c>
      <c r="L1" s="15" t="s">
        <v>392</v>
      </c>
      <c r="M1" s="23" t="s">
        <v>393</v>
      </c>
      <c r="N1" s="23" t="s">
        <v>394</v>
      </c>
      <c r="O1" s="15" t="s">
        <v>395</v>
      </c>
      <c r="Q1" s="15" t="s">
        <v>396</v>
      </c>
      <c r="R1" s="15" t="s">
        <v>397</v>
      </c>
      <c r="S1" s="15">
        <v>0</v>
      </c>
      <c r="T1" s="14" t="s">
        <v>398</v>
      </c>
      <c r="U1" s="14" t="s">
        <v>399</v>
      </c>
      <c r="V1" s="14" t="s">
        <v>400</v>
      </c>
      <c r="W1" s="14" t="s">
        <v>401</v>
      </c>
      <c r="X1" s="17" t="s">
        <v>402</v>
      </c>
    </row>
    <row r="2" spans="1:24" ht="14.55" customHeight="1" x14ac:dyDescent="0.3">
      <c r="A2" s="38">
        <f ca="1">IF(O2="-", "-", 1 + MAX(Вода!$A$2:$A$95) + SUM(INDIRECT(ADDRESS(2,COLUMN(R2)) &amp; ":" &amp; ADDRESS(ROW(),COLUMN(R2)))))</f>
        <v>7</v>
      </c>
      <c r="B2" s="38" t="s">
        <v>358</v>
      </c>
      <c r="C2" s="38">
        <v>850</v>
      </c>
      <c r="D2" s="38" t="s">
        <v>359</v>
      </c>
      <c r="E2" s="38" t="s">
        <v>407</v>
      </c>
      <c r="F2" s="38" t="s">
        <v>407</v>
      </c>
      <c r="G2" s="38" t="s">
        <v>408</v>
      </c>
      <c r="H2" s="38" t="s">
        <v>111</v>
      </c>
      <c r="I2" s="38">
        <v>850</v>
      </c>
      <c r="J2" s="11" t="str">
        <f t="shared" ref="J2:J33" ca="1" si="0">IF(M2="", IF(O2="","",X2+(INDIRECT("S" &amp; ROW() - 1) - S2)),IF(O2="", "", INDIRECT("S" &amp; ROW() - 1) - S2))</f>
        <v/>
      </c>
      <c r="K2" s="18" t="str">
        <f>IF(H2="", "", IF(H2="-","",VLOOKUP(H2, 'Соль SKU'!$A$1:$C$150, 3, 0)))</f>
        <v>1</v>
      </c>
      <c r="M2" s="19"/>
      <c r="N2" s="19" t="str">
        <f t="shared" ref="N2:N33" ca="1" si="1">IF(M2="", IF(X2=0, "", X2), IF(V2 = "", "", IF(V2/U2 = 0, "", V2/U2)))</f>
        <v/>
      </c>
      <c r="P2" s="1">
        <f t="shared" ref="P2:P33" si="2">IF(O2 = "-", -W2,I2)</f>
        <v>850</v>
      </c>
      <c r="Q2" s="1">
        <f t="shared" ref="Q2:Q33" ca="1" si="3">IF(O2 = "-", SUM(INDIRECT(ADDRESS(2,COLUMN(P2)) &amp; ":" &amp; ADDRESS(ROW(),COLUMN(P2)))), 0)</f>
        <v>0</v>
      </c>
      <c r="R2" s="1">
        <f t="shared" ref="R2:R33" si="4">IF(O2="-",1,0)</f>
        <v>0</v>
      </c>
      <c r="S2" s="1">
        <f t="shared" ref="S2:S33" ca="1" si="5">IF(Q2 = 0, INDIRECT("S" &amp; ROW() - 1), Q2)</f>
        <v>0</v>
      </c>
      <c r="T2" s="1" t="str">
        <f>IF(H2="","",VLOOKUP(H2,'Соль SKU'!$A$1:$B$150,2,0))</f>
        <v>2.7, Сакко</v>
      </c>
      <c r="U2" s="1">
        <f t="shared" ref="U2:U33" ca="1" si="6">IF(OFFSET($C$1, 1, 0)="", 1, 8000/OFFSET($C$1, 1, 0))</f>
        <v>9.4117647058823533</v>
      </c>
      <c r="V2" s="1">
        <f t="shared" ref="V2:V33" si="7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1">
        <f t="shared" ref="W2:W33" ca="1" si="8">IF(V2 = "", "", V2/U2)</f>
        <v>0</v>
      </c>
      <c r="X2" s="1" t="str">
        <f t="shared" ref="X2:X33" ca="1" si="9">IF(O2="", "", MAX(ROUND(-(INDIRECT("S" &amp; ROW() - 1) - S2)/OFFSET($C$1, 1, 0), 0), 1) * OFFSET($C$1, 1, 0))</f>
        <v/>
      </c>
    </row>
    <row r="3" spans="1:24" ht="14.55" customHeight="1" x14ac:dyDescent="0.3">
      <c r="A3" s="34" t="str">
        <f ca="1">IF(O3="-", "-", 1 + MAX(Вода!$A$2:$A$95) + SUM(INDIRECT(ADDRESS(2,COLUMN(R3)) &amp; ":" &amp; ADDRESS(ROW(),COLUMN(R3)))))</f>
        <v>-</v>
      </c>
      <c r="B3" s="34" t="s">
        <v>405</v>
      </c>
      <c r="C3" s="34" t="s">
        <v>405</v>
      </c>
      <c r="D3" s="34" t="s">
        <v>405</v>
      </c>
      <c r="E3" s="34" t="s">
        <v>405</v>
      </c>
      <c r="F3" s="34" t="s">
        <v>405</v>
      </c>
      <c r="G3" s="34" t="s">
        <v>405</v>
      </c>
      <c r="H3" s="34" t="s">
        <v>405</v>
      </c>
      <c r="J3" s="11">
        <f t="shared" ca="1" si="0"/>
        <v>0</v>
      </c>
      <c r="K3" s="35"/>
      <c r="M3" s="36">
        <v>8000</v>
      </c>
      <c r="N3" s="19">
        <f t="shared" ca="1" si="1"/>
        <v>850</v>
      </c>
      <c r="O3" s="34" t="s">
        <v>405</v>
      </c>
      <c r="P3" s="1">
        <f t="shared" ca="1" si="2"/>
        <v>-850</v>
      </c>
      <c r="Q3" s="1">
        <f t="shared" ca="1" si="3"/>
        <v>0</v>
      </c>
      <c r="R3" s="1">
        <f t="shared" si="4"/>
        <v>1</v>
      </c>
      <c r="S3" s="1">
        <f t="shared" ca="1" si="5"/>
        <v>0</v>
      </c>
      <c r="T3" s="1" t="str">
        <f>IF(H3="","",VLOOKUP(H3,'Соль SKU'!$A$1:$B$150,2,0))</f>
        <v>-</v>
      </c>
      <c r="U3" s="1">
        <f t="shared" ca="1" si="6"/>
        <v>9.4117647058823533</v>
      </c>
      <c r="V3" s="1">
        <f t="shared" si="7"/>
        <v>8000</v>
      </c>
      <c r="W3" s="1">
        <f t="shared" ca="1" si="8"/>
        <v>850</v>
      </c>
      <c r="X3" s="1">
        <f t="shared" ca="1" si="9"/>
        <v>850</v>
      </c>
    </row>
    <row r="4" spans="1:24" ht="14.55" customHeight="1" x14ac:dyDescent="0.3">
      <c r="A4" s="38">
        <f ca="1">IF(O4="-", "-", 1 + MAX(Вода!$A$2:$A$95) + SUM(INDIRECT(ADDRESS(2,COLUMN(R4)) &amp; ":" &amp; ADDRESS(ROW(),COLUMN(R4)))))</f>
        <v>8</v>
      </c>
      <c r="B4" s="38" t="s">
        <v>358</v>
      </c>
      <c r="C4" s="38">
        <v>850</v>
      </c>
      <c r="D4" s="38" t="s">
        <v>359</v>
      </c>
      <c r="E4" s="38" t="s">
        <v>407</v>
      </c>
      <c r="F4" s="38" t="s">
        <v>407</v>
      </c>
      <c r="G4" s="38" t="s">
        <v>408</v>
      </c>
      <c r="H4" s="38" t="s">
        <v>111</v>
      </c>
      <c r="I4" s="38">
        <v>850</v>
      </c>
      <c r="J4" s="11" t="str">
        <f t="shared" ca="1" si="0"/>
        <v/>
      </c>
      <c r="K4" s="18" t="str">
        <f>IF(H4="", "", IF(H4="-","",VLOOKUP(H4, 'Соль SKU'!$A$1:$C$150, 3, 0)))</f>
        <v>1</v>
      </c>
      <c r="M4" s="20"/>
      <c r="N4" s="19" t="str">
        <f t="shared" ca="1" si="1"/>
        <v/>
      </c>
      <c r="P4" s="1">
        <f t="shared" si="2"/>
        <v>850</v>
      </c>
      <c r="Q4" s="1">
        <f t="shared" ca="1" si="3"/>
        <v>0</v>
      </c>
      <c r="R4" s="1">
        <f t="shared" si="4"/>
        <v>0</v>
      </c>
      <c r="S4" s="1">
        <f t="shared" ca="1" si="5"/>
        <v>0</v>
      </c>
      <c r="T4" s="1" t="str">
        <f>IF(H4="","",VLOOKUP(H4,'Соль SKU'!$A$1:$B$150,2,0))</f>
        <v>2.7, Сакко</v>
      </c>
      <c r="U4" s="1">
        <f t="shared" ca="1" si="6"/>
        <v>9.4117647058823533</v>
      </c>
      <c r="V4" s="1">
        <f t="shared" si="7"/>
        <v>0</v>
      </c>
      <c r="W4" s="1">
        <f t="shared" ca="1" si="8"/>
        <v>0</v>
      </c>
      <c r="X4" s="1" t="str">
        <f t="shared" ca="1" si="9"/>
        <v/>
      </c>
    </row>
    <row r="5" spans="1:24" ht="14.55" customHeight="1" x14ac:dyDescent="0.3">
      <c r="A5" s="34" t="str">
        <f ca="1">IF(O5="-", "-", 1 + MAX(Вода!$A$2:$A$95) + SUM(INDIRECT(ADDRESS(2,COLUMN(R5)) &amp; ":" &amp; ADDRESS(ROW(),COLUMN(R5)))))</f>
        <v>-</v>
      </c>
      <c r="B5" s="34" t="s">
        <v>405</v>
      </c>
      <c r="C5" s="34" t="s">
        <v>405</v>
      </c>
      <c r="D5" s="34" t="s">
        <v>405</v>
      </c>
      <c r="E5" s="34" t="s">
        <v>405</v>
      </c>
      <c r="F5" s="34" t="s">
        <v>405</v>
      </c>
      <c r="G5" s="34" t="s">
        <v>405</v>
      </c>
      <c r="H5" s="34" t="s">
        <v>405</v>
      </c>
      <c r="J5" s="11">
        <f t="shared" ca="1" si="0"/>
        <v>0</v>
      </c>
      <c r="K5" s="35"/>
      <c r="M5" s="36">
        <v>8000</v>
      </c>
      <c r="N5" s="19">
        <f t="shared" ca="1" si="1"/>
        <v>850</v>
      </c>
      <c r="O5" s="34" t="s">
        <v>405</v>
      </c>
      <c r="P5" s="1">
        <f t="shared" ca="1" si="2"/>
        <v>-850</v>
      </c>
      <c r="Q5" s="1">
        <f t="shared" ca="1" si="3"/>
        <v>0</v>
      </c>
      <c r="R5" s="1">
        <f t="shared" si="4"/>
        <v>1</v>
      </c>
      <c r="S5" s="1">
        <f t="shared" ca="1" si="5"/>
        <v>0</v>
      </c>
      <c r="T5" s="1" t="str">
        <f>IF(H5="","",VLOOKUP(H5,'Соль SKU'!$A$1:$B$150,2,0))</f>
        <v>-</v>
      </c>
      <c r="U5" s="1">
        <f t="shared" ca="1" si="6"/>
        <v>9.4117647058823533</v>
      </c>
      <c r="V5" s="1">
        <f t="shared" si="7"/>
        <v>8000</v>
      </c>
      <c r="W5" s="1">
        <f t="shared" ca="1" si="8"/>
        <v>850</v>
      </c>
      <c r="X5" s="1">
        <f t="shared" ca="1" si="9"/>
        <v>850</v>
      </c>
    </row>
    <row r="6" spans="1:24" ht="14.55" customHeight="1" x14ac:dyDescent="0.3">
      <c r="A6" s="38">
        <f ca="1">IF(O6="-", "-", 1 + MAX(Вода!$A$2:$A$95) + SUM(INDIRECT(ADDRESS(2,COLUMN(R6)) &amp; ":" &amp; ADDRESS(ROW(),COLUMN(R6)))))</f>
        <v>9</v>
      </c>
      <c r="B6" s="38" t="s">
        <v>358</v>
      </c>
      <c r="C6" s="38">
        <v>850</v>
      </c>
      <c r="D6" s="38" t="s">
        <v>359</v>
      </c>
      <c r="E6" s="38" t="s">
        <v>407</v>
      </c>
      <c r="F6" s="38" t="s">
        <v>407</v>
      </c>
      <c r="G6" s="38" t="s">
        <v>408</v>
      </c>
      <c r="H6" s="38" t="s">
        <v>111</v>
      </c>
      <c r="I6" s="38">
        <v>850</v>
      </c>
      <c r="J6" s="11" t="str">
        <f t="shared" ca="1" si="0"/>
        <v/>
      </c>
      <c r="K6" s="18" t="str">
        <f>IF(H6="", "", IF(H6="-","",VLOOKUP(H6, 'Соль SKU'!$A$1:$C$150, 3, 0)))</f>
        <v>1</v>
      </c>
      <c r="M6" s="20"/>
      <c r="N6" s="19" t="str">
        <f t="shared" ca="1" si="1"/>
        <v/>
      </c>
      <c r="P6" s="1">
        <f t="shared" si="2"/>
        <v>850</v>
      </c>
      <c r="Q6" s="1">
        <f t="shared" ca="1" si="3"/>
        <v>0</v>
      </c>
      <c r="R6" s="1">
        <f t="shared" si="4"/>
        <v>0</v>
      </c>
      <c r="S6" s="1">
        <f t="shared" ca="1" si="5"/>
        <v>0</v>
      </c>
      <c r="T6" s="1" t="str">
        <f>IF(H6="","",VLOOKUP(H6,'Соль SKU'!$A$1:$B$150,2,0))</f>
        <v>2.7, Сакко</v>
      </c>
      <c r="U6" s="1">
        <f t="shared" ca="1" si="6"/>
        <v>9.4117647058823533</v>
      </c>
      <c r="V6" s="1">
        <f t="shared" si="7"/>
        <v>0</v>
      </c>
      <c r="W6" s="1">
        <f t="shared" ca="1" si="8"/>
        <v>0</v>
      </c>
      <c r="X6" s="1" t="str">
        <f t="shared" ca="1" si="9"/>
        <v/>
      </c>
    </row>
    <row r="7" spans="1:24" ht="14.55" customHeight="1" x14ac:dyDescent="0.3">
      <c r="A7" s="34" t="str">
        <f ca="1">IF(O7="-", "-", 1 + MAX(Вода!$A$2:$A$95) + SUM(INDIRECT(ADDRESS(2,COLUMN(R7)) &amp; ":" &amp; ADDRESS(ROW(),COLUMN(R7)))))</f>
        <v>-</v>
      </c>
      <c r="B7" s="34" t="s">
        <v>405</v>
      </c>
      <c r="C7" s="34" t="s">
        <v>405</v>
      </c>
      <c r="D7" s="34" t="s">
        <v>405</v>
      </c>
      <c r="E7" s="34" t="s">
        <v>405</v>
      </c>
      <c r="F7" s="34" t="s">
        <v>405</v>
      </c>
      <c r="G7" s="34" t="s">
        <v>405</v>
      </c>
      <c r="H7" s="34" t="s">
        <v>405</v>
      </c>
      <c r="J7" s="11">
        <f t="shared" ca="1" si="0"/>
        <v>0</v>
      </c>
      <c r="K7" s="35"/>
      <c r="M7" s="36">
        <v>8000</v>
      </c>
      <c r="N7" s="19">
        <f t="shared" ca="1" si="1"/>
        <v>850</v>
      </c>
      <c r="O7" s="34" t="s">
        <v>405</v>
      </c>
      <c r="P7" s="1">
        <f t="shared" ca="1" si="2"/>
        <v>-850</v>
      </c>
      <c r="Q7" s="1">
        <f t="shared" ca="1" si="3"/>
        <v>0</v>
      </c>
      <c r="R7" s="1">
        <f t="shared" si="4"/>
        <v>1</v>
      </c>
      <c r="S7" s="1">
        <f t="shared" ca="1" si="5"/>
        <v>0</v>
      </c>
      <c r="T7" s="1" t="str">
        <f>IF(H7="","",VLOOKUP(H7,'Соль SKU'!$A$1:$B$150,2,0))</f>
        <v>-</v>
      </c>
      <c r="U7" s="1">
        <f t="shared" ca="1" si="6"/>
        <v>9.4117647058823533</v>
      </c>
      <c r="V7" s="1">
        <f t="shared" si="7"/>
        <v>8000</v>
      </c>
      <c r="W7" s="1">
        <f t="shared" ca="1" si="8"/>
        <v>850</v>
      </c>
      <c r="X7" s="1">
        <f t="shared" ca="1" si="9"/>
        <v>850</v>
      </c>
    </row>
    <row r="8" spans="1:24" ht="14.55" customHeight="1" x14ac:dyDescent="0.3">
      <c r="A8" s="40">
        <f ca="1">IF(O8="-", "-", 1 + MAX(Вода!$A$2:$A$95) + SUM(INDIRECT(ADDRESS(2,COLUMN(R8)) &amp; ":" &amp; ADDRESS(ROW(),COLUMN(R8)))))</f>
        <v>10</v>
      </c>
      <c r="B8" s="40" t="s">
        <v>344</v>
      </c>
      <c r="C8" s="40">
        <v>850</v>
      </c>
      <c r="D8" s="40" t="s">
        <v>348</v>
      </c>
      <c r="E8" s="40" t="s">
        <v>413</v>
      </c>
      <c r="F8" s="40" t="s">
        <v>413</v>
      </c>
      <c r="G8" s="40" t="s">
        <v>410</v>
      </c>
      <c r="H8" s="40" t="s">
        <v>98</v>
      </c>
      <c r="I8" s="40">
        <v>880</v>
      </c>
      <c r="J8" s="11" t="str">
        <f ca="1">IF(M8="", IF(O8="","",X8+(INDIRECT("S" &amp; ROW() - 1) - S8)),IF(O8="", "", INDIRECT("S" &amp; ROW() - 1) - S8))</f>
        <v/>
      </c>
      <c r="K8" s="18" t="str">
        <f>IF(H8="", "", IF(H8="-","",VLOOKUP(H8, 'Соль SKU'!$A$1:$C$150, 3, 0)))</f>
        <v>1</v>
      </c>
      <c r="M8" s="20"/>
      <c r="N8" s="19" t="str">
        <f ca="1">IF(M8="", IF(X8=0, "", X8), IF(V8 = "", "", IF(V8/U8 = 0, "", V8/U8)))</f>
        <v/>
      </c>
      <c r="P8" s="1">
        <f>IF(O8 = "-", -W8,I8)</f>
        <v>880</v>
      </c>
      <c r="Q8" s="1">
        <f ca="1">IF(O8 = "-", SUM(INDIRECT(ADDRESS(2,COLUMN(P8)) &amp; ":" &amp; ADDRESS(ROW(),COLUMN(P8)))), 0)</f>
        <v>0</v>
      </c>
      <c r="R8" s="1">
        <f>IF(O8="-",1,0)</f>
        <v>0</v>
      </c>
      <c r="S8" s="1">
        <f ca="1">IF(Q8 = 0, INDIRECT("S" &amp; ROW() - 1), Q8)</f>
        <v>0</v>
      </c>
      <c r="T8" s="1" t="str">
        <f>IF(H8="","",VLOOKUP(H8,'Соль SKU'!$A$1:$B$150,2,0))</f>
        <v>2.7, Альче, без лактозы</v>
      </c>
      <c r="U8" s="1">
        <f t="shared" ca="1" si="6"/>
        <v>9.4117647058823533</v>
      </c>
      <c r="V8" s="1">
        <f>VALUE(IF(TRIM(MID(SUBSTITUTE($M8,",",REPT(" ",LEN($M8))), 0 *LEN($M8)+1,LEN($M8))) = "", "0", TRIM(MID(SUBSTITUTE($M8,",",REPT(" ",LEN($M8))),0 *LEN($M8)+1,LEN($M8))))) +   VALUE(IF(TRIM(MID(SUBSTITUTE($M8,",",REPT(" ",LEN($M8))), 1 *LEN($M8)+1,LEN($M8))) = "", "0", TRIM(MID(SUBSTITUTE($M8,",",REPT(" ",LEN($M8))),1 *LEN($M8)+1,LEN($M8))))) +  VALUE(IF(TRIM(MID(SUBSTITUTE($M8,",",REPT(" ",LEN($M8))), 2 *LEN($M8)+1,LEN($M8))) = "", "0", TRIM(MID(SUBSTITUTE($M8,",",REPT(" ",LEN($M8))),2 *LEN($M8)+1,LEN($M8))))) +  VALUE(IF(TRIM(MID(SUBSTITUTE($M8,",",REPT(" ",LEN($M8))), 3 *LEN($M8)+1,LEN($M8))) = "", "0", TRIM(MID(SUBSTITUTE($M8,",",REPT(" ",LEN($M8))),3 *LEN($M8)+1,LEN($M8))))) +  VALUE(IF(TRIM(MID(SUBSTITUTE($M8,",",REPT(" ",LEN($M8))), 4 *LEN($M8)+1,LEN($M8))) = "", "0", TRIM(MID(SUBSTITUTE($M8,",",REPT(" ",LEN($M8))),4 *LEN($M8)+1,LEN($M8))))) +  VALUE(IF(TRIM(MID(SUBSTITUTE($M8,",",REPT(" ",LEN($M8))), 5 *LEN($M8)+1,LEN($M8))) = "", "0", TRIM(MID(SUBSTITUTE($M8,",",REPT(" ",LEN($M8))),5 *LEN($M8)+1,LEN($M8))))) +  VALUE(IF(TRIM(MID(SUBSTITUTE($M8,",",REPT(" ",LEN($M8))), 6 *LEN($M8)+1,LEN($M8))) = "", "0", TRIM(MID(SUBSTITUTE($M8,",",REPT(" ",LEN($M8))),6 *LEN($M8)+1,LEN($M8))))) +  VALUE(IF(TRIM(MID(SUBSTITUTE($M8,",",REPT(" ",LEN($M8))), 7 *LEN($M8)+1,LEN($M8))) = "", "0", TRIM(MID(SUBSTITUTE($M8,",",REPT(" ",LEN($M8))),7 *LEN($M8)+1,LEN($M8))))) +  VALUE(IF(TRIM(MID(SUBSTITUTE($M8,",",REPT(" ",LEN($M8))), 8 *LEN($M8)+1,LEN($M8))) = "", "0", TRIM(MID(SUBSTITUTE($M8,",",REPT(" ",LEN($M8))),8 *LEN($M8)+1,LEN($M8))))) +  VALUE(IF(TRIM(MID(SUBSTITUTE($M8,",",REPT(" ",LEN($M8))), 9 *LEN($M8)+1,LEN($M8))) = "", "0", TRIM(MID(SUBSTITUTE($M8,",",REPT(" ",LEN($M8))),9 *LEN($M8)+1,LEN($M8))))) +  VALUE(IF(TRIM(MID(SUBSTITUTE($M8,",",REPT(" ",LEN($M8))), 10 *LEN($M8)+1,LEN($M8))) = "", "0", TRIM(MID(SUBSTITUTE($M8,",",REPT(" ",LEN($M8))),10 *LEN($M8)+1,LEN($M8)))))</f>
        <v>0</v>
      </c>
      <c r="W8" s="1">
        <f ca="1">IF(V8 = "", "", V8/U8)</f>
        <v>0</v>
      </c>
      <c r="X8" s="1" t="str">
        <f ca="1">IF(O8="", "", MAX(ROUND(-(INDIRECT("S" &amp; ROW() - 1) - S8)/OFFSET($C$1, 1, 0), 0), 1) * OFFSET($C$1, 1, 0))</f>
        <v/>
      </c>
    </row>
    <row r="9" spans="1:24" ht="14.55" customHeight="1" x14ac:dyDescent="0.3">
      <c r="A9" s="34" t="str">
        <f ca="1">IF(O9="-", "-", 1 + MAX(Вода!$A$2:$A$95) + SUM(INDIRECT(ADDRESS(2,COLUMN(R9)) &amp; ":" &amp; ADDRESS(ROW(),COLUMN(R9)))))</f>
        <v>-</v>
      </c>
      <c r="B9" s="34" t="s">
        <v>405</v>
      </c>
      <c r="C9" s="34" t="s">
        <v>405</v>
      </c>
      <c r="D9" s="34" t="s">
        <v>405</v>
      </c>
      <c r="E9" s="34" t="s">
        <v>405</v>
      </c>
      <c r="F9" s="34" t="s">
        <v>405</v>
      </c>
      <c r="G9" s="34" t="s">
        <v>405</v>
      </c>
      <c r="H9" s="34" t="s">
        <v>405</v>
      </c>
      <c r="J9" s="11">
        <f ca="1">IF(M9="", IF(O9="","",X9+(INDIRECT("S" &amp; ROW() - 1) - S9)),IF(O9="", "", INDIRECT("S" &amp; ROW() - 1) - S9))</f>
        <v>1.875</v>
      </c>
      <c r="K9" s="35"/>
      <c r="M9" s="36" t="s">
        <v>454</v>
      </c>
      <c r="N9" s="19">
        <f ca="1">IF(M9="", IF(X9=0, "", X9), IF(V9 = "", "", IF(V9/U9 = 0, "", V9/U9)))</f>
        <v>881.875</v>
      </c>
      <c r="O9" s="34" t="s">
        <v>405</v>
      </c>
      <c r="P9" s="1">
        <f ca="1">IF(O9 = "-", -W9,I9)</f>
        <v>-881.875</v>
      </c>
      <c r="Q9" s="1">
        <f ca="1">IF(O9 = "-", SUM(INDIRECT(ADDRESS(2,COLUMN(P9)) &amp; ":" &amp; ADDRESS(ROW(),COLUMN(P9)))), 0)</f>
        <v>-1.875</v>
      </c>
      <c r="R9" s="1">
        <f>IF(O9="-",1,0)</f>
        <v>1</v>
      </c>
      <c r="S9" s="1">
        <f ca="1">IF(Q9 = 0, INDIRECT("S" &amp; ROW() - 1), Q9)</f>
        <v>-1.875</v>
      </c>
      <c r="T9" s="1" t="str">
        <f>IF(H9="","",VLOOKUP(H9,'Соль SKU'!$A$1:$B$150,2,0))</f>
        <v>-</v>
      </c>
      <c r="U9" s="1">
        <f t="shared" ca="1" si="6"/>
        <v>9.4117647058823533</v>
      </c>
      <c r="V9" s="1">
        <f>VALUE(IF(TRIM(MID(SUBSTITUTE($M9,",",REPT(" ",LEN($M9))), 0 *LEN($M9)+1,LEN($M9))) = "", "0", TRIM(MID(SUBSTITUTE($M9,",",REPT(" ",LEN($M9))),0 *LEN($M9)+1,LEN($M9))))) +   VALUE(IF(TRIM(MID(SUBSTITUTE($M9,",",REPT(" ",LEN($M9))), 1 *LEN($M9)+1,LEN($M9))) = "", "0", TRIM(MID(SUBSTITUTE($M9,",",REPT(" ",LEN($M9))),1 *LEN($M9)+1,LEN($M9))))) +  VALUE(IF(TRIM(MID(SUBSTITUTE($M9,",",REPT(" ",LEN($M9))), 2 *LEN($M9)+1,LEN($M9))) = "", "0", TRIM(MID(SUBSTITUTE($M9,",",REPT(" ",LEN($M9))),2 *LEN($M9)+1,LEN($M9))))) +  VALUE(IF(TRIM(MID(SUBSTITUTE($M9,",",REPT(" ",LEN($M9))), 3 *LEN($M9)+1,LEN($M9))) = "", "0", TRIM(MID(SUBSTITUTE($M9,",",REPT(" ",LEN($M9))),3 *LEN($M9)+1,LEN($M9))))) +  VALUE(IF(TRIM(MID(SUBSTITUTE($M9,",",REPT(" ",LEN($M9))), 4 *LEN($M9)+1,LEN($M9))) = "", "0", TRIM(MID(SUBSTITUTE($M9,",",REPT(" ",LEN($M9))),4 *LEN($M9)+1,LEN($M9))))) +  VALUE(IF(TRIM(MID(SUBSTITUTE($M9,",",REPT(" ",LEN($M9))), 5 *LEN($M9)+1,LEN($M9))) = "", "0", TRIM(MID(SUBSTITUTE($M9,",",REPT(" ",LEN($M9))),5 *LEN($M9)+1,LEN($M9))))) +  VALUE(IF(TRIM(MID(SUBSTITUTE($M9,",",REPT(" ",LEN($M9))), 6 *LEN($M9)+1,LEN($M9))) = "", "0", TRIM(MID(SUBSTITUTE($M9,",",REPT(" ",LEN($M9))),6 *LEN($M9)+1,LEN($M9))))) +  VALUE(IF(TRIM(MID(SUBSTITUTE($M9,",",REPT(" ",LEN($M9))), 7 *LEN($M9)+1,LEN($M9))) = "", "0", TRIM(MID(SUBSTITUTE($M9,",",REPT(" ",LEN($M9))),7 *LEN($M9)+1,LEN($M9))))) +  VALUE(IF(TRIM(MID(SUBSTITUTE($M9,",",REPT(" ",LEN($M9))), 8 *LEN($M9)+1,LEN($M9))) = "", "0", TRIM(MID(SUBSTITUTE($M9,",",REPT(" ",LEN($M9))),8 *LEN($M9)+1,LEN($M9))))) +  VALUE(IF(TRIM(MID(SUBSTITUTE($M9,",",REPT(" ",LEN($M9))), 9 *LEN($M9)+1,LEN($M9))) = "", "0", TRIM(MID(SUBSTITUTE($M9,",",REPT(" ",LEN($M9))),9 *LEN($M9)+1,LEN($M9))))) +  VALUE(IF(TRIM(MID(SUBSTITUTE($M9,",",REPT(" ",LEN($M9))), 10 *LEN($M9)+1,LEN($M9))) = "", "0", TRIM(MID(SUBSTITUTE($M9,",",REPT(" ",LEN($M9))),10 *LEN($M9)+1,LEN($M9)))))</f>
        <v>8300</v>
      </c>
      <c r="W9" s="1">
        <f ca="1">IF(V9 = "", "", V9/U9)</f>
        <v>881.875</v>
      </c>
      <c r="X9" s="1">
        <f ca="1">IF(O9="", "", MAX(ROUND(-(INDIRECT("S" &amp; ROW() - 1) - S9)/OFFSET($C$1, 1, 0), 0), 1) * OFFSET($C$1, 1, 0))</f>
        <v>850</v>
      </c>
    </row>
    <row r="10" spans="1:24" ht="14.55" customHeight="1" x14ac:dyDescent="0.3">
      <c r="A10" s="40">
        <f ca="1">IF(O10="-", "-", 1 + MAX(Вода!$A$2:$A$95) + SUM(INDIRECT(ADDRESS(2,COLUMN(R10)) &amp; ":" &amp; ADDRESS(ROW(),COLUMN(R10)))))</f>
        <v>11</v>
      </c>
      <c r="B10" s="40" t="s">
        <v>367</v>
      </c>
      <c r="C10" s="40">
        <v>850</v>
      </c>
      <c r="D10" s="40" t="s">
        <v>348</v>
      </c>
      <c r="E10" s="40" t="s">
        <v>413</v>
      </c>
      <c r="F10" s="40" t="s">
        <v>413</v>
      </c>
      <c r="G10" s="40" t="s">
        <v>410</v>
      </c>
      <c r="H10" s="40" t="s">
        <v>90</v>
      </c>
      <c r="I10" s="40">
        <v>516</v>
      </c>
      <c r="J10" s="11" t="str">
        <f ca="1">IF(M10="", IF(O10="","",X10+(INDIRECT("S" &amp; ROW() - 1) - S10)),IF(O10="", "", INDIRECT("S" &amp; ROW() - 1) - S10))</f>
        <v/>
      </c>
      <c r="K10" s="18" t="str">
        <f>IF(H10="", "", IF(H10="-","",VLOOKUP(H10, 'Соль SKU'!$A$1:$C$150, 3, 0)))</f>
        <v>1</v>
      </c>
      <c r="M10" s="20"/>
      <c r="N10" s="19" t="str">
        <f ca="1">IF(M10="", IF(X10=0, "", X10), IF(V10 = "", "", IF(V10/U10 = 0, "", V10/U10)))</f>
        <v/>
      </c>
      <c r="P10" s="1">
        <f>IF(O10 = "-", -W10,I10)</f>
        <v>516</v>
      </c>
      <c r="Q10" s="1">
        <f ca="1">IF(O10 = "-", SUM(INDIRECT(ADDRESS(2,COLUMN(P10)) &amp; ":" &amp; ADDRESS(ROW(),COLUMN(P10)))), 0)</f>
        <v>0</v>
      </c>
      <c r="R10" s="1">
        <f>IF(O10="-",1,0)</f>
        <v>0</v>
      </c>
      <c r="S10" s="1">
        <f ca="1">IF(Q10 = 0, INDIRECT("S" &amp; ROW() - 1), Q10)</f>
        <v>-1.875</v>
      </c>
      <c r="T10" s="1" t="str">
        <f>IF(H10="","",VLOOKUP(H10,'Соль SKU'!$A$1:$B$150,2,0))</f>
        <v>2.7, Альче</v>
      </c>
      <c r="U10" s="1">
        <f t="shared" ca="1" si="6"/>
        <v>9.4117647058823533</v>
      </c>
      <c r="V10" s="1">
        <f>VALUE(IF(TRIM(MID(SUBSTITUTE($M10,",",REPT(" ",LEN($M10))), 0 *LEN($M10)+1,LEN($M10))) = "", "0", TRIM(MID(SUBSTITUTE($M10,",",REPT(" ",LEN($M10))),0 *LEN($M10)+1,LEN($M10))))) +   VALUE(IF(TRIM(MID(SUBSTITUTE($M10,",",REPT(" ",LEN($M10))), 1 *LEN($M10)+1,LEN($M10))) = "", "0", TRIM(MID(SUBSTITUTE($M10,",",REPT(" ",LEN($M10))),1 *LEN($M10)+1,LEN($M10))))) +  VALUE(IF(TRIM(MID(SUBSTITUTE($M10,",",REPT(" ",LEN($M10))), 2 *LEN($M10)+1,LEN($M10))) = "", "0", TRIM(MID(SUBSTITUTE($M10,",",REPT(" ",LEN($M10))),2 *LEN($M10)+1,LEN($M10))))) +  VALUE(IF(TRIM(MID(SUBSTITUTE($M10,",",REPT(" ",LEN($M10))), 3 *LEN($M10)+1,LEN($M10))) = "", "0", TRIM(MID(SUBSTITUTE($M10,",",REPT(" ",LEN($M10))),3 *LEN($M10)+1,LEN($M10))))) +  VALUE(IF(TRIM(MID(SUBSTITUTE($M10,",",REPT(" ",LEN($M10))), 4 *LEN($M10)+1,LEN($M10))) = "", "0", TRIM(MID(SUBSTITUTE($M10,",",REPT(" ",LEN($M10))),4 *LEN($M10)+1,LEN($M10))))) +  VALUE(IF(TRIM(MID(SUBSTITUTE($M10,",",REPT(" ",LEN($M10))), 5 *LEN($M10)+1,LEN($M10))) = "", "0", TRIM(MID(SUBSTITUTE($M10,",",REPT(" ",LEN($M10))),5 *LEN($M10)+1,LEN($M10))))) +  VALUE(IF(TRIM(MID(SUBSTITUTE($M10,",",REPT(" ",LEN($M10))), 6 *LEN($M10)+1,LEN($M10))) = "", "0", TRIM(MID(SUBSTITUTE($M10,",",REPT(" ",LEN($M10))),6 *LEN($M10)+1,LEN($M10))))) +  VALUE(IF(TRIM(MID(SUBSTITUTE($M10,",",REPT(" ",LEN($M10))), 7 *LEN($M10)+1,LEN($M10))) = "", "0", TRIM(MID(SUBSTITUTE($M10,",",REPT(" ",LEN($M10))),7 *LEN($M10)+1,LEN($M10))))) +  VALUE(IF(TRIM(MID(SUBSTITUTE($M10,",",REPT(" ",LEN($M10))), 8 *LEN($M10)+1,LEN($M10))) = "", "0", TRIM(MID(SUBSTITUTE($M10,",",REPT(" ",LEN($M10))),8 *LEN($M10)+1,LEN($M10))))) +  VALUE(IF(TRIM(MID(SUBSTITUTE($M10,",",REPT(" ",LEN($M10))), 9 *LEN($M10)+1,LEN($M10))) = "", "0", TRIM(MID(SUBSTITUTE($M10,",",REPT(" ",LEN($M10))),9 *LEN($M10)+1,LEN($M10))))) +  VALUE(IF(TRIM(MID(SUBSTITUTE($M10,",",REPT(" ",LEN($M10))), 10 *LEN($M10)+1,LEN($M10))) = "", "0", TRIM(MID(SUBSTITUTE($M10,",",REPT(" ",LEN($M10))),10 *LEN($M10)+1,LEN($M10)))))</f>
        <v>0</v>
      </c>
      <c r="W10" s="1">
        <f ca="1">IF(V10 = "", "", V10/U10)</f>
        <v>0</v>
      </c>
      <c r="X10" s="1" t="str">
        <f ca="1">IF(O10="", "", MAX(ROUND(-(INDIRECT("S" &amp; ROW() - 1) - S10)/OFFSET($C$1, 1, 0), 0), 1) * OFFSET($C$1, 1, 0))</f>
        <v/>
      </c>
    </row>
    <row r="11" spans="1:24" ht="14.55" customHeight="1" x14ac:dyDescent="0.3">
      <c r="A11" s="40">
        <f ca="1">IF(O11="-", "-", 1 + MAX(Вода!$A$2:$A$95) + SUM(INDIRECT(ADDRESS(2,COLUMN(R11)) &amp; ":" &amp; ADDRESS(ROW(),COLUMN(R11)))))</f>
        <v>11</v>
      </c>
      <c r="B11" s="40" t="s">
        <v>367</v>
      </c>
      <c r="C11" s="40">
        <v>850</v>
      </c>
      <c r="D11" s="40" t="s">
        <v>348</v>
      </c>
      <c r="E11" s="40" t="s">
        <v>413</v>
      </c>
      <c r="F11" s="40" t="s">
        <v>413</v>
      </c>
      <c r="G11" s="40" t="s">
        <v>410</v>
      </c>
      <c r="H11" s="40" t="s">
        <v>86</v>
      </c>
      <c r="I11" s="40">
        <v>365</v>
      </c>
      <c r="J11" s="11" t="str">
        <f t="shared" ca="1" si="0"/>
        <v/>
      </c>
      <c r="K11" s="18" t="str">
        <f>IF(H11="", "", IF(H11="-","",VLOOKUP(H11, 'Соль SKU'!$A$1:$C$150, 3, 0)))</f>
        <v>1</v>
      </c>
      <c r="M11" s="20"/>
      <c r="N11" s="19" t="str">
        <f t="shared" ca="1" si="1"/>
        <v/>
      </c>
      <c r="P11" s="1">
        <f t="shared" si="2"/>
        <v>365</v>
      </c>
      <c r="Q11" s="1">
        <f t="shared" ca="1" si="3"/>
        <v>0</v>
      </c>
      <c r="R11" s="1">
        <f t="shared" si="4"/>
        <v>0</v>
      </c>
      <c r="S11" s="1">
        <f t="shared" ca="1" si="5"/>
        <v>-1.875</v>
      </c>
      <c r="T11" s="1" t="str">
        <f>IF(H11="","",VLOOKUP(H11,'Соль SKU'!$A$1:$B$150,2,0))</f>
        <v>2.7, Сакко</v>
      </c>
      <c r="U11" s="1">
        <f t="shared" ca="1" si="6"/>
        <v>9.4117647058823533</v>
      </c>
      <c r="V11" s="1">
        <f t="shared" si="7"/>
        <v>0</v>
      </c>
      <c r="W11" s="1">
        <f t="shared" ca="1" si="8"/>
        <v>0</v>
      </c>
      <c r="X11" s="1" t="str">
        <f t="shared" ca="1" si="9"/>
        <v/>
      </c>
    </row>
    <row r="12" spans="1:24" ht="14.55" customHeight="1" x14ac:dyDescent="0.3">
      <c r="A12" s="34" t="str">
        <f ca="1">IF(O12="-", "-", 1 + MAX(Вода!$A$2:$A$95) + SUM(INDIRECT(ADDRESS(2,COLUMN(R12)) &amp; ":" &amp; ADDRESS(ROW(),COLUMN(R12)))))</f>
        <v>-</v>
      </c>
      <c r="B12" s="34" t="s">
        <v>405</v>
      </c>
      <c r="C12" s="34" t="s">
        <v>405</v>
      </c>
      <c r="D12" s="34" t="s">
        <v>405</v>
      </c>
      <c r="E12" s="34" t="s">
        <v>405</v>
      </c>
      <c r="F12" s="34" t="s">
        <v>405</v>
      </c>
      <c r="G12" s="34" t="s">
        <v>405</v>
      </c>
      <c r="H12" s="34" t="s">
        <v>405</v>
      </c>
      <c r="J12" s="11">
        <f t="shared" ca="1" si="0"/>
        <v>0.875</v>
      </c>
      <c r="K12" s="35"/>
      <c r="M12" s="36" t="s">
        <v>454</v>
      </c>
      <c r="N12" s="19">
        <f t="shared" ca="1" si="1"/>
        <v>881.875</v>
      </c>
      <c r="O12" s="34" t="s">
        <v>405</v>
      </c>
      <c r="P12" s="1">
        <f t="shared" ca="1" si="2"/>
        <v>-881.875</v>
      </c>
      <c r="Q12" s="1">
        <f t="shared" ca="1" si="3"/>
        <v>-2.75</v>
      </c>
      <c r="R12" s="1">
        <f t="shared" si="4"/>
        <v>1</v>
      </c>
      <c r="S12" s="1">
        <f t="shared" ca="1" si="5"/>
        <v>-2.75</v>
      </c>
      <c r="T12" s="1" t="str">
        <f>IF(H12="","",VLOOKUP(H12,'Соль SKU'!$A$1:$B$150,2,0))</f>
        <v>-</v>
      </c>
      <c r="U12" s="1">
        <f t="shared" ca="1" si="6"/>
        <v>9.4117647058823533</v>
      </c>
      <c r="V12" s="1">
        <f t="shared" si="7"/>
        <v>8300</v>
      </c>
      <c r="W12" s="1">
        <f t="shared" ca="1" si="8"/>
        <v>881.875</v>
      </c>
      <c r="X12" s="1">
        <f t="shared" ca="1" si="9"/>
        <v>850</v>
      </c>
    </row>
    <row r="13" spans="1:24" ht="14.55" customHeight="1" x14ac:dyDescent="0.3">
      <c r="A13" s="39">
        <f ca="1">IF(O13="-", "-", 1 + MAX(Вода!$A$2:$A$95) + SUM(INDIRECT(ADDRESS(2,COLUMN(R13)) &amp; ":" &amp; ADDRESS(ROW(),COLUMN(R13)))))</f>
        <v>12</v>
      </c>
      <c r="B13" s="39" t="s">
        <v>367</v>
      </c>
      <c r="C13" s="39">
        <v>850</v>
      </c>
      <c r="D13" s="39" t="s">
        <v>345</v>
      </c>
      <c r="E13" s="39" t="s">
        <v>413</v>
      </c>
      <c r="F13" s="39" t="s">
        <v>413</v>
      </c>
      <c r="G13" s="39" t="s">
        <v>410</v>
      </c>
      <c r="H13" s="39" t="s">
        <v>8</v>
      </c>
      <c r="I13" s="39">
        <v>880</v>
      </c>
      <c r="J13" s="11" t="str">
        <f t="shared" ca="1" si="0"/>
        <v/>
      </c>
      <c r="K13" s="18" t="str">
        <f>IF(H13="", "", IF(H13="-","",VLOOKUP(H13, 'Соль SKU'!$A$1:$C$150, 3, 0)))</f>
        <v>1</v>
      </c>
      <c r="M13" s="20"/>
      <c r="N13" s="19" t="str">
        <f t="shared" ca="1" si="1"/>
        <v/>
      </c>
      <c r="P13" s="1">
        <f t="shared" si="2"/>
        <v>880</v>
      </c>
      <c r="Q13" s="1">
        <f t="shared" ca="1" si="3"/>
        <v>0</v>
      </c>
      <c r="R13" s="1">
        <f t="shared" si="4"/>
        <v>0</v>
      </c>
      <c r="S13" s="1">
        <f t="shared" ca="1" si="5"/>
        <v>-2.75</v>
      </c>
      <c r="T13" s="1" t="str">
        <f>IF(H13="","",VLOOKUP(H13,'Соль SKU'!$A$1:$B$150,2,0))</f>
        <v>2.7, Альче</v>
      </c>
      <c r="U13" s="1">
        <f t="shared" ca="1" si="6"/>
        <v>9.4117647058823533</v>
      </c>
      <c r="V13" s="1">
        <f t="shared" si="7"/>
        <v>0</v>
      </c>
      <c r="W13" s="1">
        <f t="shared" ca="1" si="8"/>
        <v>0</v>
      </c>
      <c r="X13" s="1" t="str">
        <f t="shared" ca="1" si="9"/>
        <v/>
      </c>
    </row>
    <row r="14" spans="1:24" ht="14.55" customHeight="1" x14ac:dyDescent="0.3">
      <c r="A14" s="34" t="str">
        <f ca="1">IF(O14="-", "-", 1 + MAX(Вода!$A$2:$A$95) + SUM(INDIRECT(ADDRESS(2,COLUMN(R14)) &amp; ":" &amp; ADDRESS(ROW(),COLUMN(R14)))))</f>
        <v>-</v>
      </c>
      <c r="B14" s="34" t="s">
        <v>405</v>
      </c>
      <c r="C14" s="34" t="s">
        <v>405</v>
      </c>
      <c r="D14" s="34" t="s">
        <v>405</v>
      </c>
      <c r="E14" s="34" t="s">
        <v>405</v>
      </c>
      <c r="F14" s="34" t="s">
        <v>405</v>
      </c>
      <c r="G14" s="34" t="s">
        <v>405</v>
      </c>
      <c r="H14" s="34" t="s">
        <v>405</v>
      </c>
      <c r="J14" s="11">
        <f t="shared" ca="1" si="0"/>
        <v>1.875</v>
      </c>
      <c r="K14" s="35"/>
      <c r="M14" s="36" t="s">
        <v>454</v>
      </c>
      <c r="N14" s="19">
        <f t="shared" ca="1" si="1"/>
        <v>881.875</v>
      </c>
      <c r="O14" s="34" t="s">
        <v>405</v>
      </c>
      <c r="P14" s="1">
        <f t="shared" ca="1" si="2"/>
        <v>-881.875</v>
      </c>
      <c r="Q14" s="1">
        <f t="shared" ca="1" si="3"/>
        <v>-4.625</v>
      </c>
      <c r="R14" s="1">
        <f t="shared" si="4"/>
        <v>1</v>
      </c>
      <c r="S14" s="1">
        <f t="shared" ca="1" si="5"/>
        <v>-4.625</v>
      </c>
      <c r="T14" s="1" t="str">
        <f>IF(H14="","",VLOOKUP(H14,'Соль SKU'!$A$1:$B$150,2,0))</f>
        <v>-</v>
      </c>
      <c r="U14" s="1">
        <f t="shared" ca="1" si="6"/>
        <v>9.4117647058823533</v>
      </c>
      <c r="V14" s="1">
        <f t="shared" si="7"/>
        <v>8300</v>
      </c>
      <c r="W14" s="1">
        <f t="shared" ca="1" si="8"/>
        <v>881.875</v>
      </c>
      <c r="X14" s="1">
        <f t="shared" ca="1" si="9"/>
        <v>850</v>
      </c>
    </row>
    <row r="15" spans="1:24" ht="14.55" customHeight="1" x14ac:dyDescent="0.3">
      <c r="A15" s="39">
        <f ca="1">IF(O15="-", "-", 1 + MAX(Вода!$A$2:$A$95) + SUM(INDIRECT(ADDRESS(2,COLUMN(R15)) &amp; ":" &amp; ADDRESS(ROW(),COLUMN(R15)))))</f>
        <v>13</v>
      </c>
      <c r="B15" s="39" t="s">
        <v>367</v>
      </c>
      <c r="C15" s="39">
        <v>850</v>
      </c>
      <c r="D15" s="39" t="s">
        <v>345</v>
      </c>
      <c r="E15" s="39" t="s">
        <v>413</v>
      </c>
      <c r="F15" s="39" t="s">
        <v>413</v>
      </c>
      <c r="G15" s="39" t="s">
        <v>410</v>
      </c>
      <c r="H15" s="39" t="s">
        <v>8</v>
      </c>
      <c r="I15" s="39">
        <v>880</v>
      </c>
      <c r="J15" s="11" t="str">
        <f t="shared" ca="1" si="0"/>
        <v/>
      </c>
      <c r="K15" s="18" t="str">
        <f>IF(H15="", "", IF(H15="-","",VLOOKUP(H15, 'Соль SKU'!$A$1:$C$150, 3, 0)))</f>
        <v>1</v>
      </c>
      <c r="M15" s="20"/>
      <c r="N15" s="19" t="str">
        <f t="shared" ca="1" si="1"/>
        <v/>
      </c>
      <c r="P15" s="1">
        <f t="shared" si="2"/>
        <v>880</v>
      </c>
      <c r="Q15" s="1">
        <f t="shared" ca="1" si="3"/>
        <v>0</v>
      </c>
      <c r="R15" s="1">
        <f t="shared" si="4"/>
        <v>0</v>
      </c>
      <c r="S15" s="1">
        <f t="shared" ca="1" si="5"/>
        <v>-4.625</v>
      </c>
      <c r="T15" s="1" t="str">
        <f>IF(H15="","",VLOOKUP(H15,'Соль SKU'!$A$1:$B$150,2,0))</f>
        <v>2.7, Альче</v>
      </c>
      <c r="U15" s="1">
        <f t="shared" ca="1" si="6"/>
        <v>9.4117647058823533</v>
      </c>
      <c r="V15" s="1">
        <f t="shared" si="7"/>
        <v>0</v>
      </c>
      <c r="W15" s="1">
        <f t="shared" ca="1" si="8"/>
        <v>0</v>
      </c>
      <c r="X15" s="1" t="str">
        <f t="shared" ca="1" si="9"/>
        <v/>
      </c>
    </row>
    <row r="16" spans="1:24" ht="14.55" customHeight="1" x14ac:dyDescent="0.3">
      <c r="A16" s="34" t="str">
        <f ca="1">IF(O16="-", "-", 1 + MAX(Вода!$A$2:$A$95) + SUM(INDIRECT(ADDRESS(2,COLUMN(R16)) &amp; ":" &amp; ADDRESS(ROW(),COLUMN(R16)))))</f>
        <v>-</v>
      </c>
      <c r="B16" s="34" t="s">
        <v>405</v>
      </c>
      <c r="C16" s="34" t="s">
        <v>405</v>
      </c>
      <c r="D16" s="34" t="s">
        <v>405</v>
      </c>
      <c r="E16" s="34" t="s">
        <v>405</v>
      </c>
      <c r="F16" s="34" t="s">
        <v>405</v>
      </c>
      <c r="G16" s="34" t="s">
        <v>405</v>
      </c>
      <c r="H16" s="34" t="s">
        <v>405</v>
      </c>
      <c r="J16" s="11">
        <f t="shared" ca="1" si="0"/>
        <v>1.875</v>
      </c>
      <c r="K16" s="35"/>
      <c r="M16" s="36" t="s">
        <v>454</v>
      </c>
      <c r="N16" s="19">
        <f t="shared" ca="1" si="1"/>
        <v>881.875</v>
      </c>
      <c r="O16" s="34" t="s">
        <v>405</v>
      </c>
      <c r="P16" s="1">
        <f t="shared" ca="1" si="2"/>
        <v>-881.875</v>
      </c>
      <c r="Q16" s="1">
        <f t="shared" ca="1" si="3"/>
        <v>-6.5</v>
      </c>
      <c r="R16" s="1">
        <f t="shared" si="4"/>
        <v>1</v>
      </c>
      <c r="S16" s="1">
        <f t="shared" ca="1" si="5"/>
        <v>-6.5</v>
      </c>
      <c r="T16" s="1" t="str">
        <f>IF(H16="","",VLOOKUP(H16,'Соль SKU'!$A$1:$B$150,2,0))</f>
        <v>-</v>
      </c>
      <c r="U16" s="1">
        <f t="shared" ca="1" si="6"/>
        <v>9.4117647058823533</v>
      </c>
      <c r="V16" s="1">
        <f t="shared" si="7"/>
        <v>8300</v>
      </c>
      <c r="W16" s="1">
        <f t="shared" ca="1" si="8"/>
        <v>881.875</v>
      </c>
      <c r="X16" s="1">
        <f t="shared" ca="1" si="9"/>
        <v>850</v>
      </c>
    </row>
    <row r="17" spans="1:24" ht="14.55" customHeight="1" x14ac:dyDescent="0.3">
      <c r="A17" s="39">
        <f ca="1">IF(O17="-", "-", 1 + MAX(Вода!$A$2:$A$95) + SUM(INDIRECT(ADDRESS(2,COLUMN(R17)) &amp; ":" &amp; ADDRESS(ROW(),COLUMN(R17)))))</f>
        <v>14</v>
      </c>
      <c r="B17" s="39" t="s">
        <v>367</v>
      </c>
      <c r="C17" s="39">
        <v>850</v>
      </c>
      <c r="D17" s="39" t="s">
        <v>345</v>
      </c>
      <c r="E17" s="39" t="s">
        <v>413</v>
      </c>
      <c r="F17" s="39" t="s">
        <v>413</v>
      </c>
      <c r="G17" s="39" t="s">
        <v>410</v>
      </c>
      <c r="H17" s="39" t="s">
        <v>8</v>
      </c>
      <c r="I17" s="39">
        <v>880</v>
      </c>
      <c r="J17" s="11" t="str">
        <f t="shared" ca="1" si="0"/>
        <v/>
      </c>
      <c r="K17" s="18" t="str">
        <f>IF(H17="", "", IF(H17="-","",VLOOKUP(H17, 'Соль SKU'!$A$1:$C$150, 3, 0)))</f>
        <v>1</v>
      </c>
      <c r="M17" s="20"/>
      <c r="N17" s="19" t="str">
        <f t="shared" ca="1" si="1"/>
        <v/>
      </c>
      <c r="P17" s="1">
        <f t="shared" si="2"/>
        <v>880</v>
      </c>
      <c r="Q17" s="1">
        <f t="shared" ca="1" si="3"/>
        <v>0</v>
      </c>
      <c r="R17" s="1">
        <f t="shared" si="4"/>
        <v>0</v>
      </c>
      <c r="S17" s="1">
        <f t="shared" ca="1" si="5"/>
        <v>-6.5</v>
      </c>
      <c r="T17" s="1" t="str">
        <f>IF(H17="","",VLOOKUP(H17,'Соль SKU'!$A$1:$B$150,2,0))</f>
        <v>2.7, Альче</v>
      </c>
      <c r="U17" s="1">
        <f t="shared" ca="1" si="6"/>
        <v>9.4117647058823533</v>
      </c>
      <c r="V17" s="1">
        <f t="shared" si="7"/>
        <v>0</v>
      </c>
      <c r="W17" s="1">
        <f t="shared" ca="1" si="8"/>
        <v>0</v>
      </c>
      <c r="X17" s="1" t="str">
        <f t="shared" ca="1" si="9"/>
        <v/>
      </c>
    </row>
    <row r="18" spans="1:24" ht="14.55" customHeight="1" x14ac:dyDescent="0.3">
      <c r="A18" s="34" t="str">
        <f ca="1">IF(O18="-", "-", 1 + MAX(Вода!$A$2:$A$95) + SUM(INDIRECT(ADDRESS(2,COLUMN(R18)) &amp; ":" &amp; ADDRESS(ROW(),COLUMN(R18)))))</f>
        <v>-</v>
      </c>
      <c r="B18" s="34" t="s">
        <v>405</v>
      </c>
      <c r="C18" s="34" t="s">
        <v>405</v>
      </c>
      <c r="D18" s="34" t="s">
        <v>405</v>
      </c>
      <c r="E18" s="34" t="s">
        <v>405</v>
      </c>
      <c r="F18" s="34" t="s">
        <v>405</v>
      </c>
      <c r="G18" s="34" t="s">
        <v>405</v>
      </c>
      <c r="H18" s="34" t="s">
        <v>405</v>
      </c>
      <c r="J18" s="11">
        <f t="shared" ca="1" si="0"/>
        <v>1.875</v>
      </c>
      <c r="K18" s="35"/>
      <c r="M18" s="36" t="s">
        <v>454</v>
      </c>
      <c r="N18" s="19">
        <f t="shared" ca="1" si="1"/>
        <v>881.875</v>
      </c>
      <c r="O18" s="34" t="s">
        <v>405</v>
      </c>
      <c r="P18" s="1">
        <f t="shared" ca="1" si="2"/>
        <v>-881.875</v>
      </c>
      <c r="Q18" s="1">
        <f t="shared" ca="1" si="3"/>
        <v>-8.375</v>
      </c>
      <c r="R18" s="1">
        <f t="shared" si="4"/>
        <v>1</v>
      </c>
      <c r="S18" s="1">
        <f t="shared" ca="1" si="5"/>
        <v>-8.375</v>
      </c>
      <c r="T18" s="1" t="str">
        <f>IF(H18="","",VLOOKUP(H18,'Соль SKU'!$A$1:$B$150,2,0))</f>
        <v>-</v>
      </c>
      <c r="U18" s="1">
        <f t="shared" ca="1" si="6"/>
        <v>9.4117647058823533</v>
      </c>
      <c r="V18" s="1">
        <f t="shared" si="7"/>
        <v>8300</v>
      </c>
      <c r="W18" s="1">
        <f t="shared" ca="1" si="8"/>
        <v>881.875</v>
      </c>
      <c r="X18" s="1">
        <f t="shared" ca="1" si="9"/>
        <v>850</v>
      </c>
    </row>
    <row r="19" spans="1:24" ht="14.55" customHeight="1" x14ac:dyDescent="0.3">
      <c r="A19" s="39">
        <f ca="1">IF(O19="-", "-", 1 + MAX(Вода!$A$2:$A$95) + SUM(INDIRECT(ADDRESS(2,COLUMN(R19)) &amp; ":" &amp; ADDRESS(ROW(),COLUMN(R19)))))</f>
        <v>15</v>
      </c>
      <c r="B19" s="39" t="s">
        <v>367</v>
      </c>
      <c r="C19" s="39">
        <v>850</v>
      </c>
      <c r="D19" s="39" t="s">
        <v>345</v>
      </c>
      <c r="E19" s="39" t="s">
        <v>413</v>
      </c>
      <c r="F19" s="39" t="s">
        <v>413</v>
      </c>
      <c r="G19" s="39" t="s">
        <v>410</v>
      </c>
      <c r="H19" s="39" t="s">
        <v>8</v>
      </c>
      <c r="I19" s="39">
        <v>880</v>
      </c>
      <c r="J19" s="11" t="str">
        <f t="shared" ca="1" si="0"/>
        <v/>
      </c>
      <c r="K19" s="18" t="str">
        <f>IF(H19="", "", IF(H19="-","",VLOOKUP(H19, 'Соль SKU'!$A$1:$C$150, 3, 0)))</f>
        <v>1</v>
      </c>
      <c r="M19" s="20"/>
      <c r="N19" s="19" t="str">
        <f t="shared" ca="1" si="1"/>
        <v/>
      </c>
      <c r="P19" s="1">
        <f t="shared" si="2"/>
        <v>880</v>
      </c>
      <c r="Q19" s="1">
        <f t="shared" ca="1" si="3"/>
        <v>0</v>
      </c>
      <c r="R19" s="1">
        <f t="shared" si="4"/>
        <v>0</v>
      </c>
      <c r="S19" s="1">
        <f t="shared" ca="1" si="5"/>
        <v>-8.375</v>
      </c>
      <c r="T19" s="1" t="str">
        <f>IF(H19="","",VLOOKUP(H19,'Соль SKU'!$A$1:$B$150,2,0))</f>
        <v>2.7, Альче</v>
      </c>
      <c r="U19" s="1">
        <f t="shared" ca="1" si="6"/>
        <v>9.4117647058823533</v>
      </c>
      <c r="V19" s="1">
        <f t="shared" si="7"/>
        <v>0</v>
      </c>
      <c r="W19" s="1">
        <f t="shared" ca="1" si="8"/>
        <v>0</v>
      </c>
      <c r="X19" s="1" t="str">
        <f t="shared" ca="1" si="9"/>
        <v/>
      </c>
    </row>
    <row r="20" spans="1:24" ht="14.55" customHeight="1" x14ac:dyDescent="0.3">
      <c r="A20" s="34" t="str">
        <f ca="1">IF(O20="-", "-", 1 + MAX(Вода!$A$2:$A$95) + SUM(INDIRECT(ADDRESS(2,COLUMN(R20)) &amp; ":" &amp; ADDRESS(ROW(),COLUMN(R20)))))</f>
        <v>-</v>
      </c>
      <c r="B20" s="34" t="s">
        <v>405</v>
      </c>
      <c r="C20" s="34" t="s">
        <v>405</v>
      </c>
      <c r="D20" s="34" t="s">
        <v>405</v>
      </c>
      <c r="E20" s="34" t="s">
        <v>405</v>
      </c>
      <c r="F20" s="34" t="s">
        <v>405</v>
      </c>
      <c r="G20" s="34" t="s">
        <v>405</v>
      </c>
      <c r="H20" s="34" t="s">
        <v>405</v>
      </c>
      <c r="J20" s="11">
        <f t="shared" ca="1" si="0"/>
        <v>1.875</v>
      </c>
      <c r="K20" s="35"/>
      <c r="M20" s="36" t="s">
        <v>454</v>
      </c>
      <c r="N20" s="19">
        <f t="shared" ca="1" si="1"/>
        <v>881.875</v>
      </c>
      <c r="O20" s="34" t="s">
        <v>405</v>
      </c>
      <c r="P20" s="1">
        <f t="shared" ca="1" si="2"/>
        <v>-881.875</v>
      </c>
      <c r="Q20" s="1">
        <f t="shared" ca="1" si="3"/>
        <v>-10.25</v>
      </c>
      <c r="R20" s="1">
        <f t="shared" si="4"/>
        <v>1</v>
      </c>
      <c r="S20" s="1">
        <f t="shared" ca="1" si="5"/>
        <v>-10.25</v>
      </c>
      <c r="T20" s="1" t="str">
        <f>IF(H20="","",VLOOKUP(H20,'Соль SKU'!$A$1:$B$150,2,0))</f>
        <v>-</v>
      </c>
      <c r="U20" s="1">
        <f t="shared" ca="1" si="6"/>
        <v>9.4117647058823533</v>
      </c>
      <c r="V20" s="1">
        <f t="shared" si="7"/>
        <v>8300</v>
      </c>
      <c r="W20" s="1">
        <f t="shared" ca="1" si="8"/>
        <v>881.875</v>
      </c>
      <c r="X20" s="1">
        <f t="shared" ca="1" si="9"/>
        <v>850</v>
      </c>
    </row>
    <row r="21" spans="1:24" ht="14.55" customHeight="1" x14ac:dyDescent="0.3">
      <c r="A21" s="39">
        <f ca="1">IF(O21="-", "-", 1 + MAX(Вода!$A$2:$A$95) + SUM(INDIRECT(ADDRESS(2,COLUMN(R21)) &amp; ":" &amp; ADDRESS(ROW(),COLUMN(R21)))))</f>
        <v>16</v>
      </c>
      <c r="B21" s="39" t="s">
        <v>367</v>
      </c>
      <c r="C21" s="39">
        <v>850</v>
      </c>
      <c r="D21" s="39" t="s">
        <v>345</v>
      </c>
      <c r="E21" s="39" t="s">
        <v>413</v>
      </c>
      <c r="F21" s="39" t="s">
        <v>413</v>
      </c>
      <c r="G21" s="39" t="s">
        <v>410</v>
      </c>
      <c r="H21" s="39" t="s">
        <v>8</v>
      </c>
      <c r="I21" s="39">
        <v>880</v>
      </c>
      <c r="J21" s="11" t="str">
        <f t="shared" ca="1" si="0"/>
        <v/>
      </c>
      <c r="K21" s="18" t="str">
        <f>IF(H21="", "", IF(H21="-","",VLOOKUP(H21, 'Соль SKU'!$A$1:$C$150, 3, 0)))</f>
        <v>1</v>
      </c>
      <c r="M21" s="20"/>
      <c r="N21" s="19" t="str">
        <f t="shared" ca="1" si="1"/>
        <v/>
      </c>
      <c r="P21" s="1">
        <f t="shared" si="2"/>
        <v>880</v>
      </c>
      <c r="Q21" s="1">
        <f t="shared" ca="1" si="3"/>
        <v>0</v>
      </c>
      <c r="R21" s="1">
        <f t="shared" si="4"/>
        <v>0</v>
      </c>
      <c r="S21" s="1">
        <f t="shared" ca="1" si="5"/>
        <v>-10.25</v>
      </c>
      <c r="T21" s="1" t="str">
        <f>IF(H21="","",VLOOKUP(H21,'Соль SKU'!$A$1:$B$150,2,0))</f>
        <v>2.7, Альче</v>
      </c>
      <c r="U21" s="1">
        <f t="shared" ca="1" si="6"/>
        <v>9.4117647058823533</v>
      </c>
      <c r="V21" s="1">
        <f t="shared" si="7"/>
        <v>0</v>
      </c>
      <c r="W21" s="1">
        <f t="shared" ca="1" si="8"/>
        <v>0</v>
      </c>
      <c r="X21" s="1" t="str">
        <f t="shared" ca="1" si="9"/>
        <v/>
      </c>
    </row>
    <row r="22" spans="1:24" ht="14.55" customHeight="1" x14ac:dyDescent="0.3">
      <c r="A22" s="34" t="str">
        <f ca="1">IF(O22="-", "-", 1 + MAX(Вода!$A$2:$A$95) + SUM(INDIRECT(ADDRESS(2,COLUMN(R22)) &amp; ":" &amp; ADDRESS(ROW(),COLUMN(R22)))))</f>
        <v>-</v>
      </c>
      <c r="B22" s="34" t="s">
        <v>405</v>
      </c>
      <c r="C22" s="34" t="s">
        <v>405</v>
      </c>
      <c r="D22" s="34" t="s">
        <v>405</v>
      </c>
      <c r="E22" s="34" t="s">
        <v>405</v>
      </c>
      <c r="F22" s="34" t="s">
        <v>405</v>
      </c>
      <c r="G22" s="34" t="s">
        <v>405</v>
      </c>
      <c r="H22" s="34" t="s">
        <v>405</v>
      </c>
      <c r="J22" s="11">
        <f t="shared" ca="1" si="0"/>
        <v>1.875</v>
      </c>
      <c r="K22" s="35"/>
      <c r="M22" s="36" t="s">
        <v>454</v>
      </c>
      <c r="N22" s="19">
        <f t="shared" ca="1" si="1"/>
        <v>881.875</v>
      </c>
      <c r="O22" s="34" t="s">
        <v>405</v>
      </c>
      <c r="P22" s="1">
        <f t="shared" ca="1" si="2"/>
        <v>-881.875</v>
      </c>
      <c r="Q22" s="1">
        <f t="shared" ca="1" si="3"/>
        <v>-12.125</v>
      </c>
      <c r="R22" s="1">
        <f t="shared" si="4"/>
        <v>1</v>
      </c>
      <c r="S22" s="1">
        <f t="shared" ca="1" si="5"/>
        <v>-12.125</v>
      </c>
      <c r="T22" s="1" t="str">
        <f>IF(H22="","",VLOOKUP(H22,'Соль SKU'!$A$1:$B$150,2,0))</f>
        <v>-</v>
      </c>
      <c r="U22" s="1">
        <f t="shared" ca="1" si="6"/>
        <v>9.4117647058823533</v>
      </c>
      <c r="V22" s="1">
        <f t="shared" si="7"/>
        <v>8300</v>
      </c>
      <c r="W22" s="1">
        <f t="shared" ca="1" si="8"/>
        <v>881.875</v>
      </c>
      <c r="X22" s="1">
        <f t="shared" ca="1" si="9"/>
        <v>850</v>
      </c>
    </row>
    <row r="23" spans="1:24" s="1" customFormat="1" ht="14.55" customHeight="1" x14ac:dyDescent="0.3">
      <c r="A23" s="39">
        <f ca="1">IF(O23="-", "-", 1 + MAX(Вода!$A$2:$A$95) + SUM(INDIRECT(ADDRESS(2,COLUMN(R23)) &amp; ":" &amp; ADDRESS(ROW(),COLUMN(R23)))))</f>
        <v>17</v>
      </c>
      <c r="B23" s="39" t="s">
        <v>367</v>
      </c>
      <c r="C23" s="39">
        <v>850</v>
      </c>
      <c r="D23" s="39" t="s">
        <v>345</v>
      </c>
      <c r="E23" s="39" t="s">
        <v>413</v>
      </c>
      <c r="F23" s="39" t="s">
        <v>413</v>
      </c>
      <c r="G23" s="39" t="s">
        <v>410</v>
      </c>
      <c r="H23" s="39" t="s">
        <v>8</v>
      </c>
      <c r="I23" s="39">
        <v>880</v>
      </c>
      <c r="J23" s="11" t="str">
        <f t="shared" ref="J23:J24" ca="1" si="10">IF(M23="", IF(O23="","",X23+(INDIRECT("S" &amp; ROW() - 1) - S23)),IF(O23="", "", INDIRECT("S" &amp; ROW() - 1) - S23))</f>
        <v/>
      </c>
      <c r="K23" s="18" t="str">
        <f>IF(H23="", "", IF(H23="-","",VLOOKUP(H23, 'Соль SKU'!$A$1:$C$150, 3, 0)))</f>
        <v>1</v>
      </c>
      <c r="L23" s="11"/>
      <c r="M23" s="20"/>
      <c r="N23" s="19" t="str">
        <f t="shared" ref="N23:N24" ca="1" si="11">IF(M23="", IF(X23=0, "", X23), IF(V23 = "", "", IF(V23/U23 = 0, "", V23/U23)))</f>
        <v/>
      </c>
      <c r="P23" s="1">
        <f t="shared" ref="P23:P24" si="12">IF(O23 = "-", -W23,I23)</f>
        <v>880</v>
      </c>
      <c r="Q23" s="1">
        <f t="shared" ref="Q23:Q24" ca="1" si="13">IF(O23 = "-", SUM(INDIRECT(ADDRESS(2,COLUMN(P23)) &amp; ":" &amp; ADDRESS(ROW(),COLUMN(P23)))), 0)</f>
        <v>0</v>
      </c>
      <c r="R23" s="1">
        <f t="shared" ref="R23:R24" si="14">IF(O23="-",1,0)</f>
        <v>0</v>
      </c>
      <c r="S23" s="1">
        <f t="shared" ref="S23:S24" ca="1" si="15">IF(Q23 = 0, INDIRECT("S" &amp; ROW() - 1), Q23)</f>
        <v>-12.125</v>
      </c>
      <c r="T23" s="1" t="str">
        <f>IF(H23="","",VLOOKUP(H23,'Соль SKU'!$A$1:$B$150,2,0))</f>
        <v>2.7, Альче</v>
      </c>
      <c r="U23" s="1">
        <f t="shared" ca="1" si="6"/>
        <v>9.4117647058823533</v>
      </c>
      <c r="V23" s="1">
        <f t="shared" si="7"/>
        <v>0</v>
      </c>
      <c r="W23" s="1">
        <f t="shared" ref="W23:W24" ca="1" si="16">IF(V23 = "", "", V23/U23)</f>
        <v>0</v>
      </c>
      <c r="X23" s="1" t="str">
        <f t="shared" ref="X23:X24" ca="1" si="17">IF(O23="", "", MAX(ROUND(-(INDIRECT("S" &amp; ROW() - 1) - S23)/OFFSET($C$1, 1, 0), 0), 1) * OFFSET($C$1, 1, 0))</f>
        <v/>
      </c>
    </row>
    <row r="24" spans="1:24" s="1" customFormat="1" ht="14.55" customHeight="1" x14ac:dyDescent="0.3">
      <c r="A24" s="34" t="str">
        <f ca="1">IF(O24="-", "-", 1 + MAX(Вода!$A$2:$A$95) + SUM(INDIRECT(ADDRESS(2,COLUMN(R24)) &amp; ":" &amp; ADDRESS(ROW(),COLUMN(R24)))))</f>
        <v>-</v>
      </c>
      <c r="B24" s="34" t="s">
        <v>405</v>
      </c>
      <c r="C24" s="34" t="s">
        <v>405</v>
      </c>
      <c r="D24" s="34" t="s">
        <v>405</v>
      </c>
      <c r="E24" s="34" t="s">
        <v>405</v>
      </c>
      <c r="F24" s="34" t="s">
        <v>405</v>
      </c>
      <c r="G24" s="34" t="s">
        <v>405</v>
      </c>
      <c r="H24" s="34" t="s">
        <v>405</v>
      </c>
      <c r="J24" s="11">
        <f t="shared" ca="1" si="10"/>
        <v>1.875</v>
      </c>
      <c r="K24" s="35"/>
      <c r="L24" s="11"/>
      <c r="M24" s="36" t="s">
        <v>454</v>
      </c>
      <c r="N24" s="19">
        <f t="shared" ca="1" si="11"/>
        <v>881.875</v>
      </c>
      <c r="O24" s="34" t="s">
        <v>405</v>
      </c>
      <c r="P24" s="1">
        <f t="shared" ca="1" si="12"/>
        <v>-881.875</v>
      </c>
      <c r="Q24" s="1">
        <f t="shared" ca="1" si="13"/>
        <v>-14</v>
      </c>
      <c r="R24" s="1">
        <f t="shared" si="14"/>
        <v>1</v>
      </c>
      <c r="S24" s="1">
        <f t="shared" ca="1" si="15"/>
        <v>-14</v>
      </c>
      <c r="T24" s="1" t="str">
        <f>IF(H24="","",VLOOKUP(H24,'Соль SKU'!$A$1:$B$150,2,0))</f>
        <v>-</v>
      </c>
      <c r="U24" s="1">
        <f t="shared" ca="1" si="6"/>
        <v>9.4117647058823533</v>
      </c>
      <c r="V24" s="1">
        <f t="shared" si="7"/>
        <v>8300</v>
      </c>
      <c r="W24" s="1">
        <f t="shared" ca="1" si="16"/>
        <v>881.875</v>
      </c>
      <c r="X24" s="1">
        <f t="shared" ca="1" si="17"/>
        <v>850</v>
      </c>
    </row>
    <row r="25" spans="1:24" s="1" customFormat="1" ht="14.55" customHeight="1" x14ac:dyDescent="0.3">
      <c r="A25" s="39">
        <f ca="1">IF(O25="-", "-", 1 + MAX(Вода!$A$2:$A$95) + SUM(INDIRECT(ADDRESS(2,COLUMN(R25)) &amp; ":" &amp; ADDRESS(ROW(),COLUMN(R25)))))</f>
        <v>18</v>
      </c>
      <c r="B25" s="39" t="s">
        <v>367</v>
      </c>
      <c r="C25" s="39">
        <v>850</v>
      </c>
      <c r="D25" s="39" t="s">
        <v>345</v>
      </c>
      <c r="E25" s="39" t="s">
        <v>413</v>
      </c>
      <c r="F25" s="39" t="s">
        <v>413</v>
      </c>
      <c r="G25" s="39" t="s">
        <v>410</v>
      </c>
      <c r="H25" s="39" t="s">
        <v>8</v>
      </c>
      <c r="I25" s="39">
        <v>880</v>
      </c>
      <c r="J25" s="11" t="str">
        <f t="shared" ref="J25:J26" ca="1" si="18">IF(M25="", IF(O25="","",X25+(INDIRECT("S" &amp; ROW() - 1) - S25)),IF(O25="", "", INDIRECT("S" &amp; ROW() - 1) - S25))</f>
        <v/>
      </c>
      <c r="K25" s="18" t="str">
        <f>IF(H25="", "", IF(H25="-","",VLOOKUP(H25, 'Соль SKU'!$A$1:$C$150, 3, 0)))</f>
        <v>1</v>
      </c>
      <c r="L25" s="11"/>
      <c r="M25" s="20"/>
      <c r="N25" s="19" t="str">
        <f t="shared" ref="N25:N26" ca="1" si="19">IF(M25="", IF(X25=0, "", X25), IF(V25 = "", "", IF(V25/U25 = 0, "", V25/U25)))</f>
        <v/>
      </c>
      <c r="P25" s="1">
        <f t="shared" ref="P25:P26" si="20">IF(O25 = "-", -W25,I25)</f>
        <v>880</v>
      </c>
      <c r="Q25" s="1">
        <f t="shared" ref="Q25:Q26" ca="1" si="21">IF(O25 = "-", SUM(INDIRECT(ADDRESS(2,COLUMN(P25)) &amp; ":" &amp; ADDRESS(ROW(),COLUMN(P25)))), 0)</f>
        <v>0</v>
      </c>
      <c r="R25" s="1">
        <f t="shared" ref="R25:R26" si="22">IF(O25="-",1,0)</f>
        <v>0</v>
      </c>
      <c r="S25" s="1">
        <f t="shared" ref="S25:S26" ca="1" si="23">IF(Q25 = 0, INDIRECT("S" &amp; ROW() - 1), Q25)</f>
        <v>-14</v>
      </c>
      <c r="T25" s="1" t="str">
        <f>IF(H25="","",VLOOKUP(H25,'Соль SKU'!$A$1:$B$150,2,0))</f>
        <v>2.7, Альче</v>
      </c>
      <c r="U25" s="1">
        <f t="shared" ca="1" si="6"/>
        <v>9.4117647058823533</v>
      </c>
      <c r="V25" s="1">
        <f t="shared" si="7"/>
        <v>0</v>
      </c>
      <c r="W25" s="1">
        <f t="shared" ref="W25:W26" ca="1" si="24">IF(V25 = "", "", V25/U25)</f>
        <v>0</v>
      </c>
      <c r="X25" s="1" t="str">
        <f t="shared" ref="X25:X26" ca="1" si="25">IF(O25="", "", MAX(ROUND(-(INDIRECT("S" &amp; ROW() - 1) - S25)/OFFSET($C$1, 1, 0), 0), 1) * OFFSET($C$1, 1, 0))</f>
        <v/>
      </c>
    </row>
    <row r="26" spans="1:24" s="1" customFormat="1" ht="14.55" customHeight="1" x14ac:dyDescent="0.3">
      <c r="A26" s="34" t="str">
        <f ca="1">IF(O26="-", "-", 1 + MAX(Вода!$A$2:$A$95) + SUM(INDIRECT(ADDRESS(2,COLUMN(R26)) &amp; ":" &amp; ADDRESS(ROW(),COLUMN(R26)))))</f>
        <v>-</v>
      </c>
      <c r="B26" s="34" t="s">
        <v>405</v>
      </c>
      <c r="C26" s="34" t="s">
        <v>405</v>
      </c>
      <c r="D26" s="34" t="s">
        <v>405</v>
      </c>
      <c r="E26" s="34" t="s">
        <v>405</v>
      </c>
      <c r="F26" s="34" t="s">
        <v>405</v>
      </c>
      <c r="G26" s="34" t="s">
        <v>405</v>
      </c>
      <c r="H26" s="34" t="s">
        <v>405</v>
      </c>
      <c r="J26" s="11">
        <f t="shared" ca="1" si="18"/>
        <v>1.875</v>
      </c>
      <c r="K26" s="35"/>
      <c r="L26" s="11"/>
      <c r="M26" s="36" t="s">
        <v>454</v>
      </c>
      <c r="N26" s="19">
        <f t="shared" ca="1" si="19"/>
        <v>881.875</v>
      </c>
      <c r="O26" s="34" t="s">
        <v>405</v>
      </c>
      <c r="P26" s="1">
        <f t="shared" ca="1" si="20"/>
        <v>-881.875</v>
      </c>
      <c r="Q26" s="1">
        <f t="shared" ca="1" si="21"/>
        <v>-15.875</v>
      </c>
      <c r="R26" s="1">
        <f t="shared" si="22"/>
        <v>1</v>
      </c>
      <c r="S26" s="1">
        <f t="shared" ca="1" si="23"/>
        <v>-15.875</v>
      </c>
      <c r="T26" s="1" t="str">
        <f>IF(H26="","",VLOOKUP(H26,'Соль SKU'!$A$1:$B$150,2,0))</f>
        <v>-</v>
      </c>
      <c r="U26" s="1">
        <f t="shared" ca="1" si="6"/>
        <v>9.4117647058823533</v>
      </c>
      <c r="V26" s="1">
        <f t="shared" si="7"/>
        <v>8300</v>
      </c>
      <c r="W26" s="1">
        <f t="shared" ca="1" si="24"/>
        <v>881.875</v>
      </c>
      <c r="X26" s="1">
        <f t="shared" ca="1" si="25"/>
        <v>850</v>
      </c>
    </row>
    <row r="27" spans="1:24" ht="14.55" customHeight="1" x14ac:dyDescent="0.3">
      <c r="A27" s="40">
        <f ca="1">IF(O27="-", "-", 1 + MAX(Вода!$A$2:$A$95) + SUM(INDIRECT(ADDRESS(2,COLUMN(R27)) &amp; ":" &amp; ADDRESS(ROW(),COLUMN(R27)))))</f>
        <v>19</v>
      </c>
      <c r="B27" s="40" t="s">
        <v>367</v>
      </c>
      <c r="C27" s="40">
        <v>850</v>
      </c>
      <c r="D27" s="40" t="s">
        <v>348</v>
      </c>
      <c r="E27" s="40" t="s">
        <v>414</v>
      </c>
      <c r="F27" s="40" t="s">
        <v>414</v>
      </c>
      <c r="G27" s="40" t="s">
        <v>410</v>
      </c>
      <c r="H27" s="40" t="s">
        <v>88</v>
      </c>
      <c r="I27" s="40">
        <v>721</v>
      </c>
      <c r="J27" s="11" t="str">
        <f t="shared" ca="1" si="0"/>
        <v/>
      </c>
      <c r="K27" s="18" t="str">
        <f>IF(H27="", "", IF(H27="-","",VLOOKUP(H27, 'Соль SKU'!$A$1:$C$150, 3, 0)))</f>
        <v>1</v>
      </c>
      <c r="M27" s="20"/>
      <c r="N27" s="19" t="str">
        <f t="shared" ca="1" si="1"/>
        <v/>
      </c>
      <c r="P27" s="1">
        <f t="shared" si="2"/>
        <v>721</v>
      </c>
      <c r="Q27" s="1">
        <f t="shared" ca="1" si="3"/>
        <v>0</v>
      </c>
      <c r="R27" s="1">
        <f t="shared" si="4"/>
        <v>0</v>
      </c>
      <c r="S27" s="1">
        <f t="shared" ca="1" si="5"/>
        <v>-15.875</v>
      </c>
      <c r="T27" s="1" t="str">
        <f>IF(H27="","",VLOOKUP(H27,'Соль SKU'!$A$1:$B$150,2,0))</f>
        <v>2.7, Сакко</v>
      </c>
      <c r="U27" s="1">
        <f t="shared" ca="1" si="6"/>
        <v>9.4117647058823533</v>
      </c>
      <c r="V27" s="1">
        <f t="shared" si="7"/>
        <v>0</v>
      </c>
      <c r="W27" s="1">
        <f t="shared" ca="1" si="8"/>
        <v>0</v>
      </c>
      <c r="X27" s="1" t="str">
        <f t="shared" ca="1" si="9"/>
        <v/>
      </c>
    </row>
    <row r="28" spans="1:24" ht="14.55" customHeight="1" x14ac:dyDescent="0.3">
      <c r="A28" s="40">
        <f ca="1">IF(O28="-", "-", 1 + MAX(Вода!$A$2:$A$95) + SUM(INDIRECT(ADDRESS(2,COLUMN(R28)) &amp; ":" &amp; ADDRESS(ROW(),COLUMN(R28)))))</f>
        <v>19</v>
      </c>
      <c r="B28" s="40" t="s">
        <v>367</v>
      </c>
      <c r="C28" s="40">
        <v>850</v>
      </c>
      <c r="D28" s="40" t="s">
        <v>348</v>
      </c>
      <c r="E28" s="40" t="s">
        <v>414</v>
      </c>
      <c r="F28" s="40" t="s">
        <v>414</v>
      </c>
      <c r="G28" s="40" t="s">
        <v>410</v>
      </c>
      <c r="H28" s="40" t="s">
        <v>85</v>
      </c>
      <c r="I28" s="40">
        <v>160</v>
      </c>
      <c r="J28" s="11" t="str">
        <f ca="1">IF(M28="", IF(O28="","",X28+(INDIRECT("S" &amp; ROW() - 1) - S28)),IF(O28="", "", INDIRECT("S" &amp; ROW() - 1) - S28))</f>
        <v/>
      </c>
      <c r="K28" s="18" t="str">
        <f>IF(H28="", "", IF(H28="-","",VLOOKUP(H28, 'Соль SKU'!$A$1:$C$150, 3, 0)))</f>
        <v>1</v>
      </c>
      <c r="M28" s="20"/>
      <c r="N28" s="19" t="str">
        <f ca="1">IF(M28="", IF(X28=0, "", X28), IF(V28 = "", "", IF(V28/U28 = 0, "", V28/U28)))</f>
        <v/>
      </c>
      <c r="P28" s="1">
        <f>IF(O28 = "-", -W28,I28)</f>
        <v>160</v>
      </c>
      <c r="Q28" s="1">
        <f ca="1">IF(O28 = "-", SUM(INDIRECT(ADDRESS(2,COLUMN(P28)) &amp; ":" &amp; ADDRESS(ROW(),COLUMN(P28)))), 0)</f>
        <v>0</v>
      </c>
      <c r="R28" s="1">
        <f>IF(O28="-",1,0)</f>
        <v>0</v>
      </c>
      <c r="S28" s="1">
        <f ca="1">IF(Q28 = 0, INDIRECT("S" &amp; ROW() - 1), Q28)</f>
        <v>-15.875</v>
      </c>
      <c r="T28" s="1" t="str">
        <f>IF(H28="","",VLOOKUP(H28,'Соль SKU'!$A$1:$B$150,2,0))</f>
        <v>2.7, Альче</v>
      </c>
      <c r="U28" s="1">
        <f t="shared" ref="U28:U67" ca="1" si="26">IF(OFFSET($C$1, 1, 0)="", 1, 8000/OFFSET($C$1, 1, 0))</f>
        <v>9.4117647058823533</v>
      </c>
      <c r="V28" s="1">
        <f>VALUE(IF(TRIM(MID(SUBSTITUTE($M28,",",REPT(" ",LEN($M28))), 0 *LEN($M28)+1,LEN($M28))) = "", "0", TRIM(MID(SUBSTITUTE($M28,",",REPT(" ",LEN($M28))),0 *LEN($M28)+1,LEN($M28))))) +   VALUE(IF(TRIM(MID(SUBSTITUTE($M28,",",REPT(" ",LEN($M28))), 1 *LEN($M28)+1,LEN($M28))) = "", "0", TRIM(MID(SUBSTITUTE($M28,",",REPT(" ",LEN($M28))),1 *LEN($M28)+1,LEN($M28))))) +  VALUE(IF(TRIM(MID(SUBSTITUTE($M28,",",REPT(" ",LEN($M28))), 2 *LEN($M28)+1,LEN($M28))) = "", "0", TRIM(MID(SUBSTITUTE($M28,",",REPT(" ",LEN($M28))),2 *LEN($M28)+1,LEN($M28))))) +  VALUE(IF(TRIM(MID(SUBSTITUTE($M28,",",REPT(" ",LEN($M28))), 3 *LEN($M28)+1,LEN($M28))) = "", "0", TRIM(MID(SUBSTITUTE($M28,",",REPT(" ",LEN($M28))),3 *LEN($M28)+1,LEN($M28))))) +  VALUE(IF(TRIM(MID(SUBSTITUTE($M28,",",REPT(" ",LEN($M28))), 4 *LEN($M28)+1,LEN($M28))) = "", "0", TRIM(MID(SUBSTITUTE($M28,",",REPT(" ",LEN($M28))),4 *LEN($M28)+1,LEN($M28))))) +  VALUE(IF(TRIM(MID(SUBSTITUTE($M28,",",REPT(" ",LEN($M28))), 5 *LEN($M28)+1,LEN($M28))) = "", "0", TRIM(MID(SUBSTITUTE($M28,",",REPT(" ",LEN($M28))),5 *LEN($M28)+1,LEN($M28))))) +  VALUE(IF(TRIM(MID(SUBSTITUTE($M28,",",REPT(" ",LEN($M28))), 6 *LEN($M28)+1,LEN($M28))) = "", "0", TRIM(MID(SUBSTITUTE($M28,",",REPT(" ",LEN($M28))),6 *LEN($M28)+1,LEN($M28))))) +  VALUE(IF(TRIM(MID(SUBSTITUTE($M28,",",REPT(" ",LEN($M28))), 7 *LEN($M28)+1,LEN($M28))) = "", "0", TRIM(MID(SUBSTITUTE($M28,",",REPT(" ",LEN($M28))),7 *LEN($M28)+1,LEN($M28))))) +  VALUE(IF(TRIM(MID(SUBSTITUTE($M28,",",REPT(" ",LEN($M28))), 8 *LEN($M28)+1,LEN($M28))) = "", "0", TRIM(MID(SUBSTITUTE($M28,",",REPT(" ",LEN($M28))),8 *LEN($M28)+1,LEN($M28))))) +  VALUE(IF(TRIM(MID(SUBSTITUTE($M28,",",REPT(" ",LEN($M28))), 9 *LEN($M28)+1,LEN($M28))) = "", "0", TRIM(MID(SUBSTITUTE($M28,",",REPT(" ",LEN($M28))),9 *LEN($M28)+1,LEN($M28))))) +  VALUE(IF(TRIM(MID(SUBSTITUTE($M28,",",REPT(" ",LEN($M28))), 10 *LEN($M28)+1,LEN($M28))) = "", "0", TRIM(MID(SUBSTITUTE($M28,",",REPT(" ",LEN($M28))),10 *LEN($M28)+1,LEN($M28)))))</f>
        <v>0</v>
      </c>
      <c r="W28" s="1">
        <f ca="1">IF(V28 = "", "", V28/U28)</f>
        <v>0</v>
      </c>
      <c r="X28" s="1" t="str">
        <f ca="1">IF(O28="", "", MAX(ROUND(-(INDIRECT("S" &amp; ROW() - 1) - S28)/OFFSET($C$1, 1, 0), 0), 1) * OFFSET($C$1, 1, 0))</f>
        <v/>
      </c>
    </row>
    <row r="29" spans="1:24" ht="14.55" customHeight="1" x14ac:dyDescent="0.3">
      <c r="A29" s="34" t="str">
        <f ca="1">IF(O29="-", "-", 1 + MAX(Вода!$A$2:$A$95) + SUM(INDIRECT(ADDRESS(2,COLUMN(R29)) &amp; ":" &amp; ADDRESS(ROW(),COLUMN(R29)))))</f>
        <v>-</v>
      </c>
      <c r="B29" s="34" t="s">
        <v>405</v>
      </c>
      <c r="C29" s="34" t="s">
        <v>405</v>
      </c>
      <c r="D29" s="34" t="s">
        <v>405</v>
      </c>
      <c r="E29" s="34" t="s">
        <v>405</v>
      </c>
      <c r="F29" s="34" t="s">
        <v>405</v>
      </c>
      <c r="G29" s="34" t="s">
        <v>405</v>
      </c>
      <c r="H29" s="34" t="s">
        <v>405</v>
      </c>
      <c r="J29" s="11">
        <f t="shared" ca="1" si="0"/>
        <v>0.875</v>
      </c>
      <c r="K29" s="35"/>
      <c r="M29" s="36" t="s">
        <v>454</v>
      </c>
      <c r="N29" s="19">
        <f t="shared" ca="1" si="1"/>
        <v>881.875</v>
      </c>
      <c r="O29" s="34" t="s">
        <v>405</v>
      </c>
      <c r="P29" s="1">
        <f t="shared" ca="1" si="2"/>
        <v>-881.875</v>
      </c>
      <c r="Q29" s="1">
        <f t="shared" ca="1" si="3"/>
        <v>-16.75</v>
      </c>
      <c r="R29" s="1">
        <f t="shared" si="4"/>
        <v>1</v>
      </c>
      <c r="S29" s="1">
        <f t="shared" ca="1" si="5"/>
        <v>-16.75</v>
      </c>
      <c r="T29" s="1" t="str">
        <f>IF(H29="","",VLOOKUP(H29,'Соль SKU'!$A$1:$B$150,2,0))</f>
        <v>-</v>
      </c>
      <c r="U29" s="1">
        <f t="shared" ca="1" si="6"/>
        <v>9.4117647058823533</v>
      </c>
      <c r="V29" s="1">
        <f t="shared" si="7"/>
        <v>8300</v>
      </c>
      <c r="W29" s="1">
        <f t="shared" ca="1" si="8"/>
        <v>881.875</v>
      </c>
      <c r="X29" s="1">
        <f t="shared" ca="1" si="9"/>
        <v>850</v>
      </c>
    </row>
    <row r="30" spans="1:24" s="1" customFormat="1" ht="14.55" customHeight="1" x14ac:dyDescent="0.3">
      <c r="A30" s="40">
        <f ca="1">IF(O30="-", "-", 1 + MAX(Вода!$A$2:$A$95) + SUM(INDIRECT(ADDRESS(2,COLUMN(R30)) &amp; ":" &amp; ADDRESS(ROW(),COLUMN(R30)))))</f>
        <v>20</v>
      </c>
      <c r="B30" s="40" t="s">
        <v>367</v>
      </c>
      <c r="C30" s="40">
        <v>850</v>
      </c>
      <c r="D30" s="40" t="s">
        <v>348</v>
      </c>
      <c r="E30" s="40" t="s">
        <v>414</v>
      </c>
      <c r="F30" s="40" t="s">
        <v>414</v>
      </c>
      <c r="G30" s="40" t="s">
        <v>410</v>
      </c>
      <c r="H30" s="40" t="s">
        <v>85</v>
      </c>
      <c r="I30" s="40">
        <v>265</v>
      </c>
      <c r="J30" s="11" t="str">
        <f ca="1">IF(M30="", IF(O30="","",X30+(INDIRECT("S" &amp; ROW() - 1) - S30)),IF(O30="", "", INDIRECT("S" &amp; ROW() - 1) - S30))</f>
        <v/>
      </c>
      <c r="K30" s="18" t="str">
        <f>IF(H30="", "", IF(H30="-","",VLOOKUP(H30, 'Соль SKU'!$A$1:$C$150, 3, 0)))</f>
        <v>1</v>
      </c>
      <c r="L30" s="11"/>
      <c r="M30" s="20"/>
      <c r="N30" s="19" t="str">
        <f ca="1">IF(M30="", IF(X30=0, "", X30), IF(V30 = "", "", IF(V30/U30 = 0, "", V30/U30)))</f>
        <v/>
      </c>
      <c r="P30" s="1">
        <f>IF(O30 = "-", -W30,I30)</f>
        <v>265</v>
      </c>
      <c r="Q30" s="1">
        <f ca="1">IF(O30 = "-", SUM(INDIRECT(ADDRESS(2,COLUMN(P30)) &amp; ":" &amp; ADDRESS(ROW(),COLUMN(P30)))), 0)</f>
        <v>0</v>
      </c>
      <c r="R30" s="1">
        <f>IF(O30="-",1,0)</f>
        <v>0</v>
      </c>
      <c r="S30" s="1">
        <f ca="1">IF(Q30 = 0, INDIRECT("S" &amp; ROW() - 1), Q30)</f>
        <v>-16.75</v>
      </c>
      <c r="T30" s="1" t="str">
        <f>IF(H30="","",VLOOKUP(H30,'Соль SKU'!$A$1:$B$150,2,0))</f>
        <v>2.7, Альче</v>
      </c>
      <c r="U30" s="1">
        <f t="shared" ca="1" si="26"/>
        <v>9.4117647058823533</v>
      </c>
      <c r="V30" s="1">
        <f>VALUE(IF(TRIM(MID(SUBSTITUTE($M30,",",REPT(" ",LEN($M30))), 0 *LEN($M30)+1,LEN($M30))) = "", "0", TRIM(MID(SUBSTITUTE($M30,",",REPT(" ",LEN($M30))),0 *LEN($M30)+1,LEN($M30))))) +   VALUE(IF(TRIM(MID(SUBSTITUTE($M30,",",REPT(" ",LEN($M30))), 1 *LEN($M30)+1,LEN($M30))) = "", "0", TRIM(MID(SUBSTITUTE($M30,",",REPT(" ",LEN($M30))),1 *LEN($M30)+1,LEN($M30))))) +  VALUE(IF(TRIM(MID(SUBSTITUTE($M30,",",REPT(" ",LEN($M30))), 2 *LEN($M30)+1,LEN($M30))) = "", "0", TRIM(MID(SUBSTITUTE($M30,",",REPT(" ",LEN($M30))),2 *LEN($M30)+1,LEN($M30))))) +  VALUE(IF(TRIM(MID(SUBSTITUTE($M30,",",REPT(" ",LEN($M30))), 3 *LEN($M30)+1,LEN($M30))) = "", "0", TRIM(MID(SUBSTITUTE($M30,",",REPT(" ",LEN($M30))),3 *LEN($M30)+1,LEN($M30))))) +  VALUE(IF(TRIM(MID(SUBSTITUTE($M30,",",REPT(" ",LEN($M30))), 4 *LEN($M30)+1,LEN($M30))) = "", "0", TRIM(MID(SUBSTITUTE($M30,",",REPT(" ",LEN($M30))),4 *LEN($M30)+1,LEN($M30))))) +  VALUE(IF(TRIM(MID(SUBSTITUTE($M30,",",REPT(" ",LEN($M30))), 5 *LEN($M30)+1,LEN($M30))) = "", "0", TRIM(MID(SUBSTITUTE($M30,",",REPT(" ",LEN($M30))),5 *LEN($M30)+1,LEN($M30))))) +  VALUE(IF(TRIM(MID(SUBSTITUTE($M30,",",REPT(" ",LEN($M30))), 6 *LEN($M30)+1,LEN($M30))) = "", "0", TRIM(MID(SUBSTITUTE($M30,",",REPT(" ",LEN($M30))),6 *LEN($M30)+1,LEN($M30))))) +  VALUE(IF(TRIM(MID(SUBSTITUTE($M30,",",REPT(" ",LEN($M30))), 7 *LEN($M30)+1,LEN($M30))) = "", "0", TRIM(MID(SUBSTITUTE($M30,",",REPT(" ",LEN($M30))),7 *LEN($M30)+1,LEN($M30))))) +  VALUE(IF(TRIM(MID(SUBSTITUTE($M30,",",REPT(" ",LEN($M30))), 8 *LEN($M30)+1,LEN($M30))) = "", "0", TRIM(MID(SUBSTITUTE($M30,",",REPT(" ",LEN($M30))),8 *LEN($M30)+1,LEN($M30))))) +  VALUE(IF(TRIM(MID(SUBSTITUTE($M30,",",REPT(" ",LEN($M30))), 9 *LEN($M30)+1,LEN($M30))) = "", "0", TRIM(MID(SUBSTITUTE($M30,",",REPT(" ",LEN($M30))),9 *LEN($M30)+1,LEN($M30))))) +  VALUE(IF(TRIM(MID(SUBSTITUTE($M30,",",REPT(" ",LEN($M30))), 10 *LEN($M30)+1,LEN($M30))) = "", "0", TRIM(MID(SUBSTITUTE($M30,",",REPT(" ",LEN($M30))),10 *LEN($M30)+1,LEN($M30)))))</f>
        <v>0</v>
      </c>
      <c r="W30" s="1">
        <f ca="1">IF(V30 = "", "", V30/U30)</f>
        <v>0</v>
      </c>
      <c r="X30" s="1" t="str">
        <f ca="1">IF(O30="", "", MAX(ROUND(-(INDIRECT("S" &amp; ROW() - 1) - S30)/OFFSET($C$1, 1, 0), 0), 1) * OFFSET($C$1, 1, 0))</f>
        <v/>
      </c>
    </row>
    <row r="31" spans="1:24" ht="14.55" customHeight="1" x14ac:dyDescent="0.3">
      <c r="A31" s="40">
        <f ca="1">IF(O31="-", "-", 1 + MAX(Вода!$A$2:$A$95) + SUM(INDIRECT(ADDRESS(2,COLUMN(R31)) &amp; ":" &amp; ADDRESS(ROW(),COLUMN(R31)))))</f>
        <v>20</v>
      </c>
      <c r="B31" s="40" t="s">
        <v>367</v>
      </c>
      <c r="C31" s="40">
        <v>850</v>
      </c>
      <c r="D31" s="40" t="s">
        <v>348</v>
      </c>
      <c r="E31" s="40" t="s">
        <v>414</v>
      </c>
      <c r="F31" s="40" t="s">
        <v>414</v>
      </c>
      <c r="G31" s="40" t="s">
        <v>410</v>
      </c>
      <c r="H31" s="40" t="s">
        <v>92</v>
      </c>
      <c r="I31" s="40">
        <v>616</v>
      </c>
      <c r="J31" s="11" t="str">
        <f t="shared" ca="1" si="0"/>
        <v/>
      </c>
      <c r="K31" s="18" t="str">
        <f>IF(H31="", "", IF(H31="-","",VLOOKUP(H31, 'Соль SKU'!$A$1:$C$150, 3, 0)))</f>
        <v>1</v>
      </c>
      <c r="M31" s="20"/>
      <c r="N31" s="19" t="str">
        <f t="shared" ca="1" si="1"/>
        <v/>
      </c>
      <c r="P31" s="1">
        <f t="shared" si="2"/>
        <v>616</v>
      </c>
      <c r="Q31" s="1">
        <f t="shared" ca="1" si="3"/>
        <v>0</v>
      </c>
      <c r="R31" s="1">
        <f t="shared" si="4"/>
        <v>0</v>
      </c>
      <c r="S31" s="1">
        <f t="shared" ca="1" si="5"/>
        <v>-16.75</v>
      </c>
      <c r="T31" s="1" t="str">
        <f>IF(H31="","",VLOOKUP(H31,'Соль SKU'!$A$1:$B$150,2,0))</f>
        <v>2.7, Сакко</v>
      </c>
      <c r="U31" s="1">
        <f t="shared" ca="1" si="6"/>
        <v>9.4117647058823533</v>
      </c>
      <c r="V31" s="1">
        <f t="shared" si="7"/>
        <v>0</v>
      </c>
      <c r="W31" s="1">
        <f t="shared" ca="1" si="8"/>
        <v>0</v>
      </c>
      <c r="X31" s="1" t="str">
        <f t="shared" ca="1" si="9"/>
        <v/>
      </c>
    </row>
    <row r="32" spans="1:24" ht="14.55" customHeight="1" x14ac:dyDescent="0.3">
      <c r="A32" s="34" t="str">
        <f ca="1">IF(O32="-", "-", 1 + MAX(Вода!$A$2:$A$95) + SUM(INDIRECT(ADDRESS(2,COLUMN(R32)) &amp; ":" &amp; ADDRESS(ROW(),COLUMN(R32)))))</f>
        <v>-</v>
      </c>
      <c r="B32" s="34" t="s">
        <v>405</v>
      </c>
      <c r="C32" s="34" t="s">
        <v>405</v>
      </c>
      <c r="D32" s="34" t="s">
        <v>405</v>
      </c>
      <c r="E32" s="34" t="s">
        <v>405</v>
      </c>
      <c r="F32" s="34" t="s">
        <v>405</v>
      </c>
      <c r="G32" s="34" t="s">
        <v>405</v>
      </c>
      <c r="H32" s="34" t="s">
        <v>405</v>
      </c>
      <c r="J32" s="11">
        <f t="shared" ca="1" si="0"/>
        <v>0.875</v>
      </c>
      <c r="K32" s="35"/>
      <c r="M32" s="36" t="s">
        <v>454</v>
      </c>
      <c r="N32" s="19">
        <f t="shared" ca="1" si="1"/>
        <v>881.875</v>
      </c>
      <c r="O32" s="34" t="s">
        <v>405</v>
      </c>
      <c r="P32" s="1">
        <f t="shared" ca="1" si="2"/>
        <v>-881.875</v>
      </c>
      <c r="Q32" s="1">
        <f t="shared" ca="1" si="3"/>
        <v>-17.625</v>
      </c>
      <c r="R32" s="1">
        <f t="shared" si="4"/>
        <v>1</v>
      </c>
      <c r="S32" s="1">
        <f t="shared" ca="1" si="5"/>
        <v>-17.625</v>
      </c>
      <c r="T32" s="1" t="str">
        <f>IF(H32="","",VLOOKUP(H32,'Соль SKU'!$A$1:$B$150,2,0))</f>
        <v>-</v>
      </c>
      <c r="U32" s="1">
        <f t="shared" ca="1" si="6"/>
        <v>9.4117647058823533</v>
      </c>
      <c r="V32" s="1">
        <f t="shared" si="7"/>
        <v>8300</v>
      </c>
      <c r="W32" s="1">
        <f t="shared" ca="1" si="8"/>
        <v>881.875</v>
      </c>
      <c r="X32" s="1">
        <f t="shared" ca="1" si="9"/>
        <v>850</v>
      </c>
    </row>
    <row r="33" spans="1:24" ht="14.55" customHeight="1" x14ac:dyDescent="0.3">
      <c r="A33" s="40">
        <f ca="1">IF(O33="-", "-", 1 + MAX(Вода!$A$2:$A$95) + SUM(INDIRECT(ADDRESS(2,COLUMN(R33)) &amp; ":" &amp; ADDRESS(ROW(),COLUMN(R33)))))</f>
        <v>21</v>
      </c>
      <c r="B33" s="40" t="s">
        <v>367</v>
      </c>
      <c r="C33" s="40">
        <v>850</v>
      </c>
      <c r="D33" s="40" t="s">
        <v>348</v>
      </c>
      <c r="E33" s="40" t="s">
        <v>414</v>
      </c>
      <c r="F33" s="40" t="s">
        <v>414</v>
      </c>
      <c r="G33" s="40" t="s">
        <v>410</v>
      </c>
      <c r="H33" s="40" t="s">
        <v>92</v>
      </c>
      <c r="I33" s="40">
        <v>880</v>
      </c>
      <c r="J33" s="11" t="str">
        <f t="shared" ca="1" si="0"/>
        <v/>
      </c>
      <c r="K33" s="18" t="str">
        <f>IF(H33="", "", IF(H33="-","",VLOOKUP(H33, 'Соль SKU'!$A$1:$C$150, 3, 0)))</f>
        <v>1</v>
      </c>
      <c r="M33" s="20"/>
      <c r="N33" s="19" t="str">
        <f t="shared" ca="1" si="1"/>
        <v/>
      </c>
      <c r="P33" s="1">
        <f t="shared" si="2"/>
        <v>880</v>
      </c>
      <c r="Q33" s="1">
        <f t="shared" ca="1" si="3"/>
        <v>0</v>
      </c>
      <c r="R33" s="1">
        <f t="shared" si="4"/>
        <v>0</v>
      </c>
      <c r="S33" s="1">
        <f t="shared" ca="1" si="5"/>
        <v>-17.625</v>
      </c>
      <c r="T33" s="1" t="str">
        <f>IF(H33="","",VLOOKUP(H33,'Соль SKU'!$A$1:$B$150,2,0))</f>
        <v>2.7, Сакко</v>
      </c>
      <c r="U33" s="1">
        <f t="shared" ca="1" si="6"/>
        <v>9.4117647058823533</v>
      </c>
      <c r="V33" s="1">
        <f t="shared" si="7"/>
        <v>0</v>
      </c>
      <c r="W33" s="1">
        <f t="shared" ca="1" si="8"/>
        <v>0</v>
      </c>
      <c r="X33" s="1" t="str">
        <f t="shared" ca="1" si="9"/>
        <v/>
      </c>
    </row>
    <row r="34" spans="1:24" ht="14.55" customHeight="1" x14ac:dyDescent="0.3">
      <c r="A34" s="34" t="str">
        <f ca="1">IF(O34="-", "-", 1 + MAX(Вода!$A$2:$A$95) + SUM(INDIRECT(ADDRESS(2,COLUMN(R34)) &amp; ":" &amp; ADDRESS(ROW(),COLUMN(R34)))))</f>
        <v>-</v>
      </c>
      <c r="B34" s="34" t="s">
        <v>405</v>
      </c>
      <c r="C34" s="34" t="s">
        <v>405</v>
      </c>
      <c r="D34" s="34" t="s">
        <v>405</v>
      </c>
      <c r="E34" s="34" t="s">
        <v>405</v>
      </c>
      <c r="F34" s="34" t="s">
        <v>405</v>
      </c>
      <c r="G34" s="34" t="s">
        <v>405</v>
      </c>
      <c r="H34" s="34" t="s">
        <v>405</v>
      </c>
      <c r="J34" s="11">
        <f t="shared" ref="J34:J67" ca="1" si="27">IF(M34="", IF(O34="","",X34+(INDIRECT("S" &amp; ROW() - 1) - S34)),IF(O34="", "", INDIRECT("S" &amp; ROW() - 1) - S34))</f>
        <v>1.875</v>
      </c>
      <c r="K34" s="35"/>
      <c r="M34" s="36" t="s">
        <v>454</v>
      </c>
      <c r="N34" s="19">
        <f t="shared" ref="N34:N67" ca="1" si="28">IF(M34="", IF(X34=0, "", X34), IF(V34 = "", "", IF(V34/U34 = 0, "", V34/U34)))</f>
        <v>881.875</v>
      </c>
      <c r="O34" s="34" t="s">
        <v>405</v>
      </c>
      <c r="P34" s="1">
        <f t="shared" ref="P34:P67" ca="1" si="29">IF(O34 = "-", -W34,I34)</f>
        <v>-881.875</v>
      </c>
      <c r="Q34" s="1">
        <f t="shared" ref="Q34:Q67" ca="1" si="30">IF(O34 = "-", SUM(INDIRECT(ADDRESS(2,COLUMN(P34)) &amp; ":" &amp; ADDRESS(ROW(),COLUMN(P34)))), 0)</f>
        <v>-19.5</v>
      </c>
      <c r="R34" s="1">
        <f t="shared" ref="R34:R67" si="31">IF(O34="-",1,0)</f>
        <v>1</v>
      </c>
      <c r="S34" s="1">
        <f t="shared" ref="S34:S67" ca="1" si="32">IF(Q34 = 0, INDIRECT("S" &amp; ROW() - 1), Q34)</f>
        <v>-19.5</v>
      </c>
      <c r="T34" s="1" t="str">
        <f>IF(H34="","",VLOOKUP(H34,'Соль SKU'!$A$1:$B$150,2,0))</f>
        <v>-</v>
      </c>
      <c r="U34" s="1">
        <f t="shared" ca="1" si="26"/>
        <v>9.4117647058823533</v>
      </c>
      <c r="V34" s="1">
        <f t="shared" ref="V34:V67" si="33"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8300</v>
      </c>
      <c r="W34" s="1">
        <f t="shared" ref="W34:W67" ca="1" si="34">IF(V34 = "", "", V34/U34)</f>
        <v>881.875</v>
      </c>
      <c r="X34" s="1">
        <f t="shared" ref="X34:X67" ca="1" si="35">IF(O34="", "", MAX(ROUND(-(INDIRECT("S" &amp; ROW() - 1) - S34)/OFFSET($C$1, 1, 0), 0), 1) * OFFSET($C$1, 1, 0))</f>
        <v>850</v>
      </c>
    </row>
    <row r="35" spans="1:24" ht="14.55" customHeight="1" x14ac:dyDescent="0.3">
      <c r="A35" s="40">
        <f ca="1">IF(O35="-", "-", 1 + MAX(Вода!$A$2:$A$95) + SUM(INDIRECT(ADDRESS(2,COLUMN(R35)) &amp; ":" &amp; ADDRESS(ROW(),COLUMN(R35)))))</f>
        <v>22</v>
      </c>
      <c r="B35" s="40" t="s">
        <v>367</v>
      </c>
      <c r="C35" s="40">
        <v>850</v>
      </c>
      <c r="D35" s="40" t="s">
        <v>348</v>
      </c>
      <c r="E35" s="40" t="s">
        <v>414</v>
      </c>
      <c r="F35" s="40" t="s">
        <v>414</v>
      </c>
      <c r="G35" s="40" t="s">
        <v>410</v>
      </c>
      <c r="H35" s="40" t="s">
        <v>92</v>
      </c>
      <c r="I35" s="40">
        <v>880</v>
      </c>
      <c r="J35" s="11" t="str">
        <f t="shared" ca="1" si="27"/>
        <v/>
      </c>
      <c r="K35" s="18" t="str">
        <f>IF(H35="", "", IF(H35="-","",VLOOKUP(H35, 'Соль SKU'!$A$1:$C$150, 3, 0)))</f>
        <v>1</v>
      </c>
      <c r="M35" s="20"/>
      <c r="N35" s="19" t="str">
        <f t="shared" ca="1" si="28"/>
        <v/>
      </c>
      <c r="P35" s="1">
        <f t="shared" si="29"/>
        <v>880</v>
      </c>
      <c r="Q35" s="1">
        <f t="shared" ca="1" si="30"/>
        <v>0</v>
      </c>
      <c r="R35" s="1">
        <f t="shared" si="31"/>
        <v>0</v>
      </c>
      <c r="S35" s="1">
        <f t="shared" ca="1" si="32"/>
        <v>-19.5</v>
      </c>
      <c r="T35" s="1" t="str">
        <f>IF(H35="","",VLOOKUP(H35,'Соль SKU'!$A$1:$B$150,2,0))</f>
        <v>2.7, Сакко</v>
      </c>
      <c r="U35" s="1">
        <f t="shared" ca="1" si="26"/>
        <v>9.4117647058823533</v>
      </c>
      <c r="V35" s="1">
        <f t="shared" si="33"/>
        <v>0</v>
      </c>
      <c r="W35" s="1">
        <f t="shared" ca="1" si="34"/>
        <v>0</v>
      </c>
      <c r="X35" s="1" t="str">
        <f t="shared" ca="1" si="35"/>
        <v/>
      </c>
    </row>
    <row r="36" spans="1:24" ht="14.55" customHeight="1" x14ac:dyDescent="0.3">
      <c r="A36" s="34" t="str">
        <f ca="1">IF(O36="-", "-", 1 + MAX(Вода!$A$2:$A$95) + SUM(INDIRECT(ADDRESS(2,COLUMN(R36)) &amp; ":" &amp; ADDRESS(ROW(),COLUMN(R36)))))</f>
        <v>-</v>
      </c>
      <c r="B36" s="34" t="s">
        <v>405</v>
      </c>
      <c r="C36" s="34" t="s">
        <v>405</v>
      </c>
      <c r="D36" s="34" t="s">
        <v>405</v>
      </c>
      <c r="E36" s="34" t="s">
        <v>405</v>
      </c>
      <c r="F36" s="34" t="s">
        <v>405</v>
      </c>
      <c r="G36" s="34" t="s">
        <v>405</v>
      </c>
      <c r="H36" s="34" t="s">
        <v>405</v>
      </c>
      <c r="J36" s="11">
        <f t="shared" ca="1" si="27"/>
        <v>1.875</v>
      </c>
      <c r="K36" s="35"/>
      <c r="M36" s="36" t="s">
        <v>454</v>
      </c>
      <c r="N36" s="19">
        <f t="shared" ca="1" si="28"/>
        <v>881.875</v>
      </c>
      <c r="O36" s="34" t="s">
        <v>405</v>
      </c>
      <c r="P36" s="1">
        <f t="shared" ca="1" si="29"/>
        <v>-881.875</v>
      </c>
      <c r="Q36" s="1">
        <f t="shared" ca="1" si="30"/>
        <v>-21.375</v>
      </c>
      <c r="R36" s="1">
        <f t="shared" si="31"/>
        <v>1</v>
      </c>
      <c r="S36" s="1">
        <f t="shared" ca="1" si="32"/>
        <v>-21.375</v>
      </c>
      <c r="T36" s="1" t="str">
        <f>IF(H36="","",VLOOKUP(H36,'Соль SKU'!$A$1:$B$150,2,0))</f>
        <v>-</v>
      </c>
      <c r="U36" s="1">
        <f t="shared" ca="1" si="26"/>
        <v>9.4117647058823533</v>
      </c>
      <c r="V36" s="1">
        <f t="shared" si="33"/>
        <v>8300</v>
      </c>
      <c r="W36" s="1">
        <f t="shared" ca="1" si="34"/>
        <v>881.875</v>
      </c>
      <c r="X36" s="1">
        <f t="shared" ca="1" si="35"/>
        <v>850</v>
      </c>
    </row>
    <row r="37" spans="1:24" s="1" customFormat="1" ht="14.55" customHeight="1" x14ac:dyDescent="0.3">
      <c r="A37" s="40">
        <f ca="1">IF(O37="-", "-", 1 + MAX(Вода!$A$2:$A$95) + SUM(INDIRECT(ADDRESS(2,COLUMN(R37)) &amp; ":" &amp; ADDRESS(ROW(),COLUMN(R37)))))</f>
        <v>23</v>
      </c>
      <c r="B37" s="40" t="s">
        <v>367</v>
      </c>
      <c r="C37" s="40">
        <v>850</v>
      </c>
      <c r="D37" s="40" t="s">
        <v>348</v>
      </c>
      <c r="E37" s="40" t="s">
        <v>414</v>
      </c>
      <c r="F37" s="40" t="s">
        <v>414</v>
      </c>
      <c r="G37" s="40" t="s">
        <v>410</v>
      </c>
      <c r="H37" s="40" t="s">
        <v>92</v>
      </c>
      <c r="I37" s="40">
        <v>880</v>
      </c>
      <c r="J37" s="11" t="str">
        <f t="shared" ref="J37:J38" ca="1" si="36">IF(M37="", IF(O37="","",X37+(INDIRECT("S" &amp; ROW() - 1) - S37)),IF(O37="", "", INDIRECT("S" &amp; ROW() - 1) - S37))</f>
        <v/>
      </c>
      <c r="K37" s="18" t="str">
        <f>IF(H37="", "", IF(H37="-","",VLOOKUP(H37, 'Соль SKU'!$A$1:$C$150, 3, 0)))</f>
        <v>1</v>
      </c>
      <c r="L37" s="11"/>
      <c r="M37" s="20"/>
      <c r="N37" s="19" t="str">
        <f t="shared" ref="N37:N38" ca="1" si="37">IF(M37="", IF(X37=0, "", X37), IF(V37 = "", "", IF(V37/U37 = 0, "", V37/U37)))</f>
        <v/>
      </c>
      <c r="P37" s="1">
        <f t="shared" ref="P37:P38" si="38">IF(O37 = "-", -W37,I37)</f>
        <v>880</v>
      </c>
      <c r="Q37" s="1">
        <f t="shared" ref="Q37:Q38" ca="1" si="39">IF(O37 = "-", SUM(INDIRECT(ADDRESS(2,COLUMN(P37)) &amp; ":" &amp; ADDRESS(ROW(),COLUMN(P37)))), 0)</f>
        <v>0</v>
      </c>
      <c r="R37" s="1">
        <f t="shared" ref="R37:R38" si="40">IF(O37="-",1,0)</f>
        <v>0</v>
      </c>
      <c r="S37" s="1">
        <f t="shared" ref="S37:S38" ca="1" si="41">IF(Q37 = 0, INDIRECT("S" &amp; ROW() - 1), Q37)</f>
        <v>-21.375</v>
      </c>
      <c r="T37" s="1" t="str">
        <f>IF(H37="","",VLOOKUP(H37,'Соль SKU'!$A$1:$B$150,2,0))</f>
        <v>2.7, Сакко</v>
      </c>
      <c r="U37" s="1">
        <f t="shared" ca="1" si="26"/>
        <v>9.4117647058823533</v>
      </c>
      <c r="V37" s="1">
        <f t="shared" si="33"/>
        <v>0</v>
      </c>
      <c r="W37" s="1">
        <f t="shared" ref="W37:W38" ca="1" si="42">IF(V37 = "", "", V37/U37)</f>
        <v>0</v>
      </c>
      <c r="X37" s="1" t="str">
        <f t="shared" ref="X37:X38" ca="1" si="43">IF(O37="", "", MAX(ROUND(-(INDIRECT("S" &amp; ROW() - 1) - S37)/OFFSET($C$1, 1, 0), 0), 1) * OFFSET($C$1, 1, 0))</f>
        <v/>
      </c>
    </row>
    <row r="38" spans="1:24" s="1" customFormat="1" ht="14.55" customHeight="1" x14ac:dyDescent="0.3">
      <c r="A38" s="34" t="str">
        <f ca="1">IF(O38="-", "-", 1 + MAX(Вода!$A$2:$A$95) + SUM(INDIRECT(ADDRESS(2,COLUMN(R38)) &amp; ":" &amp; ADDRESS(ROW(),COLUMN(R38)))))</f>
        <v>-</v>
      </c>
      <c r="B38" s="34" t="s">
        <v>405</v>
      </c>
      <c r="C38" s="34" t="s">
        <v>405</v>
      </c>
      <c r="D38" s="34" t="s">
        <v>405</v>
      </c>
      <c r="E38" s="34" t="s">
        <v>405</v>
      </c>
      <c r="F38" s="34" t="s">
        <v>405</v>
      </c>
      <c r="G38" s="34" t="s">
        <v>405</v>
      </c>
      <c r="H38" s="34" t="s">
        <v>405</v>
      </c>
      <c r="J38" s="11">
        <f t="shared" ca="1" si="36"/>
        <v>1.875</v>
      </c>
      <c r="K38" s="35"/>
      <c r="L38" s="11"/>
      <c r="M38" s="36" t="s">
        <v>454</v>
      </c>
      <c r="N38" s="19">
        <f t="shared" ca="1" si="37"/>
        <v>881.875</v>
      </c>
      <c r="O38" s="34" t="s">
        <v>405</v>
      </c>
      <c r="P38" s="1">
        <f t="shared" ca="1" si="38"/>
        <v>-881.875</v>
      </c>
      <c r="Q38" s="1">
        <f t="shared" ca="1" si="39"/>
        <v>-23.25</v>
      </c>
      <c r="R38" s="1">
        <f t="shared" si="40"/>
        <v>1</v>
      </c>
      <c r="S38" s="1">
        <f t="shared" ca="1" si="41"/>
        <v>-23.25</v>
      </c>
      <c r="T38" s="1" t="str">
        <f>IF(H38="","",VLOOKUP(H38,'Соль SKU'!$A$1:$B$150,2,0))</f>
        <v>-</v>
      </c>
      <c r="U38" s="1">
        <f t="shared" ca="1" si="26"/>
        <v>9.4117647058823533</v>
      </c>
      <c r="V38" s="1">
        <f t="shared" si="33"/>
        <v>8300</v>
      </c>
      <c r="W38" s="1">
        <f t="shared" ca="1" si="42"/>
        <v>881.875</v>
      </c>
      <c r="X38" s="1">
        <f t="shared" ca="1" si="43"/>
        <v>850</v>
      </c>
    </row>
    <row r="39" spans="1:24" s="1" customFormat="1" ht="14.55" customHeight="1" x14ac:dyDescent="0.3">
      <c r="A39" s="40">
        <f ca="1">IF(O39="-", "-", 1 + MAX(Вода!$A$2:$A$95) + SUM(INDIRECT(ADDRESS(2,COLUMN(R39)) &amp; ":" &amp; ADDRESS(ROW(),COLUMN(R39)))))</f>
        <v>24</v>
      </c>
      <c r="B39" s="40" t="s">
        <v>367</v>
      </c>
      <c r="C39" s="40">
        <v>850</v>
      </c>
      <c r="D39" s="40" t="s">
        <v>348</v>
      </c>
      <c r="E39" s="40" t="s">
        <v>414</v>
      </c>
      <c r="F39" s="40" t="s">
        <v>414</v>
      </c>
      <c r="G39" s="40" t="s">
        <v>410</v>
      </c>
      <c r="H39" s="40" t="s">
        <v>92</v>
      </c>
      <c r="I39" s="40">
        <v>880</v>
      </c>
      <c r="J39" s="11" t="str">
        <f t="shared" ref="J39:J40" ca="1" si="44">IF(M39="", IF(O39="","",X39+(INDIRECT("S" &amp; ROW() - 1) - S39)),IF(O39="", "", INDIRECT("S" &amp; ROW() - 1) - S39))</f>
        <v/>
      </c>
      <c r="K39" s="18" t="str">
        <f>IF(H39="", "", IF(H39="-","",VLOOKUP(H39, 'Соль SKU'!$A$1:$C$150, 3, 0)))</f>
        <v>1</v>
      </c>
      <c r="L39" s="11"/>
      <c r="M39" s="20"/>
      <c r="N39" s="19" t="str">
        <f t="shared" ref="N39:N40" ca="1" si="45">IF(M39="", IF(X39=0, "", X39), IF(V39 = "", "", IF(V39/U39 = 0, "", V39/U39)))</f>
        <v/>
      </c>
      <c r="P39" s="1">
        <f t="shared" ref="P39:P40" si="46">IF(O39 = "-", -W39,I39)</f>
        <v>880</v>
      </c>
      <c r="Q39" s="1">
        <f t="shared" ref="Q39:Q40" ca="1" si="47">IF(O39 = "-", SUM(INDIRECT(ADDRESS(2,COLUMN(P39)) &amp; ":" &amp; ADDRESS(ROW(),COLUMN(P39)))), 0)</f>
        <v>0</v>
      </c>
      <c r="R39" s="1">
        <f t="shared" ref="R39:R40" si="48">IF(O39="-",1,0)</f>
        <v>0</v>
      </c>
      <c r="S39" s="1">
        <f t="shared" ref="S39:S40" ca="1" si="49">IF(Q39 = 0, INDIRECT("S" &amp; ROW() - 1), Q39)</f>
        <v>-23.25</v>
      </c>
      <c r="T39" s="1" t="str">
        <f>IF(H39="","",VLOOKUP(H39,'Соль SKU'!$A$1:$B$150,2,0))</f>
        <v>2.7, Сакко</v>
      </c>
      <c r="U39" s="1">
        <f t="shared" ca="1" si="26"/>
        <v>9.4117647058823533</v>
      </c>
      <c r="V39" s="1">
        <f t="shared" si="33"/>
        <v>0</v>
      </c>
      <c r="W39" s="1">
        <f t="shared" ref="W39:W40" ca="1" si="50">IF(V39 = "", "", V39/U39)</f>
        <v>0</v>
      </c>
      <c r="X39" s="1" t="str">
        <f t="shared" ref="X39:X40" ca="1" si="51">IF(O39="", "", MAX(ROUND(-(INDIRECT("S" &amp; ROW() - 1) - S39)/OFFSET($C$1, 1, 0), 0), 1) * OFFSET($C$1, 1, 0))</f>
        <v/>
      </c>
    </row>
    <row r="40" spans="1:24" s="1" customFormat="1" ht="14.55" customHeight="1" x14ac:dyDescent="0.3">
      <c r="A40" s="34" t="str">
        <f ca="1">IF(O40="-", "-", 1 + MAX(Вода!$A$2:$A$95) + SUM(INDIRECT(ADDRESS(2,COLUMN(R40)) &amp; ":" &amp; ADDRESS(ROW(),COLUMN(R40)))))</f>
        <v>-</v>
      </c>
      <c r="B40" s="34" t="s">
        <v>405</v>
      </c>
      <c r="C40" s="34" t="s">
        <v>405</v>
      </c>
      <c r="D40" s="34" t="s">
        <v>405</v>
      </c>
      <c r="E40" s="34" t="s">
        <v>405</v>
      </c>
      <c r="F40" s="34" t="s">
        <v>405</v>
      </c>
      <c r="G40" s="34" t="s">
        <v>405</v>
      </c>
      <c r="H40" s="34" t="s">
        <v>405</v>
      </c>
      <c r="J40" s="11">
        <f t="shared" ca="1" si="44"/>
        <v>1.875</v>
      </c>
      <c r="K40" s="35"/>
      <c r="L40" s="11"/>
      <c r="M40" s="36" t="s">
        <v>454</v>
      </c>
      <c r="N40" s="19">
        <f t="shared" ca="1" si="45"/>
        <v>881.875</v>
      </c>
      <c r="O40" s="34" t="s">
        <v>405</v>
      </c>
      <c r="P40" s="1">
        <f t="shared" ca="1" si="46"/>
        <v>-881.875</v>
      </c>
      <c r="Q40" s="1">
        <f t="shared" ca="1" si="47"/>
        <v>-25.125</v>
      </c>
      <c r="R40" s="1">
        <f t="shared" si="48"/>
        <v>1</v>
      </c>
      <c r="S40" s="1">
        <f t="shared" ca="1" si="49"/>
        <v>-25.125</v>
      </c>
      <c r="T40" s="1" t="str">
        <f>IF(H40="","",VLOOKUP(H40,'Соль SKU'!$A$1:$B$150,2,0))</f>
        <v>-</v>
      </c>
      <c r="U40" s="1">
        <f t="shared" ca="1" si="26"/>
        <v>9.4117647058823533</v>
      </c>
      <c r="V40" s="1">
        <f t="shared" si="33"/>
        <v>8300</v>
      </c>
      <c r="W40" s="1">
        <f t="shared" ca="1" si="50"/>
        <v>881.875</v>
      </c>
      <c r="X40" s="1">
        <f t="shared" ca="1" si="51"/>
        <v>850</v>
      </c>
    </row>
    <row r="41" spans="1:24" ht="14.55" customHeight="1" x14ac:dyDescent="0.3">
      <c r="J41" s="11" t="str">
        <f t="shared" ca="1" si="27"/>
        <v/>
      </c>
      <c r="K41" s="18" t="str">
        <f>IF(H41="", "", IF(H41="-","",VLOOKUP(H41, 'Соль SKU'!$A$1:$C$150, 3, 0)))</f>
        <v/>
      </c>
      <c r="M41" s="20"/>
      <c r="N41" s="19" t="str">
        <f t="shared" ca="1" si="28"/>
        <v/>
      </c>
      <c r="P41" s="1">
        <f t="shared" si="29"/>
        <v>0</v>
      </c>
      <c r="Q41" s="1">
        <f t="shared" ca="1" si="30"/>
        <v>0</v>
      </c>
      <c r="R41" s="1">
        <f t="shared" si="31"/>
        <v>0</v>
      </c>
      <c r="S41" s="1">
        <f t="shared" ca="1" si="32"/>
        <v>-25.125</v>
      </c>
      <c r="T41" s="1" t="str">
        <f>IF(H41="","",VLOOKUP(H41,'Соль SKU'!$A$1:$B$150,2,0))</f>
        <v/>
      </c>
      <c r="U41" s="1">
        <f t="shared" ca="1" si="26"/>
        <v>9.4117647058823533</v>
      </c>
      <c r="V41" s="1">
        <f t="shared" si="33"/>
        <v>0</v>
      </c>
      <c r="W41" s="1">
        <f t="shared" ca="1" si="34"/>
        <v>0</v>
      </c>
      <c r="X41" s="1" t="str">
        <f t="shared" ca="1" si="35"/>
        <v/>
      </c>
    </row>
    <row r="42" spans="1:24" ht="14.55" customHeight="1" x14ac:dyDescent="0.3">
      <c r="J42" s="11" t="str">
        <f t="shared" ca="1" si="27"/>
        <v/>
      </c>
      <c r="K42" s="18" t="str">
        <f>IF(H42="", "", IF(H42="-","",VLOOKUP(H42, 'Соль SKU'!$A$1:$C$150, 3, 0)))</f>
        <v/>
      </c>
      <c r="M42" s="20"/>
      <c r="N42" s="19" t="str">
        <f t="shared" ca="1" si="28"/>
        <v/>
      </c>
      <c r="P42" s="1">
        <f t="shared" si="29"/>
        <v>0</v>
      </c>
      <c r="Q42" s="1">
        <f t="shared" ca="1" si="30"/>
        <v>0</v>
      </c>
      <c r="R42" s="1">
        <f t="shared" si="31"/>
        <v>0</v>
      </c>
      <c r="S42" s="1">
        <f t="shared" ca="1" si="32"/>
        <v>-25.125</v>
      </c>
      <c r="T42" s="1" t="str">
        <f>IF(H42="","",VLOOKUP(H42,'Соль SKU'!$A$1:$B$150,2,0))</f>
        <v/>
      </c>
      <c r="U42" s="1">
        <f t="shared" ca="1" si="26"/>
        <v>9.4117647058823533</v>
      </c>
      <c r="V42" s="1">
        <f t="shared" si="33"/>
        <v>0</v>
      </c>
      <c r="W42" s="1">
        <f t="shared" ca="1" si="34"/>
        <v>0</v>
      </c>
      <c r="X42" s="1" t="str">
        <f t="shared" ca="1" si="35"/>
        <v/>
      </c>
    </row>
    <row r="43" spans="1:24" ht="14.55" customHeight="1" x14ac:dyDescent="0.3">
      <c r="J43" s="11" t="str">
        <f t="shared" ca="1" si="27"/>
        <v/>
      </c>
      <c r="K43" s="18" t="str">
        <f>IF(H43="", "", IF(H43="-","",VLOOKUP(H43, 'Соль SKU'!$A$1:$C$150, 3, 0)))</f>
        <v/>
      </c>
      <c r="M43" s="20"/>
      <c r="N43" s="19" t="str">
        <f t="shared" ca="1" si="28"/>
        <v/>
      </c>
      <c r="P43" s="1">
        <f t="shared" si="29"/>
        <v>0</v>
      </c>
      <c r="Q43" s="1">
        <f t="shared" ca="1" si="30"/>
        <v>0</v>
      </c>
      <c r="R43" s="1">
        <f t="shared" si="31"/>
        <v>0</v>
      </c>
      <c r="S43" s="1">
        <f t="shared" ca="1" si="32"/>
        <v>-25.125</v>
      </c>
      <c r="T43" s="1" t="str">
        <f>IF(H43="","",VLOOKUP(H43,'Соль SKU'!$A$1:$B$150,2,0))</f>
        <v/>
      </c>
      <c r="U43" s="1">
        <f t="shared" ca="1" si="26"/>
        <v>9.4117647058823533</v>
      </c>
      <c r="V43" s="1">
        <f t="shared" si="33"/>
        <v>0</v>
      </c>
      <c r="W43" s="1">
        <f t="shared" ca="1" si="34"/>
        <v>0</v>
      </c>
      <c r="X43" s="1" t="str">
        <f t="shared" ca="1" si="35"/>
        <v/>
      </c>
    </row>
    <row r="44" spans="1:24" ht="14.55" customHeight="1" x14ac:dyDescent="0.3">
      <c r="J44" s="11" t="str">
        <f t="shared" ca="1" si="27"/>
        <v/>
      </c>
      <c r="K44" s="18" t="str">
        <f>IF(H44="", "", IF(H44="-","",VLOOKUP(H44, 'Соль SKU'!$A$1:$C$150, 3, 0)))</f>
        <v/>
      </c>
      <c r="M44" s="20"/>
      <c r="N44" s="19" t="str">
        <f t="shared" ca="1" si="28"/>
        <v/>
      </c>
      <c r="P44" s="1">
        <f t="shared" si="29"/>
        <v>0</v>
      </c>
      <c r="Q44" s="1">
        <f t="shared" ca="1" si="30"/>
        <v>0</v>
      </c>
      <c r="R44" s="1">
        <f t="shared" si="31"/>
        <v>0</v>
      </c>
      <c r="S44" s="1">
        <f t="shared" ca="1" si="32"/>
        <v>-25.125</v>
      </c>
      <c r="T44" s="1" t="str">
        <f>IF(H44="","",VLOOKUP(H44,'Соль SKU'!$A$1:$B$150,2,0))</f>
        <v/>
      </c>
      <c r="U44" s="1">
        <f t="shared" ca="1" si="26"/>
        <v>9.4117647058823533</v>
      </c>
      <c r="V44" s="1">
        <f t="shared" si="33"/>
        <v>0</v>
      </c>
      <c r="W44" s="1">
        <f t="shared" ca="1" si="34"/>
        <v>0</v>
      </c>
      <c r="X44" s="1" t="str">
        <f t="shared" ca="1" si="35"/>
        <v/>
      </c>
    </row>
    <row r="45" spans="1:24" ht="14.55" customHeight="1" x14ac:dyDescent="0.3">
      <c r="J45" s="11" t="str">
        <f t="shared" ca="1" si="27"/>
        <v/>
      </c>
      <c r="K45" s="18" t="str">
        <f>IF(H45="", "", IF(H45="-","",VLOOKUP(H45, 'Соль SKU'!$A$1:$C$150, 3, 0)))</f>
        <v/>
      </c>
      <c r="M45" s="20"/>
      <c r="N45" s="19" t="str">
        <f t="shared" ca="1" si="28"/>
        <v/>
      </c>
      <c r="P45" s="1">
        <f t="shared" si="29"/>
        <v>0</v>
      </c>
      <c r="Q45" s="1">
        <f t="shared" ca="1" si="30"/>
        <v>0</v>
      </c>
      <c r="R45" s="1">
        <f t="shared" si="31"/>
        <v>0</v>
      </c>
      <c r="S45" s="1">
        <f t="shared" ca="1" si="32"/>
        <v>-25.125</v>
      </c>
      <c r="T45" s="1" t="str">
        <f>IF(H45="","",VLOOKUP(H45,'Соль SKU'!$A$1:$B$150,2,0))</f>
        <v/>
      </c>
      <c r="U45" s="1">
        <f t="shared" ca="1" si="26"/>
        <v>9.4117647058823533</v>
      </c>
      <c r="V45" s="1">
        <f t="shared" si="33"/>
        <v>0</v>
      </c>
      <c r="W45" s="1">
        <f t="shared" ca="1" si="34"/>
        <v>0</v>
      </c>
      <c r="X45" s="1" t="str">
        <f t="shared" ca="1" si="35"/>
        <v/>
      </c>
    </row>
    <row r="46" spans="1:24" ht="14.55" customHeight="1" x14ac:dyDescent="0.3">
      <c r="J46" s="11" t="str">
        <f t="shared" ca="1" si="27"/>
        <v/>
      </c>
      <c r="K46" s="18" t="str">
        <f>IF(H46="", "", IF(H46="-","",VLOOKUP(H46, 'Соль SKU'!$A$1:$C$150, 3, 0)))</f>
        <v/>
      </c>
      <c r="M46" s="20"/>
      <c r="N46" s="19" t="str">
        <f t="shared" ca="1" si="28"/>
        <v/>
      </c>
      <c r="P46" s="1">
        <f t="shared" si="29"/>
        <v>0</v>
      </c>
      <c r="Q46" s="1">
        <f t="shared" ca="1" si="30"/>
        <v>0</v>
      </c>
      <c r="R46" s="1">
        <f t="shared" si="31"/>
        <v>0</v>
      </c>
      <c r="S46" s="1">
        <f t="shared" ca="1" si="32"/>
        <v>-25.125</v>
      </c>
      <c r="T46" s="1" t="str">
        <f>IF(H46="","",VLOOKUP(H46,'Соль SKU'!$A$1:$B$150,2,0))</f>
        <v/>
      </c>
      <c r="U46" s="1">
        <f t="shared" ca="1" si="26"/>
        <v>9.4117647058823533</v>
      </c>
      <c r="V46" s="1">
        <f t="shared" si="33"/>
        <v>0</v>
      </c>
      <c r="W46" s="1">
        <f t="shared" ca="1" si="34"/>
        <v>0</v>
      </c>
      <c r="X46" s="1" t="str">
        <f t="shared" ca="1" si="35"/>
        <v/>
      </c>
    </row>
    <row r="47" spans="1:24" ht="14.55" customHeight="1" x14ac:dyDescent="0.3">
      <c r="J47" s="11" t="str">
        <f t="shared" ca="1" si="27"/>
        <v/>
      </c>
      <c r="K47" s="18" t="str">
        <f>IF(H47="", "", IF(H47="-","",VLOOKUP(H47, 'Соль SKU'!$A$1:$C$150, 3, 0)))</f>
        <v/>
      </c>
      <c r="M47" s="20"/>
      <c r="N47" s="19" t="str">
        <f t="shared" ca="1" si="28"/>
        <v/>
      </c>
      <c r="P47" s="1">
        <f t="shared" si="29"/>
        <v>0</v>
      </c>
      <c r="Q47" s="1">
        <f t="shared" ca="1" si="30"/>
        <v>0</v>
      </c>
      <c r="R47" s="1">
        <f t="shared" si="31"/>
        <v>0</v>
      </c>
      <c r="S47" s="1">
        <f t="shared" ca="1" si="32"/>
        <v>-25.125</v>
      </c>
      <c r="T47" s="1" t="str">
        <f>IF(H47="","",VLOOKUP(H47,'Соль SKU'!$A$1:$B$150,2,0))</f>
        <v/>
      </c>
      <c r="U47" s="1">
        <f t="shared" ca="1" si="26"/>
        <v>9.4117647058823533</v>
      </c>
      <c r="V47" s="1">
        <f t="shared" si="33"/>
        <v>0</v>
      </c>
      <c r="W47" s="1">
        <f t="shared" ca="1" si="34"/>
        <v>0</v>
      </c>
      <c r="X47" s="1" t="str">
        <f t="shared" ca="1" si="35"/>
        <v/>
      </c>
    </row>
    <row r="48" spans="1:24" ht="14.55" customHeight="1" x14ac:dyDescent="0.3">
      <c r="J48" s="11" t="str">
        <f t="shared" ca="1" si="27"/>
        <v/>
      </c>
      <c r="K48" s="18" t="str">
        <f>IF(H48="", "", IF(H48="-","",VLOOKUP(H48, 'Соль SKU'!$A$1:$C$150, 3, 0)))</f>
        <v/>
      </c>
      <c r="M48" s="20"/>
      <c r="N48" s="19" t="str">
        <f t="shared" ca="1" si="28"/>
        <v/>
      </c>
      <c r="P48" s="1">
        <f t="shared" si="29"/>
        <v>0</v>
      </c>
      <c r="Q48" s="1">
        <f t="shared" ca="1" si="30"/>
        <v>0</v>
      </c>
      <c r="R48" s="1">
        <f t="shared" si="31"/>
        <v>0</v>
      </c>
      <c r="S48" s="1">
        <f t="shared" ca="1" si="32"/>
        <v>-25.125</v>
      </c>
      <c r="T48" s="1" t="str">
        <f>IF(H48="","",VLOOKUP(H48,'Соль SKU'!$A$1:$B$150,2,0))</f>
        <v/>
      </c>
      <c r="U48" s="1">
        <f t="shared" ca="1" si="26"/>
        <v>9.4117647058823533</v>
      </c>
      <c r="V48" s="1">
        <f t="shared" si="33"/>
        <v>0</v>
      </c>
      <c r="W48" s="1">
        <f t="shared" ca="1" si="34"/>
        <v>0</v>
      </c>
      <c r="X48" s="1" t="str">
        <f t="shared" ca="1" si="35"/>
        <v/>
      </c>
    </row>
    <row r="49" spans="10:24" ht="14.55" customHeight="1" x14ac:dyDescent="0.3">
      <c r="J49" s="11" t="str">
        <f t="shared" ca="1" si="27"/>
        <v/>
      </c>
      <c r="K49" s="18" t="str">
        <f>IF(H49="", "", IF(H49="-","",VLOOKUP(H49, 'Соль SKU'!$A$1:$C$150, 3, 0)))</f>
        <v/>
      </c>
      <c r="M49" s="20"/>
      <c r="N49" s="19" t="str">
        <f t="shared" ca="1" si="28"/>
        <v/>
      </c>
      <c r="P49" s="1">
        <f t="shared" si="29"/>
        <v>0</v>
      </c>
      <c r="Q49" s="1">
        <f t="shared" ca="1" si="30"/>
        <v>0</v>
      </c>
      <c r="R49" s="1">
        <f t="shared" si="31"/>
        <v>0</v>
      </c>
      <c r="S49" s="1">
        <f t="shared" ca="1" si="32"/>
        <v>-25.125</v>
      </c>
      <c r="T49" s="1" t="str">
        <f>IF(H49="","",VLOOKUP(H49,'Соль SKU'!$A$1:$B$150,2,0))</f>
        <v/>
      </c>
      <c r="U49" s="1">
        <f t="shared" ca="1" si="26"/>
        <v>9.4117647058823533</v>
      </c>
      <c r="V49" s="1">
        <f t="shared" si="33"/>
        <v>0</v>
      </c>
      <c r="W49" s="1">
        <f t="shared" ca="1" si="34"/>
        <v>0</v>
      </c>
      <c r="X49" s="1" t="str">
        <f t="shared" ca="1" si="35"/>
        <v/>
      </c>
    </row>
    <row r="50" spans="10:24" ht="14.55" customHeight="1" x14ac:dyDescent="0.3">
      <c r="J50" s="11" t="str">
        <f t="shared" ca="1" si="27"/>
        <v/>
      </c>
      <c r="K50" s="18" t="str">
        <f>IF(H50="", "", IF(H50="-","",VLOOKUP(H50, 'Соль SKU'!$A$1:$C$150, 3, 0)))</f>
        <v/>
      </c>
      <c r="M50" s="20"/>
      <c r="N50" s="19" t="str">
        <f t="shared" ca="1" si="28"/>
        <v/>
      </c>
      <c r="P50" s="1">
        <f t="shared" si="29"/>
        <v>0</v>
      </c>
      <c r="Q50" s="1">
        <f t="shared" ca="1" si="30"/>
        <v>0</v>
      </c>
      <c r="R50" s="1">
        <f t="shared" si="31"/>
        <v>0</v>
      </c>
      <c r="S50" s="1">
        <f t="shared" ca="1" si="32"/>
        <v>-25.125</v>
      </c>
      <c r="T50" s="1" t="str">
        <f>IF(H50="","",VLOOKUP(H50,'Соль SKU'!$A$1:$B$150,2,0))</f>
        <v/>
      </c>
      <c r="U50" s="1">
        <f t="shared" ca="1" si="26"/>
        <v>9.4117647058823533</v>
      </c>
      <c r="V50" s="1">
        <f t="shared" si="33"/>
        <v>0</v>
      </c>
      <c r="W50" s="1">
        <f t="shared" ca="1" si="34"/>
        <v>0</v>
      </c>
      <c r="X50" s="1" t="str">
        <f t="shared" ca="1" si="35"/>
        <v/>
      </c>
    </row>
    <row r="51" spans="10:24" ht="14.55" customHeight="1" x14ac:dyDescent="0.3">
      <c r="J51" s="11" t="str">
        <f t="shared" ca="1" si="27"/>
        <v/>
      </c>
      <c r="K51" s="18" t="str">
        <f>IF(H51="", "", IF(H51="-","",VLOOKUP(H51, 'Соль SKU'!$A$1:$C$150, 3, 0)))</f>
        <v/>
      </c>
      <c r="M51" s="20"/>
      <c r="N51" s="19" t="str">
        <f t="shared" ca="1" si="28"/>
        <v/>
      </c>
      <c r="P51" s="1">
        <f t="shared" si="29"/>
        <v>0</v>
      </c>
      <c r="Q51" s="1">
        <f t="shared" ca="1" si="30"/>
        <v>0</v>
      </c>
      <c r="R51" s="1">
        <f t="shared" si="31"/>
        <v>0</v>
      </c>
      <c r="S51" s="1">
        <f t="shared" ca="1" si="32"/>
        <v>-25.125</v>
      </c>
      <c r="T51" s="1" t="str">
        <f>IF(H51="","",VLOOKUP(H51,'Соль SKU'!$A$1:$B$150,2,0))</f>
        <v/>
      </c>
      <c r="U51" s="1">
        <f t="shared" ca="1" si="26"/>
        <v>9.4117647058823533</v>
      </c>
      <c r="V51" s="1">
        <f t="shared" si="33"/>
        <v>0</v>
      </c>
      <c r="W51" s="1">
        <f t="shared" ca="1" si="34"/>
        <v>0</v>
      </c>
      <c r="X51" s="1" t="str">
        <f t="shared" ca="1" si="35"/>
        <v/>
      </c>
    </row>
    <row r="52" spans="10:24" ht="14.55" customHeight="1" x14ac:dyDescent="0.3">
      <c r="J52" s="11" t="str">
        <f t="shared" ca="1" si="27"/>
        <v/>
      </c>
      <c r="K52" s="18" t="str">
        <f>IF(H52="", "", IF(H52="-","",VLOOKUP(H52, 'Соль SKU'!$A$1:$C$150, 3, 0)))</f>
        <v/>
      </c>
      <c r="M52" s="20"/>
      <c r="N52" s="19" t="str">
        <f t="shared" ca="1" si="28"/>
        <v/>
      </c>
      <c r="P52" s="1">
        <f t="shared" si="29"/>
        <v>0</v>
      </c>
      <c r="Q52" s="1">
        <f t="shared" ca="1" si="30"/>
        <v>0</v>
      </c>
      <c r="R52" s="1">
        <f t="shared" si="31"/>
        <v>0</v>
      </c>
      <c r="S52" s="1">
        <f t="shared" ca="1" si="32"/>
        <v>-25.125</v>
      </c>
      <c r="T52" s="1" t="str">
        <f>IF(H52="","",VLOOKUP(H52,'Соль SKU'!$A$1:$B$150,2,0))</f>
        <v/>
      </c>
      <c r="U52" s="1">
        <f t="shared" ca="1" si="26"/>
        <v>9.4117647058823533</v>
      </c>
      <c r="V52" s="1">
        <f t="shared" si="33"/>
        <v>0</v>
      </c>
      <c r="W52" s="1">
        <f t="shared" ca="1" si="34"/>
        <v>0</v>
      </c>
      <c r="X52" s="1" t="str">
        <f t="shared" ca="1" si="35"/>
        <v/>
      </c>
    </row>
    <row r="53" spans="10:24" ht="14.55" customHeight="1" x14ac:dyDescent="0.3">
      <c r="J53" s="11" t="str">
        <f t="shared" ca="1" si="27"/>
        <v/>
      </c>
      <c r="K53" s="18" t="str">
        <f>IF(H53="", "", IF(H53="-","",VLOOKUP(H53, 'Соль SKU'!$A$1:$C$150, 3, 0)))</f>
        <v/>
      </c>
      <c r="M53" s="20"/>
      <c r="N53" s="19" t="str">
        <f t="shared" ca="1" si="28"/>
        <v/>
      </c>
      <c r="P53" s="1">
        <f t="shared" si="29"/>
        <v>0</v>
      </c>
      <c r="Q53" s="1">
        <f t="shared" ca="1" si="30"/>
        <v>0</v>
      </c>
      <c r="R53" s="1">
        <f t="shared" si="31"/>
        <v>0</v>
      </c>
      <c r="S53" s="1">
        <f t="shared" ca="1" si="32"/>
        <v>-25.125</v>
      </c>
      <c r="T53" s="1" t="str">
        <f>IF(H53="","",VLOOKUP(H53,'Соль SKU'!$A$1:$B$150,2,0))</f>
        <v/>
      </c>
      <c r="U53" s="1">
        <f t="shared" ca="1" si="26"/>
        <v>9.4117647058823533</v>
      </c>
      <c r="V53" s="1">
        <f t="shared" si="33"/>
        <v>0</v>
      </c>
      <c r="W53" s="1">
        <f t="shared" ca="1" si="34"/>
        <v>0</v>
      </c>
      <c r="X53" s="1" t="str">
        <f t="shared" ca="1" si="35"/>
        <v/>
      </c>
    </row>
    <row r="54" spans="10:24" ht="14.55" customHeight="1" x14ac:dyDescent="0.3">
      <c r="J54" s="11" t="str">
        <f t="shared" ca="1" si="27"/>
        <v/>
      </c>
      <c r="K54" s="18" t="str">
        <f>IF(H54="", "", IF(H54="-","",VLOOKUP(H54, 'Соль SKU'!$A$1:$C$150, 3, 0)))</f>
        <v/>
      </c>
      <c r="M54" s="20"/>
      <c r="N54" s="19" t="str">
        <f t="shared" ca="1" si="28"/>
        <v/>
      </c>
      <c r="P54" s="1">
        <f t="shared" si="29"/>
        <v>0</v>
      </c>
      <c r="Q54" s="1">
        <f t="shared" ca="1" si="30"/>
        <v>0</v>
      </c>
      <c r="R54" s="1">
        <f t="shared" si="31"/>
        <v>0</v>
      </c>
      <c r="S54" s="1">
        <f t="shared" ca="1" si="32"/>
        <v>-25.125</v>
      </c>
      <c r="T54" s="1" t="str">
        <f>IF(H54="","",VLOOKUP(H54,'Соль SKU'!$A$1:$B$150,2,0))</f>
        <v/>
      </c>
      <c r="U54" s="1">
        <f t="shared" ca="1" si="26"/>
        <v>9.4117647058823533</v>
      </c>
      <c r="V54" s="1">
        <f t="shared" si="33"/>
        <v>0</v>
      </c>
      <c r="W54" s="1">
        <f t="shared" ca="1" si="34"/>
        <v>0</v>
      </c>
      <c r="X54" s="1" t="str">
        <f t="shared" ca="1" si="35"/>
        <v/>
      </c>
    </row>
    <row r="55" spans="10:24" ht="14.55" customHeight="1" x14ac:dyDescent="0.3">
      <c r="J55" s="11" t="str">
        <f t="shared" ca="1" si="27"/>
        <v/>
      </c>
      <c r="K55" s="18" t="str">
        <f>IF(H55="", "", IF(H55="-","",VLOOKUP(H55, 'Соль SKU'!$A$1:$C$150, 3, 0)))</f>
        <v/>
      </c>
      <c r="M55" s="20"/>
      <c r="N55" s="19" t="str">
        <f t="shared" ca="1" si="28"/>
        <v/>
      </c>
      <c r="P55" s="1">
        <f t="shared" si="29"/>
        <v>0</v>
      </c>
      <c r="Q55" s="1">
        <f t="shared" ca="1" si="30"/>
        <v>0</v>
      </c>
      <c r="R55" s="1">
        <f t="shared" si="31"/>
        <v>0</v>
      </c>
      <c r="S55" s="1">
        <f t="shared" ca="1" si="32"/>
        <v>-25.125</v>
      </c>
      <c r="T55" s="1" t="str">
        <f>IF(H55="","",VLOOKUP(H55,'Соль SKU'!$A$1:$B$150,2,0))</f>
        <v/>
      </c>
      <c r="U55" s="1">
        <f t="shared" ca="1" si="26"/>
        <v>9.4117647058823533</v>
      </c>
      <c r="V55" s="1">
        <f t="shared" si="33"/>
        <v>0</v>
      </c>
      <c r="W55" s="1">
        <f t="shared" ca="1" si="34"/>
        <v>0</v>
      </c>
      <c r="X55" s="1" t="str">
        <f t="shared" ca="1" si="35"/>
        <v/>
      </c>
    </row>
    <row r="56" spans="10:24" ht="14.55" customHeight="1" x14ac:dyDescent="0.3">
      <c r="J56" s="11" t="str">
        <f t="shared" ca="1" si="27"/>
        <v/>
      </c>
      <c r="K56" s="18" t="str">
        <f>IF(H56="", "", IF(H56="-","",VLOOKUP(H56, 'Соль SKU'!$A$1:$C$150, 3, 0)))</f>
        <v/>
      </c>
      <c r="M56" s="20"/>
      <c r="N56" s="19" t="str">
        <f t="shared" ca="1" si="28"/>
        <v/>
      </c>
      <c r="P56" s="1">
        <f t="shared" si="29"/>
        <v>0</v>
      </c>
      <c r="Q56" s="1">
        <f t="shared" ca="1" si="30"/>
        <v>0</v>
      </c>
      <c r="R56" s="1">
        <f t="shared" si="31"/>
        <v>0</v>
      </c>
      <c r="S56" s="1">
        <f t="shared" ca="1" si="32"/>
        <v>-25.125</v>
      </c>
      <c r="T56" s="1" t="str">
        <f>IF(H56="","",VLOOKUP(H56,'Соль SKU'!$A$1:$B$150,2,0))</f>
        <v/>
      </c>
      <c r="U56" s="1">
        <f t="shared" ca="1" si="26"/>
        <v>9.4117647058823533</v>
      </c>
      <c r="V56" s="1">
        <f t="shared" si="33"/>
        <v>0</v>
      </c>
      <c r="W56" s="1">
        <f t="shared" ca="1" si="34"/>
        <v>0</v>
      </c>
      <c r="X56" s="1" t="str">
        <f t="shared" ca="1" si="35"/>
        <v/>
      </c>
    </row>
    <row r="57" spans="10:24" ht="14.55" customHeight="1" x14ac:dyDescent="0.3">
      <c r="J57" s="11" t="str">
        <f t="shared" ca="1" si="27"/>
        <v/>
      </c>
      <c r="K57" s="18" t="str">
        <f>IF(H57="", "", IF(H57="-","",VLOOKUP(H57, 'Соль SKU'!$A$1:$C$150, 3, 0)))</f>
        <v/>
      </c>
      <c r="M57" s="20"/>
      <c r="N57" s="19" t="str">
        <f t="shared" ca="1" si="28"/>
        <v/>
      </c>
      <c r="P57" s="1">
        <f t="shared" si="29"/>
        <v>0</v>
      </c>
      <c r="Q57" s="1">
        <f t="shared" ca="1" si="30"/>
        <v>0</v>
      </c>
      <c r="R57" s="1">
        <f t="shared" si="31"/>
        <v>0</v>
      </c>
      <c r="S57" s="1">
        <f t="shared" ca="1" si="32"/>
        <v>-25.125</v>
      </c>
      <c r="T57" s="1" t="str">
        <f>IF(H57="","",VLOOKUP(H57,'Соль SKU'!$A$1:$B$150,2,0))</f>
        <v/>
      </c>
      <c r="U57" s="1">
        <f t="shared" ca="1" si="26"/>
        <v>9.4117647058823533</v>
      </c>
      <c r="V57" s="1">
        <f t="shared" si="33"/>
        <v>0</v>
      </c>
      <c r="W57" s="1">
        <f t="shared" ca="1" si="34"/>
        <v>0</v>
      </c>
      <c r="X57" s="1" t="str">
        <f t="shared" ca="1" si="35"/>
        <v/>
      </c>
    </row>
    <row r="58" spans="10:24" ht="14.55" customHeight="1" x14ac:dyDescent="0.3">
      <c r="J58" s="11" t="str">
        <f t="shared" ca="1" si="27"/>
        <v/>
      </c>
      <c r="K58" s="18" t="str">
        <f>IF(H58="", "", IF(H58="-","",VLOOKUP(H58, 'Соль SKU'!$A$1:$C$150, 3, 0)))</f>
        <v/>
      </c>
      <c r="M58" s="20"/>
      <c r="N58" s="19" t="str">
        <f t="shared" ca="1" si="28"/>
        <v/>
      </c>
      <c r="P58" s="1">
        <f t="shared" si="29"/>
        <v>0</v>
      </c>
      <c r="Q58" s="1">
        <f t="shared" ca="1" si="30"/>
        <v>0</v>
      </c>
      <c r="R58" s="1">
        <f t="shared" si="31"/>
        <v>0</v>
      </c>
      <c r="S58" s="1">
        <f t="shared" ca="1" si="32"/>
        <v>-25.125</v>
      </c>
      <c r="T58" s="1" t="str">
        <f>IF(H58="","",VLOOKUP(H58,'Соль SKU'!$A$1:$B$150,2,0))</f>
        <v/>
      </c>
      <c r="U58" s="1">
        <f t="shared" ca="1" si="26"/>
        <v>9.4117647058823533</v>
      </c>
      <c r="V58" s="1">
        <f t="shared" si="33"/>
        <v>0</v>
      </c>
      <c r="W58" s="1">
        <f t="shared" ca="1" si="34"/>
        <v>0</v>
      </c>
      <c r="X58" s="1" t="str">
        <f t="shared" ca="1" si="35"/>
        <v/>
      </c>
    </row>
    <row r="59" spans="10:24" ht="14.55" customHeight="1" x14ac:dyDescent="0.3">
      <c r="J59" s="11" t="str">
        <f t="shared" ca="1" si="27"/>
        <v/>
      </c>
      <c r="K59" s="18" t="str">
        <f>IF(H59="", "", IF(H59="-","",VLOOKUP(H59, 'Соль SKU'!$A$1:$C$150, 3, 0)))</f>
        <v/>
      </c>
      <c r="M59" s="20"/>
      <c r="N59" s="19" t="str">
        <f t="shared" ca="1" si="28"/>
        <v/>
      </c>
      <c r="P59" s="1">
        <f t="shared" si="29"/>
        <v>0</v>
      </c>
      <c r="Q59" s="1">
        <f t="shared" ca="1" si="30"/>
        <v>0</v>
      </c>
      <c r="R59" s="1">
        <f t="shared" si="31"/>
        <v>0</v>
      </c>
      <c r="S59" s="1">
        <f t="shared" ca="1" si="32"/>
        <v>-25.125</v>
      </c>
      <c r="T59" s="1" t="str">
        <f>IF(H59="","",VLOOKUP(H59,'Соль SKU'!$A$1:$B$150,2,0))</f>
        <v/>
      </c>
      <c r="U59" s="1">
        <f t="shared" ca="1" si="26"/>
        <v>9.4117647058823533</v>
      </c>
      <c r="V59" s="1">
        <f t="shared" si="33"/>
        <v>0</v>
      </c>
      <c r="W59" s="1">
        <f t="shared" ca="1" si="34"/>
        <v>0</v>
      </c>
      <c r="X59" s="1" t="str">
        <f t="shared" ca="1" si="35"/>
        <v/>
      </c>
    </row>
    <row r="60" spans="10:24" ht="14.55" customHeight="1" x14ac:dyDescent="0.3">
      <c r="J60" s="11" t="str">
        <f t="shared" ca="1" si="27"/>
        <v/>
      </c>
      <c r="K60" s="18" t="str">
        <f>IF(H60="", "", IF(H60="-","",VLOOKUP(H60, 'Соль SKU'!$A$1:$C$150, 3, 0)))</f>
        <v/>
      </c>
      <c r="M60" s="20"/>
      <c r="N60" s="19" t="str">
        <f t="shared" ca="1" si="28"/>
        <v/>
      </c>
      <c r="P60" s="1">
        <f t="shared" si="29"/>
        <v>0</v>
      </c>
      <c r="Q60" s="1">
        <f t="shared" ca="1" si="30"/>
        <v>0</v>
      </c>
      <c r="R60" s="1">
        <f t="shared" si="31"/>
        <v>0</v>
      </c>
      <c r="S60" s="1">
        <f t="shared" ca="1" si="32"/>
        <v>-25.125</v>
      </c>
      <c r="T60" s="1" t="str">
        <f>IF(H60="","",VLOOKUP(H60,'Соль SKU'!$A$1:$B$150,2,0))</f>
        <v/>
      </c>
      <c r="U60" s="1">
        <f t="shared" ca="1" si="26"/>
        <v>9.4117647058823533</v>
      </c>
      <c r="V60" s="1">
        <f t="shared" si="33"/>
        <v>0</v>
      </c>
      <c r="W60" s="1">
        <f t="shared" ca="1" si="34"/>
        <v>0</v>
      </c>
      <c r="X60" s="1" t="str">
        <f t="shared" ca="1" si="35"/>
        <v/>
      </c>
    </row>
    <row r="61" spans="10:24" ht="14.55" customHeight="1" x14ac:dyDescent="0.3">
      <c r="J61" s="11" t="str">
        <f t="shared" ca="1" si="27"/>
        <v/>
      </c>
      <c r="K61" s="18" t="str">
        <f>IF(H61="", "", IF(H61="-","",VLOOKUP(H61, 'Соль SKU'!$A$1:$C$150, 3, 0)))</f>
        <v/>
      </c>
      <c r="M61" s="19"/>
      <c r="N61" s="19" t="str">
        <f t="shared" ca="1" si="28"/>
        <v/>
      </c>
      <c r="P61" s="1">
        <f t="shared" si="29"/>
        <v>0</v>
      </c>
      <c r="Q61" s="1">
        <f t="shared" ca="1" si="30"/>
        <v>0</v>
      </c>
      <c r="R61" s="1">
        <f t="shared" si="31"/>
        <v>0</v>
      </c>
      <c r="S61" s="1">
        <f t="shared" ca="1" si="32"/>
        <v>-25.125</v>
      </c>
      <c r="T61" s="1" t="str">
        <f>IF(H61="","",VLOOKUP(H61,'Соль SKU'!$A$1:$B$150,2,0))</f>
        <v/>
      </c>
      <c r="U61" s="1">
        <f t="shared" ca="1" si="26"/>
        <v>9.4117647058823533</v>
      </c>
      <c r="V61" s="1">
        <f t="shared" si="33"/>
        <v>0</v>
      </c>
      <c r="W61" s="1">
        <f t="shared" ca="1" si="34"/>
        <v>0</v>
      </c>
      <c r="X61" s="1" t="str">
        <f t="shared" ca="1" si="35"/>
        <v/>
      </c>
    </row>
    <row r="62" spans="10:24" ht="14.55" customHeight="1" x14ac:dyDescent="0.3">
      <c r="J62" s="11" t="str">
        <f t="shared" ca="1" si="27"/>
        <v/>
      </c>
      <c r="K62" s="18" t="str">
        <f>IF(H62="", "", IF(H62="-","",VLOOKUP(H62, 'Соль SKU'!$A$1:$C$150, 3, 0)))</f>
        <v/>
      </c>
      <c r="M62" s="20"/>
      <c r="N62" s="19" t="str">
        <f t="shared" ca="1" si="28"/>
        <v/>
      </c>
      <c r="P62" s="1">
        <f t="shared" si="29"/>
        <v>0</v>
      </c>
      <c r="Q62" s="1">
        <f t="shared" ca="1" si="30"/>
        <v>0</v>
      </c>
      <c r="R62" s="1">
        <f t="shared" si="31"/>
        <v>0</v>
      </c>
      <c r="S62" s="1">
        <f t="shared" ca="1" si="32"/>
        <v>-25.125</v>
      </c>
      <c r="T62" s="1" t="str">
        <f>IF(H62="","",VLOOKUP(H62,'Соль SKU'!$A$1:$B$150,2,0))</f>
        <v/>
      </c>
      <c r="U62" s="1">
        <f t="shared" ca="1" si="26"/>
        <v>9.4117647058823533</v>
      </c>
      <c r="V62" s="1">
        <f t="shared" si="33"/>
        <v>0</v>
      </c>
      <c r="W62" s="1">
        <f t="shared" ca="1" si="34"/>
        <v>0</v>
      </c>
      <c r="X62" s="1" t="str">
        <f t="shared" ca="1" si="35"/>
        <v/>
      </c>
    </row>
    <row r="63" spans="10:24" ht="14.55" customHeight="1" x14ac:dyDescent="0.3">
      <c r="J63" s="11" t="str">
        <f t="shared" ca="1" si="27"/>
        <v/>
      </c>
      <c r="K63" s="18" t="str">
        <f>IF(H63="", "", IF(H63="-","",VLOOKUP(H63, 'Соль SKU'!$A$1:$C$150, 3, 0)))</f>
        <v/>
      </c>
      <c r="M63" s="20"/>
      <c r="N63" s="19" t="str">
        <f t="shared" ca="1" si="28"/>
        <v/>
      </c>
      <c r="P63" s="1">
        <f t="shared" si="29"/>
        <v>0</v>
      </c>
      <c r="Q63" s="1">
        <f t="shared" ca="1" si="30"/>
        <v>0</v>
      </c>
      <c r="R63" s="1">
        <f t="shared" si="31"/>
        <v>0</v>
      </c>
      <c r="S63" s="1">
        <f t="shared" ca="1" si="32"/>
        <v>-25.125</v>
      </c>
      <c r="T63" s="1" t="str">
        <f>IF(H63="","",VLOOKUP(H63,'Соль SKU'!$A$1:$B$150,2,0))</f>
        <v/>
      </c>
      <c r="U63" s="1">
        <f t="shared" ca="1" si="26"/>
        <v>9.4117647058823533</v>
      </c>
      <c r="V63" s="1">
        <f t="shared" si="33"/>
        <v>0</v>
      </c>
      <c r="W63" s="1">
        <f t="shared" ca="1" si="34"/>
        <v>0</v>
      </c>
      <c r="X63" s="1" t="str">
        <f t="shared" ca="1" si="35"/>
        <v/>
      </c>
    </row>
    <row r="64" spans="10:24" ht="14.55" customHeight="1" x14ac:dyDescent="0.3">
      <c r="J64" s="11" t="str">
        <f t="shared" ca="1" si="27"/>
        <v/>
      </c>
      <c r="K64" s="18" t="str">
        <f>IF(H64="", "", IF(H64="-","",VLOOKUP(H64, 'Соль SKU'!$A$1:$C$150, 3, 0)))</f>
        <v/>
      </c>
      <c r="M64" s="20"/>
      <c r="N64" s="19" t="str">
        <f t="shared" ca="1" si="28"/>
        <v/>
      </c>
      <c r="P64" s="1">
        <f t="shared" si="29"/>
        <v>0</v>
      </c>
      <c r="Q64" s="1">
        <f t="shared" ca="1" si="30"/>
        <v>0</v>
      </c>
      <c r="R64" s="1">
        <f t="shared" si="31"/>
        <v>0</v>
      </c>
      <c r="S64" s="1">
        <f t="shared" ca="1" si="32"/>
        <v>-25.125</v>
      </c>
      <c r="T64" s="1" t="str">
        <f>IF(H64="","",VLOOKUP(H64,'Соль SKU'!$A$1:$B$150,2,0))</f>
        <v/>
      </c>
      <c r="U64" s="1">
        <f t="shared" ca="1" si="26"/>
        <v>9.4117647058823533</v>
      </c>
      <c r="V64" s="1">
        <f t="shared" si="33"/>
        <v>0</v>
      </c>
      <c r="W64" s="1">
        <f t="shared" ca="1" si="34"/>
        <v>0</v>
      </c>
      <c r="X64" s="1" t="str">
        <f t="shared" ca="1" si="35"/>
        <v/>
      </c>
    </row>
    <row r="65" spans="10:24" ht="14.55" customHeight="1" x14ac:dyDescent="0.3">
      <c r="J65" s="11" t="str">
        <f t="shared" ca="1" si="27"/>
        <v/>
      </c>
      <c r="K65" s="18" t="str">
        <f>IF(H65="", "", IF(H65="-","",VLOOKUP(H65, 'Соль SKU'!$A$1:$C$150, 3, 0)))</f>
        <v/>
      </c>
      <c r="M65" s="20"/>
      <c r="N65" s="19" t="str">
        <f t="shared" ca="1" si="28"/>
        <v/>
      </c>
      <c r="P65" s="1">
        <f t="shared" si="29"/>
        <v>0</v>
      </c>
      <c r="Q65" s="1">
        <f t="shared" ca="1" si="30"/>
        <v>0</v>
      </c>
      <c r="R65" s="1">
        <f t="shared" si="31"/>
        <v>0</v>
      </c>
      <c r="S65" s="1">
        <f t="shared" ca="1" si="32"/>
        <v>-25.125</v>
      </c>
      <c r="T65" s="1" t="str">
        <f>IF(H65="","",VLOOKUP(H65,'Соль SKU'!$A$1:$B$150,2,0))</f>
        <v/>
      </c>
      <c r="U65" s="1">
        <f t="shared" ca="1" si="26"/>
        <v>9.4117647058823533</v>
      </c>
      <c r="V65" s="1">
        <f t="shared" si="33"/>
        <v>0</v>
      </c>
      <c r="W65" s="1">
        <f t="shared" ca="1" si="34"/>
        <v>0</v>
      </c>
      <c r="X65" s="1" t="str">
        <f t="shared" ca="1" si="35"/>
        <v/>
      </c>
    </row>
    <row r="66" spans="10:24" ht="14.55" customHeight="1" x14ac:dyDescent="0.3">
      <c r="J66" s="11" t="str">
        <f t="shared" ca="1" si="27"/>
        <v/>
      </c>
      <c r="K66" s="18" t="str">
        <f>IF(H66="", "", IF(H66="-","",VLOOKUP(H66, 'Соль SKU'!$A$1:$C$150, 3, 0)))</f>
        <v/>
      </c>
      <c r="M66" s="20"/>
      <c r="N66" s="19" t="str">
        <f t="shared" ca="1" si="28"/>
        <v/>
      </c>
      <c r="P66" s="1">
        <f t="shared" si="29"/>
        <v>0</v>
      </c>
      <c r="Q66" s="1">
        <f t="shared" ca="1" si="30"/>
        <v>0</v>
      </c>
      <c r="R66" s="1">
        <f t="shared" si="31"/>
        <v>0</v>
      </c>
      <c r="S66" s="1">
        <f t="shared" ca="1" si="32"/>
        <v>-25.125</v>
      </c>
      <c r="T66" s="1" t="str">
        <f>IF(H66="","",VLOOKUP(H66,'Соль SKU'!$A$1:$B$150,2,0))</f>
        <v/>
      </c>
      <c r="U66" s="1">
        <f t="shared" ca="1" si="26"/>
        <v>9.4117647058823533</v>
      </c>
      <c r="V66" s="1">
        <f t="shared" si="33"/>
        <v>0</v>
      </c>
      <c r="W66" s="1">
        <f t="shared" ca="1" si="34"/>
        <v>0</v>
      </c>
      <c r="X66" s="1" t="str">
        <f t="shared" ca="1" si="35"/>
        <v/>
      </c>
    </row>
    <row r="67" spans="10:24" ht="14.55" customHeight="1" x14ac:dyDescent="0.3">
      <c r="J67" s="11" t="str">
        <f t="shared" ca="1" si="27"/>
        <v/>
      </c>
      <c r="K67" s="18" t="str">
        <f>IF(H67="", "", IF(H67="-","",VLOOKUP(H67, 'Соль SKU'!$A$1:$C$150, 3, 0)))</f>
        <v/>
      </c>
      <c r="M67" s="20"/>
      <c r="N67" s="19" t="str">
        <f t="shared" ca="1" si="28"/>
        <v/>
      </c>
      <c r="P67" s="1">
        <f t="shared" si="29"/>
        <v>0</v>
      </c>
      <c r="Q67" s="1">
        <f t="shared" ca="1" si="30"/>
        <v>0</v>
      </c>
      <c r="R67" s="1">
        <f t="shared" si="31"/>
        <v>0</v>
      </c>
      <c r="S67" s="1">
        <f t="shared" ca="1" si="32"/>
        <v>-25.125</v>
      </c>
      <c r="T67" s="1" t="str">
        <f>IF(H67="","",VLOOKUP(H67,'Соль SKU'!$A$1:$B$150,2,0))</f>
        <v/>
      </c>
      <c r="U67" s="1">
        <f t="shared" ca="1" si="26"/>
        <v>9.4117647058823533</v>
      </c>
      <c r="V67" s="1">
        <f t="shared" si="33"/>
        <v>0</v>
      </c>
      <c r="W67" s="1">
        <f t="shared" ca="1" si="34"/>
        <v>0</v>
      </c>
      <c r="X67" s="1" t="str">
        <f t="shared" ca="1" si="35"/>
        <v/>
      </c>
    </row>
    <row r="68" spans="10:24" ht="14.55" customHeight="1" x14ac:dyDescent="0.3">
      <c r="J68" s="11" t="str">
        <f t="shared" ref="J68:J99" ca="1" si="52">IF(M68="", IF(O68="","",X68+(INDIRECT("S" &amp; ROW() - 1) - S68)),IF(O68="", "", INDIRECT("S" &amp; ROW() - 1) - S68))</f>
        <v/>
      </c>
      <c r="K68" s="18" t="str">
        <f>IF(H68="", "", IF(H68="-","",VLOOKUP(H68, 'Соль SKU'!$A$1:$C$150, 3, 0)))</f>
        <v/>
      </c>
      <c r="M68" s="20"/>
      <c r="N68" s="19" t="str">
        <f t="shared" ref="N68:N99" ca="1" si="53">IF(M68="", IF(X68=0, "", X68), IF(V68 = "", "", IF(V68/U68 = 0, "", V68/U68)))</f>
        <v/>
      </c>
      <c r="P68" s="1">
        <f t="shared" ref="P68:P99" si="54">IF(O68 = "-", -W68,I68)</f>
        <v>0</v>
      </c>
      <c r="Q68" s="1">
        <f t="shared" ref="Q68:Q75" ca="1" si="55">IF(O68 = "-", SUM(INDIRECT(ADDRESS(2,COLUMN(P68)) &amp; ":" &amp; ADDRESS(ROW(),COLUMN(P68)))), 0)</f>
        <v>0</v>
      </c>
      <c r="R68" s="1">
        <f t="shared" ref="R68:R99" si="56">IF(O68="-",1,0)</f>
        <v>0</v>
      </c>
      <c r="S68" s="1">
        <f t="shared" ref="S68:S99" ca="1" si="57">IF(Q68 = 0, INDIRECT("S" &amp; ROW() - 1), Q68)</f>
        <v>-25.125</v>
      </c>
      <c r="T68" s="1" t="str">
        <f>IF(H68="","",VLOOKUP(H68,'Соль SKU'!$A$1:$B$150,2,0))</f>
        <v/>
      </c>
      <c r="U68" s="1">
        <f t="shared" ref="U68:U99" ca="1" si="58">IF(OFFSET($C$1, 1, 0)="", 1, 8000/OFFSET($C$1, 1, 0))</f>
        <v>9.4117647058823533</v>
      </c>
      <c r="V68" s="1">
        <f t="shared" ref="V68:V99" si="59">VALUE(IF(TRIM(MID(SUBSTITUTE($M68,",",REPT(" ",LEN($M68))), 0 *LEN($M68)+1,LEN($M68))) = "", "0", TRIM(MID(SUBSTITUTE($M68,",",REPT(" ",LEN($M68))),0 *LEN($M68)+1,LEN($M68))))) +   VALUE(IF(TRIM(MID(SUBSTITUTE($M68,",",REPT(" ",LEN($M68))), 1 *LEN($M68)+1,LEN($M68))) = "", "0", TRIM(MID(SUBSTITUTE($M68,",",REPT(" ",LEN($M68))),1 *LEN($M68)+1,LEN($M68))))) +  VALUE(IF(TRIM(MID(SUBSTITUTE($M68,",",REPT(" ",LEN($M68))), 2 *LEN($M68)+1,LEN($M68))) = "", "0", TRIM(MID(SUBSTITUTE($M68,",",REPT(" ",LEN($M68))),2 *LEN($M68)+1,LEN($M68))))) +  VALUE(IF(TRIM(MID(SUBSTITUTE($M68,",",REPT(" ",LEN($M68))), 3 *LEN($M68)+1,LEN($M68))) = "", "0", TRIM(MID(SUBSTITUTE($M68,",",REPT(" ",LEN($M68))),3 *LEN($M68)+1,LEN($M68))))) +  VALUE(IF(TRIM(MID(SUBSTITUTE($M68,",",REPT(" ",LEN($M68))), 4 *LEN($M68)+1,LEN($M68))) = "", "0", TRIM(MID(SUBSTITUTE($M68,",",REPT(" ",LEN($M68))),4 *LEN($M68)+1,LEN($M68))))) +  VALUE(IF(TRIM(MID(SUBSTITUTE($M68,",",REPT(" ",LEN($M68))), 5 *LEN($M68)+1,LEN($M68))) = "", "0", TRIM(MID(SUBSTITUTE($M68,",",REPT(" ",LEN($M68))),5 *LEN($M68)+1,LEN($M68))))) +  VALUE(IF(TRIM(MID(SUBSTITUTE($M68,",",REPT(" ",LEN($M68))), 6 *LEN($M68)+1,LEN($M68))) = "", "0", TRIM(MID(SUBSTITUTE($M68,",",REPT(" ",LEN($M68))),6 *LEN($M68)+1,LEN($M68))))) +  VALUE(IF(TRIM(MID(SUBSTITUTE($M68,",",REPT(" ",LEN($M68))), 7 *LEN($M68)+1,LEN($M68))) = "", "0", TRIM(MID(SUBSTITUTE($M68,",",REPT(" ",LEN($M68))),7 *LEN($M68)+1,LEN($M68))))) +  VALUE(IF(TRIM(MID(SUBSTITUTE($M68,",",REPT(" ",LEN($M68))), 8 *LEN($M68)+1,LEN($M68))) = "", "0", TRIM(MID(SUBSTITUTE($M68,",",REPT(" ",LEN($M68))),8 *LEN($M68)+1,LEN($M68))))) +  VALUE(IF(TRIM(MID(SUBSTITUTE($M68,",",REPT(" ",LEN($M68))), 9 *LEN($M68)+1,LEN($M68))) = "", "0", TRIM(MID(SUBSTITUTE($M68,",",REPT(" ",LEN($M68))),9 *LEN($M68)+1,LEN($M68))))) +  VALUE(IF(TRIM(MID(SUBSTITUTE($M68,",",REPT(" ",LEN($M68))), 10 *LEN($M68)+1,LEN($M68))) = "", "0", TRIM(MID(SUBSTITUTE($M68,",",REPT(" ",LEN($M68))),10 *LEN($M68)+1,LEN($M68)))))</f>
        <v>0</v>
      </c>
      <c r="W68" s="1">
        <f t="shared" ref="W68:W99" ca="1" si="60">IF(V68 = "", "", V68/U68)</f>
        <v>0</v>
      </c>
      <c r="X68" s="1" t="str">
        <f t="shared" ref="X68:X99" ca="1" si="61">IF(O68="", "", MAX(ROUND(-(INDIRECT("S" &amp; ROW() - 1) - S68)/OFFSET($C$1, 1, 0), 0), 1) * OFFSET($C$1, 1, 0))</f>
        <v/>
      </c>
    </row>
    <row r="69" spans="10:24" ht="14.55" customHeight="1" x14ac:dyDescent="0.3">
      <c r="J69" s="11" t="str">
        <f t="shared" ca="1" si="52"/>
        <v/>
      </c>
      <c r="K69" s="18" t="str">
        <f>IF(H69="", "", IF(H69="-","",VLOOKUP(H69, 'Соль SKU'!$A$1:$C$150, 3, 0)))</f>
        <v/>
      </c>
      <c r="M69" s="20"/>
      <c r="N69" s="19" t="str">
        <f t="shared" ca="1" si="53"/>
        <v/>
      </c>
      <c r="P69" s="1">
        <f t="shared" si="54"/>
        <v>0</v>
      </c>
      <c r="Q69" s="1">
        <f t="shared" ca="1" si="55"/>
        <v>0</v>
      </c>
      <c r="R69" s="1">
        <f t="shared" si="56"/>
        <v>0</v>
      </c>
      <c r="S69" s="1">
        <f t="shared" ca="1" si="57"/>
        <v>-25.125</v>
      </c>
      <c r="T69" s="1" t="str">
        <f>IF(H69="","",VLOOKUP(H69,'Соль SKU'!$A$1:$B$150,2,0))</f>
        <v/>
      </c>
      <c r="U69" s="1">
        <f t="shared" ca="1" si="58"/>
        <v>9.4117647058823533</v>
      </c>
      <c r="V69" s="1">
        <f t="shared" si="59"/>
        <v>0</v>
      </c>
      <c r="W69" s="1">
        <f t="shared" ca="1" si="60"/>
        <v>0</v>
      </c>
      <c r="X69" s="1" t="str">
        <f t="shared" ca="1" si="61"/>
        <v/>
      </c>
    </row>
    <row r="70" spans="10:24" ht="14.55" customHeight="1" x14ac:dyDescent="0.3">
      <c r="J70" s="11" t="str">
        <f t="shared" ca="1" si="52"/>
        <v/>
      </c>
      <c r="K70" s="18" t="str">
        <f>IF(H70="", "", IF(H70="-","",VLOOKUP(H70, 'Соль SKU'!$A$1:$C$150, 3, 0)))</f>
        <v/>
      </c>
      <c r="M70" s="20"/>
      <c r="N70" s="19" t="str">
        <f t="shared" ca="1" si="53"/>
        <v/>
      </c>
      <c r="P70" s="1">
        <f t="shared" si="54"/>
        <v>0</v>
      </c>
      <c r="Q70" s="1">
        <f t="shared" ca="1" si="55"/>
        <v>0</v>
      </c>
      <c r="R70" s="1">
        <f t="shared" si="56"/>
        <v>0</v>
      </c>
      <c r="S70" s="1">
        <f t="shared" ca="1" si="57"/>
        <v>-25.125</v>
      </c>
      <c r="T70" s="1" t="str">
        <f>IF(H70="","",VLOOKUP(H70,'Соль SKU'!$A$1:$B$150,2,0))</f>
        <v/>
      </c>
      <c r="U70" s="1">
        <f t="shared" ca="1" si="58"/>
        <v>9.4117647058823533</v>
      </c>
      <c r="V70" s="1">
        <f t="shared" si="59"/>
        <v>0</v>
      </c>
      <c r="W70" s="1">
        <f t="shared" ca="1" si="60"/>
        <v>0</v>
      </c>
      <c r="X70" s="1" t="str">
        <f t="shared" ca="1" si="61"/>
        <v/>
      </c>
    </row>
    <row r="71" spans="10:24" ht="14.55" customHeight="1" x14ac:dyDescent="0.3">
      <c r="J71" s="11" t="str">
        <f t="shared" ca="1" si="52"/>
        <v/>
      </c>
      <c r="K71" s="18" t="str">
        <f>IF(H71="", "", IF(H71="-","",VLOOKUP(H71, 'Соль SKU'!$A$1:$C$150, 3, 0)))</f>
        <v/>
      </c>
      <c r="M71" s="20"/>
      <c r="N71" s="19" t="str">
        <f t="shared" ca="1" si="53"/>
        <v/>
      </c>
      <c r="P71" s="1">
        <f t="shared" si="54"/>
        <v>0</v>
      </c>
      <c r="Q71" s="1">
        <f t="shared" ca="1" si="55"/>
        <v>0</v>
      </c>
      <c r="R71" s="1">
        <f t="shared" si="56"/>
        <v>0</v>
      </c>
      <c r="S71" s="1">
        <f t="shared" ca="1" si="57"/>
        <v>-25.125</v>
      </c>
      <c r="T71" s="1" t="str">
        <f>IF(H71="","",VLOOKUP(H71,'Соль SKU'!$A$1:$B$150,2,0))</f>
        <v/>
      </c>
      <c r="U71" s="1">
        <f t="shared" ca="1" si="58"/>
        <v>9.4117647058823533</v>
      </c>
      <c r="V71" s="1">
        <f t="shared" si="59"/>
        <v>0</v>
      </c>
      <c r="W71" s="1">
        <f t="shared" ca="1" si="60"/>
        <v>0</v>
      </c>
      <c r="X71" s="1" t="str">
        <f t="shared" ca="1" si="61"/>
        <v/>
      </c>
    </row>
    <row r="72" spans="10:24" ht="14.55" customHeight="1" x14ac:dyDescent="0.3">
      <c r="J72" s="11" t="str">
        <f t="shared" ca="1" si="52"/>
        <v/>
      </c>
      <c r="K72" s="18" t="str">
        <f>IF(H72="", "", IF(H72="-","",VLOOKUP(H72, 'Соль SKU'!$A$1:$C$150, 3, 0)))</f>
        <v/>
      </c>
      <c r="M72" s="20"/>
      <c r="N72" s="19" t="str">
        <f t="shared" ca="1" si="53"/>
        <v/>
      </c>
      <c r="P72" s="1">
        <f t="shared" si="54"/>
        <v>0</v>
      </c>
      <c r="Q72" s="1">
        <f t="shared" ca="1" si="55"/>
        <v>0</v>
      </c>
      <c r="R72" s="1">
        <f t="shared" si="56"/>
        <v>0</v>
      </c>
      <c r="S72" s="1">
        <f t="shared" ca="1" si="57"/>
        <v>-25.125</v>
      </c>
      <c r="T72" s="1" t="str">
        <f>IF(H72="","",VLOOKUP(H72,'Соль SKU'!$A$1:$B$150,2,0))</f>
        <v/>
      </c>
      <c r="U72" s="1">
        <f t="shared" ca="1" si="58"/>
        <v>9.4117647058823533</v>
      </c>
      <c r="V72" s="1">
        <f t="shared" si="59"/>
        <v>0</v>
      </c>
      <c r="W72" s="1">
        <f t="shared" ca="1" si="60"/>
        <v>0</v>
      </c>
      <c r="X72" s="1" t="str">
        <f t="shared" ca="1" si="61"/>
        <v/>
      </c>
    </row>
    <row r="73" spans="10:24" ht="14.55" customHeight="1" x14ac:dyDescent="0.3">
      <c r="J73" s="11" t="str">
        <f t="shared" ca="1" si="52"/>
        <v/>
      </c>
      <c r="K73" s="18" t="str">
        <f>IF(H73="", "", IF(H73="-","",VLOOKUP(H73, 'Соль SKU'!$A$1:$C$150, 3, 0)))</f>
        <v/>
      </c>
      <c r="M73" s="20"/>
      <c r="N73" s="19" t="str">
        <f t="shared" ca="1" si="53"/>
        <v/>
      </c>
      <c r="P73" s="1">
        <f t="shared" si="54"/>
        <v>0</v>
      </c>
      <c r="Q73" s="1">
        <f t="shared" ca="1" si="55"/>
        <v>0</v>
      </c>
      <c r="R73" s="1">
        <f t="shared" si="56"/>
        <v>0</v>
      </c>
      <c r="S73" s="1">
        <f t="shared" ca="1" si="57"/>
        <v>-25.125</v>
      </c>
      <c r="T73" s="1" t="str">
        <f>IF(H73="","",VLOOKUP(H73,'Соль SKU'!$A$1:$B$150,2,0))</f>
        <v/>
      </c>
      <c r="U73" s="1">
        <f t="shared" ca="1" si="58"/>
        <v>9.4117647058823533</v>
      </c>
      <c r="V73" s="1">
        <f t="shared" si="59"/>
        <v>0</v>
      </c>
      <c r="W73" s="1">
        <f t="shared" ca="1" si="60"/>
        <v>0</v>
      </c>
      <c r="X73" s="1" t="str">
        <f t="shared" ca="1" si="61"/>
        <v/>
      </c>
    </row>
    <row r="74" spans="10:24" ht="14.55" customHeight="1" x14ac:dyDescent="0.3">
      <c r="J74" s="11" t="str">
        <f t="shared" ca="1" si="52"/>
        <v/>
      </c>
      <c r="K74" s="18" t="str">
        <f>IF(H74="", "", IF(H74="-","",VLOOKUP(H74, 'Соль SKU'!$A$1:$C$150, 3, 0)))</f>
        <v/>
      </c>
      <c r="M74" s="20"/>
      <c r="N74" s="19" t="str">
        <f t="shared" ca="1" si="53"/>
        <v/>
      </c>
      <c r="P74" s="1">
        <f t="shared" si="54"/>
        <v>0</v>
      </c>
      <c r="Q74" s="1">
        <f t="shared" ca="1" si="55"/>
        <v>0</v>
      </c>
      <c r="R74" s="1">
        <f t="shared" si="56"/>
        <v>0</v>
      </c>
      <c r="S74" s="1">
        <f t="shared" ca="1" si="57"/>
        <v>-25.125</v>
      </c>
      <c r="T74" s="1" t="str">
        <f>IF(H74="","",VLOOKUP(H74,'Соль SKU'!$A$1:$B$150,2,0))</f>
        <v/>
      </c>
      <c r="U74" s="1">
        <f t="shared" ca="1" si="58"/>
        <v>9.4117647058823533</v>
      </c>
      <c r="V74" s="1">
        <f t="shared" si="59"/>
        <v>0</v>
      </c>
      <c r="W74" s="1">
        <f t="shared" ca="1" si="60"/>
        <v>0</v>
      </c>
      <c r="X74" s="1" t="str">
        <f t="shared" ca="1" si="61"/>
        <v/>
      </c>
    </row>
    <row r="75" spans="10:24" ht="14.55" customHeight="1" x14ac:dyDescent="0.3">
      <c r="J75" s="11" t="str">
        <f t="shared" ca="1" si="52"/>
        <v/>
      </c>
      <c r="K75" s="18" t="str">
        <f>IF(H75="", "", IF(H75="-","",VLOOKUP(H75, 'Соль SKU'!$A$1:$C$150, 3, 0)))</f>
        <v/>
      </c>
      <c r="M75" s="20"/>
      <c r="N75" s="19" t="str">
        <f t="shared" ca="1" si="53"/>
        <v/>
      </c>
      <c r="P75" s="1">
        <f t="shared" si="54"/>
        <v>0</v>
      </c>
      <c r="Q75" s="1">
        <f t="shared" ca="1" si="55"/>
        <v>0</v>
      </c>
      <c r="R75" s="1">
        <f t="shared" si="56"/>
        <v>0</v>
      </c>
      <c r="S75" s="1">
        <f t="shared" ca="1" si="57"/>
        <v>-25.125</v>
      </c>
      <c r="T75" s="1" t="str">
        <f>IF(H75="","",VLOOKUP(H75,'Соль SKU'!$A$1:$B$150,2,0))</f>
        <v/>
      </c>
      <c r="U75" s="1">
        <f t="shared" ca="1" si="58"/>
        <v>9.4117647058823533</v>
      </c>
      <c r="V75" s="1">
        <f t="shared" si="59"/>
        <v>0</v>
      </c>
      <c r="W75" s="1">
        <f t="shared" ca="1" si="60"/>
        <v>0</v>
      </c>
      <c r="X75" s="1" t="str">
        <f t="shared" ca="1" si="61"/>
        <v/>
      </c>
    </row>
    <row r="76" spans="10:24" ht="14.55" customHeight="1" x14ac:dyDescent="0.3">
      <c r="J76" s="11" t="str">
        <f t="shared" ca="1" si="52"/>
        <v/>
      </c>
      <c r="K76" s="18" t="str">
        <f>IF(H76="", "", IF(H76="-","",VLOOKUP(H76, 'Соль SKU'!$A$1:$C$150, 3, 0)))</f>
        <v/>
      </c>
      <c r="M76" s="20"/>
      <c r="N76" s="19" t="str">
        <f t="shared" ca="1" si="53"/>
        <v/>
      </c>
      <c r="P76" s="1">
        <f t="shared" si="54"/>
        <v>0</v>
      </c>
      <c r="Q76" s="1">
        <f t="shared" ref="Q76:Q101" ca="1" si="62">IF(O76="-",SUM(INDIRECT(ADDRESS(2,COLUMN(P76))&amp;":"&amp;ADDRESS(ROW(),COLUMN(P76)))),0)</f>
        <v>0</v>
      </c>
      <c r="R76" s="1">
        <f t="shared" si="56"/>
        <v>0</v>
      </c>
      <c r="S76" s="1">
        <f t="shared" ca="1" si="57"/>
        <v>-25.125</v>
      </c>
      <c r="T76" s="1" t="str">
        <f>IF(H76="","",VLOOKUP(H76,'Соль SKU'!$A$1:$B$150,2,0))</f>
        <v/>
      </c>
      <c r="U76" s="1">
        <f t="shared" ca="1" si="58"/>
        <v>9.4117647058823533</v>
      </c>
      <c r="V76" s="1">
        <f t="shared" si="59"/>
        <v>0</v>
      </c>
      <c r="W76" s="1">
        <f t="shared" ca="1" si="60"/>
        <v>0</v>
      </c>
      <c r="X76" s="1" t="str">
        <f t="shared" ca="1" si="61"/>
        <v/>
      </c>
    </row>
    <row r="77" spans="10:24" ht="14.55" customHeight="1" x14ac:dyDescent="0.3">
      <c r="J77" s="11" t="str">
        <f t="shared" ca="1" si="52"/>
        <v/>
      </c>
      <c r="K77" s="18" t="str">
        <f>IF(H77="", "", IF(H77="-","",VLOOKUP(H77, 'Соль SKU'!$A$1:$C$150, 3, 0)))</f>
        <v/>
      </c>
      <c r="M77" s="20"/>
      <c r="N77" s="19" t="str">
        <f t="shared" ca="1" si="53"/>
        <v/>
      </c>
      <c r="P77" s="1">
        <f t="shared" si="54"/>
        <v>0</v>
      </c>
      <c r="Q77" s="1">
        <f t="shared" ca="1" si="62"/>
        <v>0</v>
      </c>
      <c r="R77" s="1">
        <f t="shared" si="56"/>
        <v>0</v>
      </c>
      <c r="S77" s="1">
        <f t="shared" ca="1" si="57"/>
        <v>-25.125</v>
      </c>
      <c r="T77" s="1" t="str">
        <f>IF(H77="","",VLOOKUP(H77,'Соль SKU'!$A$1:$B$150,2,0))</f>
        <v/>
      </c>
      <c r="U77" s="1">
        <f t="shared" ca="1" si="58"/>
        <v>9.4117647058823533</v>
      </c>
      <c r="V77" s="1">
        <f t="shared" si="59"/>
        <v>0</v>
      </c>
      <c r="W77" s="1">
        <f t="shared" ca="1" si="60"/>
        <v>0</v>
      </c>
      <c r="X77" s="1" t="str">
        <f t="shared" ca="1" si="61"/>
        <v/>
      </c>
    </row>
    <row r="78" spans="10:24" ht="14.55" customHeight="1" x14ac:dyDescent="0.3">
      <c r="J78" s="11" t="str">
        <f t="shared" ca="1" si="52"/>
        <v/>
      </c>
      <c r="K78" s="18" t="str">
        <f>IF(H78="", "", IF(H78="-","",VLOOKUP(H78, 'Соль SKU'!$A$1:$C$150, 3, 0)))</f>
        <v/>
      </c>
      <c r="M78" s="20"/>
      <c r="N78" s="19" t="str">
        <f t="shared" ca="1" si="53"/>
        <v/>
      </c>
      <c r="P78" s="1">
        <f t="shared" si="54"/>
        <v>0</v>
      </c>
      <c r="Q78" s="1">
        <f t="shared" ca="1" si="62"/>
        <v>0</v>
      </c>
      <c r="R78" s="1">
        <f t="shared" si="56"/>
        <v>0</v>
      </c>
      <c r="S78" s="1">
        <f t="shared" ca="1" si="57"/>
        <v>-25.125</v>
      </c>
      <c r="T78" s="1" t="str">
        <f>IF(H78="","",VLOOKUP(H78,'Соль SKU'!$A$1:$B$150,2,0))</f>
        <v/>
      </c>
      <c r="U78" s="1">
        <f t="shared" ca="1" si="58"/>
        <v>9.4117647058823533</v>
      </c>
      <c r="V78" s="1">
        <f t="shared" si="59"/>
        <v>0</v>
      </c>
      <c r="W78" s="1">
        <f t="shared" ca="1" si="60"/>
        <v>0</v>
      </c>
      <c r="X78" s="1" t="str">
        <f t="shared" ca="1" si="61"/>
        <v/>
      </c>
    </row>
    <row r="79" spans="10:24" ht="14.55" customHeight="1" x14ac:dyDescent="0.3">
      <c r="J79" s="11" t="str">
        <f t="shared" ca="1" si="52"/>
        <v/>
      </c>
      <c r="K79" s="18" t="str">
        <f>IF(H79="", "", IF(H79="-","",VLOOKUP(H79, 'Соль SKU'!$A$1:$C$150, 3, 0)))</f>
        <v/>
      </c>
      <c r="M79" s="20"/>
      <c r="N79" s="19" t="str">
        <f t="shared" ca="1" si="53"/>
        <v/>
      </c>
      <c r="P79" s="1">
        <f t="shared" si="54"/>
        <v>0</v>
      </c>
      <c r="Q79" s="1">
        <f t="shared" ca="1" si="62"/>
        <v>0</v>
      </c>
      <c r="R79" s="1">
        <f t="shared" si="56"/>
        <v>0</v>
      </c>
      <c r="S79" s="1">
        <f t="shared" ca="1" si="57"/>
        <v>-25.125</v>
      </c>
      <c r="T79" s="1" t="str">
        <f>IF(H79="","",VLOOKUP(H79,'Соль SKU'!$A$1:$B$150,2,0))</f>
        <v/>
      </c>
      <c r="U79" s="1">
        <f t="shared" ca="1" si="58"/>
        <v>9.4117647058823533</v>
      </c>
      <c r="V79" s="1">
        <f t="shared" si="59"/>
        <v>0</v>
      </c>
      <c r="W79" s="1">
        <f t="shared" ca="1" si="60"/>
        <v>0</v>
      </c>
      <c r="X79" s="1" t="str">
        <f t="shared" ca="1" si="61"/>
        <v/>
      </c>
    </row>
    <row r="80" spans="10:24" ht="14.55" customHeight="1" x14ac:dyDescent="0.3">
      <c r="J80" s="11" t="str">
        <f t="shared" ca="1" si="52"/>
        <v/>
      </c>
      <c r="K80" s="18" t="str">
        <f>IF(H80="", "", IF(H80="-","",VLOOKUP(H80, 'Соль SKU'!$A$1:$C$150, 3, 0)))</f>
        <v/>
      </c>
      <c r="M80" s="20"/>
      <c r="N80" s="19" t="str">
        <f t="shared" ca="1" si="53"/>
        <v/>
      </c>
      <c r="P80" s="1">
        <f t="shared" si="54"/>
        <v>0</v>
      </c>
      <c r="Q80" s="1">
        <f t="shared" ca="1" si="62"/>
        <v>0</v>
      </c>
      <c r="R80" s="1">
        <f t="shared" si="56"/>
        <v>0</v>
      </c>
      <c r="S80" s="1">
        <f t="shared" ca="1" si="57"/>
        <v>-25.125</v>
      </c>
      <c r="T80" s="1" t="str">
        <f>IF(H80="","",VLOOKUP(H80,'Соль SKU'!$A$1:$B$150,2,0))</f>
        <v/>
      </c>
      <c r="U80" s="1">
        <f t="shared" ca="1" si="58"/>
        <v>9.4117647058823533</v>
      </c>
      <c r="V80" s="1">
        <f t="shared" si="59"/>
        <v>0</v>
      </c>
      <c r="W80" s="1">
        <f t="shared" ca="1" si="60"/>
        <v>0</v>
      </c>
      <c r="X80" s="1" t="str">
        <f t="shared" ca="1" si="61"/>
        <v/>
      </c>
    </row>
    <row r="81" spans="10:24" ht="14.55" customHeight="1" x14ac:dyDescent="0.3">
      <c r="J81" s="11" t="str">
        <f t="shared" ca="1" si="52"/>
        <v/>
      </c>
      <c r="K81" s="18" t="str">
        <f>IF(H81="", "", IF(H81="-","",VLOOKUP(H81, 'Соль SKU'!$A$1:$C$150, 3, 0)))</f>
        <v/>
      </c>
      <c r="M81" s="20"/>
      <c r="N81" s="19" t="str">
        <f t="shared" ca="1" si="53"/>
        <v/>
      </c>
      <c r="P81" s="1">
        <f t="shared" si="54"/>
        <v>0</v>
      </c>
      <c r="Q81" s="1">
        <f t="shared" ca="1" si="62"/>
        <v>0</v>
      </c>
      <c r="R81" s="1">
        <f t="shared" si="56"/>
        <v>0</v>
      </c>
      <c r="S81" s="1">
        <f t="shared" ca="1" si="57"/>
        <v>-25.125</v>
      </c>
      <c r="T81" s="1" t="str">
        <f>IF(H81="","",VLOOKUP(H81,'Соль SKU'!$A$1:$B$150,2,0))</f>
        <v/>
      </c>
      <c r="U81" s="1">
        <f t="shared" ca="1" si="58"/>
        <v>9.4117647058823533</v>
      </c>
      <c r="V81" s="1">
        <f t="shared" si="59"/>
        <v>0</v>
      </c>
      <c r="W81" s="1">
        <f t="shared" ca="1" si="60"/>
        <v>0</v>
      </c>
      <c r="X81" s="1" t="str">
        <f t="shared" ca="1" si="61"/>
        <v/>
      </c>
    </row>
    <row r="82" spans="10:24" ht="14.55" customHeight="1" x14ac:dyDescent="0.3">
      <c r="J82" s="11" t="str">
        <f t="shared" ca="1" si="52"/>
        <v/>
      </c>
      <c r="K82" s="18" t="str">
        <f>IF(H82="", "", IF(H82="-","",VLOOKUP(H82, 'Соль SKU'!$A$1:$C$150, 3, 0)))</f>
        <v/>
      </c>
      <c r="M82" s="20"/>
      <c r="N82" s="19" t="str">
        <f t="shared" ca="1" si="53"/>
        <v/>
      </c>
      <c r="P82" s="1">
        <f t="shared" si="54"/>
        <v>0</v>
      </c>
      <c r="Q82" s="1">
        <f t="shared" ca="1" si="62"/>
        <v>0</v>
      </c>
      <c r="R82" s="1">
        <f t="shared" si="56"/>
        <v>0</v>
      </c>
      <c r="S82" s="1">
        <f t="shared" ca="1" si="57"/>
        <v>-25.125</v>
      </c>
      <c r="T82" s="1" t="str">
        <f>IF(H82="","",VLOOKUP(H82,'Соль SKU'!$A$1:$B$150,2,0))</f>
        <v/>
      </c>
      <c r="U82" s="1">
        <f t="shared" ca="1" si="58"/>
        <v>9.4117647058823533</v>
      </c>
      <c r="V82" s="1">
        <f t="shared" si="59"/>
        <v>0</v>
      </c>
      <c r="W82" s="1">
        <f t="shared" ca="1" si="60"/>
        <v>0</v>
      </c>
      <c r="X82" s="1" t="str">
        <f t="shared" ca="1" si="61"/>
        <v/>
      </c>
    </row>
    <row r="83" spans="10:24" ht="14.55" customHeight="1" x14ac:dyDescent="0.3">
      <c r="J83" s="11" t="str">
        <f t="shared" ca="1" si="52"/>
        <v/>
      </c>
      <c r="K83" s="18" t="str">
        <f>IF(H83="", "", IF(H83="-","",VLOOKUP(H83, 'Соль SKU'!$A$1:$C$150, 3, 0)))</f>
        <v/>
      </c>
      <c r="M83" s="20"/>
      <c r="N83" s="19" t="str">
        <f t="shared" ca="1" si="53"/>
        <v/>
      </c>
      <c r="P83" s="1">
        <f t="shared" si="54"/>
        <v>0</v>
      </c>
      <c r="Q83" s="1">
        <f t="shared" ca="1" si="62"/>
        <v>0</v>
      </c>
      <c r="R83" s="1">
        <f t="shared" si="56"/>
        <v>0</v>
      </c>
      <c r="S83" s="1">
        <f t="shared" ca="1" si="57"/>
        <v>-25.125</v>
      </c>
      <c r="T83" s="1" t="str">
        <f>IF(H83="","",VLOOKUP(H83,'Соль SKU'!$A$1:$B$150,2,0))</f>
        <v/>
      </c>
      <c r="U83" s="1">
        <f t="shared" ca="1" si="58"/>
        <v>9.4117647058823533</v>
      </c>
      <c r="V83" s="1">
        <f t="shared" si="59"/>
        <v>0</v>
      </c>
      <c r="W83" s="1">
        <f t="shared" ca="1" si="60"/>
        <v>0</v>
      </c>
      <c r="X83" s="1" t="str">
        <f t="shared" ca="1" si="61"/>
        <v/>
      </c>
    </row>
    <row r="84" spans="10:24" ht="14.55" customHeight="1" x14ac:dyDescent="0.3">
      <c r="J84" s="11" t="str">
        <f t="shared" ca="1" si="52"/>
        <v/>
      </c>
      <c r="K84" s="18" t="str">
        <f>IF(H84="", "", IF(H84="-","",VLOOKUP(H84, 'Соль SKU'!$A$1:$C$150, 3, 0)))</f>
        <v/>
      </c>
      <c r="M84" s="20"/>
      <c r="N84" s="19" t="str">
        <f t="shared" ca="1" si="53"/>
        <v/>
      </c>
      <c r="P84" s="1">
        <f t="shared" si="54"/>
        <v>0</v>
      </c>
      <c r="Q84" s="1">
        <f t="shared" ca="1" si="62"/>
        <v>0</v>
      </c>
      <c r="R84" s="1">
        <f t="shared" si="56"/>
        <v>0</v>
      </c>
      <c r="S84" s="1">
        <f t="shared" ca="1" si="57"/>
        <v>-25.125</v>
      </c>
      <c r="T84" s="1" t="str">
        <f>IF(H84="","",VLOOKUP(H84,'Соль SKU'!$A$1:$B$150,2,0))</f>
        <v/>
      </c>
      <c r="U84" s="1">
        <f t="shared" ca="1" si="58"/>
        <v>9.4117647058823533</v>
      </c>
      <c r="V84" s="1">
        <f t="shared" si="59"/>
        <v>0</v>
      </c>
      <c r="W84" s="1">
        <f t="shared" ca="1" si="60"/>
        <v>0</v>
      </c>
      <c r="X84" s="1" t="str">
        <f t="shared" ca="1" si="61"/>
        <v/>
      </c>
    </row>
    <row r="85" spans="10:24" ht="14.55" customHeight="1" x14ac:dyDescent="0.3">
      <c r="J85" s="11" t="str">
        <f t="shared" ca="1" si="52"/>
        <v/>
      </c>
      <c r="K85" s="18" t="str">
        <f>IF(H85="", "", IF(H85="-","",VLOOKUP(H85, 'Соль SKU'!$A$1:$C$150, 3, 0)))</f>
        <v/>
      </c>
      <c r="M85" s="20"/>
      <c r="N85" s="19" t="str">
        <f t="shared" ca="1" si="53"/>
        <v/>
      </c>
      <c r="P85" s="1">
        <f t="shared" si="54"/>
        <v>0</v>
      </c>
      <c r="Q85" s="1">
        <f t="shared" ca="1" si="62"/>
        <v>0</v>
      </c>
      <c r="R85" s="1">
        <f t="shared" si="56"/>
        <v>0</v>
      </c>
      <c r="S85" s="1">
        <f t="shared" ca="1" si="57"/>
        <v>-25.125</v>
      </c>
      <c r="T85" s="1" t="str">
        <f>IF(H85="","",VLOOKUP(H85,'Соль SKU'!$A$1:$B$150,2,0))</f>
        <v/>
      </c>
      <c r="U85" s="1">
        <f t="shared" ca="1" si="58"/>
        <v>9.4117647058823533</v>
      </c>
      <c r="V85" s="1">
        <f t="shared" si="59"/>
        <v>0</v>
      </c>
      <c r="W85" s="1">
        <f t="shared" ca="1" si="60"/>
        <v>0</v>
      </c>
      <c r="X85" s="1" t="str">
        <f t="shared" ca="1" si="61"/>
        <v/>
      </c>
    </row>
    <row r="86" spans="10:24" ht="14.55" customHeight="1" x14ac:dyDescent="0.3">
      <c r="J86" s="11" t="str">
        <f t="shared" ca="1" si="52"/>
        <v/>
      </c>
      <c r="K86" s="18" t="str">
        <f>IF(H86="", "", IF(H86="-","",VLOOKUP(H86, 'Соль SKU'!$A$1:$C$150, 3, 0)))</f>
        <v/>
      </c>
      <c r="M86" s="20"/>
      <c r="N86" s="19" t="str">
        <f t="shared" ca="1" si="53"/>
        <v/>
      </c>
      <c r="P86" s="1">
        <f t="shared" si="54"/>
        <v>0</v>
      </c>
      <c r="Q86" s="1">
        <f t="shared" ca="1" si="62"/>
        <v>0</v>
      </c>
      <c r="R86" s="1">
        <f t="shared" si="56"/>
        <v>0</v>
      </c>
      <c r="S86" s="1">
        <f t="shared" ca="1" si="57"/>
        <v>-25.125</v>
      </c>
      <c r="T86" s="1" t="str">
        <f>IF(H86="","",VLOOKUP(H86,'Соль SKU'!$A$1:$B$150,2,0))</f>
        <v/>
      </c>
      <c r="U86" s="1">
        <f t="shared" ca="1" si="58"/>
        <v>9.4117647058823533</v>
      </c>
      <c r="V86" s="1">
        <f t="shared" si="59"/>
        <v>0</v>
      </c>
      <c r="W86" s="1">
        <f t="shared" ca="1" si="60"/>
        <v>0</v>
      </c>
      <c r="X86" s="1" t="str">
        <f t="shared" ca="1" si="61"/>
        <v/>
      </c>
    </row>
    <row r="87" spans="10:24" ht="14.55" customHeight="1" x14ac:dyDescent="0.3">
      <c r="J87" s="11" t="str">
        <f t="shared" ca="1" si="52"/>
        <v/>
      </c>
      <c r="K87" s="18" t="str">
        <f>IF(H87="", "", IF(H87="-","",VLOOKUP(H87, 'Соль SKU'!$A$1:$C$150, 3, 0)))</f>
        <v/>
      </c>
      <c r="M87" s="20"/>
      <c r="N87" s="19" t="str">
        <f t="shared" ca="1" si="53"/>
        <v/>
      </c>
      <c r="P87" s="1">
        <f t="shared" si="54"/>
        <v>0</v>
      </c>
      <c r="Q87" s="1">
        <f t="shared" ca="1" si="62"/>
        <v>0</v>
      </c>
      <c r="R87" s="1">
        <f t="shared" si="56"/>
        <v>0</v>
      </c>
      <c r="S87" s="1">
        <f t="shared" ca="1" si="57"/>
        <v>-25.125</v>
      </c>
      <c r="T87" s="1" t="str">
        <f>IF(H87="","",VLOOKUP(H87,'Соль SKU'!$A$1:$B$150,2,0))</f>
        <v/>
      </c>
      <c r="U87" s="1">
        <f t="shared" ca="1" si="58"/>
        <v>9.4117647058823533</v>
      </c>
      <c r="V87" s="1">
        <f t="shared" si="59"/>
        <v>0</v>
      </c>
      <c r="W87" s="1">
        <f t="shared" ca="1" si="60"/>
        <v>0</v>
      </c>
      <c r="X87" s="1" t="str">
        <f t="shared" ca="1" si="61"/>
        <v/>
      </c>
    </row>
    <row r="88" spans="10:24" ht="14.55" customHeight="1" x14ac:dyDescent="0.3">
      <c r="J88" s="11" t="str">
        <f t="shared" ca="1" si="52"/>
        <v/>
      </c>
      <c r="K88" s="18" t="str">
        <f>IF(H88="", "", IF(H88="-","",VLOOKUP(H88, 'Соль SKU'!$A$1:$C$150, 3, 0)))</f>
        <v/>
      </c>
      <c r="M88" s="20"/>
      <c r="N88" s="19" t="str">
        <f t="shared" ca="1" si="53"/>
        <v/>
      </c>
      <c r="P88" s="1">
        <f t="shared" si="54"/>
        <v>0</v>
      </c>
      <c r="Q88" s="1">
        <f t="shared" ca="1" si="62"/>
        <v>0</v>
      </c>
      <c r="R88" s="1">
        <f t="shared" si="56"/>
        <v>0</v>
      </c>
      <c r="S88" s="1">
        <f t="shared" ca="1" si="57"/>
        <v>-25.125</v>
      </c>
      <c r="T88" s="1" t="str">
        <f>IF(H88="","",VLOOKUP(H88,'Соль SKU'!$A$1:$B$150,2,0))</f>
        <v/>
      </c>
      <c r="U88" s="1">
        <f t="shared" ca="1" si="58"/>
        <v>9.4117647058823533</v>
      </c>
      <c r="V88" s="1">
        <f t="shared" si="59"/>
        <v>0</v>
      </c>
      <c r="W88" s="1">
        <f t="shared" ca="1" si="60"/>
        <v>0</v>
      </c>
      <c r="X88" s="1" t="str">
        <f t="shared" ca="1" si="61"/>
        <v/>
      </c>
    </row>
    <row r="89" spans="10:24" ht="14.55" customHeight="1" x14ac:dyDescent="0.3">
      <c r="J89" s="11" t="str">
        <f t="shared" ca="1" si="52"/>
        <v/>
      </c>
      <c r="K89" s="18" t="str">
        <f>IF(H89="", "", IF(H89="-","",VLOOKUP(H89, 'Соль SKU'!$A$1:$C$150, 3, 0)))</f>
        <v/>
      </c>
      <c r="M89" s="20"/>
      <c r="N89" s="19" t="str">
        <f t="shared" ca="1" si="53"/>
        <v/>
      </c>
      <c r="P89" s="1">
        <f t="shared" si="54"/>
        <v>0</v>
      </c>
      <c r="Q89" s="1">
        <f t="shared" ca="1" si="62"/>
        <v>0</v>
      </c>
      <c r="R89" s="1">
        <f t="shared" si="56"/>
        <v>0</v>
      </c>
      <c r="S89" s="1">
        <f t="shared" ca="1" si="57"/>
        <v>-25.125</v>
      </c>
      <c r="T89" s="1" t="str">
        <f>IF(H89="","",VLOOKUP(H89,'Соль SKU'!$A$1:$B$150,2,0))</f>
        <v/>
      </c>
      <c r="U89" s="1">
        <f t="shared" ca="1" si="58"/>
        <v>9.4117647058823533</v>
      </c>
      <c r="V89" s="1">
        <f t="shared" si="59"/>
        <v>0</v>
      </c>
      <c r="W89" s="1">
        <f t="shared" ca="1" si="60"/>
        <v>0</v>
      </c>
      <c r="X89" s="1" t="str">
        <f t="shared" ca="1" si="61"/>
        <v/>
      </c>
    </row>
    <row r="90" spans="10:24" ht="14.55" customHeight="1" x14ac:dyDescent="0.3">
      <c r="J90" s="11" t="str">
        <f t="shared" ca="1" si="52"/>
        <v/>
      </c>
      <c r="K90" s="18" t="str">
        <f>IF(H90="", "", IF(H90="-","",VLOOKUP(H90, 'Соль SKU'!$A$1:$C$150, 3, 0)))</f>
        <v/>
      </c>
      <c r="M90" s="20"/>
      <c r="N90" s="19" t="str">
        <f t="shared" ca="1" si="53"/>
        <v/>
      </c>
      <c r="P90" s="1">
        <f t="shared" si="54"/>
        <v>0</v>
      </c>
      <c r="Q90" s="1">
        <f t="shared" ca="1" si="62"/>
        <v>0</v>
      </c>
      <c r="R90" s="1">
        <f t="shared" si="56"/>
        <v>0</v>
      </c>
      <c r="S90" s="1">
        <f t="shared" ca="1" si="57"/>
        <v>-25.125</v>
      </c>
      <c r="T90" s="1" t="str">
        <f>IF(H90="","",VLOOKUP(H90,'Соль SKU'!$A$1:$B$150,2,0))</f>
        <v/>
      </c>
      <c r="U90" s="1">
        <f t="shared" ca="1" si="58"/>
        <v>9.4117647058823533</v>
      </c>
      <c r="V90" s="1">
        <f t="shared" si="59"/>
        <v>0</v>
      </c>
      <c r="W90" s="1">
        <f t="shared" ca="1" si="60"/>
        <v>0</v>
      </c>
      <c r="X90" s="1" t="str">
        <f t="shared" ca="1" si="61"/>
        <v/>
      </c>
    </row>
    <row r="91" spans="10:24" ht="14.55" customHeight="1" x14ac:dyDescent="0.3">
      <c r="J91" s="11" t="str">
        <f t="shared" ca="1" si="52"/>
        <v/>
      </c>
      <c r="K91" s="18" t="str">
        <f>IF(H91="", "", IF(H91="-","",VLOOKUP(H91, 'Соль SKU'!$A$1:$C$150, 3, 0)))</f>
        <v/>
      </c>
      <c r="M91" s="20"/>
      <c r="N91" s="19" t="str">
        <f t="shared" ca="1" si="53"/>
        <v/>
      </c>
      <c r="P91" s="1">
        <f t="shared" si="54"/>
        <v>0</v>
      </c>
      <c r="Q91" s="1">
        <f t="shared" ca="1" si="62"/>
        <v>0</v>
      </c>
      <c r="R91" s="1">
        <f t="shared" si="56"/>
        <v>0</v>
      </c>
      <c r="S91" s="1">
        <f t="shared" ca="1" si="57"/>
        <v>-25.125</v>
      </c>
      <c r="T91" s="1" t="str">
        <f>IF(H91="","",VLOOKUP(H91,'Соль SKU'!$A$1:$B$150,2,0))</f>
        <v/>
      </c>
      <c r="U91" s="1">
        <f t="shared" ca="1" si="58"/>
        <v>9.4117647058823533</v>
      </c>
      <c r="V91" s="1">
        <f t="shared" si="59"/>
        <v>0</v>
      </c>
      <c r="W91" s="1">
        <f t="shared" ca="1" si="60"/>
        <v>0</v>
      </c>
      <c r="X91" s="1" t="str">
        <f t="shared" ca="1" si="61"/>
        <v/>
      </c>
    </row>
    <row r="92" spans="10:24" ht="14.55" customHeight="1" x14ac:dyDescent="0.3">
      <c r="J92" s="11" t="str">
        <f t="shared" ca="1" si="52"/>
        <v/>
      </c>
      <c r="K92" s="18" t="str">
        <f>IF(H92="", "", IF(H92="-","",VLOOKUP(H92, 'Соль SKU'!$A$1:$C$150, 3, 0)))</f>
        <v/>
      </c>
      <c r="M92" s="20"/>
      <c r="N92" s="19" t="str">
        <f t="shared" ca="1" si="53"/>
        <v/>
      </c>
      <c r="P92" s="1">
        <f t="shared" si="54"/>
        <v>0</v>
      </c>
      <c r="Q92" s="1">
        <f t="shared" ca="1" si="62"/>
        <v>0</v>
      </c>
      <c r="R92" s="1">
        <f t="shared" si="56"/>
        <v>0</v>
      </c>
      <c r="S92" s="1">
        <f t="shared" ca="1" si="57"/>
        <v>-25.125</v>
      </c>
      <c r="T92" s="1" t="str">
        <f>IF(H92="","",VLOOKUP(H92,'Соль SKU'!$A$1:$B$150,2,0))</f>
        <v/>
      </c>
      <c r="U92" s="1">
        <f t="shared" ca="1" si="58"/>
        <v>9.4117647058823533</v>
      </c>
      <c r="V92" s="1">
        <f t="shared" si="59"/>
        <v>0</v>
      </c>
      <c r="W92" s="1">
        <f t="shared" ca="1" si="60"/>
        <v>0</v>
      </c>
      <c r="X92" s="1" t="str">
        <f t="shared" ca="1" si="61"/>
        <v/>
      </c>
    </row>
    <row r="93" spans="10:24" ht="14.55" customHeight="1" x14ac:dyDescent="0.3">
      <c r="J93" s="11" t="str">
        <f t="shared" ca="1" si="52"/>
        <v/>
      </c>
      <c r="K93" s="18" t="str">
        <f>IF(H93="", "", IF(H93="-","",VLOOKUP(H93, 'Соль SKU'!$A$1:$C$150, 3, 0)))</f>
        <v/>
      </c>
      <c r="M93" s="20"/>
      <c r="N93" s="19" t="str">
        <f t="shared" ca="1" si="53"/>
        <v/>
      </c>
      <c r="P93" s="1">
        <f t="shared" si="54"/>
        <v>0</v>
      </c>
      <c r="Q93" s="1">
        <f t="shared" ca="1" si="62"/>
        <v>0</v>
      </c>
      <c r="R93" s="1">
        <f t="shared" si="56"/>
        <v>0</v>
      </c>
      <c r="S93" s="1">
        <f t="shared" ca="1" si="57"/>
        <v>-25.125</v>
      </c>
      <c r="T93" s="1" t="str">
        <f>IF(H93="","",VLOOKUP(H93,'Соль SKU'!$A$1:$B$150,2,0))</f>
        <v/>
      </c>
      <c r="U93" s="1">
        <f t="shared" ca="1" si="58"/>
        <v>9.4117647058823533</v>
      </c>
      <c r="V93" s="1">
        <f t="shared" si="59"/>
        <v>0</v>
      </c>
      <c r="W93" s="1">
        <f t="shared" ca="1" si="60"/>
        <v>0</v>
      </c>
      <c r="X93" s="1" t="str">
        <f t="shared" ca="1" si="61"/>
        <v/>
      </c>
    </row>
    <row r="94" spans="10:24" ht="14.55" customHeight="1" x14ac:dyDescent="0.3">
      <c r="J94" s="11" t="str">
        <f t="shared" ca="1" si="52"/>
        <v/>
      </c>
      <c r="K94" s="18" t="str">
        <f>IF(H94="", "", IF(H94="-","",VLOOKUP(H94, 'Соль SKU'!$A$1:$C$150, 3, 0)))</f>
        <v/>
      </c>
      <c r="M94" s="20"/>
      <c r="N94" s="19" t="str">
        <f t="shared" ca="1" si="53"/>
        <v/>
      </c>
      <c r="P94" s="1">
        <f t="shared" si="54"/>
        <v>0</v>
      </c>
      <c r="Q94" s="1">
        <f t="shared" ca="1" si="62"/>
        <v>0</v>
      </c>
      <c r="R94" s="1">
        <f t="shared" si="56"/>
        <v>0</v>
      </c>
      <c r="S94" s="1">
        <f t="shared" ca="1" si="57"/>
        <v>-25.125</v>
      </c>
      <c r="T94" s="1" t="str">
        <f>IF(H94="","",VLOOKUP(H94,'Соль SKU'!$A$1:$B$150,2,0))</f>
        <v/>
      </c>
      <c r="U94" s="1">
        <f t="shared" ca="1" si="58"/>
        <v>9.4117647058823533</v>
      </c>
      <c r="V94" s="1">
        <f t="shared" si="59"/>
        <v>0</v>
      </c>
      <c r="W94" s="1">
        <f t="shared" ca="1" si="60"/>
        <v>0</v>
      </c>
      <c r="X94" s="1" t="str">
        <f t="shared" ca="1" si="61"/>
        <v/>
      </c>
    </row>
    <row r="95" spans="10:24" ht="14.55" customHeight="1" x14ac:dyDescent="0.3">
      <c r="J95" s="11" t="str">
        <f t="shared" ca="1" si="52"/>
        <v/>
      </c>
      <c r="K95" s="18" t="str">
        <f>IF(H95="", "", IF(H95="-","",VLOOKUP(H95, 'Соль SKU'!$A$1:$C$150, 3, 0)))</f>
        <v/>
      </c>
      <c r="M95" s="20"/>
      <c r="N95" s="19" t="str">
        <f t="shared" ca="1" si="53"/>
        <v/>
      </c>
      <c r="P95" s="1">
        <f t="shared" si="54"/>
        <v>0</v>
      </c>
      <c r="Q95" s="1">
        <f t="shared" ca="1" si="62"/>
        <v>0</v>
      </c>
      <c r="R95" s="1">
        <f t="shared" si="56"/>
        <v>0</v>
      </c>
      <c r="S95" s="1">
        <f t="shared" ca="1" si="57"/>
        <v>-25.125</v>
      </c>
      <c r="T95" s="1" t="str">
        <f>IF(H95="","",VLOOKUP(H95,'Соль SKU'!$A$1:$B$150,2,0))</f>
        <v/>
      </c>
      <c r="U95" s="1">
        <f t="shared" ca="1" si="58"/>
        <v>9.4117647058823533</v>
      </c>
      <c r="V95" s="1">
        <f t="shared" si="59"/>
        <v>0</v>
      </c>
      <c r="W95" s="1">
        <f t="shared" ca="1" si="60"/>
        <v>0</v>
      </c>
      <c r="X95" s="1" t="str">
        <f t="shared" ca="1" si="61"/>
        <v/>
      </c>
    </row>
    <row r="96" spans="10:24" ht="14.55" customHeight="1" x14ac:dyDescent="0.3">
      <c r="J96" s="11" t="str">
        <f t="shared" ca="1" si="52"/>
        <v/>
      </c>
      <c r="K96" s="18" t="str">
        <f>IF(H96="", "", IF(H96="-","",VLOOKUP(H96, 'Соль SKU'!$A$1:$C$150, 3, 0)))</f>
        <v/>
      </c>
      <c r="M96" s="20"/>
      <c r="N96" s="19" t="str">
        <f t="shared" ca="1" si="53"/>
        <v/>
      </c>
      <c r="P96" s="1">
        <f t="shared" si="54"/>
        <v>0</v>
      </c>
      <c r="Q96" s="1">
        <f t="shared" ca="1" si="62"/>
        <v>0</v>
      </c>
      <c r="R96" s="1">
        <f t="shared" si="56"/>
        <v>0</v>
      </c>
      <c r="S96" s="1">
        <f t="shared" ca="1" si="57"/>
        <v>-25.125</v>
      </c>
      <c r="T96" s="1" t="str">
        <f>IF(H96="","",VLOOKUP(H96,'Соль SKU'!$A$1:$B$150,2,0))</f>
        <v/>
      </c>
      <c r="U96" s="1">
        <f t="shared" ca="1" si="58"/>
        <v>9.4117647058823533</v>
      </c>
      <c r="V96" s="1">
        <f t="shared" si="59"/>
        <v>0</v>
      </c>
      <c r="W96" s="1">
        <f t="shared" ca="1" si="60"/>
        <v>0</v>
      </c>
      <c r="X96" s="1" t="str">
        <f t="shared" ca="1" si="61"/>
        <v/>
      </c>
    </row>
    <row r="97" spans="10:24" ht="14.55" customHeight="1" x14ac:dyDescent="0.3">
      <c r="J97" s="11" t="str">
        <f t="shared" ca="1" si="52"/>
        <v/>
      </c>
      <c r="K97" s="18" t="str">
        <f>IF(H97="", "", IF(H97="-","",VLOOKUP(H97, 'Соль SKU'!$A$1:$C$150, 3, 0)))</f>
        <v/>
      </c>
      <c r="M97" s="20"/>
      <c r="N97" s="19" t="str">
        <f t="shared" ca="1" si="53"/>
        <v/>
      </c>
      <c r="P97" s="1">
        <f t="shared" si="54"/>
        <v>0</v>
      </c>
      <c r="Q97" s="1">
        <f t="shared" ca="1" si="62"/>
        <v>0</v>
      </c>
      <c r="R97" s="1">
        <f t="shared" si="56"/>
        <v>0</v>
      </c>
      <c r="S97" s="1">
        <f t="shared" ca="1" si="57"/>
        <v>-25.125</v>
      </c>
      <c r="T97" s="1" t="str">
        <f>IF(H97="","",VLOOKUP(H97,'Соль SKU'!$A$1:$B$150,2,0))</f>
        <v/>
      </c>
      <c r="U97" s="1">
        <f t="shared" ca="1" si="58"/>
        <v>9.4117647058823533</v>
      </c>
      <c r="V97" s="1">
        <f t="shared" si="59"/>
        <v>0</v>
      </c>
      <c r="W97" s="1">
        <f t="shared" ca="1" si="60"/>
        <v>0</v>
      </c>
      <c r="X97" s="1" t="str">
        <f t="shared" ca="1" si="61"/>
        <v/>
      </c>
    </row>
    <row r="98" spans="10:24" ht="14.55" customHeight="1" x14ac:dyDescent="0.3">
      <c r="J98" s="11" t="str">
        <f t="shared" ca="1" si="52"/>
        <v/>
      </c>
      <c r="K98" s="18" t="str">
        <f>IF(H98="", "", IF(H98="-","",VLOOKUP(H98, 'Соль SKU'!$A$1:$C$150, 3, 0)))</f>
        <v/>
      </c>
      <c r="M98" s="20"/>
      <c r="N98" s="19" t="str">
        <f t="shared" ca="1" si="53"/>
        <v/>
      </c>
      <c r="P98" s="1">
        <f t="shared" si="54"/>
        <v>0</v>
      </c>
      <c r="Q98" s="1">
        <f t="shared" ca="1" si="62"/>
        <v>0</v>
      </c>
      <c r="R98" s="1">
        <f t="shared" si="56"/>
        <v>0</v>
      </c>
      <c r="S98" s="1">
        <f t="shared" ca="1" si="57"/>
        <v>-25.125</v>
      </c>
      <c r="T98" s="1" t="str">
        <f>IF(H98="","",VLOOKUP(H98,'Соль SKU'!$A$1:$B$150,2,0))</f>
        <v/>
      </c>
      <c r="U98" s="1">
        <f t="shared" ca="1" si="58"/>
        <v>9.4117647058823533</v>
      </c>
      <c r="V98" s="1">
        <f t="shared" si="59"/>
        <v>0</v>
      </c>
      <c r="W98" s="1">
        <f t="shared" ca="1" si="60"/>
        <v>0</v>
      </c>
      <c r="X98" s="1" t="str">
        <f t="shared" ca="1" si="61"/>
        <v/>
      </c>
    </row>
    <row r="99" spans="10:24" ht="14.55" customHeight="1" x14ac:dyDescent="0.3">
      <c r="J99" s="11" t="str">
        <f t="shared" ca="1" si="52"/>
        <v/>
      </c>
      <c r="K99" s="18" t="str">
        <f>IF(H99="", "", IF(H99="-","",VLOOKUP(H99, 'Соль SKU'!$A$1:$C$150, 3, 0)))</f>
        <v/>
      </c>
      <c r="M99" s="20"/>
      <c r="N99" s="19" t="str">
        <f t="shared" ca="1" si="53"/>
        <v/>
      </c>
      <c r="P99" s="1">
        <f t="shared" si="54"/>
        <v>0</v>
      </c>
      <c r="Q99" s="1">
        <f t="shared" ca="1" si="62"/>
        <v>0</v>
      </c>
      <c r="R99" s="1">
        <f t="shared" si="56"/>
        <v>0</v>
      </c>
      <c r="S99" s="1">
        <f t="shared" ca="1" si="57"/>
        <v>-25.125</v>
      </c>
      <c r="T99" s="1" t="str">
        <f>IF(H99="","",VLOOKUP(H99,'Соль SKU'!$A$1:$B$150,2,0))</f>
        <v/>
      </c>
      <c r="U99" s="1">
        <f t="shared" ca="1" si="58"/>
        <v>9.4117647058823533</v>
      </c>
      <c r="V99" s="1">
        <f t="shared" si="59"/>
        <v>0</v>
      </c>
      <c r="W99" s="1">
        <f t="shared" ca="1" si="60"/>
        <v>0</v>
      </c>
      <c r="X99" s="1" t="str">
        <f t="shared" ca="1" si="61"/>
        <v/>
      </c>
    </row>
    <row r="100" spans="10:24" ht="14.55" customHeight="1" x14ac:dyDescent="0.3">
      <c r="J100" s="11" t="str">
        <f t="shared" ref="J100:J124" ca="1" si="63">IF(M100="", IF(O100="","",X100+(INDIRECT("S" &amp; ROW() - 1) - S100)),IF(O100="", "", INDIRECT("S" &amp; ROW() - 1) - S100))</f>
        <v/>
      </c>
      <c r="K100" s="18" t="str">
        <f>IF(H100="", "", IF(H100="-","",VLOOKUP(H100, 'Соль SKU'!$A$1:$C$150, 3, 0)))</f>
        <v/>
      </c>
      <c r="M100" s="20"/>
      <c r="N100" s="19" t="str">
        <f t="shared" ref="N100:N124" ca="1" si="64">IF(M100="", IF(X100=0, "", X100), IF(V100 = "", "", IF(V100/U100 = 0, "", V100/U100)))</f>
        <v/>
      </c>
      <c r="P100" s="1">
        <f t="shared" ref="P100:P124" si="65">IF(O100 = "-", -W100,I100)</f>
        <v>0</v>
      </c>
      <c r="Q100" s="1">
        <f t="shared" ca="1" si="62"/>
        <v>0</v>
      </c>
      <c r="R100" s="1">
        <f t="shared" ref="R100:R124" si="66">IF(O100="-",1,0)</f>
        <v>0</v>
      </c>
      <c r="S100" s="1">
        <f t="shared" ref="S100:S124" ca="1" si="67">IF(Q100 = 0, INDIRECT("S" &amp; ROW() - 1), Q100)</f>
        <v>-25.125</v>
      </c>
      <c r="T100" s="1" t="str">
        <f>IF(H100="","",VLOOKUP(H100,'Соль SKU'!$A$1:$B$150,2,0))</f>
        <v/>
      </c>
      <c r="U100" s="1">
        <f t="shared" ref="U100:U124" ca="1" si="68">IF(OFFSET($C$1, 1, 0)="", 1, 8000/OFFSET($C$1, 1, 0))</f>
        <v>9.4117647058823533</v>
      </c>
      <c r="V100" s="1">
        <f t="shared" ref="V100:V124" si="69">VALUE(IF(TRIM(MID(SUBSTITUTE($M100,",",REPT(" ",LEN($M100))), 0 *LEN($M100)+1,LEN($M100))) = "", "0", TRIM(MID(SUBSTITUTE($M100,",",REPT(" ",LEN($M100))),0 *LEN($M100)+1,LEN($M100))))) +   VALUE(IF(TRIM(MID(SUBSTITUTE($M100,",",REPT(" ",LEN($M100))), 1 *LEN($M100)+1,LEN($M100))) = "", "0", TRIM(MID(SUBSTITUTE($M100,",",REPT(" ",LEN($M100))),1 *LEN($M100)+1,LEN($M100))))) +  VALUE(IF(TRIM(MID(SUBSTITUTE($M100,",",REPT(" ",LEN($M100))), 2 *LEN($M100)+1,LEN($M100))) = "", "0", TRIM(MID(SUBSTITUTE($M100,",",REPT(" ",LEN($M100))),2 *LEN($M100)+1,LEN($M100))))) +  VALUE(IF(TRIM(MID(SUBSTITUTE($M100,",",REPT(" ",LEN($M100))), 3 *LEN($M100)+1,LEN($M100))) = "", "0", TRIM(MID(SUBSTITUTE($M100,",",REPT(" ",LEN($M100))),3 *LEN($M100)+1,LEN($M100))))) +  VALUE(IF(TRIM(MID(SUBSTITUTE($M100,",",REPT(" ",LEN($M100))), 4 *LEN($M100)+1,LEN($M100))) = "", "0", TRIM(MID(SUBSTITUTE($M100,",",REPT(" ",LEN($M100))),4 *LEN($M100)+1,LEN($M100))))) +  VALUE(IF(TRIM(MID(SUBSTITUTE($M100,",",REPT(" ",LEN($M100))), 5 *LEN($M100)+1,LEN($M100))) = "", "0", TRIM(MID(SUBSTITUTE($M100,",",REPT(" ",LEN($M100))),5 *LEN($M100)+1,LEN($M100))))) +  VALUE(IF(TRIM(MID(SUBSTITUTE($M100,",",REPT(" ",LEN($M100))), 6 *LEN($M100)+1,LEN($M100))) = "", "0", TRIM(MID(SUBSTITUTE($M100,",",REPT(" ",LEN($M100))),6 *LEN($M100)+1,LEN($M100))))) +  VALUE(IF(TRIM(MID(SUBSTITUTE($M100,",",REPT(" ",LEN($M100))), 7 *LEN($M100)+1,LEN($M100))) = "", "0", TRIM(MID(SUBSTITUTE($M100,",",REPT(" ",LEN($M100))),7 *LEN($M100)+1,LEN($M100))))) +  VALUE(IF(TRIM(MID(SUBSTITUTE($M100,",",REPT(" ",LEN($M100))), 8 *LEN($M100)+1,LEN($M100))) = "", "0", TRIM(MID(SUBSTITUTE($M100,",",REPT(" ",LEN($M100))),8 *LEN($M100)+1,LEN($M100))))) +  VALUE(IF(TRIM(MID(SUBSTITUTE($M100,",",REPT(" ",LEN($M100))), 9 *LEN($M100)+1,LEN($M100))) = "", "0", TRIM(MID(SUBSTITUTE($M100,",",REPT(" ",LEN($M100))),9 *LEN($M100)+1,LEN($M100))))) +  VALUE(IF(TRIM(MID(SUBSTITUTE($M100,",",REPT(" ",LEN($M100))), 10 *LEN($M100)+1,LEN($M100))) = "", "0", TRIM(MID(SUBSTITUTE($M100,",",REPT(" ",LEN($M100))),10 *LEN($M100)+1,LEN($M100)))))</f>
        <v>0</v>
      </c>
      <c r="W100" s="1">
        <f t="shared" ref="W100:W124" ca="1" si="70">IF(V100 = "", "", V100/U100)</f>
        <v>0</v>
      </c>
      <c r="X100" s="1" t="str">
        <f t="shared" ref="X100:X124" ca="1" si="71">IF(O100="", "", MAX(ROUND(-(INDIRECT("S" &amp; ROW() - 1) - S100)/OFFSET($C$1, 1, 0), 0), 1) * OFFSET($C$1, 1, 0))</f>
        <v/>
      </c>
    </row>
    <row r="101" spans="10:24" ht="14.55" customHeight="1" x14ac:dyDescent="0.3">
      <c r="J101" s="11" t="str">
        <f t="shared" ca="1" si="63"/>
        <v/>
      </c>
      <c r="K101" s="18" t="str">
        <f>IF(H101="", "", IF(H101="-","",VLOOKUP(H101, 'Соль SKU'!$A$1:$C$150, 3, 0)))</f>
        <v/>
      </c>
      <c r="M101" s="20"/>
      <c r="N101" s="19" t="str">
        <f t="shared" ca="1" si="64"/>
        <v/>
      </c>
      <c r="P101" s="1">
        <f t="shared" si="65"/>
        <v>0</v>
      </c>
      <c r="Q101" s="1">
        <f t="shared" ca="1" si="62"/>
        <v>0</v>
      </c>
      <c r="R101" s="1">
        <f t="shared" si="66"/>
        <v>0</v>
      </c>
      <c r="S101" s="1">
        <f t="shared" ca="1" si="67"/>
        <v>-25.125</v>
      </c>
      <c r="T101" s="1" t="str">
        <f>IF(H101="","",VLOOKUP(H101,'Соль SKU'!$A$1:$B$150,2,0))</f>
        <v/>
      </c>
      <c r="U101" s="1">
        <f t="shared" ca="1" si="68"/>
        <v>9.4117647058823533</v>
      </c>
      <c r="V101" s="1">
        <f t="shared" si="69"/>
        <v>0</v>
      </c>
      <c r="W101" s="1">
        <f t="shared" ca="1" si="70"/>
        <v>0</v>
      </c>
      <c r="X101" s="1" t="str">
        <f t="shared" ca="1" si="71"/>
        <v/>
      </c>
    </row>
    <row r="102" spans="10:24" ht="14.55" customHeight="1" x14ac:dyDescent="0.3">
      <c r="J102" s="11" t="str">
        <f t="shared" ca="1" si="63"/>
        <v/>
      </c>
      <c r="K102" s="18" t="str">
        <f>IF(H102="", "", IF(H102="-","",VLOOKUP(H102, 'Соль SKU'!$A$1:$C$150, 3, 0)))</f>
        <v/>
      </c>
      <c r="M102" s="20"/>
      <c r="N102" s="19" t="str">
        <f t="shared" ca="1" si="64"/>
        <v/>
      </c>
      <c r="P102" s="1">
        <f t="shared" si="65"/>
        <v>0</v>
      </c>
      <c r="Q102" s="1">
        <f t="shared" ref="Q102:Q124" ca="1" si="72">IF(O102 = "-", SUM(INDIRECT(ADDRESS(2,COLUMN(P102)) &amp; ":" &amp; ADDRESS(ROW(),COLUMN(P102)))), 0)</f>
        <v>0</v>
      </c>
      <c r="R102" s="1">
        <f t="shared" si="66"/>
        <v>0</v>
      </c>
      <c r="S102" s="1">
        <f t="shared" ca="1" si="67"/>
        <v>-25.125</v>
      </c>
      <c r="T102" s="1" t="str">
        <f>IF(H102="","",VLOOKUP(H102,'Соль SKU'!$A$1:$B$150,2,0))</f>
        <v/>
      </c>
      <c r="U102" s="1">
        <f t="shared" ca="1" si="68"/>
        <v>9.4117647058823533</v>
      </c>
      <c r="V102" s="1">
        <f t="shared" si="69"/>
        <v>0</v>
      </c>
      <c r="W102" s="1">
        <f t="shared" ca="1" si="70"/>
        <v>0</v>
      </c>
      <c r="X102" s="1" t="str">
        <f t="shared" ca="1" si="71"/>
        <v/>
      </c>
    </row>
    <row r="103" spans="10:24" ht="14.55" customHeight="1" x14ac:dyDescent="0.3">
      <c r="J103" s="11" t="str">
        <f t="shared" ca="1" si="63"/>
        <v/>
      </c>
      <c r="K103" s="18" t="str">
        <f>IF(H103="", "", IF(H103="-","",VLOOKUP(H103, 'Соль SKU'!$A$1:$C$150, 3, 0)))</f>
        <v/>
      </c>
      <c r="M103" s="20"/>
      <c r="N103" s="19" t="str">
        <f t="shared" ca="1" si="64"/>
        <v/>
      </c>
      <c r="P103" s="1">
        <f t="shared" si="65"/>
        <v>0</v>
      </c>
      <c r="Q103" s="1">
        <f t="shared" ca="1" si="72"/>
        <v>0</v>
      </c>
      <c r="R103" s="1">
        <f t="shared" si="66"/>
        <v>0</v>
      </c>
      <c r="S103" s="1">
        <f t="shared" ca="1" si="67"/>
        <v>-25.125</v>
      </c>
      <c r="T103" s="1" t="str">
        <f>IF(H103="","",VLOOKUP(H103,'Соль SKU'!$A$1:$B$150,2,0))</f>
        <v/>
      </c>
      <c r="U103" s="1">
        <f t="shared" ca="1" si="68"/>
        <v>9.4117647058823533</v>
      </c>
      <c r="V103" s="1">
        <f t="shared" si="69"/>
        <v>0</v>
      </c>
      <c r="W103" s="1">
        <f t="shared" ca="1" si="70"/>
        <v>0</v>
      </c>
      <c r="X103" s="1" t="str">
        <f t="shared" ca="1" si="71"/>
        <v/>
      </c>
    </row>
    <row r="104" spans="10:24" ht="14.55" customHeight="1" x14ac:dyDescent="0.3">
      <c r="J104" s="11" t="str">
        <f t="shared" ca="1" si="63"/>
        <v/>
      </c>
      <c r="K104" s="18" t="str">
        <f>IF(H104="", "", IF(H104="-","",VLOOKUP(H104, 'Соль SKU'!$A$1:$C$150, 3, 0)))</f>
        <v/>
      </c>
      <c r="M104" s="20"/>
      <c r="N104" s="19" t="str">
        <f t="shared" ca="1" si="64"/>
        <v/>
      </c>
      <c r="P104" s="1">
        <f t="shared" si="65"/>
        <v>0</v>
      </c>
      <c r="Q104" s="1">
        <f t="shared" ca="1" si="72"/>
        <v>0</v>
      </c>
      <c r="R104" s="1">
        <f t="shared" si="66"/>
        <v>0</v>
      </c>
      <c r="S104" s="1">
        <f t="shared" ca="1" si="67"/>
        <v>-25.125</v>
      </c>
      <c r="T104" s="1" t="str">
        <f>IF(H104="","",VLOOKUP(H104,'Соль SKU'!$A$1:$B$150,2,0))</f>
        <v/>
      </c>
      <c r="U104" s="1">
        <f t="shared" ca="1" si="68"/>
        <v>9.4117647058823533</v>
      </c>
      <c r="V104" s="1">
        <f t="shared" si="69"/>
        <v>0</v>
      </c>
      <c r="W104" s="1">
        <f t="shared" ca="1" si="70"/>
        <v>0</v>
      </c>
      <c r="X104" s="1" t="str">
        <f t="shared" ca="1" si="71"/>
        <v/>
      </c>
    </row>
    <row r="105" spans="10:24" ht="14.55" customHeight="1" x14ac:dyDescent="0.3">
      <c r="J105" s="11" t="str">
        <f t="shared" ca="1" si="63"/>
        <v/>
      </c>
      <c r="K105" s="18" t="str">
        <f>IF(H105="", "", IF(H105="-","",VLOOKUP(H105, 'Соль SKU'!$A$1:$C$150, 3, 0)))</f>
        <v/>
      </c>
      <c r="M105" s="20"/>
      <c r="N105" s="19" t="str">
        <f t="shared" ca="1" si="64"/>
        <v/>
      </c>
      <c r="P105" s="1">
        <f t="shared" si="65"/>
        <v>0</v>
      </c>
      <c r="Q105" s="1">
        <f t="shared" ca="1" si="72"/>
        <v>0</v>
      </c>
      <c r="R105" s="1">
        <f t="shared" si="66"/>
        <v>0</v>
      </c>
      <c r="S105" s="1">
        <f t="shared" ca="1" si="67"/>
        <v>-25.125</v>
      </c>
      <c r="T105" s="1" t="str">
        <f>IF(H105="","",VLOOKUP(H105,'Соль SKU'!$A$1:$B$150,2,0))</f>
        <v/>
      </c>
      <c r="U105" s="1">
        <f t="shared" ca="1" si="68"/>
        <v>9.4117647058823533</v>
      </c>
      <c r="V105" s="1">
        <f t="shared" si="69"/>
        <v>0</v>
      </c>
      <c r="W105" s="1">
        <f t="shared" ca="1" si="70"/>
        <v>0</v>
      </c>
      <c r="X105" s="1" t="str">
        <f t="shared" ca="1" si="71"/>
        <v/>
      </c>
    </row>
    <row r="106" spans="10:24" ht="14.55" customHeight="1" x14ac:dyDescent="0.3">
      <c r="J106" s="11" t="str">
        <f t="shared" ca="1" si="63"/>
        <v/>
      </c>
      <c r="K106" s="18" t="str">
        <f>IF(H106="", "", IF(H106="-","",VLOOKUP(H106, 'Соль SKU'!$A$1:$C$150, 3, 0)))</f>
        <v/>
      </c>
      <c r="M106" s="20"/>
      <c r="N106" s="19" t="str">
        <f t="shared" ca="1" si="64"/>
        <v/>
      </c>
      <c r="P106" s="1">
        <f t="shared" si="65"/>
        <v>0</v>
      </c>
      <c r="Q106" s="1">
        <f t="shared" ca="1" si="72"/>
        <v>0</v>
      </c>
      <c r="R106" s="1">
        <f t="shared" si="66"/>
        <v>0</v>
      </c>
      <c r="S106" s="1">
        <f t="shared" ca="1" si="67"/>
        <v>-25.125</v>
      </c>
      <c r="T106" s="1" t="str">
        <f>IF(H106="","",VLOOKUP(H106,'Соль SKU'!$A$1:$B$150,2,0))</f>
        <v/>
      </c>
      <c r="U106" s="1">
        <f t="shared" ca="1" si="68"/>
        <v>9.4117647058823533</v>
      </c>
      <c r="V106" s="1">
        <f t="shared" si="69"/>
        <v>0</v>
      </c>
      <c r="W106" s="1">
        <f t="shared" ca="1" si="70"/>
        <v>0</v>
      </c>
      <c r="X106" s="1" t="str">
        <f t="shared" ca="1" si="71"/>
        <v/>
      </c>
    </row>
    <row r="107" spans="10:24" ht="14.55" customHeight="1" x14ac:dyDescent="0.3">
      <c r="J107" s="11" t="str">
        <f t="shared" ca="1" si="63"/>
        <v/>
      </c>
      <c r="K107" s="18" t="str">
        <f>IF(H107="", "", IF(H107="-","",VLOOKUP(H107, 'Соль SKU'!$A$1:$C$150, 3, 0)))</f>
        <v/>
      </c>
      <c r="M107" s="20"/>
      <c r="N107" s="19" t="str">
        <f t="shared" ca="1" si="64"/>
        <v/>
      </c>
      <c r="P107" s="1">
        <f t="shared" si="65"/>
        <v>0</v>
      </c>
      <c r="Q107" s="1">
        <f t="shared" ca="1" si="72"/>
        <v>0</v>
      </c>
      <c r="R107" s="1">
        <f t="shared" si="66"/>
        <v>0</v>
      </c>
      <c r="S107" s="1">
        <f t="shared" ca="1" si="67"/>
        <v>-25.125</v>
      </c>
      <c r="T107" s="1" t="str">
        <f>IF(H107="","",VLOOKUP(H107,'Соль SKU'!$A$1:$B$150,2,0))</f>
        <v/>
      </c>
      <c r="U107" s="1">
        <f t="shared" ca="1" si="68"/>
        <v>9.4117647058823533</v>
      </c>
      <c r="V107" s="1">
        <f t="shared" si="69"/>
        <v>0</v>
      </c>
      <c r="W107" s="1">
        <f t="shared" ca="1" si="70"/>
        <v>0</v>
      </c>
      <c r="X107" s="1" t="str">
        <f t="shared" ca="1" si="71"/>
        <v/>
      </c>
    </row>
    <row r="108" spans="10:24" ht="14.55" customHeight="1" x14ac:dyDescent="0.3">
      <c r="J108" s="11" t="str">
        <f t="shared" ca="1" si="63"/>
        <v/>
      </c>
      <c r="K108" s="18" t="str">
        <f>IF(H108="", "", IF(H108="-","",VLOOKUP(H108, 'Соль SKU'!$A$1:$C$150, 3, 0)))</f>
        <v/>
      </c>
      <c r="M108" s="20"/>
      <c r="N108" s="19" t="str">
        <f t="shared" ca="1" si="64"/>
        <v/>
      </c>
      <c r="P108" s="1">
        <f t="shared" si="65"/>
        <v>0</v>
      </c>
      <c r="Q108" s="1">
        <f t="shared" ca="1" si="72"/>
        <v>0</v>
      </c>
      <c r="R108" s="1">
        <f t="shared" si="66"/>
        <v>0</v>
      </c>
      <c r="S108" s="1">
        <f t="shared" ca="1" si="67"/>
        <v>-25.125</v>
      </c>
      <c r="T108" s="1" t="str">
        <f>IF(H108="","",VLOOKUP(H108,'Соль SKU'!$A$1:$B$150,2,0))</f>
        <v/>
      </c>
      <c r="U108" s="1">
        <f t="shared" ca="1" si="68"/>
        <v>9.4117647058823533</v>
      </c>
      <c r="V108" s="1">
        <f t="shared" si="69"/>
        <v>0</v>
      </c>
      <c r="W108" s="1">
        <f t="shared" ca="1" si="70"/>
        <v>0</v>
      </c>
      <c r="X108" s="1" t="str">
        <f t="shared" ca="1" si="71"/>
        <v/>
      </c>
    </row>
    <row r="109" spans="10:24" ht="14.55" customHeight="1" x14ac:dyDescent="0.3">
      <c r="J109" s="11" t="str">
        <f t="shared" ca="1" si="63"/>
        <v/>
      </c>
      <c r="K109" s="18" t="str">
        <f>IF(H109="", "", IF(H109="-","",VLOOKUP(H109, 'Соль SKU'!$A$1:$C$150, 3, 0)))</f>
        <v/>
      </c>
      <c r="M109" s="20"/>
      <c r="N109" s="19" t="str">
        <f t="shared" ca="1" si="64"/>
        <v/>
      </c>
      <c r="P109" s="1">
        <f t="shared" si="65"/>
        <v>0</v>
      </c>
      <c r="Q109" s="1">
        <f t="shared" ca="1" si="72"/>
        <v>0</v>
      </c>
      <c r="R109" s="1">
        <f t="shared" si="66"/>
        <v>0</v>
      </c>
      <c r="S109" s="1">
        <f t="shared" ca="1" si="67"/>
        <v>-25.125</v>
      </c>
      <c r="T109" s="1" t="str">
        <f>IF(H109="","",VLOOKUP(H109,'Соль SKU'!$A$1:$B$150,2,0))</f>
        <v/>
      </c>
      <c r="U109" s="1">
        <f t="shared" ca="1" si="68"/>
        <v>9.4117647058823533</v>
      </c>
      <c r="V109" s="1">
        <f t="shared" si="69"/>
        <v>0</v>
      </c>
      <c r="W109" s="1">
        <f t="shared" ca="1" si="70"/>
        <v>0</v>
      </c>
      <c r="X109" s="1" t="str">
        <f t="shared" ca="1" si="71"/>
        <v/>
      </c>
    </row>
    <row r="110" spans="10:24" ht="14.55" customHeight="1" x14ac:dyDescent="0.3">
      <c r="J110" s="11" t="str">
        <f t="shared" ca="1" si="63"/>
        <v/>
      </c>
      <c r="K110" s="18" t="str">
        <f>IF(H110="", "", IF(H110="-","",VLOOKUP(H110, 'Соль SKU'!$A$1:$C$150, 3, 0)))</f>
        <v/>
      </c>
      <c r="M110" s="20"/>
      <c r="N110" s="19" t="str">
        <f t="shared" ca="1" si="64"/>
        <v/>
      </c>
      <c r="P110" s="1">
        <f t="shared" si="65"/>
        <v>0</v>
      </c>
      <c r="Q110" s="1">
        <f t="shared" ca="1" si="72"/>
        <v>0</v>
      </c>
      <c r="R110" s="1">
        <f t="shared" si="66"/>
        <v>0</v>
      </c>
      <c r="S110" s="1">
        <f t="shared" ca="1" si="67"/>
        <v>-25.125</v>
      </c>
      <c r="T110" s="1" t="str">
        <f>IF(H110="","",VLOOKUP(H110,'Соль SKU'!$A$1:$B$150,2,0))</f>
        <v/>
      </c>
      <c r="U110" s="1">
        <f t="shared" ca="1" si="68"/>
        <v>9.4117647058823533</v>
      </c>
      <c r="V110" s="1">
        <f t="shared" si="69"/>
        <v>0</v>
      </c>
      <c r="W110" s="1">
        <f t="shared" ca="1" si="70"/>
        <v>0</v>
      </c>
      <c r="X110" s="1" t="str">
        <f t="shared" ca="1" si="71"/>
        <v/>
      </c>
    </row>
    <row r="111" spans="10:24" ht="14.55" customHeight="1" x14ac:dyDescent="0.3">
      <c r="J111" s="11" t="str">
        <f t="shared" ca="1" si="63"/>
        <v/>
      </c>
      <c r="K111" s="18" t="str">
        <f>IF(H111="", "", IF(H111="-","",VLOOKUP(H111, 'Соль SKU'!$A$1:$C$150, 3, 0)))</f>
        <v/>
      </c>
      <c r="M111" s="20"/>
      <c r="N111" s="19" t="str">
        <f t="shared" ca="1" si="64"/>
        <v/>
      </c>
      <c r="P111" s="1">
        <f t="shared" si="65"/>
        <v>0</v>
      </c>
      <c r="Q111" s="1">
        <f t="shared" ca="1" si="72"/>
        <v>0</v>
      </c>
      <c r="R111" s="1">
        <f t="shared" si="66"/>
        <v>0</v>
      </c>
      <c r="S111" s="1">
        <f t="shared" ca="1" si="67"/>
        <v>-25.125</v>
      </c>
      <c r="T111" s="1" t="str">
        <f>IF(H111="","",VLOOKUP(H111,'Соль SKU'!$A$1:$B$150,2,0))</f>
        <v/>
      </c>
      <c r="U111" s="1">
        <f t="shared" ca="1" si="68"/>
        <v>9.4117647058823533</v>
      </c>
      <c r="V111" s="1">
        <f t="shared" si="69"/>
        <v>0</v>
      </c>
      <c r="W111" s="1">
        <f t="shared" ca="1" si="70"/>
        <v>0</v>
      </c>
      <c r="X111" s="1" t="str">
        <f t="shared" ca="1" si="71"/>
        <v/>
      </c>
    </row>
    <row r="112" spans="10:24" ht="14.55" customHeight="1" x14ac:dyDescent="0.3">
      <c r="J112" s="11" t="str">
        <f t="shared" ca="1" si="63"/>
        <v/>
      </c>
      <c r="K112" s="18" t="str">
        <f>IF(H112="", "", IF(H112="-","",VLOOKUP(H112, 'Соль SKU'!$A$1:$C$150, 3, 0)))</f>
        <v/>
      </c>
      <c r="M112" s="20"/>
      <c r="N112" s="19" t="str">
        <f t="shared" ca="1" si="64"/>
        <v/>
      </c>
      <c r="P112" s="1">
        <f t="shared" si="65"/>
        <v>0</v>
      </c>
      <c r="Q112" s="1">
        <f t="shared" ca="1" si="72"/>
        <v>0</v>
      </c>
      <c r="R112" s="1">
        <f t="shared" si="66"/>
        <v>0</v>
      </c>
      <c r="S112" s="1">
        <f t="shared" ca="1" si="67"/>
        <v>-25.125</v>
      </c>
      <c r="T112" s="1" t="str">
        <f>IF(H112="","",VLOOKUP(H112,'Соль SKU'!$A$1:$B$150,2,0))</f>
        <v/>
      </c>
      <c r="U112" s="1">
        <f t="shared" ca="1" si="68"/>
        <v>9.4117647058823533</v>
      </c>
      <c r="V112" s="1">
        <f t="shared" si="69"/>
        <v>0</v>
      </c>
      <c r="W112" s="1">
        <f t="shared" ca="1" si="70"/>
        <v>0</v>
      </c>
      <c r="X112" s="1" t="str">
        <f t="shared" ca="1" si="71"/>
        <v/>
      </c>
    </row>
    <row r="113" spans="10:24" ht="14.55" customHeight="1" x14ac:dyDescent="0.3">
      <c r="J113" s="11" t="str">
        <f t="shared" ca="1" si="63"/>
        <v/>
      </c>
      <c r="K113" s="18" t="str">
        <f>IF(H113="", "", IF(H113="-","",VLOOKUP(H113, 'Соль SKU'!$A$1:$C$150, 3, 0)))</f>
        <v/>
      </c>
      <c r="M113" s="20"/>
      <c r="N113" s="19" t="str">
        <f t="shared" ca="1" si="64"/>
        <v/>
      </c>
      <c r="P113" s="1">
        <f t="shared" si="65"/>
        <v>0</v>
      </c>
      <c r="Q113" s="1">
        <f t="shared" ca="1" si="72"/>
        <v>0</v>
      </c>
      <c r="R113" s="1">
        <f t="shared" si="66"/>
        <v>0</v>
      </c>
      <c r="S113" s="1">
        <f t="shared" ca="1" si="67"/>
        <v>-25.125</v>
      </c>
      <c r="T113" s="1" t="str">
        <f>IF(H113="","",VLOOKUP(H113,'Соль SKU'!$A$1:$B$150,2,0))</f>
        <v/>
      </c>
      <c r="U113" s="1">
        <f t="shared" ca="1" si="68"/>
        <v>9.4117647058823533</v>
      </c>
      <c r="V113" s="1">
        <f t="shared" si="69"/>
        <v>0</v>
      </c>
      <c r="W113" s="1">
        <f t="shared" ca="1" si="70"/>
        <v>0</v>
      </c>
      <c r="X113" s="1" t="str">
        <f t="shared" ca="1" si="71"/>
        <v/>
      </c>
    </row>
    <row r="114" spans="10:24" ht="14.55" customHeight="1" x14ac:dyDescent="0.3">
      <c r="J114" s="11" t="str">
        <f t="shared" ca="1" si="63"/>
        <v/>
      </c>
      <c r="K114" s="18" t="str">
        <f>IF(H114="", "", IF(H114="-","",VLOOKUP(H114, 'Соль SKU'!$A$1:$C$150, 3, 0)))</f>
        <v/>
      </c>
      <c r="M114" s="20"/>
      <c r="N114" s="19" t="str">
        <f t="shared" ca="1" si="64"/>
        <v/>
      </c>
      <c r="P114" s="1">
        <f t="shared" si="65"/>
        <v>0</v>
      </c>
      <c r="Q114" s="1">
        <f t="shared" ca="1" si="72"/>
        <v>0</v>
      </c>
      <c r="R114" s="1">
        <f t="shared" si="66"/>
        <v>0</v>
      </c>
      <c r="S114" s="1">
        <f t="shared" ca="1" si="67"/>
        <v>-25.125</v>
      </c>
      <c r="T114" s="1" t="str">
        <f>IF(H114="","",VLOOKUP(H114,'Соль SKU'!$A$1:$B$150,2,0))</f>
        <v/>
      </c>
      <c r="U114" s="1">
        <f t="shared" ca="1" si="68"/>
        <v>9.4117647058823533</v>
      </c>
      <c r="V114" s="1">
        <f t="shared" si="69"/>
        <v>0</v>
      </c>
      <c r="W114" s="1">
        <f t="shared" ca="1" si="70"/>
        <v>0</v>
      </c>
      <c r="X114" s="1" t="str">
        <f t="shared" ca="1" si="71"/>
        <v/>
      </c>
    </row>
    <row r="115" spans="10:24" ht="14.55" customHeight="1" x14ac:dyDescent="0.3">
      <c r="J115" s="11" t="str">
        <f t="shared" ca="1" si="63"/>
        <v/>
      </c>
      <c r="K115" s="18" t="str">
        <f>IF(H115="", "", IF(H115="-","",VLOOKUP(H115, 'Соль SKU'!$A$1:$C$150, 3, 0)))</f>
        <v/>
      </c>
      <c r="M115" s="20"/>
      <c r="N115" s="19" t="str">
        <f t="shared" ca="1" si="64"/>
        <v/>
      </c>
      <c r="P115" s="1">
        <f t="shared" si="65"/>
        <v>0</v>
      </c>
      <c r="Q115" s="1">
        <f t="shared" ca="1" si="72"/>
        <v>0</v>
      </c>
      <c r="R115" s="1">
        <f t="shared" si="66"/>
        <v>0</v>
      </c>
      <c r="S115" s="1">
        <f t="shared" ca="1" si="67"/>
        <v>-25.125</v>
      </c>
      <c r="T115" s="1" t="str">
        <f>IF(H115="","",VLOOKUP(H115,'Соль SKU'!$A$1:$B$150,2,0))</f>
        <v/>
      </c>
      <c r="U115" s="1">
        <f t="shared" ca="1" si="68"/>
        <v>9.4117647058823533</v>
      </c>
      <c r="V115" s="1">
        <f t="shared" si="69"/>
        <v>0</v>
      </c>
      <c r="W115" s="1">
        <f t="shared" ca="1" si="70"/>
        <v>0</v>
      </c>
      <c r="X115" s="1" t="str">
        <f t="shared" ca="1" si="71"/>
        <v/>
      </c>
    </row>
    <row r="116" spans="10:24" ht="14.55" customHeight="1" x14ac:dyDescent="0.3">
      <c r="J116" s="11" t="str">
        <f t="shared" ca="1" si="63"/>
        <v/>
      </c>
      <c r="K116" s="18" t="str">
        <f>IF(H116="", "", IF(H116="-","",VLOOKUP(H116, 'Соль SKU'!$A$1:$C$150, 3, 0)))</f>
        <v/>
      </c>
      <c r="M116" s="20"/>
      <c r="N116" s="19" t="str">
        <f t="shared" ca="1" si="64"/>
        <v/>
      </c>
      <c r="P116" s="1">
        <f t="shared" si="65"/>
        <v>0</v>
      </c>
      <c r="Q116" s="1">
        <f t="shared" ca="1" si="72"/>
        <v>0</v>
      </c>
      <c r="R116" s="1">
        <f t="shared" si="66"/>
        <v>0</v>
      </c>
      <c r="S116" s="1">
        <f t="shared" ca="1" si="67"/>
        <v>-25.125</v>
      </c>
      <c r="T116" s="1" t="str">
        <f>IF(H116="","",VLOOKUP(H116,'Соль SKU'!$A$1:$B$150,2,0))</f>
        <v/>
      </c>
      <c r="U116" s="1">
        <f t="shared" ca="1" si="68"/>
        <v>9.4117647058823533</v>
      </c>
      <c r="V116" s="1">
        <f t="shared" si="69"/>
        <v>0</v>
      </c>
      <c r="W116" s="1">
        <f t="shared" ca="1" si="70"/>
        <v>0</v>
      </c>
      <c r="X116" s="1" t="str">
        <f t="shared" ca="1" si="71"/>
        <v/>
      </c>
    </row>
    <row r="117" spans="10:24" ht="14.55" customHeight="1" x14ac:dyDescent="0.3">
      <c r="J117" s="11" t="str">
        <f t="shared" ca="1" si="63"/>
        <v/>
      </c>
      <c r="K117" s="18" t="str">
        <f>IF(H117="", "", IF(H117="-","",VLOOKUP(H117, 'Соль SKU'!$A$1:$C$150, 3, 0)))</f>
        <v/>
      </c>
      <c r="M117" s="20"/>
      <c r="N117" s="19" t="str">
        <f t="shared" ca="1" si="64"/>
        <v/>
      </c>
      <c r="P117" s="1">
        <f t="shared" si="65"/>
        <v>0</v>
      </c>
      <c r="Q117" s="1">
        <f t="shared" ca="1" si="72"/>
        <v>0</v>
      </c>
      <c r="R117" s="1">
        <f t="shared" si="66"/>
        <v>0</v>
      </c>
      <c r="S117" s="1">
        <f t="shared" ca="1" si="67"/>
        <v>-25.125</v>
      </c>
      <c r="T117" s="1" t="str">
        <f>IF(H117="","",VLOOKUP(H117,'Соль SKU'!$A$1:$B$150,2,0))</f>
        <v/>
      </c>
      <c r="U117" s="1">
        <f t="shared" ca="1" si="68"/>
        <v>9.4117647058823533</v>
      </c>
      <c r="V117" s="1">
        <f t="shared" si="69"/>
        <v>0</v>
      </c>
      <c r="W117" s="1">
        <f t="shared" ca="1" si="70"/>
        <v>0</v>
      </c>
      <c r="X117" s="1" t="str">
        <f t="shared" ca="1" si="71"/>
        <v/>
      </c>
    </row>
    <row r="118" spans="10:24" ht="14.55" customHeight="1" x14ac:dyDescent="0.3">
      <c r="J118" s="11" t="str">
        <f t="shared" ca="1" si="63"/>
        <v/>
      </c>
      <c r="K118" s="18" t="str">
        <f>IF(H118="", "", IF(H118="-","",VLOOKUP(H118, 'Соль SKU'!$A$1:$C$150, 3, 0)))</f>
        <v/>
      </c>
      <c r="M118" s="20"/>
      <c r="N118" s="19" t="str">
        <f t="shared" ca="1" si="64"/>
        <v/>
      </c>
      <c r="P118" s="1">
        <f t="shared" si="65"/>
        <v>0</v>
      </c>
      <c r="Q118" s="1">
        <f t="shared" ca="1" si="72"/>
        <v>0</v>
      </c>
      <c r="R118" s="1">
        <f t="shared" si="66"/>
        <v>0</v>
      </c>
      <c r="S118" s="1">
        <f t="shared" ca="1" si="67"/>
        <v>-25.125</v>
      </c>
      <c r="T118" s="1" t="str">
        <f>IF(H118="","",VLOOKUP(H118,'Соль SKU'!$A$1:$B$150,2,0))</f>
        <v/>
      </c>
      <c r="U118" s="1">
        <f t="shared" ca="1" si="68"/>
        <v>9.4117647058823533</v>
      </c>
      <c r="V118" s="1">
        <f t="shared" si="69"/>
        <v>0</v>
      </c>
      <c r="W118" s="1">
        <f t="shared" ca="1" si="70"/>
        <v>0</v>
      </c>
      <c r="X118" s="1" t="str">
        <f t="shared" ca="1" si="71"/>
        <v/>
      </c>
    </row>
    <row r="119" spans="10:24" ht="14.55" customHeight="1" x14ac:dyDescent="0.3">
      <c r="J119" s="11" t="str">
        <f t="shared" ca="1" si="63"/>
        <v/>
      </c>
      <c r="K119" s="18" t="str">
        <f>IF(H119="", "", IF(H119="-","",VLOOKUP(H119, 'Соль SKU'!$A$1:$C$150, 3, 0)))</f>
        <v/>
      </c>
      <c r="M119" s="20"/>
      <c r="N119" s="19" t="str">
        <f t="shared" ca="1" si="64"/>
        <v/>
      </c>
      <c r="P119" s="1">
        <f t="shared" si="65"/>
        <v>0</v>
      </c>
      <c r="Q119" s="1">
        <f t="shared" ca="1" si="72"/>
        <v>0</v>
      </c>
      <c r="R119" s="1">
        <f t="shared" si="66"/>
        <v>0</v>
      </c>
      <c r="S119" s="1">
        <f t="shared" ca="1" si="67"/>
        <v>-25.125</v>
      </c>
      <c r="T119" s="1" t="str">
        <f>IF(H119="","",VLOOKUP(H119,'Соль SKU'!$A$1:$B$150,2,0))</f>
        <v/>
      </c>
      <c r="U119" s="1">
        <f t="shared" ca="1" si="68"/>
        <v>9.4117647058823533</v>
      </c>
      <c r="V119" s="1">
        <f t="shared" si="69"/>
        <v>0</v>
      </c>
      <c r="W119" s="1">
        <f t="shared" ca="1" si="70"/>
        <v>0</v>
      </c>
      <c r="X119" s="1" t="str">
        <f t="shared" ca="1" si="71"/>
        <v/>
      </c>
    </row>
    <row r="120" spans="10:24" ht="14.55" customHeight="1" x14ac:dyDescent="0.3">
      <c r="J120" s="11" t="str">
        <f t="shared" ca="1" si="63"/>
        <v/>
      </c>
      <c r="K120" s="18" t="str">
        <f>IF(H120="", "", IF(H120="-","",VLOOKUP(H120, 'Соль SKU'!$A$1:$C$150, 3, 0)))</f>
        <v/>
      </c>
      <c r="M120" s="20"/>
      <c r="N120" s="19" t="str">
        <f t="shared" ca="1" si="64"/>
        <v/>
      </c>
      <c r="P120" s="1">
        <f t="shared" si="65"/>
        <v>0</v>
      </c>
      <c r="Q120" s="1">
        <f t="shared" ca="1" si="72"/>
        <v>0</v>
      </c>
      <c r="R120" s="1">
        <f t="shared" si="66"/>
        <v>0</v>
      </c>
      <c r="S120" s="1">
        <f t="shared" ca="1" si="67"/>
        <v>-25.125</v>
      </c>
      <c r="T120" s="1" t="str">
        <f>IF(H120="","",VLOOKUP(H120,'Соль SKU'!$A$1:$B$150,2,0))</f>
        <v/>
      </c>
      <c r="U120" s="1">
        <f t="shared" ca="1" si="68"/>
        <v>9.4117647058823533</v>
      </c>
      <c r="V120" s="1">
        <f t="shared" si="69"/>
        <v>0</v>
      </c>
      <c r="W120" s="1">
        <f t="shared" ca="1" si="70"/>
        <v>0</v>
      </c>
      <c r="X120" s="1" t="str">
        <f t="shared" ca="1" si="71"/>
        <v/>
      </c>
    </row>
    <row r="121" spans="10:24" ht="14.55" customHeight="1" x14ac:dyDescent="0.3">
      <c r="J121" s="11" t="str">
        <f t="shared" ca="1" si="63"/>
        <v/>
      </c>
      <c r="K121" s="18" t="str">
        <f>IF(H121="", "", IF(H121="-","",VLOOKUP(H121, 'Соль SKU'!$A$1:$C$150, 3, 0)))</f>
        <v/>
      </c>
      <c r="M121" s="20"/>
      <c r="N121" s="19" t="str">
        <f t="shared" ca="1" si="64"/>
        <v/>
      </c>
      <c r="P121" s="1">
        <f t="shared" si="65"/>
        <v>0</v>
      </c>
      <c r="Q121" s="1">
        <f t="shared" ca="1" si="72"/>
        <v>0</v>
      </c>
      <c r="R121" s="1">
        <f t="shared" si="66"/>
        <v>0</v>
      </c>
      <c r="S121" s="1">
        <f t="shared" ca="1" si="67"/>
        <v>-25.125</v>
      </c>
      <c r="T121" s="1" t="str">
        <f>IF(H121="","",VLOOKUP(H121,'Соль SKU'!$A$1:$B$150,2,0))</f>
        <v/>
      </c>
      <c r="U121" s="1">
        <f t="shared" ca="1" si="68"/>
        <v>9.4117647058823533</v>
      </c>
      <c r="V121" s="1">
        <f t="shared" si="69"/>
        <v>0</v>
      </c>
      <c r="W121" s="1">
        <f t="shared" ca="1" si="70"/>
        <v>0</v>
      </c>
      <c r="X121" s="1" t="str">
        <f t="shared" ca="1" si="71"/>
        <v/>
      </c>
    </row>
    <row r="122" spans="10:24" ht="14.55" customHeight="1" x14ac:dyDescent="0.3">
      <c r="J122" s="11" t="str">
        <f t="shared" ca="1" si="63"/>
        <v/>
      </c>
      <c r="K122" s="18" t="str">
        <f>IF(H122="", "", IF(H122="-","",VLOOKUP(H122, 'Соль SKU'!$A$1:$C$150, 3, 0)))</f>
        <v/>
      </c>
      <c r="M122" s="20"/>
      <c r="N122" s="19" t="str">
        <f t="shared" ca="1" si="64"/>
        <v/>
      </c>
      <c r="P122" s="1">
        <f t="shared" si="65"/>
        <v>0</v>
      </c>
      <c r="Q122" s="1">
        <f t="shared" ca="1" si="72"/>
        <v>0</v>
      </c>
      <c r="R122" s="1">
        <f t="shared" si="66"/>
        <v>0</v>
      </c>
      <c r="S122" s="1">
        <f t="shared" ca="1" si="67"/>
        <v>-25.125</v>
      </c>
      <c r="T122" s="1" t="str">
        <f>IF(H122="","",VLOOKUP(H122,'Соль SKU'!$A$1:$B$150,2,0))</f>
        <v/>
      </c>
      <c r="U122" s="1">
        <f t="shared" ca="1" si="68"/>
        <v>9.4117647058823533</v>
      </c>
      <c r="V122" s="1">
        <f t="shared" si="69"/>
        <v>0</v>
      </c>
      <c r="W122" s="1">
        <f t="shared" ca="1" si="70"/>
        <v>0</v>
      </c>
      <c r="X122" s="1" t="str">
        <f t="shared" ca="1" si="71"/>
        <v/>
      </c>
    </row>
    <row r="123" spans="10:24" ht="14.55" customHeight="1" x14ac:dyDescent="0.3">
      <c r="J123" s="11" t="str">
        <f t="shared" ca="1" si="63"/>
        <v/>
      </c>
      <c r="K123" s="18" t="str">
        <f>IF(H123="", "", IF(H123="-","",VLOOKUP(H123, 'Соль SKU'!$A$1:$C$150, 3, 0)))</f>
        <v/>
      </c>
      <c r="M123" s="20"/>
      <c r="N123" s="19" t="str">
        <f t="shared" ca="1" si="64"/>
        <v/>
      </c>
      <c r="P123" s="1">
        <f t="shared" si="65"/>
        <v>0</v>
      </c>
      <c r="Q123" s="1">
        <f t="shared" ca="1" si="72"/>
        <v>0</v>
      </c>
      <c r="R123" s="1">
        <f t="shared" si="66"/>
        <v>0</v>
      </c>
      <c r="S123" s="1">
        <f t="shared" ca="1" si="67"/>
        <v>-25.125</v>
      </c>
      <c r="T123" s="1" t="str">
        <f>IF(H123="","",VLOOKUP(H123,'Соль SKU'!$A$1:$B$150,2,0))</f>
        <v/>
      </c>
      <c r="U123" s="1">
        <f t="shared" ca="1" si="68"/>
        <v>9.4117647058823533</v>
      </c>
      <c r="V123" s="1">
        <f t="shared" si="69"/>
        <v>0</v>
      </c>
      <c r="W123" s="1">
        <f t="shared" ca="1" si="70"/>
        <v>0</v>
      </c>
      <c r="X123" s="1" t="str">
        <f t="shared" ca="1" si="71"/>
        <v/>
      </c>
    </row>
    <row r="124" spans="10:24" ht="14.55" customHeight="1" x14ac:dyDescent="0.3">
      <c r="J124" s="11" t="str">
        <f t="shared" ca="1" si="63"/>
        <v/>
      </c>
      <c r="K124" s="18" t="str">
        <f>IF(H124="", "", IF(H124="-","",VLOOKUP(H124, 'Соль SKU'!$A$1:$C$150, 3, 0)))</f>
        <v/>
      </c>
      <c r="M124" s="20"/>
      <c r="N124" s="19" t="str">
        <f t="shared" ca="1" si="64"/>
        <v/>
      </c>
      <c r="P124" s="1">
        <f t="shared" si="65"/>
        <v>0</v>
      </c>
      <c r="Q124" s="1">
        <f t="shared" ca="1" si="72"/>
        <v>0</v>
      </c>
      <c r="R124" s="1">
        <f t="shared" si="66"/>
        <v>0</v>
      </c>
      <c r="S124" s="1">
        <f t="shared" ca="1" si="67"/>
        <v>-25.125</v>
      </c>
      <c r="T124" s="1" t="str">
        <f>IF(H124="","",VLOOKUP(H124,'Соль SKU'!$A$1:$B$150,2,0))</f>
        <v/>
      </c>
      <c r="U124" s="1">
        <f t="shared" ca="1" si="68"/>
        <v>9.4117647058823533</v>
      </c>
      <c r="V124" s="1">
        <f t="shared" si="69"/>
        <v>0</v>
      </c>
      <c r="W124" s="1">
        <f t="shared" ca="1" si="70"/>
        <v>0</v>
      </c>
      <c r="X124" s="1" t="str">
        <f t="shared" ca="1" si="71"/>
        <v/>
      </c>
    </row>
    <row r="125" spans="10:24" ht="14.55" customHeight="1" x14ac:dyDescent="0.3">
      <c r="K125" s="18" t="str">
        <f>IF(H125="", "", IF(H125="-","",VLOOKUP(H125, 'Соль SKU'!$A$1:$C$150, 3, 0)))</f>
        <v/>
      </c>
    </row>
    <row r="126" spans="10:24" ht="14.55" customHeight="1" x14ac:dyDescent="0.3">
      <c r="K126" s="18" t="str">
        <f>IF(H126="", "", IF(H126="-","",VLOOKUP(H126, 'Соль SKU'!$A$1:$C$150, 3, 0)))</f>
        <v/>
      </c>
    </row>
    <row r="127" spans="10:24" ht="14.55" customHeight="1" x14ac:dyDescent="0.3">
      <c r="K127" s="18" t="str">
        <f>IF(H127="", "", IF(H127="-","",VLOOKUP(H127, 'Соль SKU'!$A$1:$C$150, 3, 0)))</f>
        <v/>
      </c>
    </row>
    <row r="128" spans="10:24" ht="14.55" customHeight="1" x14ac:dyDescent="0.3">
      <c r="K128" s="18" t="str">
        <f>IF(H128="", "", IF(H128="-","",VLOOKUP(H128, 'Соль SKU'!$A$1:$C$150, 3, 0)))</f>
        <v/>
      </c>
    </row>
    <row r="129" spans="11:11" ht="14.55" customHeight="1" x14ac:dyDescent="0.3">
      <c r="K129" s="18" t="str">
        <f>IF(H129="", "", IF(H129="-","",VLOOKUP(H129, 'Соль SKU'!$A$1:$C$150, 3, 0)))</f>
        <v/>
      </c>
    </row>
    <row r="130" spans="11:11" ht="14.55" customHeight="1" x14ac:dyDescent="0.3">
      <c r="K130" s="18" t="str">
        <f>IF(H130="", "", IF(H130="-","",VLOOKUP(H130, 'Соль SKU'!$A$1:$C$150, 3, 0)))</f>
        <v/>
      </c>
    </row>
    <row r="131" spans="11:11" ht="14.55" customHeight="1" x14ac:dyDescent="0.3">
      <c r="K131" s="18" t="str">
        <f>IF(H131="", "", IF(H131="-","",VLOOKUP(H131, 'Соль SKU'!$A$1:$C$150, 3, 0)))</f>
        <v/>
      </c>
    </row>
    <row r="132" spans="11:11" ht="14.55" customHeight="1" x14ac:dyDescent="0.3">
      <c r="K132" s="18" t="str">
        <f>IF(H132="", "", IF(H132="-","",VLOOKUP(H132, 'Соль SKU'!$A$1:$C$150, 3, 0)))</f>
        <v/>
      </c>
    </row>
    <row r="133" spans="11:11" ht="14.55" customHeight="1" x14ac:dyDescent="0.3">
      <c r="K133" s="18" t="str">
        <f>IF(H133="", "", IF(H133="-","",VLOOKUP(H133, 'Соль SKU'!$A$1:$C$150, 3, 0)))</f>
        <v/>
      </c>
    </row>
    <row r="134" spans="11:11" ht="14.55" customHeight="1" x14ac:dyDescent="0.3">
      <c r="K134" s="18" t="str">
        <f>IF(H134="", "", IF(H134="-","",VLOOKUP(H134, 'Соль SKU'!$A$1:$C$150, 3, 0)))</f>
        <v/>
      </c>
    </row>
    <row r="135" spans="11:11" ht="14.55" customHeight="1" x14ac:dyDescent="0.3">
      <c r="K135" s="18" t="str">
        <f>IF(H135="", "", IF(H135="-","",VLOOKUP(H135, 'Соль SKU'!$A$1:$C$150, 3, 0)))</f>
        <v/>
      </c>
    </row>
    <row r="136" spans="11:11" ht="14.55" customHeight="1" x14ac:dyDescent="0.3">
      <c r="K136" s="18" t="str">
        <f>IF(H136="", "", IF(H136="-","",VLOOKUP(H136, 'Соль SKU'!$A$1:$C$150, 3, 0)))</f>
        <v/>
      </c>
    </row>
    <row r="137" spans="11:11" ht="14.55" customHeight="1" x14ac:dyDescent="0.3">
      <c r="K137" s="18" t="str">
        <f>IF(H137="", "", IF(H137="-","",VLOOKUP(H137, 'Соль SKU'!$A$1:$C$150, 3, 0)))</f>
        <v/>
      </c>
    </row>
    <row r="138" spans="11:11" ht="14.55" customHeight="1" x14ac:dyDescent="0.3">
      <c r="K138" s="18" t="str">
        <f>IF(H138="", "", IF(H138="-","",VLOOKUP(H138, 'Соль SKU'!$A$1:$C$150, 3, 0)))</f>
        <v/>
      </c>
    </row>
    <row r="139" spans="11:11" ht="14.55" customHeight="1" x14ac:dyDescent="0.3">
      <c r="K139" s="18" t="str">
        <f>IF(H139="", "", IF(H139="-","",VLOOKUP(H139, 'Соль SKU'!$A$1:$C$150, 3, 0)))</f>
        <v/>
      </c>
    </row>
    <row r="140" spans="11:11" ht="14.55" customHeight="1" x14ac:dyDescent="0.3">
      <c r="K140" s="18" t="str">
        <f>IF(H140="", "", IF(H140="-","",VLOOKUP(H140, 'Соль SKU'!$A$1:$C$150, 3, 0)))</f>
        <v/>
      </c>
    </row>
    <row r="141" spans="11:11" ht="14.55" customHeight="1" x14ac:dyDescent="0.3">
      <c r="K141" s="18" t="str">
        <f>IF(H141="", "", IF(H141="-","",VLOOKUP(H141, 'Соль SKU'!$A$1:$C$150, 3, 0)))</f>
        <v/>
      </c>
    </row>
    <row r="142" spans="11:11" ht="14.55" customHeight="1" x14ac:dyDescent="0.3">
      <c r="K142" s="18" t="str">
        <f>IF(H142="", "", IF(H142="-","",VLOOKUP(H142, 'Соль SKU'!$A$1:$C$150, 3, 0)))</f>
        <v/>
      </c>
    </row>
    <row r="143" spans="11:11" ht="14.55" customHeight="1" x14ac:dyDescent="0.3">
      <c r="K143" s="18" t="str">
        <f>IF(H143="", "", IF(H143="-","",VLOOKUP(H143, 'Соль SKU'!$A$1:$C$150, 3, 0)))</f>
        <v/>
      </c>
    </row>
    <row r="144" spans="11:11" ht="14.55" customHeight="1" x14ac:dyDescent="0.3">
      <c r="K144" s="18" t="str">
        <f>IF(H144="", "", IF(H144="-","",VLOOKUP(H144, 'Соль SKU'!$A$1:$C$150, 3, 0)))</f>
        <v/>
      </c>
    </row>
    <row r="145" spans="11:11" ht="14.55" customHeight="1" x14ac:dyDescent="0.3">
      <c r="K145" s="18" t="str">
        <f>IF(H145="", "", IF(H145="-","",VLOOKUP(H145, 'Соль SKU'!$A$1:$C$150, 3, 0)))</f>
        <v/>
      </c>
    </row>
    <row r="146" spans="11:11" ht="14.55" customHeight="1" x14ac:dyDescent="0.3">
      <c r="K146" s="18" t="str">
        <f>IF(H146="", "", IF(H146="-","",VLOOKUP(H146, 'Соль SKU'!$A$1:$C$150, 3, 0)))</f>
        <v/>
      </c>
    </row>
    <row r="147" spans="11:11" ht="14.55" customHeight="1" x14ac:dyDescent="0.3">
      <c r="K147" s="18" t="str">
        <f>IF(H147="", "", IF(H147="-","",VLOOKUP(H147, 'Соль SKU'!$A$1:$C$150, 3, 0)))</f>
        <v/>
      </c>
    </row>
    <row r="148" spans="11:11" ht="14.55" customHeight="1" x14ac:dyDescent="0.3">
      <c r="K148" s="18" t="str">
        <f>IF(H148="", "", IF(H148="-","",VLOOKUP(H148, 'Соль SKU'!$A$1:$C$150, 3, 0)))</f>
        <v/>
      </c>
    </row>
    <row r="149" spans="11:11" ht="14.55" customHeight="1" x14ac:dyDescent="0.3">
      <c r="K149" s="18" t="str">
        <f>IF(H149="", "", IF(H149="-","",VLOOKUP(H149, 'Соль SKU'!$A$1:$C$150, 3, 0)))</f>
        <v/>
      </c>
    </row>
    <row r="150" spans="11:11" ht="14.55" customHeight="1" x14ac:dyDescent="0.3">
      <c r="K150" s="18" t="str">
        <f>IF(H150="", "", IF(H150="-","",VLOOKUP(H150, 'Соль SKU'!$A$1:$C$150, 3, 0)))</f>
        <v/>
      </c>
    </row>
    <row r="151" spans="11:11" ht="14.55" customHeight="1" x14ac:dyDescent="0.3">
      <c r="K151" s="18" t="str">
        <f>IF(H151="", "", IF(H151="-","",VLOOKUP(H151, 'Соль SKU'!$A$1:$C$150, 3, 0)))</f>
        <v/>
      </c>
    </row>
    <row r="152" spans="11:11" ht="14.55" customHeight="1" x14ac:dyDescent="0.3">
      <c r="K152" s="18" t="str">
        <f>IF(H152="", "", IF(H152="-","",VLOOKUP(H152, 'Соль SKU'!$A$1:$C$150, 3, 0)))</f>
        <v/>
      </c>
    </row>
    <row r="153" spans="11:11" ht="14.55" customHeight="1" x14ac:dyDescent="0.3">
      <c r="K153" s="18" t="str">
        <f>IF(H153="", "", IF(H153="-","",VLOOKUP(H153, 'Соль SKU'!$A$1:$C$150, 3, 0)))</f>
        <v/>
      </c>
    </row>
    <row r="154" spans="11:11" ht="14.55" customHeight="1" x14ac:dyDescent="0.3">
      <c r="K154" s="18" t="str">
        <f>IF(H154="", "", IF(H154="-","",VLOOKUP(H154, 'Соль SKU'!$A$1:$C$150, 3, 0)))</f>
        <v/>
      </c>
    </row>
    <row r="155" spans="11:11" ht="14.55" customHeight="1" x14ac:dyDescent="0.3">
      <c r="K155" s="18" t="str">
        <f>IF(H155="", "", IF(H155="-","",VLOOKUP(H155, 'Соль SKU'!$A$1:$C$150, 3, 0)))</f>
        <v/>
      </c>
    </row>
    <row r="156" spans="11:11" ht="14.55" customHeight="1" x14ac:dyDescent="0.3">
      <c r="K156" s="18" t="str">
        <f>IF(H156="", "", IF(H156="-","",VLOOKUP(H156, 'Соль SKU'!$A$1:$C$150, 3, 0)))</f>
        <v/>
      </c>
    </row>
    <row r="157" spans="11:11" ht="14.55" customHeight="1" x14ac:dyDescent="0.3">
      <c r="K157" s="18" t="str">
        <f>IF(H157="", "", IF(H157="-","",VLOOKUP(H157, 'Соль SKU'!$A$1:$C$150, 3, 0)))</f>
        <v/>
      </c>
    </row>
    <row r="158" spans="11:11" ht="14.55" customHeight="1" x14ac:dyDescent="0.3">
      <c r="K158" s="18" t="str">
        <f>IF(H158="", "", IF(H158="-","",VLOOKUP(H158, 'Соль SKU'!$A$1:$C$150, 3, 0)))</f>
        <v/>
      </c>
    </row>
    <row r="159" spans="11:11" ht="14.55" customHeight="1" x14ac:dyDescent="0.3">
      <c r="K159" s="18" t="str">
        <f>IF(H159="", "", IF(H159="-","",VLOOKUP(H159, 'Соль SKU'!$A$1:$C$150, 3, 0)))</f>
        <v/>
      </c>
    </row>
    <row r="160" spans="11:11" ht="14.55" customHeight="1" x14ac:dyDescent="0.3">
      <c r="K160" s="18" t="str">
        <f>IF(H160="", "", IF(H160="-","",VLOOKUP(H160, 'Соль SKU'!$A$1:$C$150, 3, 0)))</f>
        <v/>
      </c>
    </row>
    <row r="161" spans="11:11" ht="14.55" customHeight="1" x14ac:dyDescent="0.3">
      <c r="K161" s="18" t="str">
        <f>IF(H161="", "", IF(H161="-","",VLOOKUP(H161, 'Соль SKU'!$A$1:$C$150, 3, 0)))</f>
        <v/>
      </c>
    </row>
    <row r="162" spans="11:11" ht="14.55" customHeight="1" x14ac:dyDescent="0.3">
      <c r="K162" s="18" t="str">
        <f>IF(H162="", "", IF(H162="-","",VLOOKUP(H162, 'Соль SKU'!$A$1:$C$150, 3, 0)))</f>
        <v/>
      </c>
    </row>
    <row r="163" spans="11:11" ht="14.55" customHeight="1" x14ac:dyDescent="0.3">
      <c r="K163" s="18" t="str">
        <f>IF(H163="", "", IF(H163="-","",VLOOKUP(H163, 'Соль SKU'!$A$1:$C$150, 3, 0)))</f>
        <v/>
      </c>
    </row>
    <row r="164" spans="11:11" ht="14.55" customHeight="1" x14ac:dyDescent="0.3">
      <c r="K164" s="18" t="str">
        <f>IF(H164="", "", IF(H164="-","",VLOOKUP(H164, 'Соль SKU'!$A$1:$C$150, 3, 0)))</f>
        <v/>
      </c>
    </row>
    <row r="165" spans="11:11" ht="14.55" customHeight="1" x14ac:dyDescent="0.3">
      <c r="K165" s="18" t="str">
        <f>IF(H165="", "", IF(H165="-","",VLOOKUP(H165, 'Соль SKU'!$A$1:$C$150, 3, 0)))</f>
        <v/>
      </c>
    </row>
    <row r="166" spans="11:11" ht="14.55" customHeight="1" x14ac:dyDescent="0.3">
      <c r="K166" s="18" t="str">
        <f>IF(H166="", "", IF(H166="-","",VLOOKUP(H166, 'Соль SKU'!$A$1:$C$150, 3, 0)))</f>
        <v/>
      </c>
    </row>
    <row r="167" spans="11:11" ht="14.55" customHeight="1" x14ac:dyDescent="0.3">
      <c r="K167" s="18" t="str">
        <f>IF(H167="", "", IF(H167="-","",VLOOKUP(H167, 'Соль SKU'!$A$1:$C$150, 3, 0)))</f>
        <v/>
      </c>
    </row>
    <row r="168" spans="11:11" ht="14.55" customHeight="1" x14ac:dyDescent="0.3">
      <c r="K168" s="18" t="str">
        <f>IF(H168="", "", IF(H168="-","",VLOOKUP(H168, 'Соль SKU'!$A$1:$C$150, 3, 0)))</f>
        <v/>
      </c>
    </row>
    <row r="169" spans="11:11" ht="14.55" customHeight="1" x14ac:dyDescent="0.3">
      <c r="K169" s="18" t="str">
        <f>IF(H169="", "", IF(H169="-","",VLOOKUP(H169, 'Соль SKU'!$A$1:$C$150, 3, 0)))</f>
        <v/>
      </c>
    </row>
    <row r="170" spans="11:11" ht="14.55" customHeight="1" x14ac:dyDescent="0.3">
      <c r="K170" s="18" t="str">
        <f>IF(H170="", "", IF(H170="-","",VLOOKUP(H170, 'Соль SKU'!$A$1:$C$150, 3, 0)))</f>
        <v/>
      </c>
    </row>
    <row r="171" spans="11:11" ht="14.55" customHeight="1" x14ac:dyDescent="0.3">
      <c r="K171" s="18" t="str">
        <f>IF(H171="", "", IF(H171="-","",VLOOKUP(H171, 'Соль SKU'!$A$1:$C$150, 3, 0)))</f>
        <v/>
      </c>
    </row>
    <row r="172" spans="11:11" ht="14.55" customHeight="1" x14ac:dyDescent="0.3">
      <c r="K172" s="18" t="str">
        <f>IF(H172="", "", IF(H172="-","",VLOOKUP(H172, 'Соль SKU'!$A$1:$C$150, 3, 0)))</f>
        <v/>
      </c>
    </row>
    <row r="173" spans="11:11" ht="14.55" customHeight="1" x14ac:dyDescent="0.3">
      <c r="K173" s="18" t="str">
        <f>IF(H173="", "", IF(H173="-","",VLOOKUP(H173, 'Соль SKU'!$A$1:$C$150, 3, 0)))</f>
        <v/>
      </c>
    </row>
    <row r="174" spans="11:11" ht="14.55" customHeight="1" x14ac:dyDescent="0.3">
      <c r="K174" s="18" t="str">
        <f>IF(H174="", "", IF(H174="-","",VLOOKUP(H174, 'Соль SKU'!$A$1:$C$150, 3, 0)))</f>
        <v/>
      </c>
    </row>
    <row r="175" spans="11:11" ht="14.55" customHeight="1" x14ac:dyDescent="0.3">
      <c r="K175" s="18" t="str">
        <f>IF(H175="", "", IF(H175="-","",VLOOKUP(H175, 'Соль SKU'!$A$1:$C$150, 3, 0)))</f>
        <v/>
      </c>
    </row>
    <row r="176" spans="11:11" ht="14.55" customHeight="1" x14ac:dyDescent="0.3">
      <c r="K176" s="18" t="str">
        <f>IF(H176="", "", IF(H176="-","",VLOOKUP(H176, 'Соль SKU'!$A$1:$C$150, 3, 0)))</f>
        <v/>
      </c>
    </row>
    <row r="177" spans="11:11" ht="14.55" customHeight="1" x14ac:dyDescent="0.3">
      <c r="K177" s="18" t="str">
        <f>IF(H177="", "", IF(H177="-","",VLOOKUP(H177, 'Соль SKU'!$A$1:$C$150, 3, 0)))</f>
        <v/>
      </c>
    </row>
    <row r="178" spans="11:11" ht="14.55" customHeight="1" x14ac:dyDescent="0.3">
      <c r="K178" s="18" t="str">
        <f>IF(H178="", "", IF(H178="-","",VLOOKUP(H178, 'Соль SKU'!$A$1:$C$150, 3, 0)))</f>
        <v/>
      </c>
    </row>
    <row r="179" spans="11:11" ht="14.55" customHeight="1" x14ac:dyDescent="0.3">
      <c r="K179" s="18" t="str">
        <f>IF(H179="", "", IF(H179="-","",VLOOKUP(H179, 'Соль SKU'!$A$1:$C$150, 3, 0)))</f>
        <v/>
      </c>
    </row>
    <row r="180" spans="11:11" ht="14.55" customHeight="1" x14ac:dyDescent="0.3">
      <c r="K180" s="18" t="str">
        <f>IF(H180="", "", IF(H180="-","",VLOOKUP(H180, 'Соль SKU'!$A$1:$C$150, 3, 0)))</f>
        <v/>
      </c>
    </row>
    <row r="181" spans="11:11" ht="14.55" customHeight="1" x14ac:dyDescent="0.3">
      <c r="K181" s="18" t="str">
        <f>IF(H181="", "", IF(H181="-","",VLOOKUP(H181, 'Соль SKU'!$A$1:$C$150, 3, 0)))</f>
        <v/>
      </c>
    </row>
    <row r="182" spans="11:11" ht="14.55" customHeight="1" x14ac:dyDescent="0.3">
      <c r="K182" s="18" t="str">
        <f>IF(H182="", "", IF(H182="-","",VLOOKUP(H182, 'Соль SKU'!$A$1:$C$150, 3, 0)))</f>
        <v/>
      </c>
    </row>
    <row r="183" spans="11:11" ht="14.55" customHeight="1" x14ac:dyDescent="0.3">
      <c r="K183" s="18" t="str">
        <f>IF(H183="", "", IF(H183="-","",VLOOKUP(H183, 'Соль SKU'!$A$1:$C$150, 3, 0)))</f>
        <v/>
      </c>
    </row>
    <row r="184" spans="11:11" ht="14.55" customHeight="1" x14ac:dyDescent="0.3">
      <c r="K184" s="18" t="str">
        <f>IF(H184="", "", IF(H184="-","",VLOOKUP(H184, 'Соль SKU'!$A$1:$C$150, 3, 0)))</f>
        <v/>
      </c>
    </row>
    <row r="185" spans="11:11" ht="14.55" customHeight="1" x14ac:dyDescent="0.3">
      <c r="K185" s="18" t="str">
        <f>IF(H185="", "", IF(H185="-","",VLOOKUP(H185, 'Соль SKU'!$A$1:$C$150, 3, 0)))</f>
        <v/>
      </c>
    </row>
    <row r="186" spans="11:11" ht="14.55" customHeight="1" x14ac:dyDescent="0.3">
      <c r="K186" s="18" t="str">
        <f>IF(H186="", "", IF(H186="-","",VLOOKUP(H186, 'Соль SKU'!$A$1:$C$150, 3, 0)))</f>
        <v/>
      </c>
    </row>
    <row r="187" spans="11:11" ht="14.55" customHeight="1" x14ac:dyDescent="0.3">
      <c r="K187" s="18" t="str">
        <f>IF(H187="", "", IF(H187="-","",VLOOKUP(H187, 'Соль SKU'!$A$1:$C$150, 3, 0)))</f>
        <v/>
      </c>
    </row>
    <row r="188" spans="11:11" ht="14.55" customHeight="1" x14ac:dyDescent="0.3">
      <c r="K188" s="18" t="str">
        <f>IF(H188="", "", IF(H188="-","",VLOOKUP(H188, 'Соль SKU'!$A$1:$C$150, 3, 0)))</f>
        <v/>
      </c>
    </row>
    <row r="189" spans="11:11" ht="14.55" customHeight="1" x14ac:dyDescent="0.3">
      <c r="K189" s="18" t="str">
        <f>IF(H189="", "", IF(H189="-","",VLOOKUP(H189, 'Соль SKU'!$A$1:$C$150, 3, 0)))</f>
        <v/>
      </c>
    </row>
    <row r="190" spans="11:11" ht="14.55" customHeight="1" x14ac:dyDescent="0.3">
      <c r="K190" s="18" t="str">
        <f>IF(H190="", "", IF(H190="-","",VLOOKUP(H190, 'Соль SKU'!$A$1:$C$150, 3, 0)))</f>
        <v/>
      </c>
    </row>
    <row r="191" spans="11:11" ht="14.55" customHeight="1" x14ac:dyDescent="0.3">
      <c r="K191" s="18" t="str">
        <f>IF(H191="", "", IF(H191="-","",VLOOKUP(H191, 'Соль SKU'!$A$1:$C$150, 3, 0)))</f>
        <v/>
      </c>
    </row>
    <row r="192" spans="11:11" ht="14.55" customHeight="1" x14ac:dyDescent="0.3">
      <c r="K192" s="18" t="str">
        <f>IF(H192="", "", IF(H192="-","",VLOOKUP(H192, 'Соль SKU'!$A$1:$C$150, 3, 0)))</f>
        <v/>
      </c>
    </row>
    <row r="193" spans="11:11" ht="14.55" customHeight="1" x14ac:dyDescent="0.3">
      <c r="K193" s="18" t="str">
        <f>IF(H193="", "", IF(H193="-","",VLOOKUP(H193, 'Соль SKU'!$A$1:$C$150, 3, 0)))</f>
        <v/>
      </c>
    </row>
    <row r="194" spans="11:11" ht="14.55" customHeight="1" x14ac:dyDescent="0.3">
      <c r="K194" s="18" t="str">
        <f>IF(H194="", "", IF(H194="-","",VLOOKUP(H194, 'Соль SKU'!$A$1:$C$150, 3, 0)))</f>
        <v/>
      </c>
    </row>
    <row r="195" spans="11:11" ht="14.55" customHeight="1" x14ac:dyDescent="0.3">
      <c r="K195" s="18" t="str">
        <f>IF(H195="", "", IF(H195="-","",VLOOKUP(H195, 'Соль SKU'!$A$1:$C$150, 3, 0)))</f>
        <v/>
      </c>
    </row>
    <row r="196" spans="11:11" ht="14.55" customHeight="1" x14ac:dyDescent="0.3">
      <c r="K196" s="18" t="str">
        <f>IF(H196="", "", IF(H196="-","",VLOOKUP(H196, 'Соль SKU'!$A$1:$C$150, 3, 0)))</f>
        <v/>
      </c>
    </row>
    <row r="197" spans="11:11" ht="14.55" customHeight="1" x14ac:dyDescent="0.3">
      <c r="K197" s="18" t="str">
        <f>IF(H197="", "", IF(H197="-","",VLOOKUP(H197, 'Соль SKU'!$A$1:$C$150, 3, 0)))</f>
        <v/>
      </c>
    </row>
    <row r="198" spans="11:11" ht="14.55" customHeight="1" x14ac:dyDescent="0.3">
      <c r="K198" s="18" t="str">
        <f>IF(H198="", "", IF(H198="-","",VLOOKUP(H198, 'Соль SKU'!$A$1:$C$150, 3, 0)))</f>
        <v/>
      </c>
    </row>
    <row r="199" spans="11:11" ht="14.55" customHeight="1" x14ac:dyDescent="0.3">
      <c r="K199" s="18" t="str">
        <f>IF(H199="", "", IF(H199="-","",VLOOKUP(H199, 'Соль SKU'!$A$1:$C$150, 3, 0)))</f>
        <v/>
      </c>
    </row>
    <row r="200" spans="11:11" ht="14.55" customHeight="1" x14ac:dyDescent="0.3">
      <c r="K200" s="18" t="str">
        <f>IF(H200="", "", IF(H200="-","",VLOOKUP(H200, 'Соль SKU'!$A$1:$C$150, 3, 0)))</f>
        <v/>
      </c>
    </row>
    <row r="201" spans="11:11" ht="14.55" customHeight="1" x14ac:dyDescent="0.3">
      <c r="K201" s="18" t="str">
        <f>IF(H201="", "", IF(H201="-","",VLOOKUP(H201, 'Соль SKU'!$A$1:$C$150, 3, 0)))</f>
        <v/>
      </c>
    </row>
    <row r="202" spans="11:11" ht="14.55" customHeight="1" x14ac:dyDescent="0.3">
      <c r="K202" s="18" t="str">
        <f>IF(H202="", "", IF(H202="-","",VLOOKUP(H202, 'Соль SKU'!$A$1:$C$150, 3, 0)))</f>
        <v/>
      </c>
    </row>
    <row r="203" spans="11:11" ht="14.55" customHeight="1" x14ac:dyDescent="0.3">
      <c r="K203" s="1" t="str">
        <f>IF(H203="", "", IF(H203="-","",VLOOKUP(H203, 'Соль SKU'!$A$1:$C$50, 3, 0)))</f>
        <v/>
      </c>
    </row>
    <row r="204" spans="11:11" ht="14.55" customHeight="1" x14ac:dyDescent="0.3">
      <c r="K204" s="1" t="str">
        <f>IF(H204="", "", IF(H204="-","",VLOOKUP(H204, 'Соль SKU'!$A$1:$C$50, 3, 0)))</f>
        <v/>
      </c>
    </row>
    <row r="205" spans="11:11" ht="14.55" customHeight="1" x14ac:dyDescent="0.3">
      <c r="K205" s="1" t="str">
        <f>IF(H205="", "", IF(H205="-","",VLOOKUP(H205, 'Соль SKU'!$A$1:$C$50, 3, 0)))</f>
        <v/>
      </c>
    </row>
    <row r="206" spans="11:11" ht="14.55" customHeight="1" x14ac:dyDescent="0.3">
      <c r="K206" s="1" t="str">
        <f>IF(H206="", "", IF(H206="-","",VLOOKUP(H206, 'Соль SKU'!$A$1:$C$50, 3, 0)))</f>
        <v/>
      </c>
    </row>
    <row r="207" spans="11:11" ht="14.55" customHeight="1" x14ac:dyDescent="0.3">
      <c r="K207" s="1" t="str">
        <f>IF(H207="", "", IF(H207="-","",VLOOKUP(H207, 'Соль SKU'!$A$1:$C$50, 3, 0)))</f>
        <v/>
      </c>
    </row>
    <row r="208" spans="11:11" ht="14.55" customHeight="1" x14ac:dyDescent="0.3">
      <c r="K208" s="1" t="str">
        <f>IF(H208="", "", IF(H208="-","",VLOOKUP(H208, 'Соль SKU'!$A$1:$C$50, 3, 0)))</f>
        <v/>
      </c>
    </row>
    <row r="209" spans="11:11" ht="14.55" customHeight="1" x14ac:dyDescent="0.3">
      <c r="K209" s="1" t="str">
        <f>IF(H209="", "", IF(H209="-","",VLOOKUP(H209, 'Соль SKU'!$A$1:$C$50, 3, 0)))</f>
        <v/>
      </c>
    </row>
    <row r="210" spans="11:11" ht="14.55" customHeight="1" x14ac:dyDescent="0.3">
      <c r="K210" s="1" t="str">
        <f>IF(H210="", "", IF(H210="-","",VLOOKUP(H210, 'Соль SKU'!$A$1:$C$50, 3, 0)))</f>
        <v/>
      </c>
    </row>
    <row r="211" spans="11:11" ht="14.55" customHeight="1" x14ac:dyDescent="0.3">
      <c r="K211" s="1" t="str">
        <f>IF(H211="", "", IF(H211="-","",VLOOKUP(H211, 'Соль SKU'!$A$1:$C$50, 3, 0)))</f>
        <v/>
      </c>
    </row>
    <row r="212" spans="11:11" ht="14.55" customHeight="1" x14ac:dyDescent="0.3">
      <c r="K212" s="1" t="str">
        <f>IF(H212="", "", IF(H212="-","",VLOOKUP(H212, 'Соль SKU'!$A$1:$C$50, 3, 0)))</f>
        <v/>
      </c>
    </row>
    <row r="213" spans="11:11" ht="14.55" customHeight="1" x14ac:dyDescent="0.3">
      <c r="K213" s="1" t="str">
        <f>IF(H213="", "", IF(H213="-","",VLOOKUP(H213, 'Соль SKU'!$A$1:$C$50, 3, 0)))</f>
        <v/>
      </c>
    </row>
    <row r="214" spans="11:11" ht="14.55" customHeight="1" x14ac:dyDescent="0.3">
      <c r="K214" s="1" t="str">
        <f>IF(H214="", "", IF(H214="-","",VLOOKUP(H214, 'Соль SKU'!$A$1:$C$50, 3, 0)))</f>
        <v/>
      </c>
    </row>
    <row r="215" spans="11:11" ht="14.55" customHeight="1" x14ac:dyDescent="0.3">
      <c r="K215" s="1" t="str">
        <f>IF(H215="", "", IF(H215="-","",VLOOKUP(H215, 'Соль SKU'!$A$1:$C$50, 3, 0)))</f>
        <v/>
      </c>
    </row>
    <row r="216" spans="11:11" ht="14.55" customHeight="1" x14ac:dyDescent="0.3">
      <c r="K216" s="1" t="str">
        <f>IF(H216="", "", IF(H216="-","",VLOOKUP(H216, 'Соль SKU'!$A$1:$C$50, 3, 0)))</f>
        <v/>
      </c>
    </row>
    <row r="217" spans="11:11" ht="14.55" customHeight="1" x14ac:dyDescent="0.3">
      <c r="K217" s="1" t="str">
        <f>IF(H217="", "", IF(H217="-","",VLOOKUP(H217, 'Соль SKU'!$A$1:$C$50, 3, 0)))</f>
        <v/>
      </c>
    </row>
    <row r="218" spans="11:11" ht="14.55" customHeight="1" x14ac:dyDescent="0.3">
      <c r="K218" s="1" t="str">
        <f>IF(H218="", "", IF(H218="-","",VLOOKUP(H218, 'Соль SKU'!$A$1:$C$50, 3, 0)))</f>
        <v/>
      </c>
    </row>
    <row r="219" spans="11:11" ht="14.55" customHeight="1" x14ac:dyDescent="0.3">
      <c r="K219" s="1" t="str">
        <f>IF(H219="", "", IF(H219="-","",VLOOKUP(H219, 'Соль SKU'!$A$1:$C$50, 3, 0)))</f>
        <v/>
      </c>
    </row>
    <row r="220" spans="11:11" ht="14.55" customHeight="1" x14ac:dyDescent="0.3">
      <c r="K220" s="1" t="str">
        <f>IF(H220="", "", IF(H220="-","",VLOOKUP(H220, 'Соль SKU'!$A$1:$C$50, 3, 0)))</f>
        <v/>
      </c>
    </row>
    <row r="221" spans="11:11" ht="14.55" customHeight="1" x14ac:dyDescent="0.3">
      <c r="K221" s="1" t="str">
        <f>IF(H221="", "", IF(H221="-","",VLOOKUP(H221, 'Соль SKU'!$A$1:$C$50, 3, 0)))</f>
        <v/>
      </c>
    </row>
    <row r="222" spans="11:11" ht="14.55" customHeight="1" x14ac:dyDescent="0.3">
      <c r="K222" s="1" t="str">
        <f>IF(H222="", "", IF(H222="-","",VLOOKUP(H222, 'Соль SKU'!$A$1:$C$50, 3, 0)))</f>
        <v/>
      </c>
    </row>
    <row r="223" spans="11:11" ht="14.55" customHeight="1" x14ac:dyDescent="0.3">
      <c r="K223" s="1" t="str">
        <f>IF(H223="", "", IF(H223="-","",VLOOKUP(H223, 'Соль SKU'!$A$1:$C$50, 3, 0)))</f>
        <v/>
      </c>
    </row>
    <row r="224" spans="11:11" ht="14.55" customHeight="1" x14ac:dyDescent="0.3">
      <c r="K224" s="1" t="str">
        <f>IF(H224="", "", IF(H224="-","",VLOOKUP(H224, 'Соль SKU'!$A$1:$C$50, 3, 0)))</f>
        <v/>
      </c>
    </row>
    <row r="225" spans="11:11" ht="14.55" customHeight="1" x14ac:dyDescent="0.3">
      <c r="K225" s="1" t="str">
        <f>IF(H225="", "", IF(H225="-","",VLOOKUP(H225, 'Соль SKU'!$A$1:$C$50, 3, 0)))</f>
        <v/>
      </c>
    </row>
    <row r="226" spans="11:11" ht="14.55" customHeight="1" x14ac:dyDescent="0.3">
      <c r="K226" s="1" t="str">
        <f>IF(H226="", "", IF(H226="-","",VLOOKUP(H226, 'Соль SKU'!$A$1:$C$50, 3, 0)))</f>
        <v/>
      </c>
    </row>
    <row r="227" spans="11:11" ht="14.55" customHeight="1" x14ac:dyDescent="0.3">
      <c r="K227" s="1" t="str">
        <f>IF(H227="", "", IF(H227="-","",VLOOKUP(H227, 'Соль SKU'!$A$1:$C$50, 3, 0)))</f>
        <v/>
      </c>
    </row>
    <row r="228" spans="11:11" ht="14.55" customHeight="1" x14ac:dyDescent="0.3">
      <c r="K228" s="1" t="str">
        <f>IF(H228="", "", IF(H228="-","",VLOOKUP(H228, 'Соль SKU'!$A$1:$C$50, 3, 0)))</f>
        <v/>
      </c>
    </row>
    <row r="229" spans="11:11" ht="14.55" customHeight="1" x14ac:dyDescent="0.3">
      <c r="K229" s="1" t="str">
        <f>IF(H229="", "", IF(H229="-","",VLOOKUP(H229, 'Соль SKU'!$A$1:$C$50, 3, 0)))</f>
        <v/>
      </c>
    </row>
    <row r="230" spans="11:11" ht="14.55" customHeight="1" x14ac:dyDescent="0.3">
      <c r="K230" s="1" t="str">
        <f>IF(H230="", "", IF(H230="-","",VLOOKUP(H230, 'Соль SKU'!$A$1:$C$50, 3, 0)))</f>
        <v/>
      </c>
    </row>
    <row r="231" spans="11:11" ht="14.55" customHeight="1" x14ac:dyDescent="0.3">
      <c r="K231" s="1" t="str">
        <f>IF(H231="", "", IF(H231="-","",VLOOKUP(H231, 'Соль SKU'!$A$1:$C$50, 3, 0)))</f>
        <v/>
      </c>
    </row>
    <row r="232" spans="11:11" ht="14.55" customHeight="1" x14ac:dyDescent="0.3">
      <c r="K232" s="1" t="str">
        <f>IF(H232="", "", IF(H232="-","",VLOOKUP(H232, 'Соль SKU'!$A$1:$C$50, 3, 0)))</f>
        <v/>
      </c>
    </row>
    <row r="233" spans="11:11" ht="14.55" customHeight="1" x14ac:dyDescent="0.3">
      <c r="K233" s="1" t="str">
        <f>IF(H233="", "", IF(H233="-","",VLOOKUP(H233, 'Соль SKU'!$A$1:$C$50, 3, 0)))</f>
        <v/>
      </c>
    </row>
    <row r="234" spans="11:11" ht="14.55" customHeight="1" x14ac:dyDescent="0.3">
      <c r="K234" s="1" t="str">
        <f>IF(H234="", "", IF(H234="-","",VLOOKUP(H234, 'Соль SKU'!$A$1:$C$50, 3, 0)))</f>
        <v/>
      </c>
    </row>
    <row r="235" spans="11:11" ht="14.55" customHeight="1" x14ac:dyDescent="0.3">
      <c r="K235" s="1" t="str">
        <f>IF(H235="", "", IF(H235="-","",VLOOKUP(H235, 'Соль SKU'!$A$1:$C$50, 3, 0)))</f>
        <v/>
      </c>
    </row>
    <row r="236" spans="11:11" ht="14.55" customHeight="1" x14ac:dyDescent="0.3">
      <c r="K236" s="1" t="str">
        <f>IF(H236="", "", IF(H236="-","",VLOOKUP(H236, 'Соль SKU'!$A$1:$C$50, 3, 0)))</f>
        <v/>
      </c>
    </row>
    <row r="237" spans="11:11" ht="14.55" customHeight="1" x14ac:dyDescent="0.3">
      <c r="K237" s="1" t="str">
        <f>IF(H237="", "", IF(H237="-","",VLOOKUP(H237, 'Соль SKU'!$A$1:$C$50, 3, 0)))</f>
        <v/>
      </c>
    </row>
    <row r="238" spans="11:11" ht="14.55" customHeight="1" x14ac:dyDescent="0.3">
      <c r="K238" s="1" t="str">
        <f>IF(H238="", "", IF(H238="-","",VLOOKUP(H238, 'Соль SKU'!$A$1:$C$50, 3, 0)))</f>
        <v/>
      </c>
    </row>
    <row r="239" spans="11:11" ht="14.55" customHeight="1" x14ac:dyDescent="0.3">
      <c r="K239" s="1" t="str">
        <f>IF(H239="", "", IF(H239="-","",VLOOKUP(H239, 'Соль SKU'!$A$1:$C$50, 3, 0)))</f>
        <v/>
      </c>
    </row>
    <row r="240" spans="11:11" ht="14.55" customHeight="1" x14ac:dyDescent="0.3">
      <c r="K240" s="1" t="str">
        <f>IF(H240="", "", IF(H240="-","",VLOOKUP(H240, 'Соль SKU'!$A$1:$C$50, 3, 0)))</f>
        <v/>
      </c>
    </row>
    <row r="241" spans="11:11" ht="14.55" customHeight="1" x14ac:dyDescent="0.3">
      <c r="K241" s="1" t="str">
        <f>IF(H241="", "", IF(H241="-","",VLOOKUP(H241, 'Соль SKU'!$A$1:$C$50, 3, 0)))</f>
        <v/>
      </c>
    </row>
    <row r="242" spans="11:11" ht="14.55" customHeight="1" x14ac:dyDescent="0.3">
      <c r="K242" s="1" t="str">
        <f>IF(H242="", "", IF(H242="-","",VLOOKUP(H242, 'Соль SKU'!$A$1:$C$50, 3, 0)))</f>
        <v/>
      </c>
    </row>
    <row r="243" spans="11:11" ht="14.55" customHeight="1" x14ac:dyDescent="0.3">
      <c r="K243" s="1" t="str">
        <f>IF(H243="", "", IF(H243="-","",VLOOKUP(H243, 'Соль SKU'!$A$1:$C$50, 3, 0)))</f>
        <v/>
      </c>
    </row>
    <row r="244" spans="11:11" ht="14.55" customHeight="1" x14ac:dyDescent="0.3">
      <c r="K244" s="1" t="str">
        <f>IF(H244="", "", IF(H244="-","",VLOOKUP(H244, 'Соль SKU'!$A$1:$C$50, 3, 0)))</f>
        <v/>
      </c>
    </row>
    <row r="245" spans="11:11" ht="14.55" customHeight="1" x14ac:dyDescent="0.3">
      <c r="K245" s="1" t="str">
        <f>IF(H245="", "", IF(H245="-","",VLOOKUP(H245, 'Соль SKU'!$A$1:$C$50, 3, 0)))</f>
        <v/>
      </c>
    </row>
    <row r="246" spans="11:11" ht="14.55" customHeight="1" x14ac:dyDescent="0.3">
      <c r="K246" s="1" t="str">
        <f>IF(H246="", "", IF(H246="-","",VLOOKUP(H246, 'Соль SKU'!$A$1:$C$50, 3, 0)))</f>
        <v/>
      </c>
    </row>
    <row r="247" spans="11:11" ht="14.55" customHeight="1" x14ac:dyDescent="0.3">
      <c r="K247" s="1" t="str">
        <f>IF(H247="", "", IF(H247="-","",VLOOKUP(H247, 'Соль SKU'!$A$1:$C$50, 3, 0)))</f>
        <v/>
      </c>
    </row>
    <row r="248" spans="11:11" ht="14.55" customHeight="1" x14ac:dyDescent="0.3">
      <c r="K248" s="1" t="str">
        <f>IF(H248="", "", IF(H248="-","",VLOOKUP(H248, 'Соль SKU'!$A$1:$C$50, 3, 0)))</f>
        <v/>
      </c>
    </row>
    <row r="249" spans="11:11" ht="14.55" customHeight="1" x14ac:dyDescent="0.3">
      <c r="K249" s="1" t="str">
        <f>IF(H249="", "", IF(H249="-","",VLOOKUP(H249, 'Соль SKU'!$A$1:$C$50, 3, 0)))</f>
        <v/>
      </c>
    </row>
    <row r="250" spans="11:11" ht="14.55" customHeight="1" x14ac:dyDescent="0.3">
      <c r="K250" s="1" t="str">
        <f>IF(H250="", "", IF(H250="-","",VLOOKUP(H250, 'Соль SKU'!$A$1:$C$50, 3, 0)))</f>
        <v/>
      </c>
    </row>
    <row r="251" spans="11:11" ht="14.55" customHeight="1" x14ac:dyDescent="0.3">
      <c r="K251" s="1" t="str">
        <f>IF(H251="", "", IF(H251="-","",VLOOKUP(H251, 'Соль SKU'!$A$1:$C$50, 3, 0)))</f>
        <v/>
      </c>
    </row>
    <row r="252" spans="11:11" ht="14.55" customHeight="1" x14ac:dyDescent="0.3">
      <c r="K252" s="1" t="str">
        <f>IF(H252="", "", IF(H252="-","",VLOOKUP(H252, 'Соль SKU'!$A$1:$C$50, 3, 0)))</f>
        <v/>
      </c>
    </row>
    <row r="253" spans="11:11" ht="14.55" customHeight="1" x14ac:dyDescent="0.3">
      <c r="K253" s="1" t="str">
        <f>IF(H253="", "", IF(H253="-","",VLOOKUP(H253, 'Соль SKU'!$A$1:$C$50, 3, 0)))</f>
        <v/>
      </c>
    </row>
    <row r="254" spans="11:11" ht="14.55" customHeight="1" x14ac:dyDescent="0.3">
      <c r="K254" s="1" t="str">
        <f>IF(H254="", "", IF(H254="-","",VLOOKUP(H254, 'Соль SKU'!$A$1:$C$50, 3, 0)))</f>
        <v/>
      </c>
    </row>
    <row r="255" spans="11:11" ht="14.55" customHeight="1" x14ac:dyDescent="0.3">
      <c r="K255" s="1" t="str">
        <f>IF(H255="", "", IF(H255="-","",VLOOKUP(H255, 'Соль SKU'!$A$1:$C$50, 3, 0)))</f>
        <v/>
      </c>
    </row>
    <row r="256" spans="11:11" ht="14.55" customHeight="1" x14ac:dyDescent="0.3">
      <c r="K256" s="1" t="str">
        <f>IF(H256="", "", IF(H256="-","",VLOOKUP(H256, 'Соль SKU'!$A$1:$C$50, 3, 0)))</f>
        <v/>
      </c>
    </row>
    <row r="257" spans="11:11" ht="14.55" customHeight="1" x14ac:dyDescent="0.3">
      <c r="K257" s="1" t="str">
        <f>IF(H257="", "", IF(H257="-","",VLOOKUP(H257, 'Соль SKU'!$A$1:$C$50, 3, 0)))</f>
        <v/>
      </c>
    </row>
    <row r="258" spans="11:11" ht="14.55" customHeight="1" x14ac:dyDescent="0.3">
      <c r="K258" s="1" t="str">
        <f>IF(H258="", "", IF(H258="-","",VLOOKUP(H258, 'Соль SKU'!$A$1:$C$50, 3, 0)))</f>
        <v/>
      </c>
    </row>
    <row r="259" spans="11:11" ht="14.55" customHeight="1" x14ac:dyDescent="0.3">
      <c r="K259" s="1" t="str">
        <f>IF(H259="", "", IF(H259="-","",VLOOKUP(H259, 'Соль SKU'!$A$1:$C$50, 3, 0)))</f>
        <v/>
      </c>
    </row>
    <row r="260" spans="11:11" ht="14.55" customHeight="1" x14ac:dyDescent="0.3">
      <c r="K260" s="1" t="str">
        <f>IF(H260="", "", IF(H260="-","",VLOOKUP(H260, 'Соль SKU'!$A$1:$C$50, 3, 0)))</f>
        <v/>
      </c>
    </row>
    <row r="261" spans="11:11" ht="14.55" customHeight="1" x14ac:dyDescent="0.3">
      <c r="K261" s="1" t="str">
        <f>IF(H261="", "", IF(H261="-","",VLOOKUP(H261, 'Соль SKU'!$A$1:$C$50, 3, 0)))</f>
        <v/>
      </c>
    </row>
    <row r="262" spans="11:11" ht="14.55" customHeight="1" x14ac:dyDescent="0.3">
      <c r="K262" s="1" t="str">
        <f>IF(H262="", "", IF(H262="-","",VLOOKUP(H262, 'Соль SKU'!$A$1:$C$50, 3, 0)))</f>
        <v/>
      </c>
    </row>
    <row r="263" spans="11:11" ht="14.55" customHeight="1" x14ac:dyDescent="0.3">
      <c r="K263" s="1" t="str">
        <f>IF(H263="", "", IF(H263="-","",VLOOKUP(H263, 'Соль SKU'!$A$1:$C$50, 3, 0)))</f>
        <v/>
      </c>
    </row>
    <row r="264" spans="11:11" ht="14.55" customHeight="1" x14ac:dyDescent="0.3">
      <c r="K264" s="1" t="str">
        <f>IF(H264="", "", IF(H264="-","",VLOOKUP(H264, 'Соль SKU'!$A$1:$C$50, 3, 0)))</f>
        <v/>
      </c>
    </row>
    <row r="265" spans="11:11" ht="14.55" customHeight="1" x14ac:dyDescent="0.3">
      <c r="K265" s="1" t="str">
        <f>IF(H265="", "", IF(H265="-","",VLOOKUP(H265, 'Соль SKU'!$A$1:$C$50, 3, 0)))</f>
        <v/>
      </c>
    </row>
    <row r="266" spans="11:11" ht="14.55" customHeight="1" x14ac:dyDescent="0.3">
      <c r="K266" s="1" t="str">
        <f>IF(H266="", "", IF(H266="-","",VLOOKUP(H266, 'Соль SKU'!$A$1:$C$50, 3, 0)))</f>
        <v/>
      </c>
    </row>
    <row r="267" spans="11:11" ht="14.55" customHeight="1" x14ac:dyDescent="0.3">
      <c r="K267" s="1" t="str">
        <f>IF(H267="", "", IF(H267="-","",VLOOKUP(H267, 'Соль SKU'!$A$1:$C$50, 3, 0)))</f>
        <v/>
      </c>
    </row>
    <row r="268" spans="11:11" ht="14.55" customHeight="1" x14ac:dyDescent="0.3">
      <c r="K268" s="1" t="str">
        <f>IF(H268="", "", IF(H268="-","",VLOOKUP(H268, 'Соль SKU'!$A$1:$C$50, 3, 0)))</f>
        <v/>
      </c>
    </row>
    <row r="269" spans="11:11" ht="14.55" customHeight="1" x14ac:dyDescent="0.3">
      <c r="K269" s="1" t="str">
        <f>IF(H269="", "", IF(H269="-","",VLOOKUP(H269, 'Соль SKU'!$A$1:$C$50, 3, 0)))</f>
        <v/>
      </c>
    </row>
    <row r="270" spans="11:11" ht="14.55" customHeight="1" x14ac:dyDescent="0.3">
      <c r="K270" s="1" t="str">
        <f>IF(H270="", "", IF(H270="-","",VLOOKUP(H270, 'Соль SKU'!$A$1:$C$50, 3, 0)))</f>
        <v/>
      </c>
    </row>
    <row r="271" spans="11:11" ht="14.55" customHeight="1" x14ac:dyDescent="0.3">
      <c r="K271" s="1" t="str">
        <f>IF(H271="", "", IF(H271="-","",VLOOKUP(H271, 'Соль SKU'!$A$1:$C$50, 3, 0)))</f>
        <v/>
      </c>
    </row>
    <row r="272" spans="11:11" ht="14.55" customHeight="1" x14ac:dyDescent="0.3">
      <c r="K272" s="1" t="str">
        <f>IF(H272="", "", IF(H272="-","",VLOOKUP(H272, 'Соль SKU'!$A$1:$C$50, 3, 0)))</f>
        <v/>
      </c>
    </row>
    <row r="273" spans="11:11" ht="14.55" customHeight="1" x14ac:dyDescent="0.3">
      <c r="K273" s="1" t="str">
        <f>IF(H273="", "", IF(H273="-","",VLOOKUP(H273, 'Соль SKU'!$A$1:$C$50, 3, 0)))</f>
        <v/>
      </c>
    </row>
    <row r="274" spans="11:11" ht="14.55" customHeight="1" x14ac:dyDescent="0.3">
      <c r="K274" s="1" t="str">
        <f>IF(H274="", "", IF(H274="-","",VLOOKUP(H274, 'Соль SKU'!$A$1:$C$50, 3, 0)))</f>
        <v/>
      </c>
    </row>
    <row r="275" spans="11:11" ht="14.55" customHeight="1" x14ac:dyDescent="0.3">
      <c r="K275" s="1" t="str">
        <f>IF(H275="", "", IF(H275="-","",VLOOKUP(H275, 'Соль SKU'!$A$1:$C$50, 3, 0)))</f>
        <v/>
      </c>
    </row>
    <row r="276" spans="11:11" ht="14.55" customHeight="1" x14ac:dyDescent="0.3">
      <c r="K276" s="1" t="str">
        <f>IF(H276="", "", IF(H276="-","",VLOOKUP(H276, 'Соль SKU'!$A$1:$C$50, 3, 0)))</f>
        <v/>
      </c>
    </row>
    <row r="277" spans="11:11" ht="14.55" customHeight="1" x14ac:dyDescent="0.3">
      <c r="K277" s="1" t="str">
        <f>IF(H277="", "", IF(H277="-","",VLOOKUP(H277, 'Соль SKU'!$A$1:$C$50, 3, 0)))</f>
        <v/>
      </c>
    </row>
    <row r="278" spans="11:11" ht="14.55" customHeight="1" x14ac:dyDescent="0.3">
      <c r="K278" s="1" t="str">
        <f>IF(H278="", "", IF(H278="-","",VLOOKUP(H278, 'Соль SKU'!$A$1:$C$50, 3, 0)))</f>
        <v/>
      </c>
    </row>
    <row r="279" spans="11:11" ht="14.55" customHeight="1" x14ac:dyDescent="0.3">
      <c r="K279" s="1" t="str">
        <f>IF(H279="", "", IF(H279="-","",VLOOKUP(H279, 'Соль SKU'!$A$1:$C$50, 3, 0)))</f>
        <v/>
      </c>
    </row>
    <row r="280" spans="11:11" ht="14.55" customHeight="1" x14ac:dyDescent="0.3">
      <c r="K280" s="1" t="str">
        <f>IF(H280="", "", IF(H280="-","",VLOOKUP(H280, 'Соль SKU'!$A$1:$C$50, 3, 0)))</f>
        <v/>
      </c>
    </row>
    <row r="281" spans="11:11" ht="14.55" customHeight="1" x14ac:dyDescent="0.3">
      <c r="K281" s="1" t="str">
        <f>IF(H281="", "", IF(H281="-","",VLOOKUP(H281, 'Соль SKU'!$A$1:$C$50, 3, 0)))</f>
        <v/>
      </c>
    </row>
    <row r="282" spans="11:11" ht="14.55" customHeight="1" x14ac:dyDescent="0.3">
      <c r="K282" s="1" t="str">
        <f>IF(H282="", "", IF(H282="-","",VLOOKUP(H282, 'Соль SKU'!$A$1:$C$50, 3, 0)))</f>
        <v/>
      </c>
    </row>
    <row r="283" spans="11:11" ht="14.55" customHeight="1" x14ac:dyDescent="0.3">
      <c r="K283" s="1" t="str">
        <f>IF(H283="", "", IF(H283="-","",VLOOKUP(H283, 'Соль SKU'!$A$1:$C$50, 3, 0)))</f>
        <v/>
      </c>
    </row>
    <row r="284" spans="11:11" ht="14.55" customHeight="1" x14ac:dyDescent="0.3">
      <c r="K284" s="1" t="str">
        <f>IF(H284="", "", IF(H284="-","",VLOOKUP(H284, 'Соль SKU'!$A$1:$C$50, 3, 0)))</f>
        <v/>
      </c>
    </row>
    <row r="285" spans="11:11" ht="14.55" customHeight="1" x14ac:dyDescent="0.3">
      <c r="K285" s="1" t="str">
        <f>IF(H285="", "", IF(H285="-","",VLOOKUP(H285, 'Соль SKU'!$A$1:$C$50, 3, 0)))</f>
        <v/>
      </c>
    </row>
    <row r="286" spans="11:11" ht="14.55" customHeight="1" x14ac:dyDescent="0.3">
      <c r="K286" s="1" t="str">
        <f>IF(H286="", "", IF(H286="-","",VLOOKUP(H286, 'Соль SKU'!$A$1:$C$50, 3, 0)))</f>
        <v/>
      </c>
    </row>
    <row r="287" spans="11:11" ht="14.55" customHeight="1" x14ac:dyDescent="0.3">
      <c r="K287" s="1" t="str">
        <f>IF(H287="", "", IF(H287="-","",VLOOKUP(H287, 'Соль SKU'!$A$1:$C$50, 3, 0)))</f>
        <v/>
      </c>
    </row>
    <row r="288" spans="11:11" ht="14.55" customHeight="1" x14ac:dyDescent="0.3">
      <c r="K288" s="1" t="str">
        <f>IF(H288="", "", IF(H288="-","",VLOOKUP(H288, 'Соль SKU'!$A$1:$C$50, 3, 0)))</f>
        <v/>
      </c>
    </row>
    <row r="289" spans="11:11" ht="14.55" customHeight="1" x14ac:dyDescent="0.3">
      <c r="K289" s="1" t="str">
        <f>IF(H289="", "", IF(H289="-","",VLOOKUP(H289, 'Соль SKU'!$A$1:$C$50, 3, 0)))</f>
        <v/>
      </c>
    </row>
  </sheetData>
  <conditionalFormatting sqref="B2:B22 B31:B36 B27:B29 B41:B124">
    <cfRule type="expression" dxfId="30" priority="27">
      <formula>$B2&lt;&gt;$T2</formula>
    </cfRule>
  </conditionalFormatting>
  <conditionalFormatting sqref="J1:J22 J27:J29 J31:J36 J41:J1048576">
    <cfRule type="expression" dxfId="29" priority="29">
      <formula>IF(N1="",0, J1)  &lt; - 0.05* IF(N1="",0,N1)</formula>
    </cfRule>
    <cfRule type="expression" dxfId="28" priority="30">
      <formula>AND(IF(N1="",0, J1)  &gt;= - 0.05* IF(N1="",0,N1), IF(N1="",0, J1) &lt; 0)</formula>
    </cfRule>
    <cfRule type="expression" dxfId="27" priority="31">
      <formula>AND(IF(N1="",0, J1)  &lt;= 0.05* IF(N1="",0,N1), IF(N1="",0, J1) &gt; 0)</formula>
    </cfRule>
    <cfRule type="expression" dxfId="26" priority="32">
      <formula>IF(N1="",0,J1)  &gt; 0.05* IF(N1="",0,N1)</formula>
    </cfRule>
  </conditionalFormatting>
  <conditionalFormatting sqref="J1">
    <cfRule type="expression" dxfId="25" priority="183">
      <formula>SUMIF(J2:J124,"&gt;0")-SUMIF(J2:J124,"&lt;0") &gt; 1</formula>
    </cfRule>
  </conditionalFormatting>
  <conditionalFormatting sqref="B30">
    <cfRule type="expression" dxfId="24" priority="21">
      <formula>$B30&lt;&gt;$T30</formula>
    </cfRule>
  </conditionalFormatting>
  <conditionalFormatting sqref="J30">
    <cfRule type="expression" dxfId="23" priority="22">
      <formula>IF(N30="",0, J30)  &lt; - 0.05* IF(N30="",0,N30)</formula>
    </cfRule>
    <cfRule type="expression" dxfId="22" priority="23">
      <formula>AND(IF(N30="",0, J30)  &gt;= - 0.05* IF(N30="",0,N30), IF(N30="",0, J30) &lt; 0)</formula>
    </cfRule>
    <cfRule type="expression" dxfId="21" priority="24">
      <formula>AND(IF(N30="",0, J30)  &lt;= 0.05* IF(N30="",0,N30), IF(N30="",0, J30) &gt; 0)</formula>
    </cfRule>
    <cfRule type="expression" dxfId="20" priority="25">
      <formula>IF(N30="",0,J30)  &gt; 0.05* IF(N30="",0,N30)</formula>
    </cfRule>
  </conditionalFormatting>
  <conditionalFormatting sqref="B23:B24">
    <cfRule type="expression" dxfId="19" priority="16">
      <formula>$B23&lt;&gt;$T23</formula>
    </cfRule>
  </conditionalFormatting>
  <conditionalFormatting sqref="J23:J24">
    <cfRule type="expression" dxfId="18" priority="17">
      <formula>IF(N23="",0, J23)  &lt; - 0.05* IF(N23="",0,N23)</formula>
    </cfRule>
    <cfRule type="expression" dxfId="17" priority="18">
      <formula>AND(IF(N23="",0, J23)  &gt;= - 0.05* IF(N23="",0,N23), IF(N23="",0, J23) &lt; 0)</formula>
    </cfRule>
    <cfRule type="expression" dxfId="16" priority="19">
      <formula>AND(IF(N23="",0, J23)  &lt;= 0.05* IF(N23="",0,N23), IF(N23="",0, J23) &gt; 0)</formula>
    </cfRule>
    <cfRule type="expression" dxfId="15" priority="20">
      <formula>IF(N23="",0,J23)  &gt; 0.05* IF(N23="",0,N23)</formula>
    </cfRule>
  </conditionalFormatting>
  <conditionalFormatting sqref="B25:B26">
    <cfRule type="expression" dxfId="14" priority="11">
      <formula>$B25&lt;&gt;$T25</formula>
    </cfRule>
  </conditionalFormatting>
  <conditionalFormatting sqref="J25:J26">
    <cfRule type="expression" dxfId="13" priority="12">
      <formula>IF(N25="",0, J25)  &lt; - 0.05* IF(N25="",0,N25)</formula>
    </cfRule>
    <cfRule type="expression" dxfId="12" priority="13">
      <formula>AND(IF(N25="",0, J25)  &gt;= - 0.05* IF(N25="",0,N25), IF(N25="",0, J25) &lt; 0)</formula>
    </cfRule>
    <cfRule type="expression" dxfId="11" priority="14">
      <formula>AND(IF(N25="",0, J25)  &lt;= 0.05* IF(N25="",0,N25), IF(N25="",0, J25) &gt; 0)</formula>
    </cfRule>
    <cfRule type="expression" dxfId="10" priority="15">
      <formula>IF(N25="",0,J25)  &gt; 0.05* IF(N25="",0,N25)</formula>
    </cfRule>
  </conditionalFormatting>
  <conditionalFormatting sqref="B37:B38">
    <cfRule type="expression" dxfId="9" priority="6">
      <formula>$B37&lt;&gt;$T37</formula>
    </cfRule>
  </conditionalFormatting>
  <conditionalFormatting sqref="J37:J38">
    <cfRule type="expression" dxfId="8" priority="7">
      <formula>IF(N37="",0, J37)  &lt; - 0.05* IF(N37="",0,N37)</formula>
    </cfRule>
    <cfRule type="expression" dxfId="7" priority="8">
      <formula>AND(IF(N37="",0, J37)  &gt;= - 0.05* IF(N37="",0,N37), IF(N37="",0, J37) &lt; 0)</formula>
    </cfRule>
    <cfRule type="expression" dxfId="6" priority="9">
      <formula>AND(IF(N37="",0, J37)  &lt;= 0.05* IF(N37="",0,N37), IF(N37="",0, J37) &gt; 0)</formula>
    </cfRule>
    <cfRule type="expression" dxfId="5" priority="10">
      <formula>IF(N37="",0,J37)  &gt; 0.05* IF(N37="",0,N37)</formula>
    </cfRule>
  </conditionalFormatting>
  <conditionalFormatting sqref="B39:B40">
    <cfRule type="expression" dxfId="4" priority="1">
      <formula>$B39&lt;&gt;$T39</formula>
    </cfRule>
  </conditionalFormatting>
  <conditionalFormatting sqref="J39:J40">
    <cfRule type="expression" dxfId="3" priority="2">
      <formula>IF(N39="",0, J39)  &lt; - 0.05* IF(N39="",0,N39)</formula>
    </cfRule>
    <cfRule type="expression" dxfId="2" priority="3">
      <formula>AND(IF(N39="",0, J39)  &gt;= - 0.05* IF(N39="",0,N39), IF(N39="",0, J39) &lt; 0)</formula>
    </cfRule>
    <cfRule type="expression" dxfId="1" priority="4">
      <formula>AND(IF(N39="",0, J39)  &lt;= 0.05* IF(N39="",0,N39), IF(N39="",0, J39) &gt; 0)</formula>
    </cfRule>
    <cfRule type="expression" dxfId="0" priority="5">
      <formula>IF(N39="",0,J39)  &gt; 0.05* IF(N39="",0,N39)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xr:uid="{00000000-0002-0000-0300-000000000000}">
          <x14:formula1>
            <xm:f>'Типы варок'!$A$1:$A$102</xm:f>
          </x14:formula1>
          <x14:formula2>
            <xm:f>0</xm:f>
          </x14:formula2>
          <xm:sqref>B2:B124</xm:sqref>
        </x14:dataValidation>
        <x14:dataValidation type="list" showInputMessage="1" xr:uid="{00000000-0002-0000-0300-000001000000}">
          <x14:formula1>
            <xm:f>'Форм фактор плавления'!$A$1:$A$25</xm:f>
          </x14:formula1>
          <x14:formula2>
            <xm:f>0</xm:f>
          </x14:formula2>
          <xm:sqref>E2:F124</xm:sqref>
        </x14:dataValidation>
        <x14:dataValidation type="list" showInputMessage="1" xr:uid="{00000000-0002-0000-0300-000002000000}">
          <x14:formula1>
            <xm:f>Мойки!$A$1:$A$3</xm:f>
          </x14:formula1>
          <x14:formula2>
            <xm:f>0</xm:f>
          </x14:formula2>
          <xm:sqref>L1:L124</xm:sqref>
        </x14:dataValidation>
        <x14:dataValidation type="list" showInputMessage="1" xr:uid="{00000000-0002-0000-0300-000003000000}">
          <x14:formula1>
            <xm:f>'Соль SKU'!$A$1:$A$150</xm:f>
          </x14:formula1>
          <x14:formula2>
            <xm:f>0</xm:f>
          </x14:formula2>
          <xm:sqref>H2:H202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3"/>
  <sheetViews>
    <sheetView zoomScale="90" zoomScaleNormal="90" workbookViewId="0">
      <selection activeCell="A2" sqref="A2"/>
    </sheetView>
  </sheetViews>
  <sheetFormatPr defaultRowHeight="14.4" x14ac:dyDescent="0.3"/>
  <cols>
    <col min="1" max="1025" width="8.5546875" style="1" customWidth="1"/>
  </cols>
  <sheetData>
    <row r="1" spans="1:1" ht="14.55" customHeight="1" x14ac:dyDescent="0.3">
      <c r="A1" s="1" t="s">
        <v>405</v>
      </c>
    </row>
    <row r="2" spans="1:1" ht="14.55" customHeight="1" x14ac:dyDescent="0.3">
      <c r="A2" s="1" t="s">
        <v>415</v>
      </c>
    </row>
    <row r="3" spans="1:1" ht="14.55" customHeight="1" x14ac:dyDescent="0.3">
      <c r="A3" s="1" t="s">
        <v>416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1"/>
  <sheetViews>
    <sheetView zoomScale="90" zoomScaleNormal="90" workbookViewId="0">
      <selection activeCell="G48" sqref="G48"/>
    </sheetView>
  </sheetViews>
  <sheetFormatPr defaultRowHeight="14.4" x14ac:dyDescent="0.3"/>
  <cols>
    <col min="1" max="1" width="14.44140625" style="1" customWidth="1"/>
    <col min="2" max="1025" width="9.109375" style="1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1"/>
  <sheetViews>
    <sheetView zoomScale="90" zoomScaleNormal="90" workbookViewId="0">
      <selection activeCell="N10" sqref="N10"/>
    </sheetView>
  </sheetViews>
  <sheetFormatPr defaultRowHeight="14.4" x14ac:dyDescent="0.3"/>
  <cols>
    <col min="1" max="1025" width="9.109375" style="24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K24"/>
  <sheetViews>
    <sheetView zoomScale="90" zoomScaleNormal="90" workbookViewId="0">
      <selection activeCell="A2" sqref="A2"/>
    </sheetView>
  </sheetViews>
  <sheetFormatPr defaultRowHeight="14.4" x14ac:dyDescent="0.3"/>
  <cols>
    <col min="1" max="1025" width="8.5546875" style="1" customWidth="1"/>
  </cols>
  <sheetData>
    <row r="1" spans="1:1" x14ac:dyDescent="0.3">
      <c r="A1" s="34" t="s">
        <v>417</v>
      </c>
    </row>
    <row r="2" spans="1:1" x14ac:dyDescent="0.3">
      <c r="A2" s="34" t="s">
        <v>403</v>
      </c>
    </row>
    <row r="3" spans="1:1" x14ac:dyDescent="0.3">
      <c r="A3" s="34" t="s">
        <v>418</v>
      </c>
    </row>
    <row r="4" spans="1:1" x14ac:dyDescent="0.3">
      <c r="A4" s="34" t="s">
        <v>406</v>
      </c>
    </row>
    <row r="5" spans="1:1" x14ac:dyDescent="0.3">
      <c r="A5" s="34" t="s">
        <v>419</v>
      </c>
    </row>
    <row r="6" spans="1:1" x14ac:dyDescent="0.3">
      <c r="A6" s="34" t="s">
        <v>419</v>
      </c>
    </row>
    <row r="7" spans="1:1" x14ac:dyDescent="0.3">
      <c r="A7" s="34" t="s">
        <v>419</v>
      </c>
    </row>
    <row r="8" spans="1:1" x14ac:dyDescent="0.3">
      <c r="A8" s="34" t="s">
        <v>419</v>
      </c>
    </row>
    <row r="9" spans="1:1" x14ac:dyDescent="0.3">
      <c r="A9" s="34" t="s">
        <v>419</v>
      </c>
    </row>
    <row r="10" spans="1:1" x14ac:dyDescent="0.3">
      <c r="A10" s="34" t="s">
        <v>419</v>
      </c>
    </row>
    <row r="11" spans="1:1" x14ac:dyDescent="0.3">
      <c r="A11" s="34" t="s">
        <v>419</v>
      </c>
    </row>
    <row r="12" spans="1:1" x14ac:dyDescent="0.3">
      <c r="A12" s="34" t="s">
        <v>411</v>
      </c>
    </row>
    <row r="13" spans="1:1" x14ac:dyDescent="0.3">
      <c r="A13" s="34" t="s">
        <v>411</v>
      </c>
    </row>
    <row r="14" spans="1:1" x14ac:dyDescent="0.3">
      <c r="A14" s="34" t="s">
        <v>414</v>
      </c>
    </row>
    <row r="15" spans="1:1" x14ac:dyDescent="0.3">
      <c r="A15" s="34" t="s">
        <v>407</v>
      </c>
    </row>
    <row r="16" spans="1:1" x14ac:dyDescent="0.3">
      <c r="A16" s="34" t="s">
        <v>420</v>
      </c>
    </row>
    <row r="17" spans="1:1" x14ac:dyDescent="0.3">
      <c r="A17" s="34" t="s">
        <v>421</v>
      </c>
    </row>
    <row r="18" spans="1:1" x14ac:dyDescent="0.3">
      <c r="A18" s="34" t="s">
        <v>422</v>
      </c>
    </row>
    <row r="19" spans="1:1" x14ac:dyDescent="0.3">
      <c r="A19" s="34" t="s">
        <v>413</v>
      </c>
    </row>
    <row r="20" spans="1:1" x14ac:dyDescent="0.3">
      <c r="A20" s="34" t="s">
        <v>409</v>
      </c>
    </row>
    <row r="21" spans="1:1" x14ac:dyDescent="0.3">
      <c r="A21" s="34" t="s">
        <v>412</v>
      </c>
    </row>
    <row r="22" spans="1:1" x14ac:dyDescent="0.3">
      <c r="A22" s="34" t="s">
        <v>423</v>
      </c>
    </row>
    <row r="23" spans="1:1" x14ac:dyDescent="0.3">
      <c r="A23" s="34" t="s">
        <v>424</v>
      </c>
    </row>
    <row r="24" spans="1:1" x14ac:dyDescent="0.3">
      <c r="A24" s="34" t="s">
        <v>425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K40"/>
  <sheetViews>
    <sheetView zoomScale="90" zoomScaleNormal="90" workbookViewId="0">
      <selection activeCell="F26" sqref="F26"/>
    </sheetView>
  </sheetViews>
  <sheetFormatPr defaultRowHeight="14.4" x14ac:dyDescent="0.3"/>
  <cols>
    <col min="1" max="1" width="43.6640625" style="1" customWidth="1"/>
    <col min="2" max="1025" width="8.5546875" style="1" customWidth="1"/>
  </cols>
  <sheetData>
    <row r="1" spans="1:3" x14ac:dyDescent="0.3">
      <c r="A1" s="34" t="s">
        <v>405</v>
      </c>
      <c r="B1" s="34" t="s">
        <v>405</v>
      </c>
      <c r="C1" s="34" t="s">
        <v>405</v>
      </c>
    </row>
    <row r="2" spans="1:3" x14ac:dyDescent="0.3">
      <c r="A2" s="34" t="s">
        <v>52</v>
      </c>
      <c r="B2" s="34" t="s">
        <v>372</v>
      </c>
      <c r="C2" s="34" t="s">
        <v>426</v>
      </c>
    </row>
    <row r="3" spans="1:3" x14ac:dyDescent="0.3">
      <c r="A3" s="34" t="s">
        <v>427</v>
      </c>
      <c r="B3" s="34" t="s">
        <v>372</v>
      </c>
      <c r="C3" s="34" t="s">
        <v>426</v>
      </c>
    </row>
    <row r="4" spans="1:3" x14ac:dyDescent="0.3">
      <c r="A4" s="34" t="s">
        <v>36</v>
      </c>
      <c r="B4" s="34" t="s">
        <v>374</v>
      </c>
      <c r="C4" s="34" t="s">
        <v>426</v>
      </c>
    </row>
    <row r="5" spans="1:3" x14ac:dyDescent="0.3">
      <c r="A5" s="34" t="s">
        <v>428</v>
      </c>
      <c r="B5" s="34" t="s">
        <v>374</v>
      </c>
      <c r="C5" s="34" t="s">
        <v>426</v>
      </c>
    </row>
    <row r="6" spans="1:3" x14ac:dyDescent="0.3">
      <c r="A6" s="34" t="s">
        <v>38</v>
      </c>
      <c r="B6" s="34" t="s">
        <v>374</v>
      </c>
      <c r="C6" s="34" t="s">
        <v>426</v>
      </c>
    </row>
    <row r="7" spans="1:3" x14ac:dyDescent="0.3">
      <c r="A7" s="34" t="s">
        <v>44</v>
      </c>
      <c r="B7" s="34" t="s">
        <v>374</v>
      </c>
      <c r="C7" s="34" t="s">
        <v>426</v>
      </c>
    </row>
    <row r="8" spans="1:3" x14ac:dyDescent="0.3">
      <c r="A8" s="34" t="s">
        <v>40</v>
      </c>
      <c r="B8" s="34" t="s">
        <v>374</v>
      </c>
      <c r="C8" s="34" t="s">
        <v>426</v>
      </c>
    </row>
    <row r="9" spans="1:3" x14ac:dyDescent="0.3">
      <c r="A9" s="34" t="s">
        <v>41</v>
      </c>
      <c r="B9" s="34" t="s">
        <v>374</v>
      </c>
      <c r="C9" s="34" t="s">
        <v>426</v>
      </c>
    </row>
    <row r="10" spans="1:3" x14ac:dyDescent="0.3">
      <c r="A10" s="34" t="s">
        <v>39</v>
      </c>
      <c r="B10" s="34" t="s">
        <v>374</v>
      </c>
      <c r="C10" s="34" t="s">
        <v>426</v>
      </c>
    </row>
    <row r="11" spans="1:3" x14ac:dyDescent="0.3">
      <c r="A11" s="34" t="s">
        <v>45</v>
      </c>
      <c r="B11" s="34" t="s">
        <v>374</v>
      </c>
      <c r="C11" s="34" t="s">
        <v>426</v>
      </c>
    </row>
    <row r="12" spans="1:3" x14ac:dyDescent="0.3">
      <c r="A12" s="34" t="s">
        <v>46</v>
      </c>
      <c r="B12" s="34" t="s">
        <v>372</v>
      </c>
      <c r="C12" s="34" t="s">
        <v>426</v>
      </c>
    </row>
    <row r="13" spans="1:3" x14ac:dyDescent="0.3">
      <c r="A13" s="34" t="s">
        <v>42</v>
      </c>
      <c r="B13" s="34" t="s">
        <v>372</v>
      </c>
      <c r="C13" s="34" t="s">
        <v>426</v>
      </c>
    </row>
    <row r="14" spans="1:3" x14ac:dyDescent="0.3">
      <c r="A14" s="34" t="s">
        <v>50</v>
      </c>
      <c r="B14" s="34" t="s">
        <v>374</v>
      </c>
      <c r="C14" s="34" t="s">
        <v>426</v>
      </c>
    </row>
    <row r="15" spans="1:3" x14ac:dyDescent="0.3">
      <c r="A15" s="34" t="s">
        <v>429</v>
      </c>
      <c r="B15" s="34" t="s">
        <v>372</v>
      </c>
      <c r="C15" s="34" t="s">
        <v>426</v>
      </c>
    </row>
    <row r="16" spans="1:3" x14ac:dyDescent="0.3">
      <c r="A16" s="34" t="s">
        <v>37</v>
      </c>
      <c r="B16" s="34" t="s">
        <v>374</v>
      </c>
      <c r="C16" s="34" t="s">
        <v>426</v>
      </c>
    </row>
    <row r="17" spans="1:3" x14ac:dyDescent="0.3">
      <c r="A17" s="34" t="s">
        <v>49</v>
      </c>
      <c r="B17" s="34" t="s">
        <v>374</v>
      </c>
      <c r="C17" s="34" t="s">
        <v>426</v>
      </c>
    </row>
    <row r="18" spans="1:3" x14ac:dyDescent="0.3">
      <c r="A18" s="34" t="s">
        <v>51</v>
      </c>
      <c r="B18" s="34" t="s">
        <v>374</v>
      </c>
      <c r="C18" s="34" t="s">
        <v>426</v>
      </c>
    </row>
    <row r="19" spans="1:3" x14ac:dyDescent="0.3">
      <c r="A19" s="34" t="s">
        <v>43</v>
      </c>
      <c r="B19" s="34" t="s">
        <v>354</v>
      </c>
      <c r="C19" s="34" t="s">
        <v>426</v>
      </c>
    </row>
    <row r="20" spans="1:3" x14ac:dyDescent="0.3">
      <c r="A20" s="34" t="s">
        <v>430</v>
      </c>
      <c r="B20" s="34" t="s">
        <v>354</v>
      </c>
      <c r="C20" s="34" t="s">
        <v>426</v>
      </c>
    </row>
    <row r="21" spans="1:3" x14ac:dyDescent="0.3">
      <c r="A21" s="34" t="s">
        <v>48</v>
      </c>
      <c r="B21" s="34" t="s">
        <v>354</v>
      </c>
      <c r="C21" s="34" t="s">
        <v>426</v>
      </c>
    </row>
    <row r="22" spans="1:3" x14ac:dyDescent="0.3">
      <c r="A22" s="34" t="s">
        <v>431</v>
      </c>
      <c r="B22" s="34" t="s">
        <v>354</v>
      </c>
      <c r="C22" s="34" t="s">
        <v>426</v>
      </c>
    </row>
    <row r="23" spans="1:3" x14ac:dyDescent="0.3">
      <c r="A23" s="34" t="s">
        <v>21</v>
      </c>
      <c r="B23" s="34" t="s">
        <v>374</v>
      </c>
      <c r="C23" s="34" t="s">
        <v>426</v>
      </c>
    </row>
    <row r="24" spans="1:3" x14ac:dyDescent="0.3">
      <c r="A24" s="34" t="s">
        <v>432</v>
      </c>
      <c r="B24" s="34" t="s">
        <v>374</v>
      </c>
      <c r="C24" s="34" t="s">
        <v>426</v>
      </c>
    </row>
    <row r="25" spans="1:3" x14ac:dyDescent="0.3">
      <c r="A25" s="34" t="s">
        <v>24</v>
      </c>
      <c r="B25" s="34" t="s">
        <v>374</v>
      </c>
      <c r="C25" s="34" t="s">
        <v>426</v>
      </c>
    </row>
    <row r="26" spans="1:3" x14ac:dyDescent="0.3">
      <c r="A26" s="34" t="s">
        <v>27</v>
      </c>
      <c r="B26" s="34" t="s">
        <v>374</v>
      </c>
      <c r="C26" s="34" t="s">
        <v>426</v>
      </c>
    </row>
    <row r="27" spans="1:3" x14ac:dyDescent="0.3">
      <c r="A27" s="34" t="s">
        <v>25</v>
      </c>
      <c r="B27" s="34" t="s">
        <v>374</v>
      </c>
      <c r="C27" s="34" t="s">
        <v>426</v>
      </c>
    </row>
    <row r="28" spans="1:3" x14ac:dyDescent="0.3">
      <c r="A28" s="34" t="s">
        <v>28</v>
      </c>
      <c r="B28" s="34" t="s">
        <v>374</v>
      </c>
      <c r="C28" s="34" t="s">
        <v>426</v>
      </c>
    </row>
    <row r="29" spans="1:3" x14ac:dyDescent="0.3">
      <c r="A29" s="34" t="s">
        <v>29</v>
      </c>
      <c r="B29" s="34" t="s">
        <v>374</v>
      </c>
      <c r="C29" s="34" t="s">
        <v>426</v>
      </c>
    </row>
    <row r="30" spans="1:3" x14ac:dyDescent="0.3">
      <c r="A30" s="34" t="s">
        <v>30</v>
      </c>
      <c r="B30" s="34" t="s">
        <v>372</v>
      </c>
      <c r="C30" s="34" t="s">
        <v>426</v>
      </c>
    </row>
    <row r="31" spans="1:3" x14ac:dyDescent="0.3">
      <c r="A31" s="34" t="s">
        <v>26</v>
      </c>
      <c r="B31" s="34" t="s">
        <v>372</v>
      </c>
      <c r="C31" s="34" t="s">
        <v>426</v>
      </c>
    </row>
    <row r="32" spans="1:3" x14ac:dyDescent="0.3">
      <c r="A32" s="34" t="s">
        <v>34</v>
      </c>
      <c r="B32" s="34" t="s">
        <v>374</v>
      </c>
      <c r="C32" s="34" t="s">
        <v>426</v>
      </c>
    </row>
    <row r="33" spans="1:3" x14ac:dyDescent="0.3">
      <c r="A33" s="34" t="s">
        <v>23</v>
      </c>
      <c r="B33" s="34" t="s">
        <v>374</v>
      </c>
      <c r="C33" s="34" t="s">
        <v>426</v>
      </c>
    </row>
    <row r="34" spans="1:3" x14ac:dyDescent="0.3">
      <c r="A34" s="34" t="s">
        <v>33</v>
      </c>
      <c r="B34" s="34" t="s">
        <v>374</v>
      </c>
      <c r="C34" s="34" t="s">
        <v>426</v>
      </c>
    </row>
    <row r="35" spans="1:3" x14ac:dyDescent="0.3">
      <c r="A35" s="34" t="s">
        <v>35</v>
      </c>
      <c r="B35" s="34" t="s">
        <v>374</v>
      </c>
      <c r="C35" s="34" t="s">
        <v>426</v>
      </c>
    </row>
    <row r="36" spans="1:3" x14ac:dyDescent="0.3">
      <c r="A36" s="34" t="s">
        <v>32</v>
      </c>
      <c r="B36" s="34" t="s">
        <v>354</v>
      </c>
      <c r="C36" s="34" t="s">
        <v>426</v>
      </c>
    </row>
    <row r="37" spans="1:3" x14ac:dyDescent="0.3">
      <c r="A37" s="34" t="s">
        <v>433</v>
      </c>
      <c r="B37" s="34" t="s">
        <v>354</v>
      </c>
      <c r="C37" s="34" t="s">
        <v>426</v>
      </c>
    </row>
    <row r="38" spans="1:3" x14ac:dyDescent="0.3">
      <c r="A38" s="34" t="s">
        <v>22</v>
      </c>
      <c r="B38" s="34" t="s">
        <v>354</v>
      </c>
      <c r="C38" s="34" t="s">
        <v>426</v>
      </c>
    </row>
    <row r="39" spans="1:3" x14ac:dyDescent="0.3">
      <c r="A39" s="34" t="s">
        <v>47</v>
      </c>
      <c r="B39" s="34" t="s">
        <v>350</v>
      </c>
      <c r="C39" s="34" t="s">
        <v>426</v>
      </c>
    </row>
    <row r="40" spans="1:3" x14ac:dyDescent="0.3">
      <c r="A40" s="34" t="s">
        <v>31</v>
      </c>
      <c r="B40" s="34" t="s">
        <v>350</v>
      </c>
      <c r="C40" s="34" t="s">
        <v>426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1</vt:i4>
      </vt:variant>
    </vt:vector>
  </HeadingPairs>
  <TitlesOfParts>
    <vt:vector size="12" baseType="lpstr">
      <vt:lpstr>файл остатки</vt:lpstr>
      <vt:lpstr>планирование суточное</vt:lpstr>
      <vt:lpstr>Вода</vt:lpstr>
      <vt:lpstr>Соль</vt:lpstr>
      <vt:lpstr>Мойки</vt:lpstr>
      <vt:lpstr>Дополнительная фасовка</vt:lpstr>
      <vt:lpstr>Расписание</vt:lpstr>
      <vt:lpstr>Форм фактор плавления</vt:lpstr>
      <vt:lpstr>Вода SKU</vt:lpstr>
      <vt:lpstr>Соль SKU</vt:lpstr>
      <vt:lpstr>Типы варок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Семеров Артем Николаевич</cp:lastModifiedBy>
  <cp:revision>62</cp:revision>
  <dcterms:created xsi:type="dcterms:W3CDTF">2020-12-13T08:44:49Z</dcterms:created>
  <dcterms:modified xsi:type="dcterms:W3CDTF">2023-08-26T13:07:40Z</dcterms:modified>
  <dc:language>en-US</dc:language>
</cp:coreProperties>
</file>