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nkrokhmal/umalat/app/data/static/samples/by_department/rubber/"/>
    </mc:Choice>
  </mc:AlternateContent>
  <xr:revisionPtr revIDLastSave="0" documentId="13_ncr:1_{C56D82C0-7D07-464A-A00D-F5B1EE0526C2}" xr6:coauthVersionLast="47" xr6:coauthVersionMax="47" xr10:uidLastSave="{00000000-0000-0000-0000-000000000000}"/>
  <bookViews>
    <workbookView xWindow="0" yWindow="760" windowWidth="30240" windowHeight="1888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Терка" sheetId="12" r:id="rId4"/>
    <sheet name="Соль" sheetId="4" r:id="rId5"/>
    <sheet name="Мойки" sheetId="5" state="hidden" r:id="rId6"/>
    <sheet name="Дополнительная фасовка" sheetId="6" r:id="rId7"/>
    <sheet name="Расписание" sheetId="7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0" i="4" l="1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W42" i="4" s="1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W40" i="4" s="1"/>
  <c r="T40" i="4"/>
  <c r="R40" i="4"/>
  <c r="Q40" i="4"/>
  <c r="P40" i="4"/>
  <c r="K40" i="4"/>
  <c r="J40" i="4"/>
  <c r="X39" i="4"/>
  <c r="N39" i="4" s="1"/>
  <c r="V39" i="4"/>
  <c r="U39" i="4"/>
  <c r="T39" i="4"/>
  <c r="R39" i="4"/>
  <c r="Q39" i="4"/>
  <c r="P39" i="4"/>
  <c r="K39" i="4"/>
  <c r="J39" i="4"/>
  <c r="X38" i="4"/>
  <c r="N38" i="4" s="1"/>
  <c r="V38" i="4"/>
  <c r="U38" i="4"/>
  <c r="T38" i="4"/>
  <c r="R38" i="4"/>
  <c r="Q38" i="4"/>
  <c r="P38" i="4"/>
  <c r="K38" i="4"/>
  <c r="J38" i="4"/>
  <c r="X37" i="4"/>
  <c r="N37" i="4" s="1"/>
  <c r="V37" i="4"/>
  <c r="U37" i="4"/>
  <c r="T37" i="4"/>
  <c r="R37" i="4"/>
  <c r="Q37" i="4"/>
  <c r="P37" i="4"/>
  <c r="K37" i="4"/>
  <c r="J37" i="4"/>
  <c r="X36" i="4"/>
  <c r="N36" i="4" s="1"/>
  <c r="V36" i="4"/>
  <c r="U36" i="4"/>
  <c r="T36" i="4"/>
  <c r="R36" i="4"/>
  <c r="Q36" i="4"/>
  <c r="P36" i="4"/>
  <c r="K36" i="4"/>
  <c r="J36" i="4"/>
  <c r="X35" i="4"/>
  <c r="N35" i="4" s="1"/>
  <c r="V35" i="4"/>
  <c r="U35" i="4"/>
  <c r="T35" i="4"/>
  <c r="R35" i="4"/>
  <c r="Q35" i="4"/>
  <c r="P35" i="4"/>
  <c r="K35" i="4"/>
  <c r="J35" i="4"/>
  <c r="X34" i="4"/>
  <c r="N34" i="4" s="1"/>
  <c r="V34" i="4"/>
  <c r="U34" i="4"/>
  <c r="T34" i="4"/>
  <c r="R34" i="4"/>
  <c r="Q34" i="4"/>
  <c r="P34" i="4"/>
  <c r="K34" i="4"/>
  <c r="J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X31" i="4"/>
  <c r="N31" i="4" s="1"/>
  <c r="V31" i="4"/>
  <c r="U31" i="4"/>
  <c r="T31" i="4"/>
  <c r="R31" i="4"/>
  <c r="Q31" i="4"/>
  <c r="P31" i="4"/>
  <c r="K31" i="4"/>
  <c r="J31" i="4"/>
  <c r="X30" i="4"/>
  <c r="N30" i="4" s="1"/>
  <c r="V30" i="4"/>
  <c r="U30" i="4"/>
  <c r="W30" i="4" s="1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X28" i="4"/>
  <c r="N28" i="4" s="1"/>
  <c r="V28" i="4"/>
  <c r="U28" i="4"/>
  <c r="T28" i="4"/>
  <c r="R28" i="4"/>
  <c r="Q28" i="4"/>
  <c r="P28" i="4"/>
  <c r="K28" i="4"/>
  <c r="J28" i="4"/>
  <c r="X27" i="4"/>
  <c r="N27" i="4" s="1"/>
  <c r="V27" i="4"/>
  <c r="U27" i="4"/>
  <c r="T27" i="4"/>
  <c r="R27" i="4"/>
  <c r="Q27" i="4"/>
  <c r="P27" i="4"/>
  <c r="K27" i="4"/>
  <c r="J27" i="4"/>
  <c r="X26" i="4"/>
  <c r="N26" i="4" s="1"/>
  <c r="V26" i="4"/>
  <c r="U26" i="4"/>
  <c r="T26" i="4"/>
  <c r="R26" i="4"/>
  <c r="Q26" i="4"/>
  <c r="P26" i="4"/>
  <c r="K26" i="4"/>
  <c r="J26" i="4"/>
  <c r="X25" i="4"/>
  <c r="N25" i="4" s="1"/>
  <c r="V25" i="4"/>
  <c r="U25" i="4"/>
  <c r="T25" i="4"/>
  <c r="R25" i="4"/>
  <c r="Q25" i="4"/>
  <c r="P25" i="4"/>
  <c r="K25" i="4"/>
  <c r="J25" i="4"/>
  <c r="X24" i="4"/>
  <c r="N24" i="4" s="1"/>
  <c r="V24" i="4"/>
  <c r="U24" i="4"/>
  <c r="T24" i="4"/>
  <c r="R24" i="4"/>
  <c r="Q24" i="4"/>
  <c r="P24" i="4"/>
  <c r="K24" i="4"/>
  <c r="J24" i="4"/>
  <c r="X23" i="4"/>
  <c r="N23" i="4" s="1"/>
  <c r="V23" i="4"/>
  <c r="U23" i="4"/>
  <c r="T23" i="4"/>
  <c r="R23" i="4"/>
  <c r="Q23" i="4"/>
  <c r="P23" i="4"/>
  <c r="K23" i="4"/>
  <c r="J23" i="4"/>
  <c r="X22" i="4"/>
  <c r="N22" i="4" s="1"/>
  <c r="V22" i="4"/>
  <c r="U22" i="4"/>
  <c r="T22" i="4"/>
  <c r="R22" i="4"/>
  <c r="Q22" i="4"/>
  <c r="P22" i="4"/>
  <c r="K22" i="4"/>
  <c r="J22" i="4"/>
  <c r="X21" i="4"/>
  <c r="N21" i="4" s="1"/>
  <c r="V21" i="4"/>
  <c r="U21" i="4"/>
  <c r="T21" i="4"/>
  <c r="R21" i="4"/>
  <c r="Q21" i="4"/>
  <c r="P21" i="4"/>
  <c r="K21" i="4"/>
  <c r="J21" i="4"/>
  <c r="X20" i="4"/>
  <c r="N20" i="4" s="1"/>
  <c r="V20" i="4"/>
  <c r="U20" i="4"/>
  <c r="W20" i="4" s="1"/>
  <c r="T20" i="4"/>
  <c r="R20" i="4"/>
  <c r="Q20" i="4"/>
  <c r="P20" i="4"/>
  <c r="K20" i="4"/>
  <c r="J20" i="4"/>
  <c r="X19" i="4"/>
  <c r="N19" i="4" s="1"/>
  <c r="V19" i="4"/>
  <c r="U19" i="4"/>
  <c r="T19" i="4"/>
  <c r="R19" i="4"/>
  <c r="Q19" i="4"/>
  <c r="P19" i="4"/>
  <c r="K19" i="4"/>
  <c r="J19" i="4"/>
  <c r="X18" i="4"/>
  <c r="N18" i="4" s="1"/>
  <c r="V18" i="4"/>
  <c r="U18" i="4"/>
  <c r="T18" i="4"/>
  <c r="R18" i="4"/>
  <c r="Q18" i="4"/>
  <c r="P18" i="4"/>
  <c r="K18" i="4"/>
  <c r="J18" i="4"/>
  <c r="X17" i="4"/>
  <c r="N17" i="4" s="1"/>
  <c r="V17" i="4"/>
  <c r="U17" i="4"/>
  <c r="T17" i="4"/>
  <c r="R17" i="4"/>
  <c r="Q17" i="4"/>
  <c r="P17" i="4"/>
  <c r="K17" i="4"/>
  <c r="J17" i="4"/>
  <c r="X16" i="4"/>
  <c r="N16" i="4" s="1"/>
  <c r="V16" i="4"/>
  <c r="U16" i="4"/>
  <c r="T16" i="4"/>
  <c r="R16" i="4"/>
  <c r="Q16" i="4"/>
  <c r="P16" i="4"/>
  <c r="K16" i="4"/>
  <c r="J16" i="4"/>
  <c r="X15" i="4"/>
  <c r="N15" i="4" s="1"/>
  <c r="V15" i="4"/>
  <c r="U15" i="4"/>
  <c r="T15" i="4"/>
  <c r="R15" i="4"/>
  <c r="Q15" i="4"/>
  <c r="P15" i="4"/>
  <c r="K15" i="4"/>
  <c r="J15" i="4"/>
  <c r="X14" i="4"/>
  <c r="N14" i="4" s="1"/>
  <c r="V14" i="4"/>
  <c r="U14" i="4"/>
  <c r="T14" i="4"/>
  <c r="R14" i="4"/>
  <c r="Q14" i="4"/>
  <c r="P14" i="4"/>
  <c r="K14" i="4"/>
  <c r="J14" i="4"/>
  <c r="X13" i="4"/>
  <c r="N13" i="4" s="1"/>
  <c r="V13" i="4"/>
  <c r="U13" i="4"/>
  <c r="T13" i="4"/>
  <c r="R13" i="4"/>
  <c r="Q13" i="4"/>
  <c r="P13" i="4"/>
  <c r="K13" i="4"/>
  <c r="J13" i="4"/>
  <c r="V12" i="4"/>
  <c r="U12" i="4"/>
  <c r="T12" i="4"/>
  <c r="R12" i="4"/>
  <c r="A12" i="4"/>
  <c r="X11" i="4"/>
  <c r="N11" i="4" s="1"/>
  <c r="V11" i="4"/>
  <c r="U11" i="4"/>
  <c r="T11" i="4"/>
  <c r="R11" i="4"/>
  <c r="Q11" i="4"/>
  <c r="P11" i="4"/>
  <c r="K11" i="4"/>
  <c r="J11" i="4"/>
  <c r="V10" i="4"/>
  <c r="U10" i="4"/>
  <c r="T10" i="4"/>
  <c r="R10" i="4"/>
  <c r="A10" i="4"/>
  <c r="X9" i="4"/>
  <c r="N9" i="4" s="1"/>
  <c r="V9" i="4"/>
  <c r="U9" i="4"/>
  <c r="T9" i="4"/>
  <c r="R9" i="4"/>
  <c r="Q9" i="4"/>
  <c r="P9" i="4"/>
  <c r="K9" i="4"/>
  <c r="J9" i="4"/>
  <c r="X8" i="4"/>
  <c r="N8" i="4" s="1"/>
  <c r="V8" i="4"/>
  <c r="U8" i="4"/>
  <c r="T8" i="4"/>
  <c r="R8" i="4"/>
  <c r="Q8" i="4"/>
  <c r="P8" i="4"/>
  <c r="K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K6" i="4"/>
  <c r="J6" i="4"/>
  <c r="V5" i="4"/>
  <c r="U5" i="4"/>
  <c r="N5" i="4" s="1"/>
  <c r="T5" i="4"/>
  <c r="R5" i="4"/>
  <c r="A5" i="4"/>
  <c r="X4" i="4"/>
  <c r="N4" i="4" s="1"/>
  <c r="V4" i="4"/>
  <c r="U4" i="4"/>
  <c r="T4" i="4"/>
  <c r="R4" i="4"/>
  <c r="Q4" i="4"/>
  <c r="P4" i="4"/>
  <c r="K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K2" i="4"/>
  <c r="J2" i="4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W67" i="3" s="1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W58" i="3" s="1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W52" i="3" s="1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W43" i="3" s="1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5" i="3"/>
  <c r="N35" i="3" s="1"/>
  <c r="V35" i="3"/>
  <c r="U35" i="3"/>
  <c r="T35" i="3"/>
  <c r="R35" i="3"/>
  <c r="Q35" i="3"/>
  <c r="P35" i="3"/>
  <c r="K35" i="3"/>
  <c r="J35" i="3"/>
  <c r="X34" i="3"/>
  <c r="N34" i="3" s="1"/>
  <c r="V34" i="3"/>
  <c r="U34" i="3"/>
  <c r="T34" i="3"/>
  <c r="R34" i="3"/>
  <c r="Q34" i="3"/>
  <c r="P34" i="3"/>
  <c r="K34" i="3"/>
  <c r="J34" i="3"/>
  <c r="X33" i="3"/>
  <c r="N33" i="3" s="1"/>
  <c r="V33" i="3"/>
  <c r="U33" i="3"/>
  <c r="W33" i="3" s="1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X28" i="3"/>
  <c r="N28" i="3" s="1"/>
  <c r="V28" i="3"/>
  <c r="U28" i="3"/>
  <c r="T28" i="3"/>
  <c r="R28" i="3"/>
  <c r="Q28" i="3"/>
  <c r="P28" i="3"/>
  <c r="K28" i="3"/>
  <c r="J28" i="3"/>
  <c r="X27" i="3"/>
  <c r="N27" i="3" s="1"/>
  <c r="V27" i="3"/>
  <c r="U27" i="3"/>
  <c r="T27" i="3"/>
  <c r="R27" i="3"/>
  <c r="Q27" i="3"/>
  <c r="P27" i="3"/>
  <c r="K27" i="3"/>
  <c r="J27" i="3"/>
  <c r="X26" i="3"/>
  <c r="N26" i="3" s="1"/>
  <c r="V26" i="3"/>
  <c r="U26" i="3"/>
  <c r="W26" i="3" s="1"/>
  <c r="T26" i="3"/>
  <c r="R26" i="3"/>
  <c r="Q26" i="3"/>
  <c r="P26" i="3"/>
  <c r="K26" i="3"/>
  <c r="J26" i="3"/>
  <c r="X25" i="3"/>
  <c r="N25" i="3" s="1"/>
  <c r="V25" i="3"/>
  <c r="U25" i="3"/>
  <c r="T25" i="3"/>
  <c r="R25" i="3"/>
  <c r="Q25" i="3"/>
  <c r="P25" i="3"/>
  <c r="K25" i="3"/>
  <c r="J25" i="3"/>
  <c r="X24" i="3"/>
  <c r="N24" i="3" s="1"/>
  <c r="V24" i="3"/>
  <c r="U24" i="3"/>
  <c r="T24" i="3"/>
  <c r="R24" i="3"/>
  <c r="Q24" i="3"/>
  <c r="P24" i="3"/>
  <c r="K24" i="3"/>
  <c r="J24" i="3"/>
  <c r="X23" i="3"/>
  <c r="N23" i="3" s="1"/>
  <c r="V23" i="3"/>
  <c r="U23" i="3"/>
  <c r="W23" i="3" s="1"/>
  <c r="T23" i="3"/>
  <c r="R23" i="3"/>
  <c r="Q23" i="3"/>
  <c r="P23" i="3"/>
  <c r="K23" i="3"/>
  <c r="J23" i="3"/>
  <c r="X22" i="3"/>
  <c r="N22" i="3" s="1"/>
  <c r="V22" i="3"/>
  <c r="U22" i="3"/>
  <c r="T22" i="3"/>
  <c r="R22" i="3"/>
  <c r="Q22" i="3"/>
  <c r="P22" i="3"/>
  <c r="K22" i="3"/>
  <c r="J22" i="3"/>
  <c r="X21" i="3"/>
  <c r="N21" i="3" s="1"/>
  <c r="V21" i="3"/>
  <c r="U21" i="3"/>
  <c r="W21" i="3" s="1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X19" i="3"/>
  <c r="N19" i="3" s="1"/>
  <c r="V19" i="3"/>
  <c r="U19" i="3"/>
  <c r="T19" i="3"/>
  <c r="R19" i="3"/>
  <c r="Q19" i="3"/>
  <c r="P19" i="3"/>
  <c r="K19" i="3"/>
  <c r="J19" i="3"/>
  <c r="X18" i="3"/>
  <c r="N18" i="3" s="1"/>
  <c r="V18" i="3"/>
  <c r="U18" i="3"/>
  <c r="W18" i="3" s="1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16" i="3"/>
  <c r="N16" i="3" s="1"/>
  <c r="V16" i="3"/>
  <c r="U16" i="3"/>
  <c r="T16" i="3"/>
  <c r="R16" i="3"/>
  <c r="Q16" i="3"/>
  <c r="P16" i="3"/>
  <c r="K16" i="3"/>
  <c r="J16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X13" i="3"/>
  <c r="N13" i="3" s="1"/>
  <c r="V13" i="3"/>
  <c r="U13" i="3"/>
  <c r="W13" i="3" s="1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11" i="3"/>
  <c r="N11" i="3" s="1"/>
  <c r="V11" i="3"/>
  <c r="U11" i="3"/>
  <c r="W11" i="3" s="1"/>
  <c r="T11" i="3"/>
  <c r="R11" i="3"/>
  <c r="Q11" i="3"/>
  <c r="P11" i="3"/>
  <c r="K11" i="3"/>
  <c r="J11" i="3"/>
  <c r="X10" i="3"/>
  <c r="N10" i="3" s="1"/>
  <c r="V10" i="3"/>
  <c r="U10" i="3"/>
  <c r="T10" i="3"/>
  <c r="R10" i="3"/>
  <c r="Q10" i="3"/>
  <c r="P10" i="3"/>
  <c r="K10" i="3"/>
  <c r="J10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W8" i="3" s="1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W3" i="3" s="1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F69" i="2"/>
  <c r="E69" i="2"/>
  <c r="H69" i="2" s="1"/>
  <c r="F68" i="2"/>
  <c r="E68" i="2"/>
  <c r="H68" i="2" s="1"/>
  <c r="F67" i="2"/>
  <c r="E67" i="2"/>
  <c r="H67" i="2" s="1"/>
  <c r="F66" i="2"/>
  <c r="E66" i="2"/>
  <c r="H66" i="2" s="1"/>
  <c r="H65" i="2"/>
  <c r="F65" i="2"/>
  <c r="E65" i="2"/>
  <c r="H64" i="2"/>
  <c r="F64" i="2"/>
  <c r="E64" i="2"/>
  <c r="H63" i="2"/>
  <c r="F63" i="2"/>
  <c r="E63" i="2"/>
  <c r="H62" i="2"/>
  <c r="F62" i="2"/>
  <c r="E62" i="2"/>
  <c r="F61" i="2"/>
  <c r="E61" i="2"/>
  <c r="H61" i="2" s="1"/>
  <c r="F60" i="2"/>
  <c r="E60" i="2"/>
  <c r="H60" i="2" s="1"/>
  <c r="F59" i="2"/>
  <c r="E59" i="2"/>
  <c r="H59" i="2" s="1"/>
  <c r="F58" i="2"/>
  <c r="E58" i="2"/>
  <c r="H58" i="2" s="1"/>
  <c r="F57" i="2"/>
  <c r="E57" i="2"/>
  <c r="H57" i="2" s="1"/>
  <c r="F56" i="2"/>
  <c r="E56" i="2"/>
  <c r="H56" i="2" s="1"/>
  <c r="H55" i="2"/>
  <c r="F55" i="2"/>
  <c r="E55" i="2"/>
  <c r="H54" i="2"/>
  <c r="F54" i="2"/>
  <c r="E54" i="2"/>
  <c r="H53" i="2"/>
  <c r="F53" i="2"/>
  <c r="E53" i="2"/>
  <c r="H52" i="2"/>
  <c r="F52" i="2"/>
  <c r="E52" i="2"/>
  <c r="F51" i="2"/>
  <c r="E51" i="2"/>
  <c r="H51" i="2" s="1"/>
  <c r="F50" i="2"/>
  <c r="E50" i="2"/>
  <c r="H50" i="2" s="1"/>
  <c r="H49" i="2"/>
  <c r="L49" i="2" s="1"/>
  <c r="M49" i="2" s="1"/>
  <c r="F49" i="2"/>
  <c r="E49" i="2"/>
  <c r="H46" i="2"/>
  <c r="F46" i="2"/>
  <c r="E46" i="2"/>
  <c r="H45" i="2"/>
  <c r="F45" i="2"/>
  <c r="E45" i="2"/>
  <c r="F44" i="2"/>
  <c r="E44" i="2"/>
  <c r="H44" i="2" s="1"/>
  <c r="L44" i="2" s="1"/>
  <c r="M44" i="2" s="1"/>
  <c r="F41" i="2"/>
  <c r="E41" i="2"/>
  <c r="H41" i="2" s="1"/>
  <c r="F40" i="2"/>
  <c r="E40" i="2"/>
  <c r="H40" i="2" s="1"/>
  <c r="H39" i="2"/>
  <c r="F39" i="2"/>
  <c r="E39" i="2"/>
  <c r="H38" i="2"/>
  <c r="F38" i="2"/>
  <c r="E38" i="2"/>
  <c r="H37" i="2"/>
  <c r="F37" i="2"/>
  <c r="E37" i="2"/>
  <c r="H36" i="2"/>
  <c r="F36" i="2"/>
  <c r="E36" i="2"/>
  <c r="F35" i="2"/>
  <c r="E35" i="2"/>
  <c r="H35" i="2" s="1"/>
  <c r="F34" i="2"/>
  <c r="E34" i="2"/>
  <c r="H34" i="2" s="1"/>
  <c r="F33" i="2"/>
  <c r="E33" i="2"/>
  <c r="H33" i="2" s="1"/>
  <c r="F32" i="2"/>
  <c r="E32" i="2"/>
  <c r="H32" i="2" s="1"/>
  <c r="F31" i="2"/>
  <c r="E31" i="2"/>
  <c r="H31" i="2" s="1"/>
  <c r="F30" i="2"/>
  <c r="E30" i="2"/>
  <c r="H30" i="2" s="1"/>
  <c r="H29" i="2"/>
  <c r="F29" i="2"/>
  <c r="E29" i="2"/>
  <c r="F28" i="2"/>
  <c r="E28" i="2"/>
  <c r="H28" i="2" s="1"/>
  <c r="F25" i="2"/>
  <c r="E25" i="2"/>
  <c r="H25" i="2" s="1"/>
  <c r="F24" i="2"/>
  <c r="E24" i="2"/>
  <c r="H24" i="2" s="1"/>
  <c r="F23" i="2"/>
  <c r="E23" i="2"/>
  <c r="H23" i="2" s="1"/>
  <c r="F22" i="2"/>
  <c r="E22" i="2"/>
  <c r="H22" i="2" s="1"/>
  <c r="H21" i="2"/>
  <c r="F21" i="2"/>
  <c r="E21" i="2"/>
  <c r="F20" i="2"/>
  <c r="E20" i="2"/>
  <c r="H20" i="2" s="1"/>
  <c r="H19" i="2"/>
  <c r="F19" i="2"/>
  <c r="E19" i="2"/>
  <c r="H18" i="2"/>
  <c r="F18" i="2"/>
  <c r="E18" i="2"/>
  <c r="F17" i="2"/>
  <c r="E17" i="2"/>
  <c r="H17" i="2" s="1"/>
  <c r="F16" i="2"/>
  <c r="E16" i="2"/>
  <c r="H16" i="2" s="1"/>
  <c r="H15" i="2"/>
  <c r="F15" i="2"/>
  <c r="E15" i="2"/>
  <c r="F14" i="2"/>
  <c r="E14" i="2"/>
  <c r="H14" i="2" s="1"/>
  <c r="F13" i="2"/>
  <c r="E13" i="2"/>
  <c r="H13" i="2" s="1"/>
  <c r="H12" i="2"/>
  <c r="F12" i="2"/>
  <c r="E12" i="2"/>
  <c r="F11" i="2"/>
  <c r="E11" i="2"/>
  <c r="H11" i="2" s="1"/>
  <c r="F8" i="2"/>
  <c r="E8" i="2"/>
  <c r="H8" i="2" s="1"/>
  <c r="F7" i="2"/>
  <c r="E7" i="2"/>
  <c r="H7" i="2" s="1"/>
  <c r="F6" i="2"/>
  <c r="E6" i="2"/>
  <c r="H6" i="2" s="1"/>
  <c r="H5" i="2"/>
  <c r="F5" i="2"/>
  <c r="E5" i="2"/>
  <c r="H4" i="2"/>
  <c r="F4" i="2"/>
  <c r="E4" i="2"/>
  <c r="F3" i="2"/>
  <c r="E3" i="2"/>
  <c r="H3" i="2" s="1"/>
  <c r="L3" i="2" s="1"/>
  <c r="M3" i="2" s="1"/>
  <c r="M2" i="2"/>
  <c r="L2" i="2"/>
  <c r="H2" i="2"/>
  <c r="F2" i="2"/>
  <c r="E2" i="2"/>
  <c r="S2" i="4"/>
  <c r="W4" i="4" l="1"/>
  <c r="W11" i="4"/>
  <c r="W15" i="4"/>
  <c r="W25" i="4"/>
  <c r="W35" i="4"/>
  <c r="W45" i="4"/>
  <c r="W44" i="4"/>
  <c r="W77" i="3"/>
  <c r="W16" i="3"/>
  <c r="W6" i="3"/>
  <c r="W82" i="3"/>
  <c r="W62" i="3"/>
  <c r="W20" i="3"/>
  <c r="W32" i="4"/>
  <c r="W65" i="3"/>
  <c r="W46" i="3"/>
  <c r="W5" i="4"/>
  <c r="P5" i="4" s="1"/>
  <c r="W22" i="3"/>
  <c r="W84" i="3"/>
  <c r="W31" i="3"/>
  <c r="W41" i="3"/>
  <c r="W71" i="3"/>
  <c r="W81" i="3"/>
  <c r="W80" i="3"/>
  <c r="W18" i="4"/>
  <c r="W19" i="4"/>
  <c r="W43" i="4"/>
  <c r="W45" i="3"/>
  <c r="W79" i="3"/>
  <c r="W44" i="3"/>
  <c r="W78" i="3"/>
  <c r="W16" i="4"/>
  <c r="W28" i="4"/>
  <c r="W29" i="4"/>
  <c r="W19" i="3"/>
  <c r="W2" i="3"/>
  <c r="W28" i="3"/>
  <c r="W55" i="3"/>
  <c r="W66" i="3"/>
  <c r="W7" i="4"/>
  <c r="P7" i="4" s="1"/>
  <c r="W64" i="3"/>
  <c r="W3" i="4"/>
  <c r="P3" i="4" s="1"/>
  <c r="W83" i="3"/>
  <c r="W27" i="3"/>
  <c r="W25" i="3"/>
  <c r="W38" i="3"/>
  <c r="W51" i="3"/>
  <c r="W86" i="3"/>
  <c r="W47" i="3"/>
  <c r="W36" i="3"/>
  <c r="W48" i="3"/>
  <c r="W70" i="3"/>
  <c r="W85" i="3"/>
  <c r="W40" i="3"/>
  <c r="W60" i="3"/>
  <c r="W23" i="4"/>
  <c r="W24" i="4"/>
  <c r="W75" i="3"/>
  <c r="W9" i="4"/>
  <c r="W22" i="4"/>
  <c r="W38" i="4"/>
  <c r="W39" i="4"/>
  <c r="W39" i="3"/>
  <c r="W9" i="3"/>
  <c r="W10" i="3"/>
  <c r="W12" i="3"/>
  <c r="W34" i="3"/>
  <c r="W35" i="3"/>
  <c r="W37" i="3"/>
  <c r="W56" i="3"/>
  <c r="W57" i="3"/>
  <c r="W74" i="3"/>
  <c r="W8" i="4"/>
  <c r="W21" i="4"/>
  <c r="W37" i="4"/>
  <c r="W17" i="3"/>
  <c r="W42" i="3"/>
  <c r="W59" i="3"/>
  <c r="W4" i="3"/>
  <c r="W5" i="3"/>
  <c r="W7" i="3"/>
  <c r="W29" i="3"/>
  <c r="W30" i="3"/>
  <c r="W32" i="3"/>
  <c r="W53" i="3"/>
  <c r="W17" i="4"/>
  <c r="W33" i="4"/>
  <c r="W34" i="4"/>
  <c r="W15" i="3"/>
  <c r="W76" i="3"/>
  <c r="W69" i="3"/>
  <c r="W14" i="3"/>
  <c r="W24" i="3"/>
  <c r="W49" i="3"/>
  <c r="W50" i="3"/>
  <c r="W68" i="3"/>
  <c r="W13" i="4"/>
  <c r="W14" i="4"/>
  <c r="W31" i="4"/>
  <c r="W27" i="4"/>
  <c r="W72" i="3"/>
  <c r="N12" i="4"/>
  <c r="W12" i="4"/>
  <c r="P12" i="4" s="1"/>
  <c r="L28" i="2"/>
  <c r="M28" i="2" s="1"/>
  <c r="L11" i="2"/>
  <c r="M11" i="2" s="1"/>
  <c r="W61" i="3"/>
  <c r="L6" i="2"/>
  <c r="M6" i="2" s="1"/>
  <c r="W6" i="4"/>
  <c r="W41" i="4"/>
  <c r="W54" i="3"/>
  <c r="W73" i="3"/>
  <c r="W36" i="4"/>
  <c r="W63" i="3"/>
  <c r="W2" i="4"/>
  <c r="N7" i="4"/>
  <c r="W26" i="4"/>
  <c r="N10" i="4"/>
  <c r="W10" i="4"/>
  <c r="P10" i="4" s="1"/>
  <c r="N3" i="4"/>
  <c r="Q5" i="4"/>
  <c r="A9" i="4"/>
  <c r="Q7" i="4"/>
  <c r="A6" i="4"/>
  <c r="Q12" i="4"/>
  <c r="A2" i="4"/>
  <c r="Q10" i="4"/>
  <c r="A4" i="4"/>
  <c r="A11" i="4"/>
  <c r="A8" i="4"/>
  <c r="Q3" i="4"/>
  <c r="S7" i="4" l="1"/>
  <c r="S5" i="4"/>
  <c r="S12" i="4"/>
  <c r="S10" i="4"/>
  <c r="S3" i="4"/>
  <c r="S13" i="4"/>
  <c r="S11" i="4"/>
  <c r="X12" i="4"/>
  <c r="S6" i="4"/>
  <c r="J7" i="4" s="1"/>
  <c r="J12" i="4"/>
  <c r="S8" i="4"/>
  <c r="X7" i="4"/>
  <c r="S2" i="3"/>
  <c r="S4" i="4"/>
  <c r="J3" i="4"/>
  <c r="X3" i="4"/>
  <c r="X5" i="4"/>
  <c r="J5" i="4"/>
  <c r="S9" i="4"/>
  <c r="S14" i="4"/>
  <c r="S3" i="3"/>
  <c r="J10" i="4"/>
  <c r="X10" i="4"/>
  <c r="S4" i="3"/>
  <c r="S15" i="4"/>
  <c r="S16" i="4"/>
  <c r="S5" i="3"/>
  <c r="S6" i="3"/>
  <c r="S17" i="4"/>
  <c r="S18" i="4"/>
  <c r="S7" i="3"/>
  <c r="S8" i="3"/>
  <c r="S19" i="4"/>
  <c r="S20" i="4"/>
  <c r="S9" i="3"/>
  <c r="S10" i="3"/>
  <c r="S21" i="4"/>
  <c r="S22" i="4"/>
  <c r="S11" i="3"/>
  <c r="S12" i="3"/>
  <c r="S23" i="4"/>
  <c r="S24" i="4"/>
  <c r="S13" i="3"/>
  <c r="S14" i="3"/>
  <c r="S25" i="4"/>
  <c r="S26" i="4"/>
  <c r="S15" i="3"/>
  <c r="S16" i="3"/>
  <c r="S27" i="4"/>
  <c r="S28" i="4"/>
  <c r="S17" i="3"/>
  <c r="S18" i="3"/>
  <c r="S29" i="4"/>
  <c r="S30" i="4"/>
  <c r="S19" i="3"/>
  <c r="S31" i="4"/>
  <c r="S20" i="3"/>
  <c r="S21" i="3"/>
  <c r="S32" i="4"/>
  <c r="S33" i="4"/>
  <c r="S22" i="3"/>
  <c r="S23" i="3"/>
  <c r="S34" i="4"/>
  <c r="S35" i="4"/>
  <c r="S24" i="3"/>
  <c r="S25" i="3"/>
  <c r="S36" i="4"/>
  <c r="S37" i="4"/>
  <c r="S26" i="3"/>
  <c r="S27" i="3"/>
  <c r="S38" i="4"/>
  <c r="S39" i="4"/>
  <c r="S28" i="3"/>
  <c r="S29" i="3"/>
  <c r="S40" i="4"/>
  <c r="S41" i="4"/>
  <c r="S30" i="3"/>
  <c r="S31" i="3"/>
  <c r="S42" i="4"/>
  <c r="S43" i="4"/>
  <c r="S32" i="3"/>
  <c r="S33" i="3"/>
  <c r="S44" i="4"/>
  <c r="S45" i="4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</calcChain>
</file>

<file path=xl/sharedStrings.xml><?xml version="1.0" encoding="utf-8"?>
<sst xmlns="http://schemas.openxmlformats.org/spreadsheetml/2006/main" count="842" uniqueCount="391">
  <si>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</si>
  <si>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</si>
  <si>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</si>
  <si>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</si>
  <si>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</si>
  <si>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</si>
  <si>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</si>
  <si>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</si>
  <si>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</si>
  <si>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</si>
  <si>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</si>
  <si>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</si>
  <si>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</si>
  <si>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</si>
  <si>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</si>
  <si>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</si>
  <si>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</si>
  <si>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</si>
  <si>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</si>
  <si>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</si>
  <si>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</si>
  <si>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</si>
  <si>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</si>
  <si>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</si>
  <si>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</si>
  <si>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</si>
  <si>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</si>
  <si>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</si>
  <si>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</si>
  <si>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</si>
  <si>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</si>
  <si>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</si>
  <si>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</si>
  <si>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</si>
  <si>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</si>
  <si>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</si>
  <si>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</si>
  <si>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</si>
  <si>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</si>
  <si>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</si>
  <si>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</si>
  <si>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</si>
  <si>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</si>
  <si>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</si>
  <si>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</si>
  <si>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</si>
  <si>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</si>
  <si>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</si>
  <si>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</si>
  <si>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</si>
  <si>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</si>
  <si>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</si>
  <si>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</si>
  <si>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</si>
  <si>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</si>
  <si>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</si>
  <si>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</si>
  <si>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</si>
  <si>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</si>
  <si>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</si>
  <si>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</si>
  <si>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</si>
  <si>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кокосом "Бонджорно", 35%, 0,18 кг, пл/с</t>
  </si>
  <si>
    <t>Рикотта с манго и маракуйей "Бонджорно", 35%,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</si>
  <si>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</si>
  <si>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</si>
  <si>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</si>
  <si>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</si>
  <si>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</si>
  <si>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</si>
  <si>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</si>
  <si>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</si>
  <si>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</si>
  <si>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</si>
  <si>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</si>
  <si>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</si>
  <si>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</si>
  <si>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</si>
  <si>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</si>
  <si>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</si>
  <si>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</si>
  <si>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</si>
  <si>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</si>
  <si>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</si>
  <si>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</si>
  <si>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</si>
  <si>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</si>
  <si>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</si>
  <si>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</si>
  <si>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</si>
  <si>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</si>
  <si>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</si>
  <si>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</si>
  <si>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</si>
  <si>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</si>
  <si>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</si>
  <si>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</si>
  <si>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</si>
  <si>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</si>
  <si>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</si>
  <si>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</si>
  <si>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</si>
  <si>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</si>
  <si>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</si>
  <si>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</si>
  <si>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</si>
  <si>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Робиола "Unagrande", 65%, 0,14 кг, пл/с</t>
  </si>
  <si>
    <t>Робиола "Pretto", 65%, 0,18 кг, пл/с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</si>
  <si>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</si>
  <si>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</si>
  <si>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</si>
  <si>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</si>
  <si>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</si>
  <si>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</si>
  <si>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</si>
  <si>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</si>
  <si>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</si>
  <si>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</si>
  <si>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</si>
  <si>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</si>
  <si>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</si>
  <si>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</si>
  <si>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</si>
  <si>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</si>
  <si>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</si>
  <si>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</si>
  <si>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</si>
  <si>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</si>
  <si>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</si>
  <si>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</si>
  <si>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</si>
  <si>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</si>
  <si>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</si>
  <si>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</si>
  <si>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</si>
  <si>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</si>
  <si>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</si>
  <si>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</si>
  <si>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</si>
  <si>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</si>
  <si>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</si>
  <si>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</si>
  <si>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</si>
  <si>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</si>
  <si>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</si>
  <si>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</si>
  <si>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</si>
  <si>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</si>
  <si>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</si>
  <si>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</si>
  <si>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</si>
  <si>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</si>
  <si>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</si>
  <si>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</si>
  <si>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</si>
  <si>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Н0000099331</t>
  </si>
  <si>
    <t>Н0000093444</t>
  </si>
  <si>
    <t>00-00008879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</si>
  <si>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</si>
  <si>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</si>
  <si>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</si>
  <si>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</si>
  <si>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</si>
  <si>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</si>
  <si>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</si>
  <si>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</si>
  <si>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</si>
  <si>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</si>
  <si>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</si>
  <si>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</si>
  <si>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</si>
  <si>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</si>
  <si>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</si>
  <si>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</si>
  <si>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</si>
  <si>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</si>
  <si>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</si>
  <si>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</si>
  <si>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</si>
  <si>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</si>
  <si>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</si>
  <si>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</si>
  <si>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</si>
  <si>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</si>
  <si>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</si>
  <si>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</si>
  <si>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</si>
  <si>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</si>
  <si>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</si>
  <si>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</si>
  <si>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</si>
  <si>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</si>
  <si>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</si>
  <si>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</si>
  <si>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</si>
  <si>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</si>
  <si>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</si>
  <si>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</si>
  <si>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</si>
  <si>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</si>
  <si>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</si>
  <si>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00-00011038</t>
  </si>
  <si>
    <t>00-00011039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</si>
  <si>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</si>
  <si>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</si>
  <si>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</si>
  <si>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</si>
  <si>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</si>
  <si>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</si>
  <si>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</si>
  <si>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</si>
  <si>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</si>
  <si>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</si>
  <si>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</si>
  <si>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</si>
  <si>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</si>
  <si>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</si>
  <si>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</si>
  <si>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</si>
  <si>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</si>
  <si>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</si>
  <si>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</si>
  <si>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</si>
  <si>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</si>
  <si>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</si>
  <si>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</si>
  <si>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</si>
  <si>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</si>
  <si>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</si>
  <si>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</si>
  <si>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</si>
  <si>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</si>
  <si>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</si>
  <si>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</si>
  <si>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</si>
  <si>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Н0000097944</t>
  </si>
  <si>
    <t>Н0000098397</t>
  </si>
  <si>
    <t>Н0000098466</t>
  </si>
  <si>
    <t>Н0000098693</t>
  </si>
  <si>
    <t>Н0000085588</t>
  </si>
  <si>
    <t>00-00010058</t>
  </si>
  <si>
    <t>00-00008892</t>
  </si>
  <si>
    <t>00-00009304</t>
  </si>
  <si>
    <t>00-00009306</t>
  </si>
  <si>
    <t>00-00010059</t>
  </si>
  <si>
    <t>Н0000097945</t>
  </si>
  <si>
    <t>00-00011035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</si>
  <si>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</si>
  <si>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</si>
  <si>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</si>
  <si>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</si>
  <si>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</si>
  <si>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</si>
  <si>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</si>
  <si>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</si>
  <si>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</si>
  <si>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</si>
  <si>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</si>
  <si>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</si>
  <si>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</si>
  <si>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</si>
  <si>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</si>
  <si>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</si>
  <si>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</si>
  <si>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</si>
  <si>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</si>
  <si>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</si>
  <si>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</si>
  <si>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</si>
  <si>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</si>
  <si>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</si>
  <si>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</si>
  <si>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</si>
  <si>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</si>
  <si>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</si>
  <si>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</si>
  <si>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</si>
  <si>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</si>
  <si>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</si>
  <si>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</si>
  <si>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</si>
  <si>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</si>
  <si>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</si>
  <si>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</si>
  <si>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</si>
  <si>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</si>
  <si>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</si>
  <si>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</si>
  <si>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</si>
  <si>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</si>
  <si>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</si>
  <si>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</si>
  <si>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</si>
  <si>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</si>
  <si>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Сакко, без лактозы</t>
  </si>
  <si>
    <t>Сулугуни</t>
  </si>
  <si>
    <t>ВкусВилл</t>
  </si>
  <si>
    <t>[99]</t>
  </si>
  <si>
    <t>2.7, Альче, без лактозы</t>
  </si>
  <si>
    <t>Моцарелла</t>
  </si>
  <si>
    <t>Вкусвилл</t>
  </si>
  <si>
    <t>[142, 149, 156]</t>
  </si>
  <si>
    <t>Unagrande</t>
  </si>
  <si>
    <t>Умалат</t>
  </si>
  <si>
    <t>3.2, Biotec, без лактозы</t>
  </si>
  <si>
    <t>Фиор Ди Латте</t>
  </si>
  <si>
    <t>[147, 109, 148]</t>
  </si>
  <si>
    <t>Чильеджина</t>
  </si>
  <si>
    <t>2.7, Сакко</t>
  </si>
  <si>
    <t>Pretto</t>
  </si>
  <si>
    <t>[121, 89, 146, 157, 129, 94, 117, 118, 82, 132, 145, 153, 154, 122, 88]</t>
  </si>
  <si>
    <t>Эсперсен</t>
  </si>
  <si>
    <t>Aventino</t>
  </si>
  <si>
    <t>Красная птица</t>
  </si>
  <si>
    <t>Metro Chef</t>
  </si>
  <si>
    <t>Лента Fresh</t>
  </si>
  <si>
    <t>Зеленая линия</t>
  </si>
  <si>
    <t>Foodfest</t>
  </si>
  <si>
    <t>2.7, Альче</t>
  </si>
  <si>
    <t>[92, 124, 91, 90, 130, 96, 84, 85, 83, 136, 131, 86, 87, 159]</t>
  </si>
  <si>
    <t>Бонджорно</t>
  </si>
  <si>
    <t>Из Лавки</t>
  </si>
  <si>
    <t>3.2, Biotec</t>
  </si>
  <si>
    <t>[143, 144, 135]</t>
  </si>
  <si>
    <t>3.2, Сакко</t>
  </si>
  <si>
    <t>[112, 113, 120, 126, 111, 115, 134, 116, 128, 151, 105, 107, 119, 125, 103, 101, 106, 133, 104, 152, 102]</t>
  </si>
  <si>
    <t>Каждый день</t>
  </si>
  <si>
    <t>Orecchio Oro</t>
  </si>
  <si>
    <t>SPAR</t>
  </si>
  <si>
    <t>Turatti</t>
  </si>
  <si>
    <t>Ваш выбор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</si>
  <si>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</si>
  <si>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</si>
  <si>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</si>
  <si>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</si>
  <si>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</si>
  <si>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</si>
  <si>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</si>
  <si>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</si>
  <si>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</si>
  <si>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</si>
  <si>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</si>
  <si>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</si>
  <si>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</si>
  <si>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</si>
  <si>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</si>
  <si>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</si>
  <si>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</si>
  <si>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</si>
  <si>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</si>
  <si>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</si>
  <si>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Вода: 8</t>
  </si>
  <si>
    <t>-</t>
  </si>
  <si>
    <t>Вода: 100</t>
  </si>
  <si>
    <t>Вода: 200</t>
  </si>
  <si>
    <t>Соль: 30</t>
  </si>
  <si>
    <t>Ульма</t>
  </si>
  <si>
    <t>Соль: 1</t>
  </si>
  <si>
    <t>Соль: 460</t>
  </si>
  <si>
    <t>Соль: 200</t>
  </si>
  <si>
    <t>Соль: 280</t>
  </si>
  <si>
    <t>Соль: 370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</si>
  <si>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</si>
  <si>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</si>
  <si>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</si>
  <si>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</si>
  <si>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</si>
  <si>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</si>
  <si>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</si>
  <si>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1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</si>
  <si>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</si>
  <si>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</si>
  <si>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без лактозы "Красная птица", 45%, 0,125/0,225 кг, ф/п</t>
  </si>
  <si>
    <t>Моцарелла в воде Чильеджина "Unagrande", 50%, 0,125/0,225 кг, ф/п, (8 шт)</t>
  </si>
  <si>
    <t>Моцарелла в воде Чильеджина без лактозы "Красная птица", 45%, 0,125/0,225 кг, ф/п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</si>
  <si>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</si>
  <si>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</si>
  <si>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</si>
  <si>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Качокавалло "Unagrande", 45%, 0,26 кг, в/у, (8 шт)</t>
  </si>
  <si>
    <t>3.6, Альче</t>
  </si>
  <si>
    <t>2</t>
  </si>
  <si>
    <t>Моцарелла без лактозы «Вкусвилл», 45%, 0,1 кг, ф/п (кубики)</t>
  </si>
  <si>
    <t>Моцарелла для бутербродов "Aventino", 45%, 0,2 кг, т/ф</t>
  </si>
  <si>
    <t>Моцарелла для пиццы "SORIMA" 45%, 1,2 кг, т/ф</t>
  </si>
  <si>
    <t>Моцарелла палочки "Красная птица", 45%, 0,12 кг, т/ф</t>
  </si>
  <si>
    <t>Моцарелла палочки 7,5 гр Эсперсен, 45%, 3,6 кг, пл/л</t>
  </si>
  <si>
    <t>ОАЭ_Моцарелла без лактозы "Unagrande", 45%, 0,15 (кубики)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</si>
  <si>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</si>
  <si>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</si>
  <si>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палочки "Красная птица", 45%, 0,12 кг, т/ф</t>
  </si>
  <si>
    <t>Сулугуни палочки "Умалат", 45%, 3,5 кг, п/л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</si>
</sst>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  <family val="2"/>
    </font>
    <font>
      <sz val="8"/>
      <name val="Calibri"/>
      <family val="2"/>
    </font>
    <font>
      <sz val="7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D9DDDC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7" fillId="0" borderId="2" xfId="0" applyFont="1" applyBorder="1" applyAlignment="1">
      <alignment horizontal="center" vertical="top"/>
    </xf>
    <xf numFmtId="0" fontId="8" fillId="2" borderId="2" xfId="0" applyFont="1" applyFill="1" applyBorder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4" borderId="0" xfId="0" applyFont="1" applyFill="1"/>
    <xf numFmtId="0" fontId="8" fillId="2" borderId="0" xfId="0" applyFont="1" applyFill="1"/>
    <xf numFmtId="0" fontId="8" fillId="0" borderId="2" xfId="0" applyFont="1" applyBorder="1"/>
    <xf numFmtId="0" fontId="9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39" x14ac:dyDescent="0.2"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M1" s="23">
        <v>11</v>
      </c>
      <c r="N1" s="23">
        <v>12</v>
      </c>
      <c r="O1" s="23">
        <v>13</v>
      </c>
      <c r="P1" s="23">
        <v>14</v>
      </c>
      <c r="Q1" s="23">
        <v>15</v>
      </c>
      <c r="R1" s="23">
        <v>16</v>
      </c>
      <c r="S1" s="23">
        <v>17</v>
      </c>
      <c r="T1" s="23">
        <v>18</v>
      </c>
      <c r="U1" s="23">
        <v>19</v>
      </c>
      <c r="V1" s="23">
        <v>20</v>
      </c>
      <c r="W1" s="23">
        <v>21</v>
      </c>
      <c r="X1" s="23">
        <v>22</v>
      </c>
      <c r="Y1" s="23">
        <v>23</v>
      </c>
      <c r="Z1" s="23">
        <v>24</v>
      </c>
      <c r="AA1" s="23">
        <v>25</v>
      </c>
      <c r="AB1" s="23">
        <v>26</v>
      </c>
      <c r="AC1" s="23">
        <v>27</v>
      </c>
      <c r="AD1" s="23">
        <v>28</v>
      </c>
      <c r="AE1" s="23">
        <v>29</v>
      </c>
      <c r="AF1" s="23">
        <v>30</v>
      </c>
      <c r="AG1" s="23">
        <v>31</v>
      </c>
      <c r="AH1" s="23">
        <v>32</v>
      </c>
      <c r="AI1" s="23">
        <v>33</v>
      </c>
      <c r="AJ1" s="23">
        <v>34</v>
      </c>
      <c r="AK1" s="23">
        <v>35</v>
      </c>
      <c r="AL1" s="23">
        <v>36</v>
      </c>
      <c r="AM1" s="23">
        <v>37</v>
      </c>
      <c r="AN1" s="23">
        <v>38</v>
      </c>
      <c r="AO1" s="23">
        <v>39</v>
      </c>
      <c r="AP1" s="23">
        <v>40</v>
      </c>
      <c r="AQ1" s="23">
        <v>41</v>
      </c>
      <c r="AR1" s="23">
        <v>42</v>
      </c>
      <c r="AS1" s="23">
        <v>43</v>
      </c>
      <c r="AT1" s="23">
        <v>44</v>
      </c>
      <c r="AU1" s="23">
        <v>45</v>
      </c>
      <c r="AV1" s="23">
        <v>46</v>
      </c>
      <c r="AW1" s="23">
        <v>47</v>
      </c>
      <c r="AX1" s="23">
        <v>48</v>
      </c>
      <c r="AY1" s="23">
        <v>49</v>
      </c>
      <c r="AZ1" s="23">
        <v>50</v>
      </c>
      <c r="BA1" s="23">
        <v>51</v>
      </c>
      <c r="BB1" s="23">
        <v>52</v>
      </c>
      <c r="BC1" s="23">
        <v>53</v>
      </c>
      <c r="BD1" s="23">
        <v>54</v>
      </c>
      <c r="BE1" s="23">
        <v>55</v>
      </c>
      <c r="BF1" s="23">
        <v>56</v>
      </c>
      <c r="BG1" s="23">
        <v>57</v>
      </c>
      <c r="BH1" s="23">
        <v>58</v>
      </c>
      <c r="BI1" s="23">
        <v>59</v>
      </c>
      <c r="BJ1" s="23">
        <v>60</v>
      </c>
      <c r="BK1" s="23">
        <v>61</v>
      </c>
      <c r="BL1" s="23">
        <v>62</v>
      </c>
      <c r="BM1" s="23">
        <v>63</v>
      </c>
      <c r="BN1" s="23">
        <v>64</v>
      </c>
      <c r="BO1" s="23">
        <v>65</v>
      </c>
      <c r="BP1" s="23">
        <v>66</v>
      </c>
      <c r="BQ1" s="23">
        <v>67</v>
      </c>
      <c r="BR1" s="23">
        <v>68</v>
      </c>
      <c r="BS1" s="23">
        <v>69</v>
      </c>
      <c r="BT1" s="23">
        <v>70</v>
      </c>
      <c r="BU1" s="23">
        <v>71</v>
      </c>
      <c r="BV1" s="23">
        <v>72</v>
      </c>
      <c r="BW1" s="23">
        <v>73</v>
      </c>
      <c r="BX1" s="23">
        <v>74</v>
      </c>
      <c r="BY1" s="23">
        <v>75</v>
      </c>
      <c r="BZ1" s="23">
        <v>76</v>
      </c>
      <c r="CA1" s="23">
        <v>77</v>
      </c>
      <c r="CB1" s="23">
        <v>78</v>
      </c>
      <c r="CC1" s="23">
        <v>79</v>
      </c>
      <c r="CD1" s="23">
        <v>80</v>
      </c>
      <c r="CE1" s="23">
        <v>81</v>
      </c>
      <c r="CF1" s="23">
        <v>82</v>
      </c>
      <c r="CG1" s="23">
        <v>83</v>
      </c>
      <c r="CH1" s="23">
        <v>84</v>
      </c>
      <c r="CI1" s="23">
        <v>85</v>
      </c>
      <c r="CJ1" s="23">
        <v>86</v>
      </c>
      <c r="CK1" s="23">
        <v>87</v>
      </c>
      <c r="CL1" s="23">
        <v>88</v>
      </c>
      <c r="CM1" s="23">
        <v>89</v>
      </c>
      <c r="CN1" s="23">
        <v>90</v>
      </c>
      <c r="CO1" s="23">
        <v>91</v>
      </c>
      <c r="CP1" s="23">
        <v>92</v>
      </c>
      <c r="CQ1" s="23">
        <v>93</v>
      </c>
      <c r="CR1" s="23">
        <v>94</v>
      </c>
      <c r="CS1" s="23">
        <v>95</v>
      </c>
      <c r="CT1" s="23">
        <v>96</v>
      </c>
      <c r="CU1" s="23">
        <v>97</v>
      </c>
      <c r="CV1" s="23">
        <v>98</v>
      </c>
      <c r="CW1" s="23">
        <v>99</v>
      </c>
      <c r="CX1" s="23">
        <v>100</v>
      </c>
      <c r="CY1" s="23">
        <v>101</v>
      </c>
      <c r="CZ1" s="23">
        <v>102</v>
      </c>
      <c r="DA1" s="23">
        <v>103</v>
      </c>
      <c r="DB1" s="23">
        <v>104</v>
      </c>
      <c r="DC1" s="23">
        <v>105</v>
      </c>
      <c r="DD1" s="23">
        <v>106</v>
      </c>
      <c r="DE1" s="23">
        <v>107</v>
      </c>
      <c r="DF1" s="23">
        <v>108</v>
      </c>
      <c r="DG1" s="23">
        <v>109</v>
      </c>
      <c r="DH1" s="23">
        <v>110</v>
      </c>
      <c r="DI1" s="23">
        <v>111</v>
      </c>
      <c r="DJ1" s="23">
        <v>112</v>
      </c>
      <c r="DK1" s="23">
        <v>113</v>
      </c>
      <c r="DL1" s="23">
        <v>114</v>
      </c>
      <c r="DM1" s="23">
        <v>115</v>
      </c>
      <c r="DN1" s="23">
        <v>116</v>
      </c>
      <c r="DO1" s="23">
        <v>117</v>
      </c>
      <c r="DP1" s="23">
        <v>118</v>
      </c>
      <c r="DQ1" s="23">
        <v>119</v>
      </c>
      <c r="DR1" s="23">
        <v>120</v>
      </c>
      <c r="DS1" s="23">
        <v>121</v>
      </c>
      <c r="DT1" s="23">
        <v>122</v>
      </c>
      <c r="DU1" s="23">
        <v>123</v>
      </c>
      <c r="DV1" s="23">
        <v>124</v>
      </c>
      <c r="DW1" s="23">
        <v>125</v>
      </c>
      <c r="DX1" s="23">
        <v>126</v>
      </c>
      <c r="DY1" s="23">
        <v>127</v>
      </c>
      <c r="DZ1" s="23">
        <v>128</v>
      </c>
      <c r="EA1" s="23">
        <v>129</v>
      </c>
      <c r="EB1" s="23">
        <v>130</v>
      </c>
      <c r="EC1" s="23">
        <v>131</v>
      </c>
      <c r="ED1" s="23">
        <v>132</v>
      </c>
      <c r="EE1" s="23">
        <v>133</v>
      </c>
      <c r="EF1" s="23">
        <v>134</v>
      </c>
      <c r="EG1" s="23">
        <v>135</v>
      </c>
      <c r="EH1" s="23">
        <v>136</v>
      </c>
      <c r="EI1" s="23">
        <v>137</v>
      </c>
    </row>
    <row r="2" spans="1:139" x14ac:dyDescent="0.2">
      <c r="A2" s="23">
        <v>0</v>
      </c>
    </row>
    <row r="3" spans="1:139" x14ac:dyDescent="0.2">
      <c r="A3" s="23">
        <v>1</v>
      </c>
    </row>
    <row r="4" spans="1:139" x14ac:dyDescent="0.2">
      <c r="A4" s="23">
        <v>2</v>
      </c>
    </row>
    <row r="5" spans="1:139" x14ac:dyDescent="0.2">
      <c r="A5" s="23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</row>
    <row r="6" spans="1:139" x14ac:dyDescent="0.2">
      <c r="A6" s="23" t="s">
        <v>139</v>
      </c>
      <c r="B6" t="s">
        <v>140</v>
      </c>
      <c r="C6" t="s">
        <v>141</v>
      </c>
      <c r="D6" t="s">
        <v>142</v>
      </c>
      <c r="E6" t="s">
        <v>143</v>
      </c>
      <c r="F6" t="s">
        <v>144</v>
      </c>
      <c r="G6" t="s">
        <v>145</v>
      </c>
      <c r="H6" t="s">
        <v>146</v>
      </c>
      <c r="I6" t="s">
        <v>147</v>
      </c>
      <c r="J6" t="s">
        <v>148</v>
      </c>
      <c r="K6" t="s">
        <v>149</v>
      </c>
      <c r="L6" t="s">
        <v>150</v>
      </c>
      <c r="M6" t="s">
        <v>151</v>
      </c>
      <c r="N6" t="s">
        <v>152</v>
      </c>
      <c r="O6" t="s">
        <v>153</v>
      </c>
      <c r="P6" t="s">
        <v>154</v>
      </c>
      <c r="Q6" t="s">
        <v>155</v>
      </c>
      <c r="R6" t="s">
        <v>156</v>
      </c>
      <c r="S6" t="s">
        <v>157</v>
      </c>
      <c r="T6" t="s">
        <v>158</v>
      </c>
      <c r="U6" t="s">
        <v>159</v>
      </c>
      <c r="V6" t="s">
        <v>160</v>
      </c>
      <c r="W6" t="s">
        <v>161</v>
      </c>
      <c r="X6" t="s">
        <v>162</v>
      </c>
      <c r="Y6" t="s">
        <v>163</v>
      </c>
      <c r="Z6" t="s">
        <v>164</v>
      </c>
      <c r="AA6" t="s">
        <v>165</v>
      </c>
      <c r="AB6" t="s">
        <v>166</v>
      </c>
      <c r="AC6" t="s">
        <v>167</v>
      </c>
      <c r="AD6" t="s">
        <v>168</v>
      </c>
      <c r="AE6" t="s">
        <v>169</v>
      </c>
      <c r="AF6" t="s">
        <v>170</v>
      </c>
      <c r="AG6" t="s">
        <v>171</v>
      </c>
      <c r="AH6" t="s">
        <v>172</v>
      </c>
      <c r="AI6" t="s">
        <v>173</v>
      </c>
      <c r="AJ6" t="s">
        <v>174</v>
      </c>
      <c r="AK6" t="s">
        <v>175</v>
      </c>
      <c r="AL6" t="s">
        <v>176</v>
      </c>
      <c r="AM6" t="s">
        <v>177</v>
      </c>
      <c r="AN6" t="s">
        <v>178</v>
      </c>
      <c r="AO6" t="s">
        <v>179</v>
      </c>
      <c r="AP6" t="s">
        <v>180</v>
      </c>
      <c r="AQ6" t="s">
        <v>181</v>
      </c>
      <c r="AR6" t="s">
        <v>182</v>
      </c>
      <c r="AS6" t="s">
        <v>183</v>
      </c>
      <c r="AT6" t="s">
        <v>184</v>
      </c>
      <c r="AU6" t="s">
        <v>185</v>
      </c>
      <c r="AV6" t="s">
        <v>186</v>
      </c>
      <c r="AW6" t="s">
        <v>187</v>
      </c>
      <c r="AX6" t="s">
        <v>188</v>
      </c>
      <c r="AY6" t="s">
        <v>189</v>
      </c>
      <c r="AZ6" t="s">
        <v>190</v>
      </c>
      <c r="BA6" t="s">
        <v>191</v>
      </c>
      <c r="BB6" t="s">
        <v>192</v>
      </c>
      <c r="BC6" t="s">
        <v>193</v>
      </c>
      <c r="BD6" t="s">
        <v>194</v>
      </c>
      <c r="BE6" t="s">
        <v>195</v>
      </c>
      <c r="BF6" t="s">
        <v>196</v>
      </c>
      <c r="BG6" t="s">
        <v>197</v>
      </c>
      <c r="BH6" t="s">
        <v>198</v>
      </c>
      <c r="BI6" t="s">
        <v>199</v>
      </c>
      <c r="BJ6" t="s">
        <v>200</v>
      </c>
      <c r="BK6" t="s">
        <v>201</v>
      </c>
      <c r="BL6" t="s">
        <v>202</v>
      </c>
      <c r="BM6" t="s">
        <v>203</v>
      </c>
      <c r="BN6" t="s">
        <v>204</v>
      </c>
      <c r="BO6" t="s">
        <v>205</v>
      </c>
      <c r="BP6" t="s">
        <v>206</v>
      </c>
      <c r="BQ6" t="s">
        <v>207</v>
      </c>
      <c r="BR6" t="s">
        <v>208</v>
      </c>
      <c r="BS6" t="s">
        <v>209</v>
      </c>
      <c r="BT6" t="s">
        <v>210</v>
      </c>
      <c r="BU6" t="s">
        <v>211</v>
      </c>
      <c r="BV6" t="s">
        <v>212</v>
      </c>
      <c r="BW6" t="s">
        <v>213</v>
      </c>
      <c r="BX6" t="s">
        <v>214</v>
      </c>
      <c r="BY6" t="s">
        <v>215</v>
      </c>
      <c r="BZ6" t="s">
        <v>216</v>
      </c>
      <c r="CA6" t="s">
        <v>217</v>
      </c>
      <c r="CB6" t="s">
        <v>218</v>
      </c>
      <c r="CC6" t="s">
        <v>219</v>
      </c>
      <c r="CD6" t="s">
        <v>220</v>
      </c>
      <c r="CE6" t="s">
        <v>221</v>
      </c>
      <c r="CF6" t="s">
        <v>222</v>
      </c>
      <c r="CG6" t="s">
        <v>223</v>
      </c>
      <c r="CH6" t="s">
        <v>224</v>
      </c>
      <c r="CI6" t="s">
        <v>225</v>
      </c>
      <c r="CJ6" t="s">
        <v>226</v>
      </c>
      <c r="CK6" t="s">
        <v>227</v>
      </c>
      <c r="CL6" t="s">
        <v>228</v>
      </c>
      <c r="CM6" t="s">
        <v>229</v>
      </c>
      <c r="CN6" t="s">
        <v>230</v>
      </c>
      <c r="CO6" t="s">
        <v>231</v>
      </c>
      <c r="CP6" t="s">
        <v>232</v>
      </c>
      <c r="CQ6" t="s">
        <v>233</v>
      </c>
      <c r="CR6" t="s">
        <v>234</v>
      </c>
      <c r="CS6" t="s">
        <v>235</v>
      </c>
      <c r="CT6" t="s">
        <v>236</v>
      </c>
      <c r="CU6" t="s">
        <v>237</v>
      </c>
      <c r="CV6" t="s">
        <v>238</v>
      </c>
      <c r="CW6" t="s">
        <v>239</v>
      </c>
      <c r="CX6" t="s">
        <v>240</v>
      </c>
      <c r="CY6" t="s">
        <v>241</v>
      </c>
      <c r="CZ6" t="s">
        <v>242</v>
      </c>
      <c r="DA6" t="s">
        <v>243</v>
      </c>
      <c r="DB6" t="s">
        <v>244</v>
      </c>
      <c r="DC6" t="s">
        <v>245</v>
      </c>
      <c r="DD6" t="s">
        <v>246</v>
      </c>
      <c r="DE6" t="s">
        <v>247</v>
      </c>
      <c r="DF6" t="s">
        <v>248</v>
      </c>
      <c r="DG6" t="s">
        <v>249</v>
      </c>
      <c r="DH6" t="s">
        <v>250</v>
      </c>
      <c r="DI6" t="s">
        <v>251</v>
      </c>
      <c r="DJ6" t="s">
        <v>252</v>
      </c>
      <c r="DK6" t="s">
        <v>253</v>
      </c>
      <c r="DL6" t="s">
        <v>254</v>
      </c>
      <c r="DM6" t="s">
        <v>255</v>
      </c>
      <c r="DN6" t="s">
        <v>256</v>
      </c>
      <c r="DO6" t="s">
        <v>257</v>
      </c>
      <c r="DP6" t="s">
        <v>258</v>
      </c>
      <c r="DQ6" t="s">
        <v>259</v>
      </c>
      <c r="DR6" t="s">
        <v>260</v>
      </c>
      <c r="DS6" t="s">
        <v>261</v>
      </c>
      <c r="DT6" t="s">
        <v>262</v>
      </c>
      <c r="DU6" t="s">
        <v>263</v>
      </c>
      <c r="DV6" t="s">
        <v>264</v>
      </c>
      <c r="DW6" t="s">
        <v>265</v>
      </c>
      <c r="DX6" t="s">
        <v>266</v>
      </c>
      <c r="DY6" t="s">
        <v>267</v>
      </c>
      <c r="DZ6" t="s">
        <v>268</v>
      </c>
      <c r="EA6" t="s">
        <v>269</v>
      </c>
      <c r="EB6" t="s">
        <v>270</v>
      </c>
      <c r="EC6" t="s">
        <v>271</v>
      </c>
      <c r="ED6" t="s">
        <v>272</v>
      </c>
      <c r="EE6" t="s">
        <v>273</v>
      </c>
      <c r="EF6" t="s">
        <v>274</v>
      </c>
      <c r="EG6" t="s">
        <v>275</v>
      </c>
      <c r="EH6" t="s">
        <v>276</v>
      </c>
      <c r="EI6" t="s">
        <v>277</v>
      </c>
    </row>
    <row r="7" spans="1:139" x14ac:dyDescent="0.2">
      <c r="A7" s="23" t="s">
        <v>278</v>
      </c>
      <c r="B7">
        <v>-181</v>
      </c>
      <c r="C7">
        <v>-56</v>
      </c>
      <c r="D7">
        <v>-655</v>
      </c>
      <c r="E7">
        <v>-600</v>
      </c>
      <c r="F7">
        <v>36</v>
      </c>
      <c r="G7">
        <v>53</v>
      </c>
      <c r="H7">
        <v>-5078</v>
      </c>
      <c r="I7">
        <v>-779</v>
      </c>
      <c r="J7">
        <v>-81</v>
      </c>
      <c r="K7">
        <v>-778</v>
      </c>
      <c r="L7">
        <v>1039</v>
      </c>
      <c r="M7">
        <v>-750</v>
      </c>
      <c r="N7">
        <v>147</v>
      </c>
      <c r="O7">
        <v>-1844</v>
      </c>
      <c r="P7">
        <v>-27</v>
      </c>
      <c r="Q7">
        <v>-948</v>
      </c>
      <c r="R7">
        <v>-1020</v>
      </c>
      <c r="S7">
        <v>-1</v>
      </c>
      <c r="T7">
        <v>-299</v>
      </c>
      <c r="U7">
        <v>-582</v>
      </c>
      <c r="V7">
        <v>-15</v>
      </c>
      <c r="W7">
        <v>-20</v>
      </c>
      <c r="X7">
        <v>182</v>
      </c>
      <c r="Y7">
        <v>-644</v>
      </c>
      <c r="Z7">
        <v>-773</v>
      </c>
      <c r="AA7">
        <v>-580</v>
      </c>
      <c r="AB7">
        <v>-313</v>
      </c>
      <c r="AC7">
        <v>-200</v>
      </c>
      <c r="AD7">
        <v>-228</v>
      </c>
      <c r="AE7">
        <v>2</v>
      </c>
      <c r="AF7">
        <v>-35</v>
      </c>
      <c r="AG7">
        <v>-128</v>
      </c>
      <c r="AH7">
        <v>-38</v>
      </c>
      <c r="AI7">
        <v>-494</v>
      </c>
      <c r="AJ7">
        <v>350</v>
      </c>
      <c r="AK7">
        <v>-60</v>
      </c>
      <c r="AL7">
        <v>-240</v>
      </c>
      <c r="AM7">
        <v>-431</v>
      </c>
      <c r="AN7">
        <v>-1197</v>
      </c>
      <c r="AO7">
        <v>-770</v>
      </c>
      <c r="AP7">
        <v>-226</v>
      </c>
      <c r="AQ7">
        <v>-54</v>
      </c>
      <c r="AR7">
        <v>12</v>
      </c>
      <c r="AS7">
        <v>-509</v>
      </c>
      <c r="AT7">
        <v>-30</v>
      </c>
      <c r="AU7">
        <v>125</v>
      </c>
      <c r="AV7">
        <v>216</v>
      </c>
      <c r="AW7">
        <v>-893</v>
      </c>
      <c r="AX7">
        <v>146</v>
      </c>
      <c r="AY7">
        <v>83</v>
      </c>
      <c r="AZ7">
        <v>42</v>
      </c>
      <c r="BA7">
        <v>-466</v>
      </c>
      <c r="BB7">
        <v>19737</v>
      </c>
      <c r="BC7">
        <v>390</v>
      </c>
      <c r="BD7">
        <v>48872</v>
      </c>
      <c r="BE7">
        <v>-18</v>
      </c>
      <c r="BF7">
        <v>441</v>
      </c>
      <c r="BG7">
        <v>26535</v>
      </c>
      <c r="BH7">
        <v>228</v>
      </c>
      <c r="BI7">
        <v>265</v>
      </c>
      <c r="BJ7">
        <v>-113</v>
      </c>
      <c r="BK7">
        <v>28</v>
      </c>
      <c r="BL7">
        <v>324</v>
      </c>
      <c r="BN7">
        <v>135</v>
      </c>
      <c r="BO7">
        <v>147</v>
      </c>
      <c r="BP7">
        <v>-504</v>
      </c>
      <c r="BQ7">
        <v>213</v>
      </c>
      <c r="BR7">
        <v>50</v>
      </c>
      <c r="BS7">
        <v>290</v>
      </c>
      <c r="BT7">
        <v>-10</v>
      </c>
      <c r="BU7">
        <v>30</v>
      </c>
      <c r="BV7">
        <v>468</v>
      </c>
      <c r="BW7">
        <v>1710</v>
      </c>
      <c r="BX7">
        <v>-1152</v>
      </c>
      <c r="BY7">
        <v>-18</v>
      </c>
      <c r="BZ7">
        <v>-49</v>
      </c>
      <c r="CA7">
        <v>-211</v>
      </c>
      <c r="CB7">
        <v>-126</v>
      </c>
      <c r="CC7">
        <v>-374</v>
      </c>
      <c r="CD7">
        <v>-2643</v>
      </c>
      <c r="CE7">
        <v>-6038</v>
      </c>
      <c r="CF7">
        <v>338</v>
      </c>
      <c r="CG7">
        <v>6</v>
      </c>
      <c r="CH7">
        <v>-614</v>
      </c>
      <c r="CI7">
        <v>-125</v>
      </c>
      <c r="CJ7">
        <v>-339</v>
      </c>
      <c r="CK7">
        <v>-140</v>
      </c>
      <c r="CL7">
        <v>-7</v>
      </c>
      <c r="CN7">
        <v>-1860</v>
      </c>
      <c r="CO7">
        <v>-1097</v>
      </c>
      <c r="CP7">
        <v>-193</v>
      </c>
      <c r="CQ7">
        <v>-306</v>
      </c>
      <c r="CS7">
        <v>-40</v>
      </c>
      <c r="CT7">
        <v>1193</v>
      </c>
      <c r="CU7">
        <v>-477</v>
      </c>
      <c r="CV7">
        <v>-1218</v>
      </c>
      <c r="CW7">
        <v>-561</v>
      </c>
      <c r="CX7">
        <v>-2878</v>
      </c>
      <c r="CY7">
        <v>-485</v>
      </c>
      <c r="CZ7">
        <v>10</v>
      </c>
      <c r="DA7">
        <v>20</v>
      </c>
      <c r="DB7">
        <v>-1010</v>
      </c>
      <c r="DC7">
        <v>15</v>
      </c>
      <c r="DD7">
        <v>141</v>
      </c>
      <c r="DE7">
        <v>-153</v>
      </c>
      <c r="DF7">
        <v>-179</v>
      </c>
      <c r="DG7">
        <v>135</v>
      </c>
      <c r="DH7">
        <v>-809</v>
      </c>
      <c r="DI7">
        <v>-31</v>
      </c>
      <c r="DJ7">
        <v>-150</v>
      </c>
      <c r="DK7">
        <v>-2387</v>
      </c>
      <c r="DL7">
        <v>215</v>
      </c>
      <c r="DM7">
        <v>133</v>
      </c>
      <c r="DN7">
        <v>-33</v>
      </c>
      <c r="DO7">
        <v>462</v>
      </c>
      <c r="DP7">
        <v>-548</v>
      </c>
      <c r="DQ7">
        <v>-180</v>
      </c>
      <c r="DR7">
        <v>-1512</v>
      </c>
      <c r="DS7">
        <v>-69</v>
      </c>
      <c r="DT7">
        <v>-4636</v>
      </c>
      <c r="DU7">
        <v>-2514</v>
      </c>
      <c r="DV7">
        <v>-1500</v>
      </c>
      <c r="DW7">
        <v>343</v>
      </c>
      <c r="DX7">
        <v>8</v>
      </c>
      <c r="DZ7">
        <v>-873</v>
      </c>
      <c r="EA7">
        <v>-224</v>
      </c>
      <c r="EB7">
        <v>-6</v>
      </c>
      <c r="EC7">
        <v>-124</v>
      </c>
      <c r="ED7">
        <v>-30</v>
      </c>
      <c r="EF7">
        <v>-222</v>
      </c>
      <c r="EG7">
        <v>-660</v>
      </c>
      <c r="EH7">
        <v>-39</v>
      </c>
      <c r="EI7">
        <v>237</v>
      </c>
    </row>
    <row r="8" spans="1:139" x14ac:dyDescent="0.2">
      <c r="A8" s="23" t="s">
        <v>279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</row>
    <row r="9" spans="1:139" x14ac:dyDescent="0.2">
      <c r="A9" s="23" t="s">
        <v>280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zoomScale="90" zoomScaleNormal="90" workbookViewId="0">
      <selection activeCell="F26" sqref="F26"/>
    </sheetView>
  </sheetViews>
  <sheetFormatPr baseColWidth="10" defaultColWidth="8.5" defaultRowHeight="15" x14ac:dyDescent="0.2"/>
  <cols>
    <col min="1" max="1" width="43.6640625" customWidth="1"/>
  </cols>
  <sheetData>
    <row r="1" spans="1:3" x14ac:dyDescent="0.2">
      <c r="A1" s="30" t="s">
        <v>352</v>
      </c>
      <c r="B1" s="30" t="s">
        <v>352</v>
      </c>
      <c r="C1" s="30" t="s">
        <v>352</v>
      </c>
    </row>
    <row r="2" spans="1:3" x14ac:dyDescent="0.2">
      <c r="A2" s="30" t="s">
        <v>45</v>
      </c>
      <c r="B2" s="30" t="s">
        <v>322</v>
      </c>
      <c r="C2" s="30" t="s">
        <v>369</v>
      </c>
    </row>
    <row r="3" spans="1:3" x14ac:dyDescent="0.2">
      <c r="A3" s="30" t="s">
        <v>31</v>
      </c>
      <c r="B3" s="30" t="s">
        <v>324</v>
      </c>
      <c r="C3" s="30" t="s">
        <v>369</v>
      </c>
    </row>
    <row r="4" spans="1:3" x14ac:dyDescent="0.2">
      <c r="A4" s="30" t="s">
        <v>44</v>
      </c>
      <c r="B4" s="30" t="s">
        <v>324</v>
      </c>
      <c r="C4" s="30" t="s">
        <v>369</v>
      </c>
    </row>
    <row r="5" spans="1:3" x14ac:dyDescent="0.2">
      <c r="A5" s="30" t="s">
        <v>33</v>
      </c>
      <c r="B5" s="30" t="s">
        <v>324</v>
      </c>
      <c r="C5" s="30" t="s">
        <v>369</v>
      </c>
    </row>
    <row r="6" spans="1:3" x14ac:dyDescent="0.2">
      <c r="A6" s="30" t="s">
        <v>38</v>
      </c>
      <c r="B6" s="30" t="s">
        <v>324</v>
      </c>
      <c r="C6" s="30" t="s">
        <v>369</v>
      </c>
    </row>
    <row r="7" spans="1:3" x14ac:dyDescent="0.2">
      <c r="A7" s="30" t="s">
        <v>35</v>
      </c>
      <c r="B7" s="30" t="s">
        <v>324</v>
      </c>
      <c r="C7" s="30" t="s">
        <v>369</v>
      </c>
    </row>
    <row r="8" spans="1:3" x14ac:dyDescent="0.2">
      <c r="A8" s="30" t="s">
        <v>36</v>
      </c>
      <c r="B8" s="30" t="s">
        <v>324</v>
      </c>
      <c r="C8" s="30" t="s">
        <v>369</v>
      </c>
    </row>
    <row r="9" spans="1:3" x14ac:dyDescent="0.2">
      <c r="A9" s="30" t="s">
        <v>34</v>
      </c>
      <c r="B9" s="30" t="s">
        <v>324</v>
      </c>
      <c r="C9" s="30" t="s">
        <v>369</v>
      </c>
    </row>
    <row r="10" spans="1:3" x14ac:dyDescent="0.2">
      <c r="A10" s="30" t="s">
        <v>39</v>
      </c>
      <c r="B10" s="30" t="s">
        <v>324</v>
      </c>
      <c r="C10" s="30" t="s">
        <v>369</v>
      </c>
    </row>
    <row r="11" spans="1:3" x14ac:dyDescent="0.2">
      <c r="A11" s="30" t="s">
        <v>40</v>
      </c>
      <c r="B11" s="30" t="s">
        <v>322</v>
      </c>
      <c r="C11" s="30" t="s">
        <v>369</v>
      </c>
    </row>
    <row r="12" spans="1:3" x14ac:dyDescent="0.2">
      <c r="A12" s="30" t="s">
        <v>370</v>
      </c>
      <c r="B12" s="30" t="s">
        <v>322</v>
      </c>
      <c r="C12" s="30" t="s">
        <v>369</v>
      </c>
    </row>
    <row r="13" spans="1:3" x14ac:dyDescent="0.2">
      <c r="A13" s="30" t="s">
        <v>371</v>
      </c>
      <c r="B13" s="30" t="s">
        <v>324</v>
      </c>
      <c r="C13" s="30" t="s">
        <v>369</v>
      </c>
    </row>
    <row r="14" spans="1:3" x14ac:dyDescent="0.2">
      <c r="A14" s="30" t="s">
        <v>32</v>
      </c>
      <c r="B14" s="30" t="s">
        <v>324</v>
      </c>
      <c r="C14" s="30" t="s">
        <v>369</v>
      </c>
    </row>
    <row r="15" spans="1:3" x14ac:dyDescent="0.2">
      <c r="A15" s="30" t="s">
        <v>42</v>
      </c>
      <c r="B15" s="30" t="s">
        <v>324</v>
      </c>
      <c r="C15" s="30" t="s">
        <v>369</v>
      </c>
    </row>
    <row r="16" spans="1:3" x14ac:dyDescent="0.2">
      <c r="A16" s="30" t="s">
        <v>43</v>
      </c>
      <c r="B16" s="30" t="s">
        <v>324</v>
      </c>
      <c r="C16" s="30" t="s">
        <v>369</v>
      </c>
    </row>
    <row r="17" spans="1:3" x14ac:dyDescent="0.2">
      <c r="A17" s="30" t="s">
        <v>37</v>
      </c>
      <c r="B17" s="30" t="s">
        <v>304</v>
      </c>
      <c r="C17" s="30" t="s">
        <v>369</v>
      </c>
    </row>
    <row r="18" spans="1:3" x14ac:dyDescent="0.2">
      <c r="A18" s="30" t="s">
        <v>372</v>
      </c>
      <c r="B18" s="30" t="s">
        <v>304</v>
      </c>
      <c r="C18" s="30" t="s">
        <v>369</v>
      </c>
    </row>
    <row r="19" spans="1:3" x14ac:dyDescent="0.2">
      <c r="A19" s="30" t="s">
        <v>41</v>
      </c>
      <c r="B19" s="30" t="s">
        <v>304</v>
      </c>
      <c r="C19" s="30" t="s">
        <v>369</v>
      </c>
    </row>
    <row r="20" spans="1:3" x14ac:dyDescent="0.2">
      <c r="A20" s="30" t="s">
        <v>19</v>
      </c>
      <c r="B20" s="30" t="s">
        <v>324</v>
      </c>
      <c r="C20" s="30" t="s">
        <v>369</v>
      </c>
    </row>
    <row r="21" spans="1:3" x14ac:dyDescent="0.2">
      <c r="A21" s="30" t="s">
        <v>21</v>
      </c>
      <c r="B21" s="30" t="s">
        <v>324</v>
      </c>
      <c r="C21" s="30" t="s">
        <v>369</v>
      </c>
    </row>
    <row r="22" spans="1:3" x14ac:dyDescent="0.2">
      <c r="A22" s="30" t="s">
        <v>24</v>
      </c>
      <c r="B22" s="30" t="s">
        <v>324</v>
      </c>
      <c r="C22" s="30" t="s">
        <v>369</v>
      </c>
    </row>
    <row r="23" spans="1:3" x14ac:dyDescent="0.2">
      <c r="A23" s="30" t="s">
        <v>23</v>
      </c>
      <c r="B23" s="30" t="s">
        <v>324</v>
      </c>
      <c r="C23" s="30" t="s">
        <v>369</v>
      </c>
    </row>
    <row r="24" spans="1:3" x14ac:dyDescent="0.2">
      <c r="A24" s="30" t="s">
        <v>22</v>
      </c>
      <c r="B24" s="30" t="s">
        <v>324</v>
      </c>
      <c r="C24" s="30" t="s">
        <v>369</v>
      </c>
    </row>
    <row r="25" spans="1:3" x14ac:dyDescent="0.2">
      <c r="A25" s="30" t="s">
        <v>25</v>
      </c>
      <c r="B25" s="30" t="s">
        <v>324</v>
      </c>
      <c r="C25" s="30" t="s">
        <v>369</v>
      </c>
    </row>
    <row r="26" spans="1:3" x14ac:dyDescent="0.2">
      <c r="A26" s="30" t="s">
        <v>26</v>
      </c>
      <c r="B26" s="30" t="s">
        <v>322</v>
      </c>
      <c r="C26" s="30" t="s">
        <v>369</v>
      </c>
    </row>
    <row r="27" spans="1:3" x14ac:dyDescent="0.2">
      <c r="A27" s="30" t="s">
        <v>373</v>
      </c>
      <c r="B27" s="30" t="s">
        <v>322</v>
      </c>
      <c r="C27" s="30" t="s">
        <v>369</v>
      </c>
    </row>
    <row r="28" spans="1:3" x14ac:dyDescent="0.2">
      <c r="A28" s="30" t="s">
        <v>29</v>
      </c>
      <c r="B28" s="30" t="s">
        <v>324</v>
      </c>
      <c r="C28" s="30" t="s">
        <v>369</v>
      </c>
    </row>
    <row r="29" spans="1:3" x14ac:dyDescent="0.2">
      <c r="A29" s="30" t="s">
        <v>20</v>
      </c>
      <c r="B29" s="30" t="s">
        <v>324</v>
      </c>
      <c r="C29" s="30" t="s">
        <v>369</v>
      </c>
    </row>
    <row r="30" spans="1:3" x14ac:dyDescent="0.2">
      <c r="A30" s="30" t="s">
        <v>28</v>
      </c>
      <c r="B30" s="30" t="s">
        <v>324</v>
      </c>
      <c r="C30" s="30" t="s">
        <v>369</v>
      </c>
    </row>
    <row r="31" spans="1:3" x14ac:dyDescent="0.2">
      <c r="A31" s="30" t="s">
        <v>30</v>
      </c>
      <c r="B31" s="30" t="s">
        <v>324</v>
      </c>
      <c r="C31" s="30" t="s">
        <v>369</v>
      </c>
    </row>
    <row r="32" spans="1:3" x14ac:dyDescent="0.2">
      <c r="A32" s="30" t="s">
        <v>27</v>
      </c>
      <c r="B32" s="30" t="s">
        <v>304</v>
      </c>
      <c r="C32" s="30" t="s">
        <v>369</v>
      </c>
    </row>
    <row r="33" spans="1:3" x14ac:dyDescent="0.2">
      <c r="A33" s="30" t="s">
        <v>374</v>
      </c>
      <c r="B33" s="30" t="s">
        <v>304</v>
      </c>
      <c r="C33" s="30" t="s">
        <v>369</v>
      </c>
    </row>
    <row r="34" spans="1:3" x14ac:dyDescent="0.2">
      <c r="A34" s="30" t="s">
        <v>375</v>
      </c>
      <c r="B34" s="30" t="s">
        <v>376</v>
      </c>
      <c r="C34" s="30" t="s">
        <v>369</v>
      </c>
    </row>
    <row r="35" spans="1:3" x14ac:dyDescent="0.2">
      <c r="A35" s="30" t="s">
        <v>377</v>
      </c>
      <c r="B35" s="30" t="s">
        <v>376</v>
      </c>
      <c r="C35" s="30" t="s">
        <v>369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5"/>
  <sheetViews>
    <sheetView topLeftCell="A28" zoomScale="90" zoomScaleNormal="90" workbookViewId="0">
      <selection activeCell="A34" sqref="A34"/>
    </sheetView>
  </sheetViews>
  <sheetFormatPr baseColWidth="10" defaultColWidth="8.5" defaultRowHeight="15" x14ac:dyDescent="0.2"/>
  <cols>
    <col min="1" max="1" width="43.6640625" customWidth="1"/>
  </cols>
  <sheetData>
    <row r="1" spans="1:3" x14ac:dyDescent="0.2">
      <c r="A1" s="30" t="s">
        <v>352</v>
      </c>
      <c r="B1" s="30" t="s">
        <v>352</v>
      </c>
      <c r="C1" s="30" t="s">
        <v>352</v>
      </c>
    </row>
    <row r="2" spans="1:3" x14ac:dyDescent="0.2">
      <c r="A2" s="30" t="s">
        <v>378</v>
      </c>
      <c r="B2" s="30" t="s">
        <v>379</v>
      </c>
      <c r="C2" s="30" t="s">
        <v>369</v>
      </c>
    </row>
    <row r="3" spans="1:3" x14ac:dyDescent="0.2">
      <c r="A3" s="30" t="s">
        <v>81</v>
      </c>
      <c r="B3" s="30" t="s">
        <v>308</v>
      </c>
      <c r="C3" s="30" t="s">
        <v>369</v>
      </c>
    </row>
    <row r="4" spans="1:3" x14ac:dyDescent="0.2">
      <c r="A4" s="30" t="s">
        <v>83</v>
      </c>
      <c r="B4" s="30" t="s">
        <v>308</v>
      </c>
      <c r="C4" s="30" t="s">
        <v>380</v>
      </c>
    </row>
    <row r="5" spans="1:3" x14ac:dyDescent="0.2">
      <c r="A5" s="30" t="s">
        <v>88</v>
      </c>
      <c r="B5" s="30" t="s">
        <v>308</v>
      </c>
      <c r="C5" s="30" t="s">
        <v>369</v>
      </c>
    </row>
    <row r="6" spans="1:3" x14ac:dyDescent="0.2">
      <c r="A6" s="30" t="s">
        <v>82</v>
      </c>
      <c r="B6" s="30" t="s">
        <v>318</v>
      </c>
      <c r="C6" s="30" t="s">
        <v>369</v>
      </c>
    </row>
    <row r="7" spans="1:3" x14ac:dyDescent="0.2">
      <c r="A7" s="30" t="s">
        <v>84</v>
      </c>
      <c r="B7" s="30" t="s">
        <v>318</v>
      </c>
      <c r="C7" s="30" t="s">
        <v>380</v>
      </c>
    </row>
    <row r="8" spans="1:3" x14ac:dyDescent="0.2">
      <c r="A8" s="30" t="s">
        <v>75</v>
      </c>
      <c r="B8" s="30" t="s">
        <v>318</v>
      </c>
      <c r="C8" s="30" t="s">
        <v>369</v>
      </c>
    </row>
    <row r="9" spans="1:3" x14ac:dyDescent="0.2">
      <c r="A9" s="30" t="s">
        <v>79</v>
      </c>
      <c r="B9" s="30" t="s">
        <v>318</v>
      </c>
      <c r="C9" s="30" t="s">
        <v>380</v>
      </c>
    </row>
    <row r="10" spans="1:3" x14ac:dyDescent="0.2">
      <c r="A10" s="30" t="s">
        <v>381</v>
      </c>
      <c r="B10" s="30" t="s">
        <v>298</v>
      </c>
      <c r="C10" s="30" t="s">
        <v>380</v>
      </c>
    </row>
    <row r="11" spans="1:3" x14ac:dyDescent="0.2">
      <c r="A11" s="30" t="s">
        <v>86</v>
      </c>
      <c r="B11" s="30" t="s">
        <v>298</v>
      </c>
      <c r="C11" s="30" t="s">
        <v>369</v>
      </c>
    </row>
    <row r="12" spans="1:3" x14ac:dyDescent="0.2">
      <c r="A12" s="30" t="s">
        <v>382</v>
      </c>
      <c r="B12" s="30" t="s">
        <v>308</v>
      </c>
      <c r="C12" s="30" t="s">
        <v>369</v>
      </c>
    </row>
    <row r="13" spans="1:3" x14ac:dyDescent="0.2">
      <c r="A13" s="30" t="s">
        <v>85</v>
      </c>
      <c r="B13" s="30" t="s">
        <v>308</v>
      </c>
      <c r="C13" s="30" t="s">
        <v>369</v>
      </c>
    </row>
    <row r="14" spans="1:3" x14ac:dyDescent="0.2">
      <c r="A14" s="30" t="s">
        <v>89</v>
      </c>
      <c r="B14" s="30" t="s">
        <v>308</v>
      </c>
      <c r="C14" s="30" t="s">
        <v>369</v>
      </c>
    </row>
    <row r="15" spans="1:3" x14ac:dyDescent="0.2">
      <c r="A15" s="30" t="s">
        <v>77</v>
      </c>
      <c r="B15" s="30" t="s">
        <v>308</v>
      </c>
      <c r="C15" s="30" t="s">
        <v>369</v>
      </c>
    </row>
    <row r="16" spans="1:3" x14ac:dyDescent="0.2">
      <c r="A16" s="30" t="s">
        <v>78</v>
      </c>
      <c r="B16" s="30" t="s">
        <v>308</v>
      </c>
      <c r="C16" s="30" t="s">
        <v>369</v>
      </c>
    </row>
    <row r="17" spans="1:3" x14ac:dyDescent="0.2">
      <c r="A17" s="30" t="s">
        <v>383</v>
      </c>
      <c r="B17" s="30" t="s">
        <v>318</v>
      </c>
      <c r="C17" s="30" t="s">
        <v>369</v>
      </c>
    </row>
    <row r="18" spans="1:3" x14ac:dyDescent="0.2">
      <c r="A18" s="30" t="s">
        <v>87</v>
      </c>
      <c r="B18" s="30" t="s">
        <v>318</v>
      </c>
      <c r="C18" s="30" t="s">
        <v>369</v>
      </c>
    </row>
    <row r="19" spans="1:3" x14ac:dyDescent="0.2">
      <c r="A19" s="30" t="s">
        <v>76</v>
      </c>
      <c r="B19" s="30" t="s">
        <v>308</v>
      </c>
      <c r="C19" s="30" t="s">
        <v>369</v>
      </c>
    </row>
    <row r="20" spans="1:3" x14ac:dyDescent="0.2">
      <c r="A20" s="30" t="s">
        <v>80</v>
      </c>
      <c r="B20" s="30" t="s">
        <v>318</v>
      </c>
      <c r="C20" s="30" t="s">
        <v>369</v>
      </c>
    </row>
    <row r="21" spans="1:3" x14ac:dyDescent="0.2">
      <c r="A21" s="30" t="s">
        <v>91</v>
      </c>
      <c r="B21" s="30" t="s">
        <v>318</v>
      </c>
      <c r="C21" s="30" t="s">
        <v>369</v>
      </c>
    </row>
    <row r="22" spans="1:3" x14ac:dyDescent="0.2">
      <c r="A22" s="30" t="s">
        <v>93</v>
      </c>
      <c r="B22" s="30" t="s">
        <v>318</v>
      </c>
      <c r="C22" s="30" t="s">
        <v>369</v>
      </c>
    </row>
    <row r="23" spans="1:3" x14ac:dyDescent="0.2">
      <c r="A23" s="30" t="s">
        <v>92</v>
      </c>
      <c r="B23" s="30" t="s">
        <v>308</v>
      </c>
      <c r="C23" s="30" t="s">
        <v>369</v>
      </c>
    </row>
    <row r="24" spans="1:3" x14ac:dyDescent="0.2">
      <c r="A24" s="30" t="s">
        <v>95</v>
      </c>
      <c r="B24" s="30" t="s">
        <v>318</v>
      </c>
      <c r="C24" s="30" t="s">
        <v>369</v>
      </c>
    </row>
    <row r="25" spans="1:3" x14ac:dyDescent="0.2">
      <c r="A25" s="30" t="s">
        <v>384</v>
      </c>
      <c r="B25" s="30" t="s">
        <v>308</v>
      </c>
      <c r="C25" s="30" t="s">
        <v>369</v>
      </c>
    </row>
    <row r="26" spans="1:3" x14ac:dyDescent="0.2">
      <c r="A26" s="30" t="s">
        <v>90</v>
      </c>
      <c r="B26" s="30" t="s">
        <v>308</v>
      </c>
      <c r="C26" s="30" t="s">
        <v>369</v>
      </c>
    </row>
    <row r="27" spans="1:3" x14ac:dyDescent="0.2">
      <c r="A27" s="30" t="s">
        <v>385</v>
      </c>
      <c r="B27" s="30" t="s">
        <v>308</v>
      </c>
      <c r="C27" s="30" t="s">
        <v>369</v>
      </c>
    </row>
    <row r="28" spans="1:3" x14ac:dyDescent="0.2">
      <c r="A28" s="30" t="s">
        <v>94</v>
      </c>
      <c r="B28" s="30" t="s">
        <v>298</v>
      </c>
      <c r="C28" s="30" t="s">
        <v>369</v>
      </c>
    </row>
    <row r="29" spans="1:3" x14ac:dyDescent="0.2">
      <c r="A29" s="30" t="s">
        <v>386</v>
      </c>
      <c r="B29" s="30" t="s">
        <v>298</v>
      </c>
      <c r="C29" s="30" t="s">
        <v>380</v>
      </c>
    </row>
    <row r="30" spans="1:3" x14ac:dyDescent="0.2">
      <c r="A30" s="30" t="s">
        <v>387</v>
      </c>
      <c r="B30" s="30" t="s">
        <v>298</v>
      </c>
      <c r="C30" s="30" t="s">
        <v>369</v>
      </c>
    </row>
    <row r="31" spans="1:3" x14ac:dyDescent="0.2">
      <c r="A31" s="30" t="s">
        <v>388</v>
      </c>
      <c r="B31" s="30" t="s">
        <v>298</v>
      </c>
      <c r="C31" s="30" t="s">
        <v>369</v>
      </c>
    </row>
    <row r="32" spans="1:3" x14ac:dyDescent="0.2">
      <c r="A32" s="30" t="s">
        <v>14</v>
      </c>
      <c r="B32" s="30" t="s">
        <v>308</v>
      </c>
      <c r="C32" s="30" t="s">
        <v>369</v>
      </c>
    </row>
    <row r="33" spans="1:3" x14ac:dyDescent="0.2">
      <c r="A33" s="30" t="s">
        <v>12</v>
      </c>
      <c r="B33" s="30" t="s">
        <v>308</v>
      </c>
      <c r="C33" s="30" t="s">
        <v>369</v>
      </c>
    </row>
    <row r="34" spans="1:3" x14ac:dyDescent="0.2">
      <c r="A34" s="30" t="s">
        <v>9</v>
      </c>
      <c r="B34" s="30" t="s">
        <v>308</v>
      </c>
      <c r="C34" s="30" t="s">
        <v>369</v>
      </c>
    </row>
    <row r="35" spans="1:3" x14ac:dyDescent="0.2">
      <c r="A35" s="30" t="s">
        <v>15</v>
      </c>
      <c r="B35" s="30" t="s">
        <v>308</v>
      </c>
      <c r="C35" s="30" t="s">
        <v>369</v>
      </c>
    </row>
    <row r="36" spans="1:3" x14ac:dyDescent="0.2">
      <c r="A36" s="30" t="s">
        <v>13</v>
      </c>
      <c r="B36" s="30" t="s">
        <v>318</v>
      </c>
      <c r="C36" s="30" t="s">
        <v>380</v>
      </c>
    </row>
    <row r="37" spans="1:3" x14ac:dyDescent="0.2">
      <c r="A37" s="30" t="s">
        <v>11</v>
      </c>
      <c r="B37" s="30" t="s">
        <v>318</v>
      </c>
      <c r="C37" s="30" t="s">
        <v>369</v>
      </c>
    </row>
    <row r="38" spans="1:3" x14ac:dyDescent="0.2">
      <c r="A38" s="30" t="s">
        <v>7</v>
      </c>
      <c r="B38" s="30" t="s">
        <v>318</v>
      </c>
      <c r="C38" s="30" t="s">
        <v>369</v>
      </c>
    </row>
    <row r="39" spans="1:3" x14ac:dyDescent="0.2">
      <c r="A39" s="30" t="s">
        <v>10</v>
      </c>
      <c r="B39" s="30" t="s">
        <v>318</v>
      </c>
      <c r="C39" s="30" t="s">
        <v>369</v>
      </c>
    </row>
    <row r="40" spans="1:3" x14ac:dyDescent="0.2">
      <c r="A40" s="30" t="s">
        <v>8</v>
      </c>
      <c r="B40" s="30" t="s">
        <v>294</v>
      </c>
      <c r="C40" s="30" t="s">
        <v>369</v>
      </c>
    </row>
    <row r="41" spans="1:3" x14ac:dyDescent="0.2">
      <c r="A41" s="30" t="s">
        <v>16</v>
      </c>
      <c r="B41" s="30" t="s">
        <v>308</v>
      </c>
      <c r="C41" s="30" t="s">
        <v>369</v>
      </c>
    </row>
    <row r="42" spans="1:3" x14ac:dyDescent="0.2">
      <c r="A42" s="30" t="s">
        <v>389</v>
      </c>
      <c r="B42" s="30" t="s">
        <v>308</v>
      </c>
      <c r="C42" s="30" t="s">
        <v>369</v>
      </c>
    </row>
    <row r="43" spans="1:3" x14ac:dyDescent="0.2">
      <c r="A43" s="30" t="s">
        <v>17</v>
      </c>
      <c r="B43" s="30" t="s">
        <v>318</v>
      </c>
      <c r="C43" s="30" t="s">
        <v>369</v>
      </c>
    </row>
    <row r="44" spans="1:3" x14ac:dyDescent="0.2">
      <c r="A44" s="30" t="s">
        <v>390</v>
      </c>
      <c r="B44" s="30" t="s">
        <v>318</v>
      </c>
      <c r="C44" s="30" t="s">
        <v>369</v>
      </c>
    </row>
    <row r="45" spans="1:3" x14ac:dyDescent="0.2">
      <c r="A45" s="30" t="s">
        <v>18</v>
      </c>
      <c r="B45" s="30" t="s">
        <v>298</v>
      </c>
      <c r="C45" s="30" t="s">
        <v>369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"/>
  <sheetViews>
    <sheetView zoomScale="90" zoomScaleNormal="90" workbookViewId="0">
      <selection activeCell="A10" sqref="A10"/>
    </sheetView>
  </sheetViews>
  <sheetFormatPr baseColWidth="10" defaultColWidth="8.5" defaultRowHeight="15" x14ac:dyDescent="0.2"/>
  <cols>
    <col min="1" max="1" width="69.83203125" customWidth="1"/>
  </cols>
  <sheetData>
    <row r="1" spans="1:1" x14ac:dyDescent="0.2">
      <c r="A1" s="35" t="s">
        <v>352</v>
      </c>
    </row>
    <row r="2" spans="1:1" x14ac:dyDescent="0.2">
      <c r="A2" s="30" t="s">
        <v>322</v>
      </c>
    </row>
    <row r="3" spans="1:1" x14ac:dyDescent="0.2">
      <c r="A3" s="30" t="s">
        <v>298</v>
      </c>
    </row>
    <row r="4" spans="1:1" x14ac:dyDescent="0.2">
      <c r="A4" s="30" t="s">
        <v>304</v>
      </c>
    </row>
    <row r="5" spans="1:1" x14ac:dyDescent="0.2">
      <c r="A5" s="30" t="s">
        <v>379</v>
      </c>
    </row>
    <row r="6" spans="1:1" x14ac:dyDescent="0.2">
      <c r="A6" s="30" t="s">
        <v>318</v>
      </c>
    </row>
    <row r="7" spans="1:1" x14ac:dyDescent="0.2">
      <c r="A7" s="30" t="s">
        <v>376</v>
      </c>
    </row>
    <row r="8" spans="1:1" x14ac:dyDescent="0.2">
      <c r="A8" s="30" t="s">
        <v>308</v>
      </c>
    </row>
    <row r="9" spans="1:1" x14ac:dyDescent="0.2">
      <c r="A9" s="30" t="s">
        <v>324</v>
      </c>
    </row>
    <row r="10" spans="1:1" x14ac:dyDescent="0.2">
      <c r="A10" s="30" t="s">
        <v>294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9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13.1640625" customWidth="1"/>
    <col min="2" max="2" width="11.33203125" customWidth="1"/>
    <col min="4" max="4" width="62.1640625" customWidth="1"/>
    <col min="5" max="5" width="10.33203125" customWidth="1"/>
    <col min="6" max="8" width="10.33203125" style="1" customWidth="1"/>
    <col min="9" max="9" width="10.33203125" customWidth="1"/>
    <col min="10" max="10" width="18.1640625" customWidth="1"/>
    <col min="12" max="12" width="9.1640625" style="1" customWidth="1"/>
    <col min="13" max="13" width="9.1640625" style="2" customWidth="1"/>
    <col min="18" max="23" width="9.1640625" hidden="1" customWidth="1"/>
  </cols>
  <sheetData>
    <row r="1" spans="1:19" s="6" customFormat="1" ht="30" customHeight="1" x14ac:dyDescent="0.2">
      <c r="A1" s="3" t="s">
        <v>281</v>
      </c>
      <c r="B1" s="3" t="s">
        <v>282</v>
      </c>
      <c r="C1" s="3" t="s">
        <v>283</v>
      </c>
      <c r="D1" s="3" t="s">
        <v>284</v>
      </c>
      <c r="E1" s="3" t="s">
        <v>285</v>
      </c>
      <c r="F1" s="4" t="s">
        <v>286</v>
      </c>
      <c r="G1" s="4" t="s">
        <v>287</v>
      </c>
      <c r="H1" s="4" t="s">
        <v>288</v>
      </c>
      <c r="I1" s="3" t="s">
        <v>289</v>
      </c>
      <c r="J1" s="3"/>
      <c r="K1" s="3" t="s">
        <v>290</v>
      </c>
      <c r="L1" s="4" t="s">
        <v>291</v>
      </c>
      <c r="M1" s="5" t="s">
        <v>292</v>
      </c>
      <c r="N1" s="3" t="s">
        <v>293</v>
      </c>
      <c r="P1" s="7" t="s">
        <v>278</v>
      </c>
    </row>
    <row r="2" spans="1:19" ht="14.5" customHeight="1" x14ac:dyDescent="0.2">
      <c r="A2" s="41" t="s">
        <v>294</v>
      </c>
      <c r="B2" s="37" t="s">
        <v>295</v>
      </c>
      <c r="C2" s="24" t="s">
        <v>296</v>
      </c>
      <c r="D2" s="24" t="s">
        <v>8</v>
      </c>
      <c r="E2" s="24">
        <f>IFERROR(INDEX('файл остатки'!$A$5:$FG$265,MATCH($P$1,'файл остатки'!$A$5:$A$228,0),MATCH(D2,'файл остатки'!$A$5:$FG$5,0)), 0)</f>
        <v>-779</v>
      </c>
      <c r="F2" s="24">
        <f>IFERROR(INDEX('файл остатки'!$A$5:$FG$265,MATCH($P$2,'файл остатки'!$A$5:$A$228,0),MATCH(D2,'файл остатки'!$A$5:$FG$5,0)), 0)</f>
        <v>0</v>
      </c>
      <c r="G2" s="24">
        <v>0</v>
      </c>
      <c r="H2" s="24">
        <f t="shared" ref="H2:H8" si="0">MIN(E2 - G2, 0)</f>
        <v>-779</v>
      </c>
      <c r="I2" s="24">
        <v>0</v>
      </c>
      <c r="K2" s="25">
        <v>960</v>
      </c>
      <c r="L2" s="25">
        <f>-(H2) / K2</f>
        <v>0.81145833333333328</v>
      </c>
      <c r="M2" s="25">
        <f>ROUND(L2, 0)</f>
        <v>1</v>
      </c>
      <c r="P2" s="8" t="s">
        <v>279</v>
      </c>
      <c r="R2" s="25" t="s">
        <v>297</v>
      </c>
      <c r="S2" s="25">
        <v>47</v>
      </c>
    </row>
    <row r="3" spans="1:19" x14ac:dyDescent="0.2">
      <c r="A3" s="41" t="s">
        <v>298</v>
      </c>
      <c r="B3" s="42" t="s">
        <v>299</v>
      </c>
      <c r="C3" s="26" t="s">
        <v>300</v>
      </c>
      <c r="D3" s="26" t="s">
        <v>94</v>
      </c>
      <c r="E3" s="26">
        <f>IFERROR(INDEX('файл остатки'!$A$5:$FG$265,MATCH($P$1,'файл остатки'!$A$5:$A$228,0),MATCH(D3,'файл остатки'!$A$5:$FG$5,0)), 0)</f>
        <v>-306</v>
      </c>
      <c r="F3" s="26">
        <f>IFERROR(INDEX('файл остатки'!$A$5:$FG$265,MATCH($P$2,'файл остатки'!$A$5:$A$228,0),MATCH(D3,'файл остатки'!$A$5:$FG$5,0)), 0)</f>
        <v>0</v>
      </c>
      <c r="G3" s="26">
        <v>0</v>
      </c>
      <c r="H3" s="26">
        <f t="shared" si="0"/>
        <v>-306</v>
      </c>
      <c r="I3" s="26">
        <v>0</v>
      </c>
      <c r="K3" s="25">
        <v>960</v>
      </c>
      <c r="L3" s="25">
        <f>-(H3 + H4 + H5) / K3</f>
        <v>0.45</v>
      </c>
      <c r="M3" s="25">
        <f>ROUND(L3, 0)</f>
        <v>0</v>
      </c>
      <c r="R3" s="25" t="s">
        <v>301</v>
      </c>
      <c r="S3" s="25">
        <v>52</v>
      </c>
    </row>
    <row r="4" spans="1:19" x14ac:dyDescent="0.2">
      <c r="A4" s="39"/>
      <c r="B4" s="40"/>
      <c r="C4" s="26" t="s">
        <v>302</v>
      </c>
      <c r="D4" s="26" t="s">
        <v>86</v>
      </c>
      <c r="E4" s="26">
        <f>IFERROR(INDEX('файл остатки'!$A$5:$FG$265,MATCH($P$1,'файл остатки'!$A$5:$A$228,0),MATCH(D4,'файл остатки'!$A$5:$FG$5,0)), 0)</f>
        <v>-125</v>
      </c>
      <c r="F4" s="26">
        <f>IFERROR(INDEX('файл остатки'!$A$5:$FG$265,MATCH($P$2,'файл остатки'!$A$5:$A$228,0),MATCH(D4,'файл остатки'!$A$5:$FG$5,0)), 0)</f>
        <v>0</v>
      </c>
      <c r="G4" s="26">
        <v>0</v>
      </c>
      <c r="H4" s="26">
        <f t="shared" si="0"/>
        <v>-125</v>
      </c>
      <c r="I4" s="26">
        <v>0</v>
      </c>
    </row>
    <row r="5" spans="1:19" x14ac:dyDescent="0.2">
      <c r="A5" s="40"/>
      <c r="B5" s="37" t="s">
        <v>295</v>
      </c>
      <c r="C5" s="24" t="s">
        <v>303</v>
      </c>
      <c r="D5" s="24" t="s">
        <v>18</v>
      </c>
      <c r="E5" s="24">
        <f>IFERROR(INDEX('файл остатки'!$A$5:$FG$265,MATCH($P$1,'файл остатки'!$A$5:$A$228,0),MATCH(D5,'файл остатки'!$A$5:$FG$5,0)), 0)</f>
        <v>-1</v>
      </c>
      <c r="F5" s="24">
        <f>IFERROR(INDEX('файл остатки'!$A$5:$FG$265,MATCH($P$2,'файл остатки'!$A$5:$A$228,0),MATCH(D5,'файл остатки'!$A$5:$FG$5,0)), 0)</f>
        <v>0</v>
      </c>
      <c r="G5" s="24">
        <v>0</v>
      </c>
      <c r="H5" s="24">
        <f t="shared" si="0"/>
        <v>-1</v>
      </c>
      <c r="I5" s="24">
        <v>0</v>
      </c>
    </row>
    <row r="6" spans="1:19" x14ac:dyDescent="0.2">
      <c r="A6" s="41" t="s">
        <v>304</v>
      </c>
      <c r="B6" s="43" t="s">
        <v>305</v>
      </c>
      <c r="C6" s="27" t="s">
        <v>296</v>
      </c>
      <c r="D6" s="27" t="s">
        <v>37</v>
      </c>
      <c r="E6" s="27">
        <f>IFERROR(INDEX('файл остатки'!$A$5:$FG$265,MATCH($P$1,'файл остатки'!$A$5:$A$228,0),MATCH(D6,'файл остатки'!$A$5:$FG$5,0)), 0)</f>
        <v>-240</v>
      </c>
      <c r="F6" s="27">
        <f>IFERROR(INDEX('файл остатки'!$A$5:$FG$265,MATCH($P$2,'файл остатки'!$A$5:$A$228,0),MATCH(D6,'файл остатки'!$A$5:$FG$5,0)), 0)</f>
        <v>0</v>
      </c>
      <c r="G6" s="27">
        <v>0</v>
      </c>
      <c r="H6" s="27">
        <f t="shared" si="0"/>
        <v>-240</v>
      </c>
      <c r="I6" s="27">
        <v>0</v>
      </c>
      <c r="K6" s="25">
        <v>1100</v>
      </c>
      <c r="L6" s="25">
        <f>-(H6 + H7 + H8) / K6</f>
        <v>0.70818181818181813</v>
      </c>
      <c r="M6" s="25">
        <f>ROUND(L6, 0)</f>
        <v>1</v>
      </c>
      <c r="R6" s="25" t="s">
        <v>306</v>
      </c>
      <c r="S6" s="25">
        <v>50</v>
      </c>
    </row>
    <row r="7" spans="1:19" x14ac:dyDescent="0.2">
      <c r="A7" s="39"/>
      <c r="B7" s="40"/>
      <c r="C7" s="27" t="s">
        <v>302</v>
      </c>
      <c r="D7" s="27" t="s">
        <v>41</v>
      </c>
      <c r="E7" s="27">
        <f>IFERROR(INDEX('файл остатки'!$A$5:$FG$265,MATCH($P$1,'файл остатки'!$A$5:$A$228,0),MATCH(D7,'файл остатки'!$A$5:$FG$5,0)), 0)</f>
        <v>-226</v>
      </c>
      <c r="F7" s="27">
        <f>IFERROR(INDEX('файл остатки'!$A$5:$FG$265,MATCH($P$2,'файл остатки'!$A$5:$A$228,0),MATCH(D7,'файл остатки'!$A$5:$FG$5,0)), 0)</f>
        <v>0</v>
      </c>
      <c r="G7" s="27">
        <v>0</v>
      </c>
      <c r="H7" s="27">
        <f t="shared" si="0"/>
        <v>-226</v>
      </c>
      <c r="I7" s="27">
        <v>0</v>
      </c>
    </row>
    <row r="8" spans="1:19" x14ac:dyDescent="0.2">
      <c r="A8" s="40"/>
      <c r="B8" s="38" t="s">
        <v>307</v>
      </c>
      <c r="C8" s="28" t="s">
        <v>302</v>
      </c>
      <c r="D8" s="28" t="s">
        <v>27</v>
      </c>
      <c r="E8" s="28">
        <f>IFERROR(INDEX('файл остатки'!$A$5:$FG$265,MATCH($P$1,'файл остатки'!$A$5:$A$228,0),MATCH(D8,'файл остатки'!$A$5:$FG$5,0)), 0)</f>
        <v>-313</v>
      </c>
      <c r="F8" s="28">
        <f>IFERROR(INDEX('файл остатки'!$A$5:$FG$265,MATCH($P$2,'файл остатки'!$A$5:$A$228,0),MATCH(D8,'файл остатки'!$A$5:$FG$5,0)), 0)</f>
        <v>0</v>
      </c>
      <c r="G8" s="28">
        <v>0</v>
      </c>
      <c r="H8" s="28">
        <f t="shared" si="0"/>
        <v>-313</v>
      </c>
      <c r="I8" s="28">
        <v>0</v>
      </c>
    </row>
    <row r="11" spans="1:19" x14ac:dyDescent="0.2">
      <c r="A11" s="41" t="s">
        <v>308</v>
      </c>
      <c r="B11" s="42" t="s">
        <v>299</v>
      </c>
      <c r="C11" s="29" t="s">
        <v>309</v>
      </c>
      <c r="D11" s="29" t="s">
        <v>83</v>
      </c>
      <c r="E11" s="29">
        <f>IFERROR(INDEX('файл остатки'!$A$5:$FG$265,MATCH($P$1,'файл остатки'!$A$5:$A$228,0),MATCH(D11,'файл остатки'!$A$5:$FG$5,0)), 0)</f>
        <v>338</v>
      </c>
      <c r="F11" s="29">
        <f>IFERROR(INDEX('файл остатки'!$A$5:$FG$265,MATCH($P$2,'файл остатки'!$A$5:$A$228,0),MATCH(D11,'файл остатки'!$A$5:$FG$5,0)), 0)</f>
        <v>0</v>
      </c>
      <c r="G11" s="29">
        <v>0</v>
      </c>
      <c r="H11" s="29">
        <f t="shared" ref="H11:H25" si="1">MIN(E11 - G11, 0)</f>
        <v>0</v>
      </c>
      <c r="I11" s="29">
        <v>0</v>
      </c>
      <c r="K11" s="25">
        <v>960</v>
      </c>
      <c r="L11" s="25">
        <f>-(H11 + H12 + H13 + H14 + H15 + H16 + H17 + H18 + H19 + H20 + H21 + H22 + H23 + H24 + H25) / K11</f>
        <v>8.7802083333333325</v>
      </c>
      <c r="M11" s="25">
        <f>ROUND(L11, 0)</f>
        <v>9</v>
      </c>
      <c r="R11" s="25" t="s">
        <v>310</v>
      </c>
      <c r="S11" s="25">
        <v>44</v>
      </c>
    </row>
    <row r="12" spans="1:19" x14ac:dyDescent="0.2">
      <c r="A12" s="39"/>
      <c r="B12" s="39"/>
      <c r="C12" s="26" t="s">
        <v>311</v>
      </c>
      <c r="D12" s="26" t="s">
        <v>90</v>
      </c>
      <c r="E12" s="26">
        <f>IFERROR(INDEX('файл остатки'!$A$5:$FG$265,MATCH($P$1,'файл остатки'!$A$5:$A$228,0),MATCH(D12,'файл остатки'!$A$5:$FG$5,0)), 0)</f>
        <v>0</v>
      </c>
      <c r="F12" s="26">
        <f>IFERROR(INDEX('файл остатки'!$A$5:$FG$265,MATCH($P$2,'файл остатки'!$A$5:$A$228,0),MATCH(D12,'файл остатки'!$A$5:$FG$5,0)), 0)</f>
        <v>0</v>
      </c>
      <c r="G12" s="26">
        <v>0</v>
      </c>
      <c r="H12" s="26">
        <f t="shared" si="1"/>
        <v>0</v>
      </c>
      <c r="I12" s="26">
        <v>0</v>
      </c>
    </row>
    <row r="13" spans="1:19" x14ac:dyDescent="0.2">
      <c r="A13" s="39"/>
      <c r="B13" s="39"/>
      <c r="C13" s="26" t="s">
        <v>296</v>
      </c>
      <c r="D13" s="26" t="s">
        <v>92</v>
      </c>
      <c r="E13" s="26">
        <f>IFERROR(INDEX('файл остатки'!$A$5:$FG$265,MATCH($P$1,'файл остатки'!$A$5:$A$228,0),MATCH(D13,'файл остатки'!$A$5:$FG$5,0)), 0)</f>
        <v>-1097</v>
      </c>
      <c r="F13" s="26">
        <f>IFERROR(INDEX('файл остатки'!$A$5:$FG$265,MATCH($P$2,'файл остатки'!$A$5:$A$228,0),MATCH(D13,'файл остатки'!$A$5:$FG$5,0)), 0)</f>
        <v>0</v>
      </c>
      <c r="G13" s="26">
        <v>0</v>
      </c>
      <c r="H13" s="26">
        <f t="shared" si="1"/>
        <v>-1097</v>
      </c>
      <c r="I13" s="26">
        <v>0</v>
      </c>
    </row>
    <row r="14" spans="1:19" x14ac:dyDescent="0.2">
      <c r="A14" s="39"/>
      <c r="B14" s="39"/>
      <c r="C14" s="26" t="s">
        <v>309</v>
      </c>
      <c r="D14" s="26" t="s">
        <v>81</v>
      </c>
      <c r="E14" s="26">
        <f>IFERROR(INDEX('файл остатки'!$A$5:$FG$265,MATCH($P$1,'файл остатки'!$A$5:$A$228,0),MATCH(D14,'файл остатки'!$A$5:$FG$5,0)), 0)</f>
        <v>-2643</v>
      </c>
      <c r="F14" s="26">
        <f>IFERROR(INDEX('файл остатки'!$A$5:$FG$265,MATCH($P$2,'файл остатки'!$A$5:$A$228,0),MATCH(D14,'файл остатки'!$A$5:$FG$5,0)), 0)</f>
        <v>0</v>
      </c>
      <c r="G14" s="26">
        <v>0</v>
      </c>
      <c r="H14" s="26">
        <f t="shared" si="1"/>
        <v>-2643</v>
      </c>
      <c r="I14" s="26">
        <v>0</v>
      </c>
    </row>
    <row r="15" spans="1:19" x14ac:dyDescent="0.2">
      <c r="A15" s="39"/>
      <c r="B15" s="39"/>
      <c r="C15" s="26" t="s">
        <v>300</v>
      </c>
      <c r="D15" s="26" t="s">
        <v>85</v>
      </c>
      <c r="E15" s="26">
        <f>IFERROR(INDEX('файл остатки'!$A$5:$FG$265,MATCH($P$1,'файл остатки'!$A$5:$A$228,0),MATCH(D15,'файл остатки'!$A$5:$FG$5,0)), 0)</f>
        <v>-614</v>
      </c>
      <c r="F15" s="26">
        <f>IFERROR(INDEX('файл остатки'!$A$5:$FG$265,MATCH($P$2,'файл остатки'!$A$5:$A$228,0),MATCH(D15,'файл остатки'!$A$5:$FG$5,0)), 0)</f>
        <v>0</v>
      </c>
      <c r="G15" s="26">
        <v>0</v>
      </c>
      <c r="H15" s="26">
        <f t="shared" si="1"/>
        <v>-614</v>
      </c>
      <c r="I15" s="26">
        <v>0</v>
      </c>
    </row>
    <row r="16" spans="1:19" x14ac:dyDescent="0.2">
      <c r="A16" s="39"/>
      <c r="B16" s="39"/>
      <c r="C16" s="26" t="s">
        <v>312</v>
      </c>
      <c r="D16" s="26" t="s">
        <v>89</v>
      </c>
      <c r="E16" s="26">
        <f>IFERROR(INDEX('файл остатки'!$A$5:$FG$265,MATCH($P$1,'файл остатки'!$A$5:$A$228,0),MATCH(D16,'файл остатки'!$A$5:$FG$5,0)), 0)</f>
        <v>-7</v>
      </c>
      <c r="F16" s="26">
        <f>IFERROR(INDEX('файл остатки'!$A$5:$FG$265,MATCH($P$2,'файл остатки'!$A$5:$A$228,0),MATCH(D16,'файл остатки'!$A$5:$FG$5,0)), 0)</f>
        <v>0</v>
      </c>
      <c r="G16" s="26">
        <v>0</v>
      </c>
      <c r="H16" s="26">
        <f t="shared" si="1"/>
        <v>-7</v>
      </c>
      <c r="I16" s="26">
        <v>0</v>
      </c>
    </row>
    <row r="17" spans="1:19" x14ac:dyDescent="0.2">
      <c r="A17" s="39"/>
      <c r="B17" s="39"/>
      <c r="C17" s="26" t="s">
        <v>313</v>
      </c>
      <c r="D17" s="26" t="s">
        <v>76</v>
      </c>
      <c r="E17" s="26">
        <f>IFERROR(INDEX('файл остатки'!$A$5:$FG$265,MATCH($P$1,'файл остатки'!$A$5:$A$228,0),MATCH(D17,'файл остатки'!$A$5:$FG$5,0)), 0)</f>
        <v>-18</v>
      </c>
      <c r="F17" s="26">
        <f>IFERROR(INDEX('файл остатки'!$A$5:$FG$265,MATCH($P$2,'файл остатки'!$A$5:$A$228,0),MATCH(D17,'файл остатки'!$A$5:$FG$5,0)), 0)</f>
        <v>0</v>
      </c>
      <c r="G17" s="26">
        <v>0</v>
      </c>
      <c r="H17" s="26">
        <f t="shared" si="1"/>
        <v>-18</v>
      </c>
      <c r="I17" s="26">
        <v>0</v>
      </c>
    </row>
    <row r="18" spans="1:19" x14ac:dyDescent="0.2">
      <c r="A18" s="39"/>
      <c r="B18" s="39"/>
      <c r="C18" s="26" t="s">
        <v>314</v>
      </c>
      <c r="D18" s="26" t="s">
        <v>77</v>
      </c>
      <c r="E18" s="26">
        <f>IFERROR(INDEX('файл остатки'!$A$5:$FG$265,MATCH($P$1,'файл остатки'!$A$5:$A$228,0),MATCH(D18,'файл остатки'!$A$5:$FG$5,0)), 0)</f>
        <v>-49</v>
      </c>
      <c r="F18" s="26">
        <f>IFERROR(INDEX('файл остатки'!$A$5:$FG$265,MATCH($P$2,'файл остатки'!$A$5:$A$228,0),MATCH(D18,'файл остатки'!$A$5:$FG$5,0)), 0)</f>
        <v>0</v>
      </c>
      <c r="G18" s="26">
        <v>0</v>
      </c>
      <c r="H18" s="26">
        <f t="shared" si="1"/>
        <v>-49</v>
      </c>
      <c r="I18" s="26">
        <v>0</v>
      </c>
    </row>
    <row r="19" spans="1:19" x14ac:dyDescent="0.2">
      <c r="A19" s="39"/>
      <c r="B19" s="39"/>
      <c r="C19" s="26" t="s">
        <v>309</v>
      </c>
      <c r="D19" s="26" t="s">
        <v>88</v>
      </c>
      <c r="E19" s="26">
        <f>IFERROR(INDEX('файл остатки'!$A$5:$FG$265,MATCH($P$1,'файл остатки'!$A$5:$A$228,0),MATCH(D19,'файл остатки'!$A$5:$FG$5,0)), 0)</f>
        <v>-140</v>
      </c>
      <c r="F19" s="26">
        <f>IFERROR(INDEX('файл остатки'!$A$5:$FG$265,MATCH($P$2,'файл остатки'!$A$5:$A$228,0),MATCH(D19,'файл остатки'!$A$5:$FG$5,0)), 0)</f>
        <v>0</v>
      </c>
      <c r="G19" s="26">
        <v>0</v>
      </c>
      <c r="H19" s="26">
        <f t="shared" si="1"/>
        <v>-140</v>
      </c>
      <c r="I19" s="26">
        <v>0</v>
      </c>
    </row>
    <row r="20" spans="1:19" x14ac:dyDescent="0.2">
      <c r="A20" s="39"/>
      <c r="B20" s="40"/>
      <c r="C20" s="26" t="s">
        <v>314</v>
      </c>
      <c r="D20" s="26" t="s">
        <v>78</v>
      </c>
      <c r="E20" s="26">
        <f>IFERROR(INDEX('файл остатки'!$A$5:$FG$265,MATCH($P$1,'файл остатки'!$A$5:$A$228,0),MATCH(D20,'файл остатки'!$A$5:$FG$5,0)), 0)</f>
        <v>-211</v>
      </c>
      <c r="F20" s="26">
        <f>IFERROR(INDEX('файл остатки'!$A$5:$FG$265,MATCH($P$2,'файл остатки'!$A$5:$A$228,0),MATCH(D20,'файл остатки'!$A$5:$FG$5,0)), 0)</f>
        <v>0</v>
      </c>
      <c r="G20" s="26">
        <v>0</v>
      </c>
      <c r="H20" s="26">
        <f t="shared" si="1"/>
        <v>-211</v>
      </c>
      <c r="I20" s="26">
        <v>0</v>
      </c>
    </row>
    <row r="21" spans="1:19" x14ac:dyDescent="0.2">
      <c r="A21" s="39"/>
      <c r="B21" s="37" t="s">
        <v>295</v>
      </c>
      <c r="C21" s="24" t="s">
        <v>296</v>
      </c>
      <c r="D21" s="24" t="s">
        <v>16</v>
      </c>
      <c r="E21" s="24">
        <f>IFERROR(INDEX('файл остатки'!$A$5:$FG$265,MATCH($P$1,'файл остатки'!$A$5:$A$228,0),MATCH(D21,'файл остатки'!$A$5:$FG$5,0)), 0)</f>
        <v>-948</v>
      </c>
      <c r="F21" s="24">
        <f>IFERROR(INDEX('файл остатки'!$A$5:$FG$265,MATCH($P$2,'файл остатки'!$A$5:$A$228,0),MATCH(D21,'файл остатки'!$A$5:$FG$5,0)), 0)</f>
        <v>0</v>
      </c>
      <c r="G21" s="24">
        <v>0</v>
      </c>
      <c r="H21" s="24">
        <f t="shared" si="1"/>
        <v>-948</v>
      </c>
      <c r="I21" s="24">
        <v>0</v>
      </c>
    </row>
    <row r="22" spans="1:19" x14ac:dyDescent="0.2">
      <c r="A22" s="39"/>
      <c r="B22" s="39"/>
      <c r="C22" s="24" t="s">
        <v>315</v>
      </c>
      <c r="D22" s="24" t="s">
        <v>15</v>
      </c>
      <c r="E22" s="24">
        <f>IFERROR(INDEX('файл остатки'!$A$5:$FG$265,MATCH($P$1,'файл остатки'!$A$5:$A$228,0),MATCH(D22,'файл остатки'!$A$5:$FG$5,0)), 0)</f>
        <v>-27</v>
      </c>
      <c r="F22" s="24">
        <f>IFERROR(INDEX('файл остатки'!$A$5:$FG$265,MATCH($P$2,'файл остатки'!$A$5:$A$228,0),MATCH(D22,'файл остатки'!$A$5:$FG$5,0)), 0)</f>
        <v>0</v>
      </c>
      <c r="G22" s="24">
        <v>0</v>
      </c>
      <c r="H22" s="24">
        <f t="shared" si="1"/>
        <v>-27</v>
      </c>
      <c r="I22" s="24">
        <v>0</v>
      </c>
    </row>
    <row r="23" spans="1:19" x14ac:dyDescent="0.2">
      <c r="A23" s="39"/>
      <c r="B23" s="39"/>
      <c r="C23" s="24" t="s">
        <v>316</v>
      </c>
      <c r="D23" s="24" t="s">
        <v>9</v>
      </c>
      <c r="E23" s="24">
        <f>IFERROR(INDEX('файл остатки'!$A$5:$FG$265,MATCH($P$1,'файл остатки'!$A$5:$A$228,0),MATCH(D23,'файл остатки'!$A$5:$FG$5,0)), 0)</f>
        <v>-81</v>
      </c>
      <c r="F23" s="24">
        <f>IFERROR(INDEX('файл остатки'!$A$5:$FG$265,MATCH($P$2,'файл остатки'!$A$5:$A$228,0),MATCH(D23,'файл остатки'!$A$5:$FG$5,0)), 0)</f>
        <v>0</v>
      </c>
      <c r="G23" s="24">
        <v>0</v>
      </c>
      <c r="H23" s="24">
        <f t="shared" si="1"/>
        <v>-81</v>
      </c>
      <c r="I23" s="24">
        <v>0</v>
      </c>
    </row>
    <row r="24" spans="1:19" x14ac:dyDescent="0.2">
      <c r="A24" s="39"/>
      <c r="B24" s="39"/>
      <c r="C24" s="24" t="s">
        <v>296</v>
      </c>
      <c r="D24" s="24" t="s">
        <v>12</v>
      </c>
      <c r="E24" s="24">
        <f>IFERROR(INDEX('файл остатки'!$A$5:$FG$265,MATCH($P$1,'файл остатки'!$A$5:$A$228,0),MATCH(D24,'файл остатки'!$A$5:$FG$5,0)), 0)</f>
        <v>-750</v>
      </c>
      <c r="F24" s="24">
        <f>IFERROR(INDEX('файл остатки'!$A$5:$FG$265,MATCH($P$2,'файл остатки'!$A$5:$A$228,0),MATCH(D24,'файл остатки'!$A$5:$FG$5,0)), 0)</f>
        <v>0</v>
      </c>
      <c r="G24" s="24">
        <v>0</v>
      </c>
      <c r="H24" s="24">
        <f t="shared" si="1"/>
        <v>-750</v>
      </c>
      <c r="I24" s="24">
        <v>0</v>
      </c>
    </row>
    <row r="25" spans="1:19" x14ac:dyDescent="0.2">
      <c r="A25" s="40"/>
      <c r="B25" s="40"/>
      <c r="C25" s="24" t="s">
        <v>317</v>
      </c>
      <c r="D25" s="24" t="s">
        <v>14</v>
      </c>
      <c r="E25" s="24">
        <f>IFERROR(INDEX('файл остатки'!$A$5:$FG$265,MATCH($P$1,'файл остатки'!$A$5:$A$228,0),MATCH(D25,'файл остатки'!$A$5:$FG$5,0)), 0)</f>
        <v>-1844</v>
      </c>
      <c r="F25" s="24">
        <f>IFERROR(INDEX('файл остатки'!$A$5:$FG$265,MATCH($P$2,'файл остатки'!$A$5:$A$228,0),MATCH(D25,'файл остатки'!$A$5:$FG$5,0)), 0)</f>
        <v>0</v>
      </c>
      <c r="G25" s="24">
        <v>0</v>
      </c>
      <c r="H25" s="24">
        <f t="shared" si="1"/>
        <v>-1844</v>
      </c>
      <c r="I25" s="24">
        <v>0</v>
      </c>
    </row>
    <row r="28" spans="1:19" x14ac:dyDescent="0.2">
      <c r="A28" s="41" t="s">
        <v>318</v>
      </c>
      <c r="B28" s="42" t="s">
        <v>299</v>
      </c>
      <c r="C28" s="29" t="s">
        <v>302</v>
      </c>
      <c r="D28" s="29" t="s">
        <v>79</v>
      </c>
      <c r="E28" s="29">
        <f>IFERROR(INDEX('файл остатки'!$A$5:$FG$265,MATCH($P$1,'файл остатки'!$A$5:$A$228,0),MATCH(D28,'файл остатки'!$A$5:$FG$5,0)), 0)</f>
        <v>-126</v>
      </c>
      <c r="F28" s="29">
        <f>IFERROR(INDEX('файл остатки'!$A$5:$FG$265,MATCH($P$2,'файл остатки'!$A$5:$A$228,0),MATCH(D28,'файл остатки'!$A$5:$FG$5,0)), 0)</f>
        <v>0</v>
      </c>
      <c r="G28" s="29">
        <v>0</v>
      </c>
      <c r="H28" s="29">
        <f t="shared" ref="H28:H41" si="2">MIN(E28 - G28, 0)</f>
        <v>-126</v>
      </c>
      <c r="I28" s="29">
        <v>0</v>
      </c>
      <c r="K28" s="25">
        <v>960</v>
      </c>
      <c r="L28" s="25">
        <f>-(H28 + H29 + H30 + H31 + H32 + H33 + H34 + H35 + H36 + H37 + H38 + H39 + H40 + H41) / K28</f>
        <v>17.664583333333333</v>
      </c>
      <c r="M28" s="25">
        <f>ROUND(L28, 0)</f>
        <v>18</v>
      </c>
      <c r="R28" s="25" t="s">
        <v>319</v>
      </c>
      <c r="S28" s="25">
        <v>45</v>
      </c>
    </row>
    <row r="29" spans="1:19" x14ac:dyDescent="0.2">
      <c r="A29" s="39"/>
      <c r="B29" s="39"/>
      <c r="C29" s="29" t="s">
        <v>302</v>
      </c>
      <c r="D29" s="29" t="s">
        <v>84</v>
      </c>
      <c r="E29" s="29">
        <f>IFERROR(INDEX('файл остатки'!$A$5:$FG$265,MATCH($P$1,'файл остатки'!$A$5:$A$228,0),MATCH(D29,'файл остатки'!$A$5:$FG$5,0)), 0)</f>
        <v>6</v>
      </c>
      <c r="F29" s="29">
        <f>IFERROR(INDEX('файл остатки'!$A$5:$FG$265,MATCH($P$2,'файл остатки'!$A$5:$A$228,0),MATCH(D29,'файл остатки'!$A$5:$FG$5,0)), 0)</f>
        <v>0</v>
      </c>
      <c r="G29" s="29">
        <v>0</v>
      </c>
      <c r="H29" s="29">
        <f t="shared" si="2"/>
        <v>0</v>
      </c>
      <c r="I29" s="29">
        <v>0</v>
      </c>
    </row>
    <row r="30" spans="1:19" x14ac:dyDescent="0.2">
      <c r="A30" s="39"/>
      <c r="B30" s="39"/>
      <c r="C30" s="26" t="s">
        <v>302</v>
      </c>
      <c r="D30" s="26" t="s">
        <v>91</v>
      </c>
      <c r="E30" s="26">
        <f>IFERROR(INDEX('файл остатки'!$A$5:$FG$265,MATCH($P$1,'файл остатки'!$A$5:$A$228,0),MATCH(D30,'файл остатки'!$A$5:$FG$5,0)), 0)</f>
        <v>-1860</v>
      </c>
      <c r="F30" s="26">
        <f>IFERROR(INDEX('файл остатки'!$A$5:$FG$265,MATCH($P$2,'файл остатки'!$A$5:$A$228,0),MATCH(D30,'файл остатки'!$A$5:$FG$5,0)), 0)</f>
        <v>0</v>
      </c>
      <c r="G30" s="26">
        <v>0</v>
      </c>
      <c r="H30" s="26">
        <f t="shared" si="2"/>
        <v>-1860</v>
      </c>
      <c r="I30" s="26">
        <v>0</v>
      </c>
    </row>
    <row r="31" spans="1:19" x14ac:dyDescent="0.2">
      <c r="A31" s="39"/>
      <c r="B31" s="39"/>
      <c r="C31" s="26" t="s">
        <v>320</v>
      </c>
      <c r="D31" s="26" t="s">
        <v>93</v>
      </c>
      <c r="E31" s="26">
        <f>IFERROR(INDEX('файл остатки'!$A$5:$FG$265,MATCH($P$1,'файл остатки'!$A$5:$A$228,0),MATCH(D31,'файл остатки'!$A$5:$FG$5,0)), 0)</f>
        <v>-193</v>
      </c>
      <c r="F31" s="26">
        <f>IFERROR(INDEX('файл остатки'!$A$5:$FG$265,MATCH($P$2,'файл остатки'!$A$5:$A$228,0),MATCH(D31,'файл остатки'!$A$5:$FG$5,0)), 0)</f>
        <v>0</v>
      </c>
      <c r="G31" s="26">
        <v>0</v>
      </c>
      <c r="H31" s="26">
        <f t="shared" si="2"/>
        <v>-193</v>
      </c>
      <c r="I31" s="26">
        <v>0</v>
      </c>
    </row>
    <row r="32" spans="1:19" x14ac:dyDescent="0.2">
      <c r="A32" s="39"/>
      <c r="B32" s="39"/>
      <c r="C32" s="26" t="s">
        <v>321</v>
      </c>
      <c r="D32" s="26" t="s">
        <v>95</v>
      </c>
      <c r="E32" s="26">
        <f>IFERROR(INDEX('файл остатки'!$A$5:$FG$265,MATCH($P$1,'файл остатки'!$A$5:$A$228,0),MATCH(D32,'файл остатки'!$A$5:$FG$5,0)), 0)</f>
        <v>0</v>
      </c>
      <c r="F32" s="26">
        <f>IFERROR(INDEX('файл остатки'!$A$5:$FG$265,MATCH($P$2,'файл остатки'!$A$5:$A$228,0),MATCH(D32,'файл остатки'!$A$5:$FG$5,0)), 0)</f>
        <v>0</v>
      </c>
      <c r="G32" s="26">
        <v>0</v>
      </c>
      <c r="H32" s="26">
        <f t="shared" si="2"/>
        <v>0</v>
      </c>
      <c r="I32" s="26">
        <v>0</v>
      </c>
    </row>
    <row r="33" spans="1:19" x14ac:dyDescent="0.2">
      <c r="A33" s="39"/>
      <c r="B33" s="39"/>
      <c r="C33" s="26" t="s">
        <v>302</v>
      </c>
      <c r="D33" s="26" t="s">
        <v>80</v>
      </c>
      <c r="E33" s="26">
        <f>IFERROR(INDEX('файл остатки'!$A$5:$FG$265,MATCH($P$1,'файл остатки'!$A$5:$A$228,0),MATCH(D33,'файл остатки'!$A$5:$FG$5,0)), 0)</f>
        <v>-374</v>
      </c>
      <c r="F33" s="26">
        <f>IFERROR(INDEX('файл остатки'!$A$5:$FG$265,MATCH($P$2,'файл остатки'!$A$5:$A$228,0),MATCH(D33,'файл остатки'!$A$5:$FG$5,0)), 0)</f>
        <v>0</v>
      </c>
      <c r="G33" s="26">
        <v>0</v>
      </c>
      <c r="H33" s="26">
        <f t="shared" si="2"/>
        <v>-374</v>
      </c>
      <c r="I33" s="26">
        <v>0</v>
      </c>
    </row>
    <row r="34" spans="1:19" x14ac:dyDescent="0.2">
      <c r="A34" s="39"/>
      <c r="B34" s="39"/>
      <c r="C34" s="26" t="s">
        <v>302</v>
      </c>
      <c r="D34" s="26" t="s">
        <v>87</v>
      </c>
      <c r="E34" s="26">
        <f>IFERROR(INDEX('файл остатки'!$A$5:$FG$265,MATCH($P$1,'файл остатки'!$A$5:$A$228,0),MATCH(D34,'файл остатки'!$A$5:$FG$5,0)), 0)</f>
        <v>-339</v>
      </c>
      <c r="F34" s="26">
        <f>IFERROR(INDEX('файл остатки'!$A$5:$FG$265,MATCH($P$2,'файл остатки'!$A$5:$A$228,0),MATCH(D34,'файл остатки'!$A$5:$FG$5,0)), 0)</f>
        <v>0</v>
      </c>
      <c r="G34" s="26">
        <v>0</v>
      </c>
      <c r="H34" s="26">
        <f t="shared" si="2"/>
        <v>-339</v>
      </c>
      <c r="I34" s="26">
        <v>0</v>
      </c>
    </row>
    <row r="35" spans="1:19" x14ac:dyDescent="0.2">
      <c r="A35" s="39"/>
      <c r="B35" s="39"/>
      <c r="C35" s="26" t="s">
        <v>302</v>
      </c>
      <c r="D35" s="26" t="s">
        <v>75</v>
      </c>
      <c r="E35" s="26">
        <f>IFERROR(INDEX('файл остатки'!$A$5:$FG$265,MATCH($P$1,'файл остатки'!$A$5:$A$228,0),MATCH(D35,'файл остатки'!$A$5:$FG$5,0)), 0)</f>
        <v>-1152</v>
      </c>
      <c r="F35" s="26">
        <f>IFERROR(INDEX('файл остатки'!$A$5:$FG$265,MATCH($P$2,'файл остатки'!$A$5:$A$228,0),MATCH(D35,'файл остатки'!$A$5:$FG$5,0)), 0)</f>
        <v>0</v>
      </c>
      <c r="G35" s="26">
        <v>0</v>
      </c>
      <c r="H35" s="26">
        <f t="shared" si="2"/>
        <v>-1152</v>
      </c>
      <c r="I35" s="26">
        <v>0</v>
      </c>
    </row>
    <row r="36" spans="1:19" x14ac:dyDescent="0.2">
      <c r="A36" s="39"/>
      <c r="B36" s="40"/>
      <c r="C36" s="26" t="s">
        <v>309</v>
      </c>
      <c r="D36" s="26" t="s">
        <v>82</v>
      </c>
      <c r="E36" s="26">
        <f>IFERROR(INDEX('файл остатки'!$A$5:$FG$265,MATCH($P$1,'файл остатки'!$A$5:$A$228,0),MATCH(D36,'файл остатки'!$A$5:$FG$5,0)), 0)</f>
        <v>-6038</v>
      </c>
      <c r="F36" s="26">
        <f>IFERROR(INDEX('файл остатки'!$A$5:$FG$265,MATCH($P$2,'файл остатки'!$A$5:$A$228,0),MATCH(D36,'файл остатки'!$A$5:$FG$5,0)), 0)</f>
        <v>0</v>
      </c>
      <c r="G36" s="26">
        <v>0</v>
      </c>
      <c r="H36" s="26">
        <f t="shared" si="2"/>
        <v>-6038</v>
      </c>
      <c r="I36" s="26">
        <v>0</v>
      </c>
    </row>
    <row r="37" spans="1:19" x14ac:dyDescent="0.2">
      <c r="A37" s="39"/>
      <c r="B37" s="37" t="s">
        <v>295</v>
      </c>
      <c r="C37" s="29" t="s">
        <v>303</v>
      </c>
      <c r="D37" s="29" t="s">
        <v>13</v>
      </c>
      <c r="E37" s="29">
        <f>IFERROR(INDEX('файл остатки'!$A$5:$FG$265,MATCH($P$1,'файл остатки'!$A$5:$A$228,0),MATCH(D37,'файл остатки'!$A$5:$FG$5,0)), 0)</f>
        <v>147</v>
      </c>
      <c r="F37" s="29">
        <f>IFERROR(INDEX('файл остатки'!$A$5:$FG$265,MATCH($P$2,'файл остатки'!$A$5:$A$228,0),MATCH(D37,'файл остатки'!$A$5:$FG$5,0)), 0)</f>
        <v>0</v>
      </c>
      <c r="G37" s="29">
        <v>0</v>
      </c>
      <c r="H37" s="29">
        <f t="shared" si="2"/>
        <v>0</v>
      </c>
      <c r="I37" s="29">
        <v>0</v>
      </c>
    </row>
    <row r="38" spans="1:19" x14ac:dyDescent="0.2">
      <c r="A38" s="39"/>
      <c r="B38" s="39"/>
      <c r="C38" s="24" t="s">
        <v>303</v>
      </c>
      <c r="D38" s="24" t="s">
        <v>17</v>
      </c>
      <c r="E38" s="24">
        <f>IFERROR(INDEX('файл остатки'!$A$5:$FG$265,MATCH($P$1,'файл остатки'!$A$5:$A$228,0),MATCH(D38,'файл остатки'!$A$5:$FG$5,0)), 0)</f>
        <v>-1020</v>
      </c>
      <c r="F38" s="24">
        <f>IFERROR(INDEX('файл остатки'!$A$5:$FG$265,MATCH($P$2,'файл остатки'!$A$5:$A$228,0),MATCH(D38,'файл остатки'!$A$5:$FG$5,0)), 0)</f>
        <v>0</v>
      </c>
      <c r="G38" s="24">
        <v>0</v>
      </c>
      <c r="H38" s="24">
        <f t="shared" si="2"/>
        <v>-1020</v>
      </c>
      <c r="I38" s="24">
        <v>0</v>
      </c>
    </row>
    <row r="39" spans="1:19" x14ac:dyDescent="0.2">
      <c r="A39" s="39"/>
      <c r="B39" s="39"/>
      <c r="C39" s="24" t="s">
        <v>303</v>
      </c>
      <c r="D39" s="24" t="s">
        <v>11</v>
      </c>
      <c r="E39" s="24">
        <f>IFERROR(INDEX('файл остатки'!$A$5:$FG$265,MATCH($P$1,'файл остатки'!$A$5:$A$228,0),MATCH(D39,'файл остатки'!$A$5:$FG$5,0)), 0)</f>
        <v>1039</v>
      </c>
      <c r="F39" s="24">
        <f>IFERROR(INDEX('файл остатки'!$A$5:$FG$265,MATCH($P$2,'файл остатки'!$A$5:$A$228,0),MATCH(D39,'файл остатки'!$A$5:$FG$5,0)), 0)</f>
        <v>0</v>
      </c>
      <c r="G39" s="24">
        <v>0</v>
      </c>
      <c r="H39" s="24">
        <f t="shared" si="2"/>
        <v>0</v>
      </c>
      <c r="I39" s="24">
        <v>0</v>
      </c>
    </row>
    <row r="40" spans="1:19" x14ac:dyDescent="0.2">
      <c r="A40" s="39"/>
      <c r="B40" s="39"/>
      <c r="C40" s="24" t="s">
        <v>303</v>
      </c>
      <c r="D40" s="24" t="s">
        <v>7</v>
      </c>
      <c r="E40" s="24">
        <f>IFERROR(INDEX('файл остатки'!$A$5:$FG$265,MATCH($P$1,'файл остатки'!$A$5:$A$228,0),MATCH(D40,'файл остатки'!$A$5:$FG$5,0)), 0)</f>
        <v>-5078</v>
      </c>
      <c r="F40" s="24">
        <f>IFERROR(INDEX('файл остатки'!$A$5:$FG$265,MATCH($P$2,'файл остатки'!$A$5:$A$228,0),MATCH(D40,'файл остатки'!$A$5:$FG$5,0)), 0)</f>
        <v>0</v>
      </c>
      <c r="G40" s="24">
        <v>0</v>
      </c>
      <c r="H40" s="24">
        <f t="shared" si="2"/>
        <v>-5078</v>
      </c>
      <c r="I40" s="24">
        <v>0</v>
      </c>
    </row>
    <row r="41" spans="1:19" x14ac:dyDescent="0.2">
      <c r="A41" s="40"/>
      <c r="B41" s="40"/>
      <c r="C41" s="24" t="s">
        <v>303</v>
      </c>
      <c r="D41" s="24" t="s">
        <v>10</v>
      </c>
      <c r="E41" s="24">
        <f>IFERROR(INDEX('файл остатки'!$A$5:$FG$265,MATCH($P$1,'файл остатки'!$A$5:$A$228,0),MATCH(D41,'файл остатки'!$A$5:$FG$5,0)), 0)</f>
        <v>-778</v>
      </c>
      <c r="F41" s="24">
        <f>IFERROR(INDEX('файл остатки'!$A$5:$FG$265,MATCH($P$2,'файл остатки'!$A$5:$A$228,0),MATCH(D41,'файл остатки'!$A$5:$FG$5,0)), 0)</f>
        <v>0</v>
      </c>
      <c r="G41" s="24">
        <v>0</v>
      </c>
      <c r="H41" s="24">
        <f t="shared" si="2"/>
        <v>-778</v>
      </c>
      <c r="I41" s="24">
        <v>0</v>
      </c>
    </row>
    <row r="44" spans="1:19" x14ac:dyDescent="0.2">
      <c r="A44" s="41" t="s">
        <v>322</v>
      </c>
      <c r="B44" s="43" t="s">
        <v>305</v>
      </c>
      <c r="C44" s="27" t="s">
        <v>302</v>
      </c>
      <c r="D44" s="27" t="s">
        <v>40</v>
      </c>
      <c r="E44" s="27">
        <f>IFERROR(INDEX('файл остатки'!$A$5:$FG$265,MATCH($P$1,'файл остатки'!$A$5:$A$228,0),MATCH(D44,'файл остатки'!$A$5:$FG$5,0)), 0)</f>
        <v>-770</v>
      </c>
      <c r="F44" s="27">
        <f>IFERROR(INDEX('файл остатки'!$A$5:$FG$265,MATCH($P$2,'файл остатки'!$A$5:$A$228,0),MATCH(D44,'файл остатки'!$A$5:$FG$5,0)), 0)</f>
        <v>0</v>
      </c>
      <c r="G44" s="27">
        <v>0</v>
      </c>
      <c r="H44" s="27">
        <f>MIN(E44 - G44, 0)</f>
        <v>-770</v>
      </c>
      <c r="I44" s="27">
        <v>0</v>
      </c>
      <c r="K44" s="25">
        <v>1100</v>
      </c>
      <c r="L44" s="25">
        <f>-(H44 + H45 + H46) / K44</f>
        <v>1.2545454545454546</v>
      </c>
      <c r="M44" s="25">
        <f>ROUND(L44, 0)</f>
        <v>1</v>
      </c>
      <c r="R44" s="25" t="s">
        <v>323</v>
      </c>
      <c r="S44" s="25">
        <v>48</v>
      </c>
    </row>
    <row r="45" spans="1:19" x14ac:dyDescent="0.2">
      <c r="A45" s="39"/>
      <c r="B45" s="40"/>
      <c r="C45" s="27" t="s">
        <v>302</v>
      </c>
      <c r="D45" s="27" t="s">
        <v>45</v>
      </c>
      <c r="E45" s="27">
        <f>IFERROR(INDEX('файл остатки'!$A$5:$FG$265,MATCH($P$1,'файл остатки'!$A$5:$A$228,0),MATCH(D45,'файл остатки'!$A$5:$FG$5,0)), 0)</f>
        <v>-30</v>
      </c>
      <c r="F45" s="27">
        <f>IFERROR(INDEX('файл остатки'!$A$5:$FG$265,MATCH($P$2,'файл остатки'!$A$5:$A$228,0),MATCH(D45,'файл остатки'!$A$5:$FG$5,0)), 0)</f>
        <v>0</v>
      </c>
      <c r="G45" s="27">
        <v>0</v>
      </c>
      <c r="H45" s="27">
        <f>MIN(E45 - G45, 0)</f>
        <v>-30</v>
      </c>
      <c r="I45" s="27">
        <v>0</v>
      </c>
    </row>
    <row r="46" spans="1:19" x14ac:dyDescent="0.2">
      <c r="A46" s="40"/>
      <c r="B46" s="38" t="s">
        <v>307</v>
      </c>
      <c r="C46" s="28" t="s">
        <v>302</v>
      </c>
      <c r="D46" s="28" t="s">
        <v>26</v>
      </c>
      <c r="E46" s="28">
        <f>IFERROR(INDEX('файл остатки'!$A$5:$FG$265,MATCH($P$1,'файл остатки'!$A$5:$A$228,0),MATCH(D46,'файл остатки'!$A$5:$FG$5,0)), 0)</f>
        <v>-580</v>
      </c>
      <c r="F46" s="28">
        <f>IFERROR(INDEX('файл остатки'!$A$5:$FG$265,MATCH($P$2,'файл остатки'!$A$5:$A$228,0),MATCH(D46,'файл остатки'!$A$5:$FG$5,0)), 0)</f>
        <v>0</v>
      </c>
      <c r="G46" s="28">
        <v>0</v>
      </c>
      <c r="H46" s="28">
        <f>MIN(E46 - G46, 0)</f>
        <v>-580</v>
      </c>
      <c r="I46" s="28">
        <v>0</v>
      </c>
    </row>
    <row r="49" spans="1:19" x14ac:dyDescent="0.2">
      <c r="A49" s="41" t="s">
        <v>324</v>
      </c>
      <c r="B49" s="43" t="s">
        <v>305</v>
      </c>
      <c r="C49" s="27" t="s">
        <v>312</v>
      </c>
      <c r="D49" s="27" t="s">
        <v>31</v>
      </c>
      <c r="E49" s="27">
        <f>IFERROR(INDEX('файл остатки'!$A$5:$FG$265,MATCH($P$1,'файл остатки'!$A$5:$A$228,0),MATCH(D49,'файл остатки'!$A$5:$FG$5,0)), 0)</f>
        <v>-35</v>
      </c>
      <c r="F49" s="27">
        <f>IFERROR(INDEX('файл остатки'!$A$5:$FG$265,MATCH($P$2,'файл остатки'!$A$5:$A$228,0),MATCH(D49,'файл остатки'!$A$5:$FG$5,0)), 0)</f>
        <v>0</v>
      </c>
      <c r="G49" s="27">
        <v>0</v>
      </c>
      <c r="H49" s="27">
        <f t="shared" ref="H49:H69" si="3">MIN(E49 - G49, 0)</f>
        <v>-35</v>
      </c>
      <c r="I49" s="27">
        <v>0</v>
      </c>
      <c r="K49" s="25">
        <v>1100</v>
      </c>
      <c r="L49" s="25">
        <f>-(H49 + H50 + H51 + H52 + H53 + H54 + H55 + H56 + H57 + H58 + H59 + H60 + H61 + H62 + H63 + H64 + H65 + H66 + H67 + H68 + H69) / K49</f>
        <v>5.1881818181818184</v>
      </c>
      <c r="M49" s="25">
        <f>ROUND(L49, 0)</f>
        <v>5</v>
      </c>
      <c r="R49" s="25" t="s">
        <v>325</v>
      </c>
      <c r="S49" s="25">
        <v>49</v>
      </c>
    </row>
    <row r="50" spans="1:19" x14ac:dyDescent="0.2">
      <c r="A50" s="39"/>
      <c r="B50" s="39"/>
      <c r="C50" s="27" t="s">
        <v>326</v>
      </c>
      <c r="D50" s="27" t="s">
        <v>32</v>
      </c>
      <c r="E50" s="27">
        <f>IFERROR(INDEX('файл остатки'!$A$5:$FG$265,MATCH($P$1,'файл остатки'!$A$5:$A$228,0),MATCH(D50,'файл остатки'!$A$5:$FG$5,0)), 0)</f>
        <v>-128</v>
      </c>
      <c r="F50" s="27">
        <f>IFERROR(INDEX('файл остатки'!$A$5:$FG$265,MATCH($P$2,'файл остатки'!$A$5:$A$228,0),MATCH(D50,'файл остатки'!$A$5:$FG$5,0)), 0)</f>
        <v>0</v>
      </c>
      <c r="G50" s="27">
        <v>0</v>
      </c>
      <c r="H50" s="27">
        <f t="shared" si="3"/>
        <v>-128</v>
      </c>
      <c r="I50" s="27">
        <v>0</v>
      </c>
    </row>
    <row r="51" spans="1:19" x14ac:dyDescent="0.2">
      <c r="A51" s="39"/>
      <c r="B51" s="39"/>
      <c r="C51" s="27" t="s">
        <v>309</v>
      </c>
      <c r="D51" s="27" t="s">
        <v>35</v>
      </c>
      <c r="E51" s="27">
        <f>IFERROR(INDEX('файл остатки'!$A$5:$FG$265,MATCH($P$1,'файл остатки'!$A$5:$A$228,0),MATCH(D51,'файл остатки'!$A$5:$FG$5,0)), 0)</f>
        <v>350</v>
      </c>
      <c r="F51" s="27">
        <f>IFERROR(INDEX('файл остатки'!$A$5:$FG$265,MATCH($P$2,'файл остатки'!$A$5:$A$228,0),MATCH(D51,'файл остатки'!$A$5:$FG$5,0)), 0)</f>
        <v>0</v>
      </c>
      <c r="G51" s="27">
        <v>0</v>
      </c>
      <c r="H51" s="27">
        <f t="shared" si="3"/>
        <v>0</v>
      </c>
      <c r="I51" s="27">
        <v>0</v>
      </c>
    </row>
    <row r="52" spans="1:19" x14ac:dyDescent="0.2">
      <c r="A52" s="39"/>
      <c r="B52" s="39"/>
      <c r="C52" s="27" t="s">
        <v>327</v>
      </c>
      <c r="D52" s="27" t="s">
        <v>38</v>
      </c>
      <c r="E52" s="27">
        <f>IFERROR(INDEX('файл остатки'!$A$5:$FG$265,MATCH($P$1,'файл остатки'!$A$5:$A$228,0),MATCH(D52,'файл остатки'!$A$5:$FG$5,0)), 0)</f>
        <v>-431</v>
      </c>
      <c r="F52" s="27">
        <f>IFERROR(INDEX('файл остатки'!$A$5:$FG$265,MATCH($P$2,'файл остатки'!$A$5:$A$228,0),MATCH(D52,'файл остатки'!$A$5:$FG$5,0)), 0)</f>
        <v>0</v>
      </c>
      <c r="G52" s="27">
        <v>0</v>
      </c>
      <c r="H52" s="27">
        <f t="shared" si="3"/>
        <v>-431</v>
      </c>
      <c r="I52" s="27">
        <v>0</v>
      </c>
    </row>
    <row r="53" spans="1:19" x14ac:dyDescent="0.2">
      <c r="A53" s="39"/>
      <c r="B53" s="39"/>
      <c r="C53" s="27" t="s">
        <v>328</v>
      </c>
      <c r="D53" s="27" t="s">
        <v>43</v>
      </c>
      <c r="E53" s="27">
        <f>IFERROR(INDEX('файл остатки'!$A$5:$FG$265,MATCH($P$1,'файл остатки'!$A$5:$A$228,0),MATCH(D53,'файл остатки'!$A$5:$FG$5,0)), 0)</f>
        <v>12</v>
      </c>
      <c r="F53" s="27">
        <f>IFERROR(INDEX('файл остатки'!$A$5:$FG$265,MATCH($P$2,'файл остатки'!$A$5:$A$228,0),MATCH(D53,'файл остатки'!$A$5:$FG$5,0)), 0)</f>
        <v>0</v>
      </c>
      <c r="G53" s="27">
        <v>0</v>
      </c>
      <c r="H53" s="27">
        <f t="shared" si="3"/>
        <v>0</v>
      </c>
      <c r="I53" s="27">
        <v>0</v>
      </c>
    </row>
    <row r="54" spans="1:19" x14ac:dyDescent="0.2">
      <c r="A54" s="39"/>
      <c r="B54" s="39"/>
      <c r="C54" s="27" t="s">
        <v>314</v>
      </c>
      <c r="D54" s="27" t="s">
        <v>33</v>
      </c>
      <c r="E54" s="27">
        <f>IFERROR(INDEX('файл остатки'!$A$5:$FG$265,MATCH($P$1,'файл остатки'!$A$5:$A$228,0),MATCH(D54,'файл остатки'!$A$5:$FG$5,0)), 0)</f>
        <v>-38</v>
      </c>
      <c r="F54" s="27">
        <f>IFERROR(INDEX('файл остатки'!$A$5:$FG$265,MATCH($P$2,'файл остатки'!$A$5:$A$228,0),MATCH(D54,'файл остатки'!$A$5:$FG$5,0)), 0)</f>
        <v>0</v>
      </c>
      <c r="G54" s="27">
        <v>0</v>
      </c>
      <c r="H54" s="27">
        <f t="shared" si="3"/>
        <v>-38</v>
      </c>
      <c r="I54" s="27">
        <v>0</v>
      </c>
    </row>
    <row r="55" spans="1:19" x14ac:dyDescent="0.2">
      <c r="A55" s="39"/>
      <c r="B55" s="39"/>
      <c r="C55" s="27" t="s">
        <v>309</v>
      </c>
      <c r="D55" s="27" t="s">
        <v>34</v>
      </c>
      <c r="E55" s="27">
        <f>IFERROR(INDEX('файл остатки'!$A$5:$FG$265,MATCH($P$1,'файл остатки'!$A$5:$A$228,0),MATCH(D55,'файл остатки'!$A$5:$FG$5,0)), 0)</f>
        <v>-494</v>
      </c>
      <c r="F55" s="27">
        <f>IFERROR(INDEX('файл остатки'!$A$5:$FG$265,MATCH($P$2,'файл остатки'!$A$5:$A$228,0),MATCH(D55,'файл остатки'!$A$5:$FG$5,0)), 0)</f>
        <v>0</v>
      </c>
      <c r="G55" s="27">
        <v>0</v>
      </c>
      <c r="H55" s="27">
        <f t="shared" si="3"/>
        <v>-494</v>
      </c>
      <c r="I55" s="27">
        <v>0</v>
      </c>
    </row>
    <row r="56" spans="1:19" x14ac:dyDescent="0.2">
      <c r="A56" s="39"/>
      <c r="B56" s="39"/>
      <c r="C56" s="27" t="s">
        <v>309</v>
      </c>
      <c r="D56" s="27" t="s">
        <v>36</v>
      </c>
      <c r="E56" s="27">
        <f>IFERROR(INDEX('файл остатки'!$A$5:$FG$265,MATCH($P$1,'файл остатки'!$A$5:$A$228,0),MATCH(D56,'файл остатки'!$A$5:$FG$5,0)), 0)</f>
        <v>-60</v>
      </c>
      <c r="F56" s="27">
        <f>IFERROR(INDEX('файл остатки'!$A$5:$FG$265,MATCH($P$2,'файл остатки'!$A$5:$A$228,0),MATCH(D56,'файл остатки'!$A$5:$FG$5,0)), 0)</f>
        <v>0</v>
      </c>
      <c r="G56" s="27">
        <v>0</v>
      </c>
      <c r="H56" s="27">
        <f t="shared" si="3"/>
        <v>-60</v>
      </c>
      <c r="I56" s="27">
        <v>0</v>
      </c>
    </row>
    <row r="57" spans="1:19" x14ac:dyDescent="0.2">
      <c r="A57" s="39"/>
      <c r="B57" s="39"/>
      <c r="C57" s="27" t="s">
        <v>329</v>
      </c>
      <c r="D57" s="27" t="s">
        <v>39</v>
      </c>
      <c r="E57" s="27">
        <f>IFERROR(INDEX('файл остатки'!$A$5:$FG$265,MATCH($P$1,'файл остатки'!$A$5:$A$228,0),MATCH(D57,'файл остатки'!$A$5:$FG$5,0)), 0)</f>
        <v>-1197</v>
      </c>
      <c r="F57" s="27">
        <f>IFERROR(INDEX('файл остатки'!$A$5:$FG$265,MATCH($P$2,'файл остатки'!$A$5:$A$228,0),MATCH(D57,'файл остатки'!$A$5:$FG$5,0)), 0)</f>
        <v>0</v>
      </c>
      <c r="G57" s="27">
        <v>0</v>
      </c>
      <c r="H57" s="27">
        <f t="shared" si="3"/>
        <v>-1197</v>
      </c>
      <c r="I57" s="27">
        <v>0</v>
      </c>
    </row>
    <row r="58" spans="1:19" x14ac:dyDescent="0.2">
      <c r="A58" s="39"/>
      <c r="B58" s="39"/>
      <c r="C58" s="27" t="s">
        <v>313</v>
      </c>
      <c r="D58" s="27" t="s">
        <v>42</v>
      </c>
      <c r="E58" s="27">
        <f>IFERROR(INDEX('файл остатки'!$A$5:$FG$265,MATCH($P$1,'файл остатки'!$A$5:$A$228,0),MATCH(D58,'файл остатки'!$A$5:$FG$5,0)), 0)</f>
        <v>-54</v>
      </c>
      <c r="F58" s="27">
        <f>IFERROR(INDEX('файл остатки'!$A$5:$FG$265,MATCH($P$2,'файл остатки'!$A$5:$A$228,0),MATCH(D58,'файл остатки'!$A$5:$FG$5,0)), 0)</f>
        <v>0</v>
      </c>
      <c r="G58" s="27">
        <v>0</v>
      </c>
      <c r="H58" s="27">
        <f t="shared" si="3"/>
        <v>-54</v>
      </c>
      <c r="I58" s="27">
        <v>0</v>
      </c>
    </row>
    <row r="59" spans="1:19" x14ac:dyDescent="0.2">
      <c r="A59" s="39"/>
      <c r="B59" s="40"/>
      <c r="C59" s="27" t="s">
        <v>317</v>
      </c>
      <c r="D59" s="27" t="s">
        <v>44</v>
      </c>
      <c r="E59" s="27">
        <f>IFERROR(INDEX('файл остатки'!$A$5:$FG$265,MATCH($P$1,'файл остатки'!$A$5:$A$228,0),MATCH(D59,'файл остатки'!$A$5:$FG$5,0)), 0)</f>
        <v>-509</v>
      </c>
      <c r="F59" s="27">
        <f>IFERROR(INDEX('файл остатки'!$A$5:$FG$265,MATCH($P$2,'файл остатки'!$A$5:$A$228,0),MATCH(D59,'файл остатки'!$A$5:$FG$5,0)), 0)</f>
        <v>0</v>
      </c>
      <c r="G59" s="27">
        <v>0</v>
      </c>
      <c r="H59" s="27">
        <f t="shared" si="3"/>
        <v>-509</v>
      </c>
      <c r="I59" s="27">
        <v>0</v>
      </c>
    </row>
    <row r="60" spans="1:19" x14ac:dyDescent="0.2">
      <c r="A60" s="39"/>
      <c r="B60" s="38" t="s">
        <v>307</v>
      </c>
      <c r="C60" s="28" t="s">
        <v>312</v>
      </c>
      <c r="D60" s="28" t="s">
        <v>19</v>
      </c>
      <c r="E60" s="28">
        <f>IFERROR(INDEX('файл остатки'!$A$5:$FG$265,MATCH($P$1,'файл остатки'!$A$5:$A$228,0),MATCH(D60,'файл остатки'!$A$5:$FG$5,0)), 0)</f>
        <v>-299</v>
      </c>
      <c r="F60" s="28">
        <f>IFERROR(INDEX('файл остатки'!$A$5:$FG$265,MATCH($P$2,'файл остатки'!$A$5:$A$228,0),MATCH(D60,'файл остатки'!$A$5:$FG$5,0)), 0)</f>
        <v>0</v>
      </c>
      <c r="G60" s="28">
        <v>0</v>
      </c>
      <c r="H60" s="28">
        <f t="shared" si="3"/>
        <v>-299</v>
      </c>
      <c r="I60" s="28">
        <v>0</v>
      </c>
    </row>
    <row r="61" spans="1:19" x14ac:dyDescent="0.2">
      <c r="A61" s="39"/>
      <c r="B61" s="39"/>
      <c r="C61" s="28" t="s">
        <v>326</v>
      </c>
      <c r="D61" s="28" t="s">
        <v>20</v>
      </c>
      <c r="E61" s="28">
        <f>IFERROR(INDEX('файл остатки'!$A$5:$FG$265,MATCH($P$1,'файл остатки'!$A$5:$A$228,0),MATCH(D61,'файл остатки'!$A$5:$FG$5,0)), 0)</f>
        <v>-582</v>
      </c>
      <c r="F61" s="28">
        <f>IFERROR(INDEX('файл остатки'!$A$5:$FG$265,MATCH($P$2,'файл остатки'!$A$5:$A$228,0),MATCH(D61,'файл остатки'!$A$5:$FG$5,0)), 0)</f>
        <v>0</v>
      </c>
      <c r="G61" s="28">
        <v>0</v>
      </c>
      <c r="H61" s="28">
        <f t="shared" si="3"/>
        <v>-582</v>
      </c>
      <c r="I61" s="28">
        <v>0</v>
      </c>
    </row>
    <row r="62" spans="1:19" x14ac:dyDescent="0.2">
      <c r="A62" s="39"/>
      <c r="B62" s="39"/>
      <c r="C62" s="28" t="s">
        <v>314</v>
      </c>
      <c r="D62" s="28" t="s">
        <v>21</v>
      </c>
      <c r="E62" s="28">
        <f>IFERROR(INDEX('файл остатки'!$A$5:$FG$265,MATCH($P$1,'файл остатки'!$A$5:$A$228,0),MATCH(D62,'файл остатки'!$A$5:$FG$5,0)), 0)</f>
        <v>-15</v>
      </c>
      <c r="F62" s="28">
        <f>IFERROR(INDEX('файл остатки'!$A$5:$FG$265,MATCH($P$2,'файл остатки'!$A$5:$A$228,0),MATCH(D62,'файл остатки'!$A$5:$FG$5,0)), 0)</f>
        <v>0</v>
      </c>
      <c r="G62" s="28">
        <v>0</v>
      </c>
      <c r="H62" s="28">
        <f t="shared" si="3"/>
        <v>-15</v>
      </c>
      <c r="I62" s="28">
        <v>0</v>
      </c>
    </row>
    <row r="63" spans="1:19" x14ac:dyDescent="0.2">
      <c r="A63" s="39"/>
      <c r="B63" s="39"/>
      <c r="C63" s="28" t="s">
        <v>309</v>
      </c>
      <c r="D63" s="28" t="s">
        <v>22</v>
      </c>
      <c r="E63" s="28">
        <f>IFERROR(INDEX('файл остатки'!$A$5:$FG$265,MATCH($P$1,'файл остатки'!$A$5:$A$228,0),MATCH(D63,'файл остатки'!$A$5:$FG$5,0)), 0)</f>
        <v>-20</v>
      </c>
      <c r="F63" s="28">
        <f>IFERROR(INDEX('файл остатки'!$A$5:$FG$265,MATCH($P$2,'файл остатки'!$A$5:$A$228,0),MATCH(D63,'файл остатки'!$A$5:$FG$5,0)), 0)</f>
        <v>0</v>
      </c>
      <c r="G63" s="28">
        <v>0</v>
      </c>
      <c r="H63" s="28">
        <f t="shared" si="3"/>
        <v>-20</v>
      </c>
      <c r="I63" s="28">
        <v>0</v>
      </c>
    </row>
    <row r="64" spans="1:19" x14ac:dyDescent="0.2">
      <c r="A64" s="39"/>
      <c r="B64" s="39"/>
      <c r="C64" s="28" t="s">
        <v>309</v>
      </c>
      <c r="D64" s="28" t="s">
        <v>23</v>
      </c>
      <c r="E64" s="28">
        <f>IFERROR(INDEX('файл остатки'!$A$5:$FG$265,MATCH($P$1,'файл остатки'!$A$5:$A$228,0),MATCH(D64,'файл остатки'!$A$5:$FG$5,0)), 0)</f>
        <v>182</v>
      </c>
      <c r="F64" s="28">
        <f>IFERROR(INDEX('файл остатки'!$A$5:$FG$265,MATCH($P$2,'файл остатки'!$A$5:$A$228,0),MATCH(D64,'файл остатки'!$A$5:$FG$5,0)), 0)</f>
        <v>0</v>
      </c>
      <c r="G64" s="28">
        <v>0</v>
      </c>
      <c r="H64" s="28">
        <f t="shared" si="3"/>
        <v>0</v>
      </c>
      <c r="I64" s="28">
        <v>0</v>
      </c>
    </row>
    <row r="65" spans="1:9" x14ac:dyDescent="0.2">
      <c r="A65" s="39"/>
      <c r="B65" s="39"/>
      <c r="C65" s="28" t="s">
        <v>327</v>
      </c>
      <c r="D65" s="28" t="s">
        <v>24</v>
      </c>
      <c r="E65" s="28">
        <f>IFERROR(INDEX('файл остатки'!$A$5:$FG$265,MATCH($P$1,'файл остатки'!$A$5:$A$228,0),MATCH(D65,'файл остатки'!$A$5:$FG$5,0)), 0)</f>
        <v>-644</v>
      </c>
      <c r="F65" s="28">
        <f>IFERROR(INDEX('файл остатки'!$A$5:$FG$265,MATCH($P$2,'файл остатки'!$A$5:$A$228,0),MATCH(D65,'файл остатки'!$A$5:$FG$5,0)), 0)</f>
        <v>0</v>
      </c>
      <c r="G65" s="28">
        <v>0</v>
      </c>
      <c r="H65" s="28">
        <f t="shared" si="3"/>
        <v>-644</v>
      </c>
      <c r="I65" s="28">
        <v>0</v>
      </c>
    </row>
    <row r="66" spans="1:9" x14ac:dyDescent="0.2">
      <c r="A66" s="39"/>
      <c r="B66" s="39"/>
      <c r="C66" s="28" t="s">
        <v>329</v>
      </c>
      <c r="D66" s="28" t="s">
        <v>25</v>
      </c>
      <c r="E66" s="28">
        <f>IFERROR(INDEX('файл остатки'!$A$5:$FG$265,MATCH($P$1,'файл остатки'!$A$5:$A$228,0),MATCH(D66,'файл остатки'!$A$5:$FG$5,0)), 0)</f>
        <v>-773</v>
      </c>
      <c r="F66" s="28">
        <f>IFERROR(INDEX('файл остатки'!$A$5:$FG$265,MATCH($P$2,'файл остатки'!$A$5:$A$228,0),MATCH(D66,'файл остатки'!$A$5:$FG$5,0)), 0)</f>
        <v>0</v>
      </c>
      <c r="G66" s="28">
        <v>0</v>
      </c>
      <c r="H66" s="28">
        <f t="shared" si="3"/>
        <v>-773</v>
      </c>
      <c r="I66" s="28">
        <v>0</v>
      </c>
    </row>
    <row r="67" spans="1:9" x14ac:dyDescent="0.2">
      <c r="A67" s="39"/>
      <c r="B67" s="39"/>
      <c r="C67" s="28" t="s">
        <v>313</v>
      </c>
      <c r="D67" s="28" t="s">
        <v>28</v>
      </c>
      <c r="E67" s="28">
        <f>IFERROR(INDEX('файл остатки'!$A$5:$FG$265,MATCH($P$1,'файл остатки'!$A$5:$A$228,0),MATCH(D67,'файл остатки'!$A$5:$FG$5,0)), 0)</f>
        <v>-200</v>
      </c>
      <c r="F67" s="28">
        <f>IFERROR(INDEX('файл остатки'!$A$5:$FG$265,MATCH($P$2,'файл остатки'!$A$5:$A$228,0),MATCH(D67,'файл остатки'!$A$5:$FG$5,0)), 0)</f>
        <v>0</v>
      </c>
      <c r="G67" s="28">
        <v>0</v>
      </c>
      <c r="H67" s="28">
        <f t="shared" si="3"/>
        <v>-200</v>
      </c>
      <c r="I67" s="28">
        <v>0</v>
      </c>
    </row>
    <row r="68" spans="1:9" x14ac:dyDescent="0.2">
      <c r="A68" s="39"/>
      <c r="B68" s="39"/>
      <c r="C68" s="28" t="s">
        <v>330</v>
      </c>
      <c r="D68" s="28" t="s">
        <v>29</v>
      </c>
      <c r="E68" s="28">
        <f>IFERROR(INDEX('файл остатки'!$A$5:$FG$265,MATCH($P$1,'файл остатки'!$A$5:$A$228,0),MATCH(D68,'файл остатки'!$A$5:$FG$5,0)), 0)</f>
        <v>-228</v>
      </c>
      <c r="F68" s="28">
        <f>IFERROR(INDEX('файл остатки'!$A$5:$FG$265,MATCH($P$2,'файл остатки'!$A$5:$A$228,0),MATCH(D68,'файл остатки'!$A$5:$FG$5,0)), 0)</f>
        <v>0</v>
      </c>
      <c r="G68" s="28">
        <v>0</v>
      </c>
      <c r="H68" s="28">
        <f t="shared" si="3"/>
        <v>-228</v>
      </c>
      <c r="I68" s="28">
        <v>0</v>
      </c>
    </row>
    <row r="69" spans="1:9" x14ac:dyDescent="0.2">
      <c r="A69" s="40"/>
      <c r="B69" s="40"/>
      <c r="C69" s="28" t="s">
        <v>328</v>
      </c>
      <c r="D69" s="28" t="s">
        <v>30</v>
      </c>
      <c r="E69" s="28">
        <f>IFERROR(INDEX('файл остатки'!$A$5:$FG$265,MATCH($P$1,'файл остатки'!$A$5:$A$228,0),MATCH(D69,'файл остатки'!$A$5:$FG$5,0)), 0)</f>
        <v>2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 t="shared" si="3"/>
        <v>0</v>
      </c>
      <c r="I69" s="28">
        <v>0</v>
      </c>
    </row>
  </sheetData>
  <mergeCells count="20">
    <mergeCell ref="B6:B7"/>
    <mergeCell ref="B44:B45"/>
    <mergeCell ref="B49:B59"/>
    <mergeCell ref="B11:B20"/>
    <mergeCell ref="B2"/>
    <mergeCell ref="B60:B69"/>
    <mergeCell ref="A6:A8"/>
    <mergeCell ref="B8"/>
    <mergeCell ref="B21:B25"/>
    <mergeCell ref="A3:A5"/>
    <mergeCell ref="A2"/>
    <mergeCell ref="B3:B4"/>
    <mergeCell ref="A11:A25"/>
    <mergeCell ref="B37:B41"/>
    <mergeCell ref="B5"/>
    <mergeCell ref="A49:A69"/>
    <mergeCell ref="B28:B36"/>
    <mergeCell ref="A44:A46"/>
    <mergeCell ref="A28:A41"/>
    <mergeCell ref="B46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4"/>
  <sheetViews>
    <sheetView zoomScale="90" zoomScaleNormal="90" workbookViewId="0">
      <pane xSplit="16" ySplit="1" topLeftCell="T2" activePane="bottomRight" state="frozen"/>
      <selection pane="topRight" activeCell="T1" sqref="T1"/>
      <selection pane="bottomLeft" activeCell="A2" sqref="A2"/>
      <selection pane="bottomRight" activeCell="H6" sqref="H6"/>
    </sheetView>
  </sheetViews>
  <sheetFormatPr baseColWidth="10" defaultColWidth="8.5" defaultRowHeight="15" x14ac:dyDescent="0.2"/>
  <cols>
    <col min="2" max="2" width="15" customWidth="1"/>
    <col min="3" max="7" width="10.33203125" customWidth="1"/>
    <col min="8" max="8" width="43.1640625" customWidth="1"/>
    <col min="9" max="9" width="10.33203125" customWidth="1"/>
    <col min="10" max="11" width="8.6640625" customWidth="1"/>
    <col min="12" max="12" width="8.6640625" style="9" customWidth="1"/>
    <col min="13" max="13" width="8.6640625" style="10" customWidth="1"/>
    <col min="14" max="14" width="8.6640625" style="11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4.5" hidden="1" customWidth="1"/>
    <col min="22" max="22" width="6.6640625" hidden="1" customWidth="1"/>
    <col min="23" max="23" width="8.83203125" hidden="1" customWidth="1"/>
    <col min="24" max="24" width="8.5" hidden="1" customWidth="1"/>
  </cols>
  <sheetData>
    <row r="1" spans="1:24" ht="34.5" customHeight="1" x14ac:dyDescent="0.2">
      <c r="A1" s="12" t="s">
        <v>331</v>
      </c>
      <c r="B1" s="13" t="s">
        <v>281</v>
      </c>
      <c r="C1" s="13" t="s">
        <v>290</v>
      </c>
      <c r="D1" s="13" t="s">
        <v>332</v>
      </c>
      <c r="E1" s="13" t="s">
        <v>282</v>
      </c>
      <c r="F1" s="13" t="s">
        <v>333</v>
      </c>
      <c r="G1" s="13" t="s">
        <v>334</v>
      </c>
      <c r="H1" s="13" t="s">
        <v>335</v>
      </c>
      <c r="I1" s="13" t="s">
        <v>336</v>
      </c>
      <c r="J1" s="13" t="s">
        <v>337</v>
      </c>
      <c r="K1" s="13" t="s">
        <v>338</v>
      </c>
      <c r="L1" s="13" t="s">
        <v>339</v>
      </c>
      <c r="M1" s="14" t="s">
        <v>340</v>
      </c>
      <c r="N1" s="14" t="s">
        <v>341</v>
      </c>
      <c r="O1" s="13" t="s">
        <v>342</v>
      </c>
      <c r="Q1" s="13" t="s">
        <v>343</v>
      </c>
      <c r="R1" s="13" t="s">
        <v>344</v>
      </c>
      <c r="S1" s="13">
        <v>0</v>
      </c>
      <c r="T1" s="12" t="s">
        <v>345</v>
      </c>
      <c r="U1" s="12" t="s">
        <v>346</v>
      </c>
      <c r="V1" s="12" t="s">
        <v>347</v>
      </c>
      <c r="W1" s="12" t="s">
        <v>348</v>
      </c>
      <c r="X1" s="15" t="s">
        <v>349</v>
      </c>
    </row>
    <row r="2" spans="1:24" ht="13.75" customHeight="1" x14ac:dyDescent="0.2">
      <c r="J2" s="9" t="str">
        <f t="shared" ref="J2:J29" ca="1" si="0">IF(M2="", IF(O2="","",ROUND(X2+(INDIRECT("S" &amp; ROW() - 1) - S2),0)),IF(O2="", "", ROUND(INDIRECT("S" &amp; ROW() - 1) - S2,0)))</f>
        <v/>
      </c>
      <c r="K2" s="16" t="str">
        <f>IF(H2="", "", IF(H2="-","",VLOOKUP(H2, 'Вода SKU'!$A$1:$C$150, 3, 0)))</f>
        <v/>
      </c>
      <c r="M2" s="18"/>
      <c r="N2" s="17" t="str">
        <f t="shared" ref="N2:N29" ca="1" si="1">IF(M2="", IF(X2=0, "", X2), IF(V2 = "", "", IF(V2/U2 = 0, "", V2/U2)))</f>
        <v/>
      </c>
      <c r="P2">
        <f t="shared" ref="P2:P29" si="2">IF(O2 = "-", -W2,I2)</f>
        <v>0</v>
      </c>
      <c r="Q2">
        <f t="shared" ref="Q2:Q29" ca="1" si="3">IF(O2 = "-", SUM(INDIRECT(ADDRESS(2,COLUMN(P2)) &amp; ":" &amp; ADDRESS(ROW(),COLUMN(P2)))), 0)</f>
        <v>0</v>
      </c>
      <c r="R2">
        <f t="shared" ref="R2:R29" si="4">IF(O2="-",1,0)</f>
        <v>0</v>
      </c>
      <c r="S2">
        <f t="shared" ref="S2:S29" ca="1" si="5">IF(Q2 = 0, INDIRECT("S" &amp; ROW() - 1), Q2)</f>
        <v>0</v>
      </c>
      <c r="T2" t="str">
        <f>IF(H2="","",VLOOKUP(H2,'Вода SKU'!$A$1:$B$150,2,0))</f>
        <v/>
      </c>
      <c r="U2">
        <f t="shared" ref="U2:U29" ca="1" si="6">IF(OFFSET($C$1, 1, 0)="", 1, 8300/OFFSET($C$1, 1, 0))</f>
        <v>1</v>
      </c>
      <c r="V2">
        <f t="shared" ref="V2:V29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29" ca="1" si="8">IF(V2 = "", "", V2/U2)</f>
        <v>0</v>
      </c>
      <c r="X2" t="str">
        <f t="shared" ref="X2:X29" ca="1" si="9">IF(O2="", "", MAX(ROUND(-(INDIRECT("S" &amp; ROW() - 1) - S2)/OFFSET($C$1, 1, 0), 0), 1) * OFFSET($C$1, 1, 0))</f>
        <v/>
      </c>
    </row>
    <row r="3" spans="1:24" ht="13.75" customHeight="1" x14ac:dyDescent="0.2">
      <c r="J3" s="9" t="str">
        <f t="shared" ca="1" si="0"/>
        <v/>
      </c>
      <c r="K3" s="16" t="str">
        <f>IF(H3="", "", IF(H3="-","",VLOOKUP(H3, 'Вода SKU'!$A$1:$C$150, 3, 0)))</f>
        <v/>
      </c>
      <c r="M3" s="18"/>
      <c r="N3" s="17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IF(H3="","",VLOOKUP(H3,'Вода SKU'!$A$1:$B$150,2,0))</f>
        <v/>
      </c>
      <c r="U3">
        <f t="shared" ca="1" si="6"/>
        <v>1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ht="13.75" customHeight="1" x14ac:dyDescent="0.2">
      <c r="J4" s="9" t="str">
        <f t="shared" ca="1" si="0"/>
        <v/>
      </c>
      <c r="K4" s="16" t="str">
        <f>IF(H4="", "", IF(H4="-","",VLOOKUP(H4, 'Вода SKU'!$A$1:$C$150, 3, 0)))</f>
        <v/>
      </c>
      <c r="M4" s="18"/>
      <c r="N4" s="17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IF(H4="","",VLOOKUP(H4,'Вода SKU'!$A$1:$B$150,2,0))</f>
        <v/>
      </c>
      <c r="U4">
        <f t="shared" ca="1" si="6"/>
        <v>1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ht="13.75" customHeight="1" x14ac:dyDescent="0.2">
      <c r="J5" s="9" t="str">
        <f t="shared" ca="1" si="0"/>
        <v/>
      </c>
      <c r="K5" s="16" t="str">
        <f>IF(H5="", "", IF(H5="-","",VLOOKUP(H5, 'Вода SKU'!$A$1:$C$150, 3, 0)))</f>
        <v/>
      </c>
      <c r="M5" s="18"/>
      <c r="N5" s="17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IF(H5="","",VLOOKUP(H5,'Вода SKU'!$A$1:$B$150,2,0))</f>
        <v/>
      </c>
      <c r="U5">
        <f t="shared" ca="1" si="6"/>
        <v>1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ht="13.75" customHeight="1" x14ac:dyDescent="0.2">
      <c r="J6" s="9" t="str">
        <f t="shared" ca="1" si="0"/>
        <v/>
      </c>
      <c r="K6" s="16" t="str">
        <f>IF(H6="", "", IF(H6="-","",VLOOKUP(H6, 'Вода SKU'!$A$1:$C$150, 3, 0)))</f>
        <v/>
      </c>
      <c r="M6" s="18"/>
      <c r="N6" s="17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IF(H6="","",VLOOKUP(H6,'Вода SKU'!$A$1:$B$150,2,0))</f>
        <v/>
      </c>
      <c r="U6">
        <f t="shared" ca="1" si="6"/>
        <v>1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ht="13.75" customHeight="1" x14ac:dyDescent="0.2">
      <c r="J7" s="9" t="str">
        <f t="shared" ca="1" si="0"/>
        <v/>
      </c>
      <c r="K7" s="16" t="str">
        <f>IF(H7="", "", IF(H7="-","",VLOOKUP(H7, 'Вода SKU'!$A$1:$C$150, 3, 0)))</f>
        <v/>
      </c>
      <c r="M7" s="18"/>
      <c r="N7" s="17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IF(H7="","",VLOOKUP(H7,'Вода SKU'!$A$1:$B$150,2,0))</f>
        <v/>
      </c>
      <c r="U7">
        <f t="shared" ca="1" si="6"/>
        <v>1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ht="13.75" customHeight="1" x14ac:dyDescent="0.2">
      <c r="J8" s="9" t="str">
        <f t="shared" ca="1" si="0"/>
        <v/>
      </c>
      <c r="K8" s="16" t="str">
        <f>IF(H8="", "", IF(H8="-","",VLOOKUP(H8, 'Вода SKU'!$A$1:$C$150, 3, 0)))</f>
        <v/>
      </c>
      <c r="M8" s="18"/>
      <c r="N8" s="17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IF(H8="","",VLOOKUP(H8,'Вода SKU'!$A$1:$B$150,2,0))</f>
        <v/>
      </c>
      <c r="U8">
        <f t="shared" ca="1" si="6"/>
        <v>1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ht="13.75" customHeight="1" x14ac:dyDescent="0.2">
      <c r="J9" s="9" t="str">
        <f t="shared" ca="1" si="0"/>
        <v/>
      </c>
      <c r="K9" s="16" t="str">
        <f>IF(H9="", "", IF(H9="-","",VLOOKUP(H9, 'Вода SKU'!$A$1:$C$150, 3, 0)))</f>
        <v/>
      </c>
      <c r="M9" s="18"/>
      <c r="N9" s="17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IF(H9="","",VLOOKUP(H9,'Вода SKU'!$A$1:$B$150,2,0))</f>
        <v/>
      </c>
      <c r="U9">
        <f t="shared" ca="1" si="6"/>
        <v>1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ht="13.75" customHeight="1" x14ac:dyDescent="0.2">
      <c r="J10" s="9" t="str">
        <f t="shared" ca="1" si="0"/>
        <v/>
      </c>
      <c r="K10" s="16" t="str">
        <f>IF(H10="", "", IF(H10="-","",VLOOKUP(H10, 'Вода SKU'!$A$1:$C$150, 3, 0)))</f>
        <v/>
      </c>
      <c r="M10" s="18"/>
      <c r="N10" s="17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IF(H10="","",VLOOKUP(H10,'Вода SKU'!$A$1:$B$150,2,0))</f>
        <v/>
      </c>
      <c r="U10">
        <f t="shared" ca="1" si="6"/>
        <v>1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ht="13.75" customHeight="1" x14ac:dyDescent="0.2">
      <c r="J11" s="9" t="str">
        <f t="shared" ca="1" si="0"/>
        <v/>
      </c>
      <c r="K11" s="16" t="str">
        <f>IF(H11="", "", IF(H11="-","",VLOOKUP(H11, 'Вода SKU'!$A$1:$C$150, 3, 0)))</f>
        <v/>
      </c>
      <c r="M11" s="18"/>
      <c r="N11" s="17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IF(H11="","",VLOOKUP(H11,'Вода SKU'!$A$1:$B$150,2,0))</f>
        <v/>
      </c>
      <c r="U11">
        <f t="shared" ca="1" si="6"/>
        <v>1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ht="13.75" customHeight="1" x14ac:dyDescent="0.2">
      <c r="J12" s="9" t="str">
        <f t="shared" ca="1" si="0"/>
        <v/>
      </c>
      <c r="K12" s="16" t="str">
        <f>IF(H12="", "", IF(H12="-","",VLOOKUP(H12, 'Вода SKU'!$A$1:$C$150, 3, 0)))</f>
        <v/>
      </c>
      <c r="M12" s="18"/>
      <c r="N12" s="17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IF(H12="","",VLOOKUP(H12,'Вода SKU'!$A$1:$B$150,2,0))</f>
        <v/>
      </c>
      <c r="U12">
        <f t="shared" ca="1" si="6"/>
        <v>1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ht="13.75" customHeight="1" x14ac:dyDescent="0.2">
      <c r="J13" s="9" t="str">
        <f t="shared" ca="1" si="0"/>
        <v/>
      </c>
      <c r="K13" s="16" t="str">
        <f>IF(H13="", "", IF(H13="-","",VLOOKUP(H13, 'Вода SKU'!$A$1:$C$150, 3, 0)))</f>
        <v/>
      </c>
      <c r="M13" s="18"/>
      <c r="N13" s="17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IF(H13="","",VLOOKUP(H13,'Вода SKU'!$A$1:$B$150,2,0))</f>
        <v/>
      </c>
      <c r="U13">
        <f t="shared" ca="1" si="6"/>
        <v>1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ht="13.75" customHeight="1" x14ac:dyDescent="0.2">
      <c r="J14" s="9" t="str">
        <f t="shared" ca="1" si="0"/>
        <v/>
      </c>
      <c r="K14" s="16" t="str">
        <f>IF(H14="", "", IF(H14="-","",VLOOKUP(H14, 'Вода SKU'!$A$1:$C$150, 3, 0)))</f>
        <v/>
      </c>
      <c r="M14" s="18"/>
      <c r="N14" s="17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IF(H14="","",VLOOKUP(H14,'Вода SKU'!$A$1:$B$150,2,0))</f>
        <v/>
      </c>
      <c r="U14">
        <f t="shared" ca="1" si="6"/>
        <v>1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ht="13.75" customHeight="1" x14ac:dyDescent="0.2">
      <c r="J15" s="9" t="str">
        <f t="shared" ca="1" si="0"/>
        <v/>
      </c>
      <c r="K15" s="16" t="str">
        <f>IF(H15="", "", IF(H15="-","",VLOOKUP(H15, 'Вода SKU'!$A$1:$C$150, 3, 0)))</f>
        <v/>
      </c>
      <c r="M15" s="18"/>
      <c r="N15" s="17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IF(H15="","",VLOOKUP(H15,'Вода SKU'!$A$1:$B$150,2,0))</f>
        <v/>
      </c>
      <c r="U15">
        <f t="shared" ca="1" si="6"/>
        <v>1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ht="13.75" customHeight="1" x14ac:dyDescent="0.2">
      <c r="J16" s="9" t="str">
        <f t="shared" ca="1" si="0"/>
        <v/>
      </c>
      <c r="K16" s="16" t="str">
        <f>IF(H16="", "", IF(H16="-","",VLOOKUP(H16, 'Вода SKU'!$A$1:$C$150, 3, 0)))</f>
        <v/>
      </c>
      <c r="M16" s="18"/>
      <c r="N16" s="17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IF(H16="","",VLOOKUP(H16,'Вода SKU'!$A$1:$B$150,2,0))</f>
        <v/>
      </c>
      <c r="U16">
        <f t="shared" ca="1" si="6"/>
        <v>1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ht="13.75" customHeight="1" x14ac:dyDescent="0.2">
      <c r="J17" s="9" t="str">
        <f t="shared" ca="1" si="0"/>
        <v/>
      </c>
      <c r="K17" s="16" t="str">
        <f>IF(H17="", "", IF(H17="-","",VLOOKUP(H17, 'Вода SKU'!$A$1:$C$150, 3, 0)))</f>
        <v/>
      </c>
      <c r="M17" s="18"/>
      <c r="N17" s="17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IF(H17="","",VLOOKUP(H17,'Вода SKU'!$A$1:$B$150,2,0))</f>
        <v/>
      </c>
      <c r="U17">
        <f t="shared" ca="1" si="6"/>
        <v>1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ht="13.75" customHeight="1" x14ac:dyDescent="0.2">
      <c r="J18" s="9" t="str">
        <f t="shared" ca="1" si="0"/>
        <v/>
      </c>
      <c r="K18" s="16" t="str">
        <f>IF(H18="", "", IF(H18="-","",VLOOKUP(H18, 'Вода SKU'!$A$1:$C$150, 3, 0)))</f>
        <v/>
      </c>
      <c r="M18" s="18"/>
      <c r="N18" s="17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IF(H18="","",VLOOKUP(H18,'Вода SKU'!$A$1:$B$150,2,0))</f>
        <v/>
      </c>
      <c r="U18">
        <f t="shared" ca="1" si="6"/>
        <v>1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ht="13.75" customHeight="1" x14ac:dyDescent="0.2">
      <c r="J19" s="9" t="str">
        <f t="shared" ca="1" si="0"/>
        <v/>
      </c>
      <c r="K19" s="16" t="str">
        <f>IF(H19="", "", IF(H19="-","",VLOOKUP(H19, 'Вода SKU'!$A$1:$C$150, 3, 0)))</f>
        <v/>
      </c>
      <c r="M19" s="18"/>
      <c r="N19" s="17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IF(H19="","",VLOOKUP(H19,'Вода SKU'!$A$1:$B$150,2,0))</f>
        <v/>
      </c>
      <c r="U19">
        <f t="shared" ca="1" si="6"/>
        <v>1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ht="13.75" customHeight="1" x14ac:dyDescent="0.2">
      <c r="J20" s="9" t="str">
        <f t="shared" ca="1" si="0"/>
        <v/>
      </c>
      <c r="K20" s="16" t="str">
        <f>IF(H20="", "", IF(H20="-","",VLOOKUP(H20, 'Вода SKU'!$A$1:$C$150, 3, 0)))</f>
        <v/>
      </c>
      <c r="M20" s="18"/>
      <c r="N20" s="17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IF(H20="","",VLOOKUP(H20,'Вода SKU'!$A$1:$B$150,2,0))</f>
        <v/>
      </c>
      <c r="U20">
        <f t="shared" ca="1" si="6"/>
        <v>1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ht="13.75" customHeight="1" x14ac:dyDescent="0.2">
      <c r="J21" s="9" t="str">
        <f t="shared" ca="1" si="0"/>
        <v/>
      </c>
      <c r="K21" s="16" t="str">
        <f>IF(H21="", "", IF(H21="-","",VLOOKUP(H21, 'Вода SKU'!$A$1:$C$150, 3, 0)))</f>
        <v/>
      </c>
      <c r="M21" s="18"/>
      <c r="N21" s="17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IF(H21="","",VLOOKUP(H21,'Вода SKU'!$A$1:$B$150,2,0))</f>
        <v/>
      </c>
      <c r="U21">
        <f t="shared" ca="1" si="6"/>
        <v>1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ht="13.75" customHeight="1" x14ac:dyDescent="0.2">
      <c r="J22" s="9" t="str">
        <f t="shared" ca="1" si="0"/>
        <v/>
      </c>
      <c r="K22" s="16" t="str">
        <f>IF(H22="", "", IF(H22="-","",VLOOKUP(H22, 'Вода SKU'!$A$1:$C$150, 3, 0)))</f>
        <v/>
      </c>
      <c r="M22" s="18"/>
      <c r="N22" s="17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IF(H22="","",VLOOKUP(H22,'Вода SKU'!$A$1:$B$150,2,0))</f>
        <v/>
      </c>
      <c r="U22">
        <f t="shared" ca="1" si="6"/>
        <v>1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ht="13.75" customHeight="1" x14ac:dyDescent="0.2">
      <c r="J23" s="9" t="str">
        <f t="shared" ca="1" si="0"/>
        <v/>
      </c>
      <c r="K23" s="16" t="str">
        <f>IF(H23="", "", IF(H23="-","",VLOOKUP(H23, 'Вода SKU'!$A$1:$C$150, 3, 0)))</f>
        <v/>
      </c>
      <c r="M23" s="17"/>
      <c r="N23" s="17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IF(H23="","",VLOOKUP(H23,'Вода SKU'!$A$1:$B$150,2,0))</f>
        <v/>
      </c>
      <c r="U23">
        <f t="shared" ca="1" si="6"/>
        <v>1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ht="13.75" customHeight="1" x14ac:dyDescent="0.2">
      <c r="J24" s="9" t="str">
        <f t="shared" ca="1" si="0"/>
        <v/>
      </c>
      <c r="K24" s="16" t="str">
        <f>IF(H24="", "", IF(H24="-","",VLOOKUP(H24, 'Вода SKU'!$A$1:$C$150, 3, 0)))</f>
        <v/>
      </c>
      <c r="M24" s="18"/>
      <c r="N24" s="17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IF(H24="","",VLOOKUP(H24,'Вода SKU'!$A$1:$B$150,2,0))</f>
        <v/>
      </c>
      <c r="U24">
        <f t="shared" ca="1" si="6"/>
        <v>1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ht="13.75" customHeight="1" x14ac:dyDescent="0.2">
      <c r="J25" s="9" t="str">
        <f t="shared" ca="1" si="0"/>
        <v/>
      </c>
      <c r="K25" s="16" t="str">
        <f>IF(H25="", "", IF(H25="-","",VLOOKUP(H25, 'Вода SKU'!$A$1:$C$150, 3, 0)))</f>
        <v/>
      </c>
      <c r="M25" s="18"/>
      <c r="N25" s="17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IF(H25="","",VLOOKUP(H25,'Вода SKU'!$A$1:$B$150,2,0))</f>
        <v/>
      </c>
      <c r="U25">
        <f t="shared" ca="1" si="6"/>
        <v>1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ht="13.75" customHeight="1" x14ac:dyDescent="0.2">
      <c r="J26" s="9" t="str">
        <f t="shared" ca="1" si="0"/>
        <v/>
      </c>
      <c r="K26" s="16" t="str">
        <f>IF(H26="", "", IF(H26="-","",VLOOKUP(H26, 'Вода SKU'!$A$1:$C$150, 3, 0)))</f>
        <v/>
      </c>
      <c r="M26" s="18"/>
      <c r="N26" s="17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IF(H26="","",VLOOKUP(H26,'Вода SKU'!$A$1:$B$150,2,0))</f>
        <v/>
      </c>
      <c r="U26">
        <f t="shared" ca="1" si="6"/>
        <v>1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ht="13.75" customHeight="1" x14ac:dyDescent="0.2">
      <c r="J27" s="9" t="str">
        <f t="shared" ca="1" si="0"/>
        <v/>
      </c>
      <c r="K27" s="16" t="str">
        <f>IF(H27="", "", IF(H27="-","",VLOOKUP(H27, 'Вода SKU'!$A$1:$C$150, 3, 0)))</f>
        <v/>
      </c>
      <c r="M27" s="18"/>
      <c r="N27" s="17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IF(H27="","",VLOOKUP(H27,'Вода SKU'!$A$1:$B$150,2,0))</f>
        <v/>
      </c>
      <c r="U27">
        <f t="shared" ca="1" si="6"/>
        <v>1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ht="13.75" customHeight="1" x14ac:dyDescent="0.2">
      <c r="J28" s="9" t="str">
        <f t="shared" ca="1" si="0"/>
        <v/>
      </c>
      <c r="K28" s="16" t="str">
        <f>IF(H28="", "", IF(H28="-","",VLOOKUP(H28, 'Вода SKU'!$A$1:$C$150, 3, 0)))</f>
        <v/>
      </c>
      <c r="M28" s="18"/>
      <c r="N28" s="17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IF(H28="","",VLOOKUP(H28,'Вода SKU'!$A$1:$B$150,2,0))</f>
        <v/>
      </c>
      <c r="U28">
        <f t="shared" ca="1" si="6"/>
        <v>1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ht="13.75" customHeight="1" x14ac:dyDescent="0.2">
      <c r="J29" s="9" t="str">
        <f t="shared" ca="1" si="0"/>
        <v/>
      </c>
      <c r="K29" s="16" t="str">
        <f>IF(H29="", "", IF(H29="-","",VLOOKUP(H29, 'Вода SKU'!$A$1:$C$150, 3, 0)))</f>
        <v/>
      </c>
      <c r="M29" s="18"/>
      <c r="N29" s="17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IF(H29="","",VLOOKUP(H29,'Вода SKU'!$A$1:$B$150,2,0))</f>
        <v/>
      </c>
      <c r="U29">
        <f t="shared" ca="1" si="6"/>
        <v>1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ht="13.75" customHeight="1" x14ac:dyDescent="0.2">
      <c r="J30" s="9" t="str">
        <f t="shared" ref="J30:J61" ca="1" si="10">IF(M30="", IF(O30="","",ROUND(X30+(INDIRECT("S" &amp; ROW() - 1) - S30),0)),IF(O30="", "", ROUND(INDIRECT("S" &amp; ROW() - 1) - S30,0)))</f>
        <v/>
      </c>
      <c r="K30" s="16" t="str">
        <f>IF(H30="", "", IF(H30="-","",VLOOKUP(H30, 'Вода SKU'!$A$1:$C$150, 3, 0)))</f>
        <v/>
      </c>
      <c r="M30" s="18"/>
      <c r="N30" s="17" t="str">
        <f t="shared" ref="N30:N61" ca="1" si="11">IF(M30="", IF(X30=0, "", X30), IF(V30 = "", "", IF(V30/U30 = 0, "", V30/U30)))</f>
        <v/>
      </c>
      <c r="P30">
        <f t="shared" ref="P30:P61" si="12">IF(O30 = "-", -W30,I30)</f>
        <v>0</v>
      </c>
      <c r="Q30">
        <f t="shared" ref="Q30:Q37" ca="1" si="13">IF(O30 = "-", SUM(INDIRECT(ADDRESS(2,COLUMN(P30)) &amp; ":" &amp; ADDRESS(ROW(),COLUMN(P30)))), 0)</f>
        <v>0</v>
      </c>
      <c r="R30">
        <f t="shared" ref="R30:R61" si="14">IF(O30="-",1,0)</f>
        <v>0</v>
      </c>
      <c r="S30">
        <f t="shared" ref="S30:S61" ca="1" si="15">IF(Q30 = 0, INDIRECT("S" &amp; ROW() - 1), Q30)</f>
        <v>0</v>
      </c>
      <c r="T30" t="str">
        <f>IF(H30="","",VLOOKUP(H30,'Вода SKU'!$A$1:$B$150,2,0))</f>
        <v/>
      </c>
      <c r="U30">
        <f t="shared" ref="U30:U61" ca="1" si="16">IF(OFFSET($C$1, 1, 0)="", 1, 8300/OFFSET($C$1, 1, 0))</f>
        <v>1</v>
      </c>
      <c r="V30">
        <f t="shared" ref="V30:V61" si="17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>
        <f t="shared" ref="W30:W61" ca="1" si="18">IF(V30 = "", "", V30/U30)</f>
        <v>0</v>
      </c>
      <c r="X30" t="str">
        <f t="shared" ref="X30:X61" ca="1" si="19">IF(O30="", "", MAX(ROUND(-(INDIRECT("S" &amp; ROW() - 1) - S30)/OFFSET($C$1, 1, 0), 0), 1) * OFFSET($C$1, 1, 0))</f>
        <v/>
      </c>
    </row>
    <row r="31" spans="10:24" ht="13.75" customHeight="1" x14ac:dyDescent="0.2">
      <c r="J31" s="9" t="str">
        <f t="shared" ca="1" si="10"/>
        <v/>
      </c>
      <c r="K31" s="16" t="str">
        <f>IF(H31="", "", IF(H31="-","",VLOOKUP(H31, 'Вода SKU'!$A$1:$C$150, 3, 0)))</f>
        <v/>
      </c>
      <c r="M31" s="18"/>
      <c r="N31" s="17" t="str">
        <f t="shared" ca="1" si="11"/>
        <v/>
      </c>
      <c r="P31">
        <f t="shared" si="12"/>
        <v>0</v>
      </c>
      <c r="Q31">
        <f t="shared" ca="1" si="13"/>
        <v>0</v>
      </c>
      <c r="R31">
        <f t="shared" si="14"/>
        <v>0</v>
      </c>
      <c r="S31">
        <f t="shared" ca="1" si="15"/>
        <v>0</v>
      </c>
      <c r="T31" t="str">
        <f>IF(H31="","",VLOOKUP(H31,'Вода SKU'!$A$1:$B$150,2,0))</f>
        <v/>
      </c>
      <c r="U31">
        <f t="shared" ca="1" si="16"/>
        <v>1</v>
      </c>
      <c r="V31">
        <f t="shared" si="17"/>
        <v>0</v>
      </c>
      <c r="W31">
        <f t="shared" ca="1" si="18"/>
        <v>0</v>
      </c>
      <c r="X31" t="str">
        <f t="shared" ca="1" si="19"/>
        <v/>
      </c>
    </row>
    <row r="32" spans="10:24" ht="13.75" customHeight="1" x14ac:dyDescent="0.2">
      <c r="J32" s="9" t="str">
        <f t="shared" ca="1" si="10"/>
        <v/>
      </c>
      <c r="K32" s="16" t="str">
        <f>IF(H32="", "", IF(H32="-","",VLOOKUP(H32, 'Вода SKU'!$A$1:$C$150, 3, 0)))</f>
        <v/>
      </c>
      <c r="M32" s="18"/>
      <c r="N32" s="17" t="str">
        <f t="shared" ca="1" si="11"/>
        <v/>
      </c>
      <c r="P32">
        <f t="shared" si="12"/>
        <v>0</v>
      </c>
      <c r="Q32">
        <f t="shared" ca="1" si="13"/>
        <v>0</v>
      </c>
      <c r="R32">
        <f t="shared" si="14"/>
        <v>0</v>
      </c>
      <c r="S32">
        <f t="shared" ca="1" si="15"/>
        <v>0</v>
      </c>
      <c r="T32" t="str">
        <f>IF(H32="","",VLOOKUP(H32,'Вода SKU'!$A$1:$B$150,2,0))</f>
        <v/>
      </c>
      <c r="U32">
        <f t="shared" ca="1" si="16"/>
        <v>1</v>
      </c>
      <c r="V32">
        <f t="shared" si="17"/>
        <v>0</v>
      </c>
      <c r="W32">
        <f t="shared" ca="1" si="18"/>
        <v>0</v>
      </c>
      <c r="X32" t="str">
        <f t="shared" ca="1" si="19"/>
        <v/>
      </c>
    </row>
    <row r="33" spans="10:24" ht="13.75" customHeight="1" x14ac:dyDescent="0.2">
      <c r="J33" s="9" t="str">
        <f t="shared" ca="1" si="10"/>
        <v/>
      </c>
      <c r="K33" s="16" t="str">
        <f>IF(H33="", "", IF(H33="-","",VLOOKUP(H33, 'Вода SKU'!$A$1:$C$150, 3, 0)))</f>
        <v/>
      </c>
      <c r="M33" s="18"/>
      <c r="N33" s="17" t="str">
        <f t="shared" ca="1" si="11"/>
        <v/>
      </c>
      <c r="P33">
        <f t="shared" si="12"/>
        <v>0</v>
      </c>
      <c r="Q33">
        <f t="shared" ca="1" si="13"/>
        <v>0</v>
      </c>
      <c r="R33">
        <f t="shared" si="14"/>
        <v>0</v>
      </c>
      <c r="S33">
        <f t="shared" ca="1" si="15"/>
        <v>0</v>
      </c>
      <c r="T33" t="str">
        <f>IF(H33="","",VLOOKUP(H33,'Вода SKU'!$A$1:$B$150,2,0))</f>
        <v/>
      </c>
      <c r="U33">
        <f t="shared" ca="1" si="16"/>
        <v>1</v>
      </c>
      <c r="V33">
        <f t="shared" si="17"/>
        <v>0</v>
      </c>
      <c r="W33">
        <f t="shared" ca="1" si="18"/>
        <v>0</v>
      </c>
      <c r="X33" t="str">
        <f t="shared" ca="1" si="19"/>
        <v/>
      </c>
    </row>
    <row r="34" spans="10:24" ht="13.75" customHeight="1" x14ac:dyDescent="0.2">
      <c r="J34" s="9" t="str">
        <f t="shared" ca="1" si="10"/>
        <v/>
      </c>
      <c r="K34" s="16" t="str">
        <f>IF(H34="", "", IF(H34="-","",VLOOKUP(H34, 'Вода SKU'!$A$1:$C$150, 3, 0)))</f>
        <v/>
      </c>
      <c r="M34" s="18"/>
      <c r="N34" s="17" t="str">
        <f t="shared" ca="1" si="11"/>
        <v/>
      </c>
      <c r="P34">
        <f t="shared" si="12"/>
        <v>0</v>
      </c>
      <c r="Q34">
        <f t="shared" ca="1" si="13"/>
        <v>0</v>
      </c>
      <c r="R34">
        <f t="shared" si="14"/>
        <v>0</v>
      </c>
      <c r="S34">
        <f t="shared" ca="1" si="15"/>
        <v>0</v>
      </c>
      <c r="T34" t="str">
        <f>IF(H34="","",VLOOKUP(H34,'Вода SKU'!$A$1:$B$150,2,0))</f>
        <v/>
      </c>
      <c r="U34">
        <f t="shared" ca="1" si="16"/>
        <v>1</v>
      </c>
      <c r="V34">
        <f t="shared" si="17"/>
        <v>0</v>
      </c>
      <c r="W34">
        <f t="shared" ca="1" si="18"/>
        <v>0</v>
      </c>
      <c r="X34" t="str">
        <f t="shared" ca="1" si="19"/>
        <v/>
      </c>
    </row>
    <row r="35" spans="10:24" ht="13.75" customHeight="1" x14ac:dyDescent="0.2">
      <c r="J35" s="9" t="str">
        <f t="shared" ca="1" si="10"/>
        <v/>
      </c>
      <c r="K35" s="16" t="str">
        <f>IF(H35="", "", IF(H35="-","",VLOOKUP(H35, 'Вода SKU'!$A$1:$C$150, 3, 0)))</f>
        <v/>
      </c>
      <c r="M35" s="18"/>
      <c r="N35" s="17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IF(H35="","",VLOOKUP(H35,'Вода SKU'!$A$1:$B$150,2,0))</f>
        <v/>
      </c>
      <c r="U35">
        <f t="shared" ca="1" si="16"/>
        <v>1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ht="13.75" customHeight="1" x14ac:dyDescent="0.2">
      <c r="J36" s="9" t="str">
        <f t="shared" ca="1" si="10"/>
        <v/>
      </c>
      <c r="K36" s="16" t="str">
        <f>IF(H36="", "", IF(H36="-","",VLOOKUP(H36, 'Вода SKU'!$A$1:$C$150, 3, 0)))</f>
        <v/>
      </c>
      <c r="M36" s="18"/>
      <c r="N36" s="17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IF(H36="","",VLOOKUP(H36,'Вода SKU'!$A$1:$B$150,2,0))</f>
        <v/>
      </c>
      <c r="U36">
        <f t="shared" ca="1" si="16"/>
        <v>1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ht="13.75" customHeight="1" x14ac:dyDescent="0.2">
      <c r="J37" s="9" t="str">
        <f t="shared" ca="1" si="10"/>
        <v/>
      </c>
      <c r="K37" s="16" t="str">
        <f>IF(H37="", "", IF(H37="-","",VLOOKUP(H37, 'Вода SKU'!$A$1:$C$150, 3, 0)))</f>
        <v/>
      </c>
      <c r="M37" s="18"/>
      <c r="N37" s="17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IF(H37="","",VLOOKUP(H37,'Вода SKU'!$A$1:$B$150,2,0))</f>
        <v/>
      </c>
      <c r="U37">
        <f t="shared" ca="1" si="16"/>
        <v>1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ht="13.75" customHeight="1" x14ac:dyDescent="0.2">
      <c r="J38" s="9" t="str">
        <f t="shared" ca="1" si="10"/>
        <v/>
      </c>
      <c r="K38" s="16" t="str">
        <f>IF(H38="", "", IF(H38="-","",VLOOKUP(H38, 'Вода SKU'!$A$1:$C$150, 3, 0)))</f>
        <v/>
      </c>
      <c r="M38" s="18"/>
      <c r="N38" s="17" t="str">
        <f t="shared" ca="1" si="11"/>
        <v/>
      </c>
      <c r="P38">
        <f t="shared" si="12"/>
        <v>0</v>
      </c>
      <c r="Q38">
        <f t="shared" ref="Q38:Q63" ca="1" si="20">IF(O38="-",SUM(INDIRECT(ADDRESS(2,COLUMN(P38))&amp;":"&amp;ADDRESS(ROW(),COLUMN(P38)))),0)</f>
        <v>0</v>
      </c>
      <c r="R38">
        <f t="shared" si="14"/>
        <v>0</v>
      </c>
      <c r="S38">
        <f t="shared" ca="1" si="15"/>
        <v>0</v>
      </c>
      <c r="T38" t="str">
        <f>IF(H38="","",VLOOKUP(H38,'Вода SKU'!$A$1:$B$150,2,0))</f>
        <v/>
      </c>
      <c r="U38">
        <f t="shared" ca="1" si="16"/>
        <v>1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ht="13.75" customHeight="1" x14ac:dyDescent="0.2">
      <c r="J39" s="9" t="str">
        <f t="shared" ca="1" si="10"/>
        <v/>
      </c>
      <c r="K39" s="16" t="str">
        <f>IF(H39="", "", IF(H39="-","",VLOOKUP(H39, 'Вода SKU'!$A$1:$C$150, 3, 0)))</f>
        <v/>
      </c>
      <c r="M39" s="18"/>
      <c r="N39" s="17" t="str">
        <f t="shared" ca="1" si="11"/>
        <v/>
      </c>
      <c r="P39">
        <f t="shared" si="12"/>
        <v>0</v>
      </c>
      <c r="Q39">
        <f t="shared" ca="1" si="20"/>
        <v>0</v>
      </c>
      <c r="R39">
        <f t="shared" si="14"/>
        <v>0</v>
      </c>
      <c r="S39">
        <f t="shared" ca="1" si="15"/>
        <v>0</v>
      </c>
      <c r="T39" t="str">
        <f>IF(H39="","",VLOOKUP(H39,'Вода SKU'!$A$1:$B$150,2,0))</f>
        <v/>
      </c>
      <c r="U39">
        <f t="shared" ca="1" si="16"/>
        <v>1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ht="13.75" customHeight="1" x14ac:dyDescent="0.2">
      <c r="J40" s="9" t="str">
        <f t="shared" ca="1" si="10"/>
        <v/>
      </c>
      <c r="K40" s="16" t="str">
        <f>IF(H40="", "", IF(H40="-","",VLOOKUP(H40, 'Вода SKU'!$A$1:$C$150, 3, 0)))</f>
        <v/>
      </c>
      <c r="M40" s="18"/>
      <c r="N40" s="17" t="str">
        <f t="shared" ca="1" si="11"/>
        <v/>
      </c>
      <c r="P40">
        <f t="shared" si="12"/>
        <v>0</v>
      </c>
      <c r="Q40">
        <f t="shared" ca="1" si="20"/>
        <v>0</v>
      </c>
      <c r="R40">
        <f t="shared" si="14"/>
        <v>0</v>
      </c>
      <c r="S40">
        <f t="shared" ca="1" si="15"/>
        <v>0</v>
      </c>
      <c r="T40" t="str">
        <f>IF(H40="","",VLOOKUP(H40,'Вода SKU'!$A$1:$B$150,2,0))</f>
        <v/>
      </c>
      <c r="U40">
        <f t="shared" ca="1" si="16"/>
        <v>1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ht="13.75" customHeight="1" x14ac:dyDescent="0.2">
      <c r="J41" s="9" t="str">
        <f t="shared" ca="1" si="10"/>
        <v/>
      </c>
      <c r="K41" s="16" t="str">
        <f>IF(H41="", "", IF(H41="-","",VLOOKUP(H41, 'Вода SKU'!$A$1:$C$150, 3, 0)))</f>
        <v/>
      </c>
      <c r="M41" s="18"/>
      <c r="N41" s="17" t="str">
        <f t="shared" ca="1" si="11"/>
        <v/>
      </c>
      <c r="P41">
        <f t="shared" si="12"/>
        <v>0</v>
      </c>
      <c r="Q41">
        <f t="shared" ca="1" si="20"/>
        <v>0</v>
      </c>
      <c r="R41">
        <f t="shared" si="14"/>
        <v>0</v>
      </c>
      <c r="S41">
        <f t="shared" ca="1" si="15"/>
        <v>0</v>
      </c>
      <c r="T41" t="str">
        <f>IF(H41="","",VLOOKUP(H41,'Вода SKU'!$A$1:$B$150,2,0))</f>
        <v/>
      </c>
      <c r="U41">
        <f t="shared" ca="1" si="16"/>
        <v>1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ht="13.75" customHeight="1" x14ac:dyDescent="0.2">
      <c r="J42" s="9" t="str">
        <f t="shared" ca="1" si="10"/>
        <v/>
      </c>
      <c r="K42" s="16" t="str">
        <f>IF(H42="", "", IF(H42="-","",VLOOKUP(H42, 'Вода SKU'!$A$1:$C$150, 3, 0)))</f>
        <v/>
      </c>
      <c r="M42" s="18"/>
      <c r="N42" s="17" t="str">
        <f t="shared" ca="1" si="11"/>
        <v/>
      </c>
      <c r="P42">
        <f t="shared" si="12"/>
        <v>0</v>
      </c>
      <c r="Q42">
        <f t="shared" ca="1" si="20"/>
        <v>0</v>
      </c>
      <c r="R42">
        <f t="shared" si="14"/>
        <v>0</v>
      </c>
      <c r="S42">
        <f t="shared" ca="1" si="15"/>
        <v>0</v>
      </c>
      <c r="T42" t="str">
        <f>IF(H42="","",VLOOKUP(H42,'Вода SKU'!$A$1:$B$150,2,0))</f>
        <v/>
      </c>
      <c r="U42">
        <f t="shared" ca="1" si="16"/>
        <v>1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ht="13.75" customHeight="1" x14ac:dyDescent="0.2">
      <c r="J43" s="9" t="str">
        <f t="shared" ca="1" si="10"/>
        <v/>
      </c>
      <c r="K43" s="16" t="str">
        <f>IF(H43="", "", IF(H43="-","",VLOOKUP(H43, 'Вода SKU'!$A$1:$C$150, 3, 0)))</f>
        <v/>
      </c>
      <c r="M43" s="18"/>
      <c r="N43" s="17" t="str">
        <f t="shared" ca="1" si="11"/>
        <v/>
      </c>
      <c r="P43">
        <f t="shared" si="12"/>
        <v>0</v>
      </c>
      <c r="Q43">
        <f t="shared" ca="1" si="20"/>
        <v>0</v>
      </c>
      <c r="R43">
        <f t="shared" si="14"/>
        <v>0</v>
      </c>
      <c r="S43">
        <f t="shared" ca="1" si="15"/>
        <v>0</v>
      </c>
      <c r="T43" t="str">
        <f>IF(H43="","",VLOOKUP(H43,'Вода SKU'!$A$1:$B$150,2,0))</f>
        <v/>
      </c>
      <c r="U43">
        <f t="shared" ca="1" si="16"/>
        <v>1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ht="13.75" customHeight="1" x14ac:dyDescent="0.2">
      <c r="J44" s="9" t="str">
        <f t="shared" ca="1" si="10"/>
        <v/>
      </c>
      <c r="K44" s="16" t="str">
        <f>IF(H44="", "", IF(H44="-","",VLOOKUP(H44, 'Вода SKU'!$A$1:$C$150, 3, 0)))</f>
        <v/>
      </c>
      <c r="M44" s="18"/>
      <c r="N44" s="17" t="str">
        <f t="shared" ca="1" si="11"/>
        <v/>
      </c>
      <c r="P44">
        <f t="shared" si="12"/>
        <v>0</v>
      </c>
      <c r="Q44">
        <f t="shared" ca="1" si="20"/>
        <v>0</v>
      </c>
      <c r="R44">
        <f t="shared" si="14"/>
        <v>0</v>
      </c>
      <c r="S44">
        <f t="shared" ca="1" si="15"/>
        <v>0</v>
      </c>
      <c r="T44" t="str">
        <f>IF(H44="","",VLOOKUP(H44,'Вода SKU'!$A$1:$B$150,2,0))</f>
        <v/>
      </c>
      <c r="U44">
        <f t="shared" ca="1" si="16"/>
        <v>1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ht="13.75" customHeight="1" x14ac:dyDescent="0.2">
      <c r="J45" s="9" t="str">
        <f t="shared" ca="1" si="10"/>
        <v/>
      </c>
      <c r="K45" s="16" t="str">
        <f>IF(H45="", "", IF(H45="-","",VLOOKUP(H45, 'Вода SKU'!$A$1:$C$150, 3, 0)))</f>
        <v/>
      </c>
      <c r="M45" s="18"/>
      <c r="N45" s="17" t="str">
        <f t="shared" ca="1" si="11"/>
        <v/>
      </c>
      <c r="P45">
        <f t="shared" si="12"/>
        <v>0</v>
      </c>
      <c r="Q45">
        <f t="shared" ca="1" si="20"/>
        <v>0</v>
      </c>
      <c r="R45">
        <f t="shared" si="14"/>
        <v>0</v>
      </c>
      <c r="S45">
        <f t="shared" ca="1" si="15"/>
        <v>0</v>
      </c>
      <c r="T45" t="str">
        <f>IF(H45="","",VLOOKUP(H45,'Вода SKU'!$A$1:$B$150,2,0))</f>
        <v/>
      </c>
      <c r="U45">
        <f t="shared" ca="1" si="16"/>
        <v>1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ht="13.75" customHeight="1" x14ac:dyDescent="0.2">
      <c r="J46" s="9" t="str">
        <f t="shared" ca="1" si="10"/>
        <v/>
      </c>
      <c r="K46" s="16" t="str">
        <f>IF(H46="", "", IF(H46="-","",VLOOKUP(H46, 'Вода SKU'!$A$1:$C$150, 3, 0)))</f>
        <v/>
      </c>
      <c r="M46" s="18"/>
      <c r="N46" s="17" t="str">
        <f t="shared" ca="1" si="11"/>
        <v/>
      </c>
      <c r="P46">
        <f t="shared" si="12"/>
        <v>0</v>
      </c>
      <c r="Q46">
        <f t="shared" ca="1" si="20"/>
        <v>0</v>
      </c>
      <c r="R46">
        <f t="shared" si="14"/>
        <v>0</v>
      </c>
      <c r="S46">
        <f t="shared" ca="1" si="15"/>
        <v>0</v>
      </c>
      <c r="T46" t="str">
        <f>IF(H46="","",VLOOKUP(H46,'Вода SKU'!$A$1:$B$150,2,0))</f>
        <v/>
      </c>
      <c r="U46">
        <f t="shared" ca="1" si="16"/>
        <v>1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ht="13.75" customHeight="1" x14ac:dyDescent="0.2">
      <c r="J47" s="9" t="str">
        <f t="shared" ca="1" si="10"/>
        <v/>
      </c>
      <c r="K47" s="16" t="str">
        <f>IF(H47="", "", IF(H47="-","",VLOOKUP(H47, 'Вода SKU'!$A$1:$C$150, 3, 0)))</f>
        <v/>
      </c>
      <c r="M47" s="18"/>
      <c r="N47" s="17" t="str">
        <f t="shared" ca="1" si="11"/>
        <v/>
      </c>
      <c r="P47">
        <f t="shared" si="12"/>
        <v>0</v>
      </c>
      <c r="Q47">
        <f t="shared" ca="1" si="20"/>
        <v>0</v>
      </c>
      <c r="R47">
        <f t="shared" si="14"/>
        <v>0</v>
      </c>
      <c r="S47">
        <f t="shared" ca="1" si="15"/>
        <v>0</v>
      </c>
      <c r="T47" t="str">
        <f>IF(H47="","",VLOOKUP(H47,'Вода SKU'!$A$1:$B$150,2,0))</f>
        <v/>
      </c>
      <c r="U47">
        <f t="shared" ca="1" si="16"/>
        <v>1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ht="13.75" customHeight="1" x14ac:dyDescent="0.2">
      <c r="J48" s="9" t="str">
        <f t="shared" ca="1" si="10"/>
        <v/>
      </c>
      <c r="K48" s="16" t="str">
        <f>IF(H48="", "", IF(H48="-","",VLOOKUP(H48, 'Вода SKU'!$A$1:$C$150, 3, 0)))</f>
        <v/>
      </c>
      <c r="M48" s="18"/>
      <c r="N48" s="17" t="str">
        <f t="shared" ca="1" si="11"/>
        <v/>
      </c>
      <c r="P48">
        <f t="shared" si="12"/>
        <v>0</v>
      </c>
      <c r="Q48">
        <f t="shared" ca="1" si="20"/>
        <v>0</v>
      </c>
      <c r="R48">
        <f t="shared" si="14"/>
        <v>0</v>
      </c>
      <c r="S48">
        <f t="shared" ca="1" si="15"/>
        <v>0</v>
      </c>
      <c r="T48" t="str">
        <f>IF(H48="","",VLOOKUP(H48,'Вода SKU'!$A$1:$B$150,2,0))</f>
        <v/>
      </c>
      <c r="U48">
        <f t="shared" ca="1" si="16"/>
        <v>1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ht="13.75" customHeight="1" x14ac:dyDescent="0.2">
      <c r="J49" s="9" t="str">
        <f t="shared" ca="1" si="10"/>
        <v/>
      </c>
      <c r="K49" s="16" t="str">
        <f>IF(H49="", "", IF(H49="-","",VLOOKUP(H49, 'Вода SKU'!$A$1:$C$150, 3, 0)))</f>
        <v/>
      </c>
      <c r="M49" s="18"/>
      <c r="N49" s="17" t="str">
        <f t="shared" ca="1" si="11"/>
        <v/>
      </c>
      <c r="P49">
        <f t="shared" si="12"/>
        <v>0</v>
      </c>
      <c r="Q49">
        <f t="shared" ca="1" si="20"/>
        <v>0</v>
      </c>
      <c r="R49">
        <f t="shared" si="14"/>
        <v>0</v>
      </c>
      <c r="S49">
        <f t="shared" ca="1" si="15"/>
        <v>0</v>
      </c>
      <c r="T49" t="str">
        <f>IF(H49="","",VLOOKUP(H49,'Вода SKU'!$A$1:$B$150,2,0))</f>
        <v/>
      </c>
      <c r="U49">
        <f t="shared" ca="1" si="16"/>
        <v>1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ht="13.75" customHeight="1" x14ac:dyDescent="0.2">
      <c r="J50" s="9" t="str">
        <f t="shared" ca="1" si="10"/>
        <v/>
      </c>
      <c r="K50" s="16" t="str">
        <f>IF(H50="", "", IF(H50="-","",VLOOKUP(H50, 'Вода SKU'!$A$1:$C$150, 3, 0)))</f>
        <v/>
      </c>
      <c r="M50" s="18"/>
      <c r="N50" s="17" t="str">
        <f t="shared" ca="1" si="11"/>
        <v/>
      </c>
      <c r="P50">
        <f t="shared" si="12"/>
        <v>0</v>
      </c>
      <c r="Q50">
        <f t="shared" ca="1" si="20"/>
        <v>0</v>
      </c>
      <c r="R50">
        <f t="shared" si="14"/>
        <v>0</v>
      </c>
      <c r="S50">
        <f t="shared" ca="1" si="15"/>
        <v>0</v>
      </c>
      <c r="T50" t="str">
        <f>IF(H50="","",VLOOKUP(H50,'Вода SKU'!$A$1:$B$150,2,0))</f>
        <v/>
      </c>
      <c r="U50">
        <f t="shared" ca="1" si="16"/>
        <v>1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ht="13.75" customHeight="1" x14ac:dyDescent="0.2">
      <c r="J51" s="9" t="str">
        <f t="shared" ca="1" si="10"/>
        <v/>
      </c>
      <c r="K51" s="16" t="str">
        <f>IF(H51="", "", IF(H51="-","",VLOOKUP(H51, 'Вода SKU'!$A$1:$C$150, 3, 0)))</f>
        <v/>
      </c>
      <c r="M51" s="18"/>
      <c r="N51" s="17" t="str">
        <f t="shared" ca="1" si="11"/>
        <v/>
      </c>
      <c r="P51">
        <f t="shared" si="12"/>
        <v>0</v>
      </c>
      <c r="Q51">
        <f t="shared" ca="1" si="20"/>
        <v>0</v>
      </c>
      <c r="R51">
        <f t="shared" si="14"/>
        <v>0</v>
      </c>
      <c r="S51">
        <f t="shared" ca="1" si="15"/>
        <v>0</v>
      </c>
      <c r="T51" t="str">
        <f>IF(H51="","",VLOOKUP(H51,'Вода SKU'!$A$1:$B$150,2,0))</f>
        <v/>
      </c>
      <c r="U51">
        <f t="shared" ca="1" si="16"/>
        <v>1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ht="13.75" customHeight="1" x14ac:dyDescent="0.2">
      <c r="J52" s="9" t="str">
        <f t="shared" ca="1" si="10"/>
        <v/>
      </c>
      <c r="K52" s="16" t="str">
        <f>IF(H52="", "", IF(H52="-","",VLOOKUP(H52, 'Вода SKU'!$A$1:$C$150, 3, 0)))</f>
        <v/>
      </c>
      <c r="M52" s="18"/>
      <c r="N52" s="17" t="str">
        <f t="shared" ca="1" si="11"/>
        <v/>
      </c>
      <c r="P52">
        <f t="shared" si="12"/>
        <v>0</v>
      </c>
      <c r="Q52">
        <f t="shared" ca="1" si="20"/>
        <v>0</v>
      </c>
      <c r="R52">
        <f t="shared" si="14"/>
        <v>0</v>
      </c>
      <c r="S52">
        <f t="shared" ca="1" si="15"/>
        <v>0</v>
      </c>
      <c r="T52" t="str">
        <f>IF(H52="","",VLOOKUP(H52,'Вода SKU'!$A$1:$B$150,2,0))</f>
        <v/>
      </c>
      <c r="U52">
        <f t="shared" ca="1" si="16"/>
        <v>1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ht="13.75" customHeight="1" x14ac:dyDescent="0.2">
      <c r="J53" s="9" t="str">
        <f t="shared" ca="1" si="10"/>
        <v/>
      </c>
      <c r="K53" s="16" t="str">
        <f>IF(H53="", "", IF(H53="-","",VLOOKUP(H53, 'Вода SKU'!$A$1:$C$150, 3, 0)))</f>
        <v/>
      </c>
      <c r="M53" s="18"/>
      <c r="N53" s="17" t="str">
        <f t="shared" ca="1" si="11"/>
        <v/>
      </c>
      <c r="P53">
        <f t="shared" si="12"/>
        <v>0</v>
      </c>
      <c r="Q53">
        <f t="shared" ca="1" si="20"/>
        <v>0</v>
      </c>
      <c r="R53">
        <f t="shared" si="14"/>
        <v>0</v>
      </c>
      <c r="S53">
        <f t="shared" ca="1" si="15"/>
        <v>0</v>
      </c>
      <c r="T53" t="str">
        <f>IF(H53="","",VLOOKUP(H53,'Вода SKU'!$A$1:$B$150,2,0))</f>
        <v/>
      </c>
      <c r="U53">
        <f t="shared" ca="1" si="16"/>
        <v>1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ht="13.75" customHeight="1" x14ac:dyDescent="0.2">
      <c r="J54" s="9" t="str">
        <f t="shared" ca="1" si="10"/>
        <v/>
      </c>
      <c r="K54" s="16" t="str">
        <f>IF(H54="", "", IF(H54="-","",VLOOKUP(H54, 'Вода SKU'!$A$1:$C$150, 3, 0)))</f>
        <v/>
      </c>
      <c r="M54" s="18"/>
      <c r="N54" s="17" t="str">
        <f t="shared" ca="1" si="11"/>
        <v/>
      </c>
      <c r="P54">
        <f t="shared" si="12"/>
        <v>0</v>
      </c>
      <c r="Q54">
        <f t="shared" ca="1" si="20"/>
        <v>0</v>
      </c>
      <c r="R54">
        <f t="shared" si="14"/>
        <v>0</v>
      </c>
      <c r="S54">
        <f t="shared" ca="1" si="15"/>
        <v>0</v>
      </c>
      <c r="T54" t="str">
        <f>IF(H54="","",VLOOKUP(H54,'Вода SKU'!$A$1:$B$150,2,0))</f>
        <v/>
      </c>
      <c r="U54">
        <f t="shared" ca="1" si="16"/>
        <v>1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ht="13.75" customHeight="1" x14ac:dyDescent="0.2">
      <c r="J55" s="9" t="str">
        <f t="shared" ca="1" si="10"/>
        <v/>
      </c>
      <c r="K55" s="16" t="str">
        <f>IF(H55="", "", IF(H55="-","",VLOOKUP(H55, 'Вода SKU'!$A$1:$C$150, 3, 0)))</f>
        <v/>
      </c>
      <c r="M55" s="18"/>
      <c r="N55" s="17" t="str">
        <f t="shared" ca="1" si="11"/>
        <v/>
      </c>
      <c r="P55">
        <f t="shared" si="12"/>
        <v>0</v>
      </c>
      <c r="Q55">
        <f t="shared" ca="1" si="20"/>
        <v>0</v>
      </c>
      <c r="R55">
        <f t="shared" si="14"/>
        <v>0</v>
      </c>
      <c r="S55">
        <f t="shared" ca="1" si="15"/>
        <v>0</v>
      </c>
      <c r="T55" t="str">
        <f>IF(H55="","",VLOOKUP(H55,'Вода SKU'!$A$1:$B$150,2,0))</f>
        <v/>
      </c>
      <c r="U55">
        <f t="shared" ca="1" si="16"/>
        <v>1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ht="13.75" customHeight="1" x14ac:dyDescent="0.2">
      <c r="J56" s="9" t="str">
        <f t="shared" ca="1" si="10"/>
        <v/>
      </c>
      <c r="K56" s="16" t="str">
        <f>IF(H56="", "", IF(H56="-","",VLOOKUP(H56, 'Вода SKU'!$A$1:$C$150, 3, 0)))</f>
        <v/>
      </c>
      <c r="M56" s="18"/>
      <c r="N56" s="17" t="str">
        <f t="shared" ca="1" si="11"/>
        <v/>
      </c>
      <c r="P56">
        <f t="shared" si="12"/>
        <v>0</v>
      </c>
      <c r="Q56">
        <f t="shared" ca="1" si="20"/>
        <v>0</v>
      </c>
      <c r="R56">
        <f t="shared" si="14"/>
        <v>0</v>
      </c>
      <c r="S56">
        <f t="shared" ca="1" si="15"/>
        <v>0</v>
      </c>
      <c r="T56" t="str">
        <f>IF(H56="","",VLOOKUP(H56,'Вода SKU'!$A$1:$B$150,2,0))</f>
        <v/>
      </c>
      <c r="U56">
        <f t="shared" ca="1" si="16"/>
        <v>1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ht="13.75" customHeight="1" x14ac:dyDescent="0.2">
      <c r="J57" s="9" t="str">
        <f t="shared" ca="1" si="10"/>
        <v/>
      </c>
      <c r="K57" s="16" t="str">
        <f>IF(H57="", "", IF(H57="-","",VLOOKUP(H57, 'Вода SKU'!$A$1:$C$150, 3, 0)))</f>
        <v/>
      </c>
      <c r="M57" s="18"/>
      <c r="N57" s="17" t="str">
        <f t="shared" ca="1" si="11"/>
        <v/>
      </c>
      <c r="P57">
        <f t="shared" si="12"/>
        <v>0</v>
      </c>
      <c r="Q57">
        <f t="shared" ca="1" si="20"/>
        <v>0</v>
      </c>
      <c r="R57">
        <f t="shared" si="14"/>
        <v>0</v>
      </c>
      <c r="S57">
        <f t="shared" ca="1" si="15"/>
        <v>0</v>
      </c>
      <c r="T57" t="str">
        <f>IF(H57="","",VLOOKUP(H57,'Вода SKU'!$A$1:$B$150,2,0))</f>
        <v/>
      </c>
      <c r="U57">
        <f t="shared" ca="1" si="16"/>
        <v>1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ht="13.75" customHeight="1" x14ac:dyDescent="0.2">
      <c r="J58" s="9" t="str">
        <f t="shared" ca="1" si="10"/>
        <v/>
      </c>
      <c r="K58" s="16" t="str">
        <f>IF(H58="", "", IF(H58="-","",VLOOKUP(H58, 'Вода SKU'!$A$1:$C$150, 3, 0)))</f>
        <v/>
      </c>
      <c r="M58" s="18"/>
      <c r="N58" s="17" t="str">
        <f t="shared" ca="1" si="11"/>
        <v/>
      </c>
      <c r="P58">
        <f t="shared" si="12"/>
        <v>0</v>
      </c>
      <c r="Q58">
        <f t="shared" ca="1" si="20"/>
        <v>0</v>
      </c>
      <c r="R58">
        <f t="shared" si="14"/>
        <v>0</v>
      </c>
      <c r="S58">
        <f t="shared" ca="1" si="15"/>
        <v>0</v>
      </c>
      <c r="T58" t="str">
        <f>IF(H58="","",VLOOKUP(H58,'Вода SKU'!$A$1:$B$150,2,0))</f>
        <v/>
      </c>
      <c r="U58">
        <f t="shared" ca="1" si="16"/>
        <v>1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ht="13.75" customHeight="1" x14ac:dyDescent="0.2">
      <c r="J59" s="9" t="str">
        <f t="shared" ca="1" si="10"/>
        <v/>
      </c>
      <c r="K59" s="16" t="str">
        <f>IF(H59="", "", IF(H59="-","",VLOOKUP(H59, 'Вода SKU'!$A$1:$C$150, 3, 0)))</f>
        <v/>
      </c>
      <c r="M59" s="18"/>
      <c r="N59" s="17" t="str">
        <f t="shared" ca="1" si="11"/>
        <v/>
      </c>
      <c r="P59">
        <f t="shared" si="12"/>
        <v>0</v>
      </c>
      <c r="Q59">
        <f t="shared" ca="1" si="20"/>
        <v>0</v>
      </c>
      <c r="R59">
        <f t="shared" si="14"/>
        <v>0</v>
      </c>
      <c r="S59">
        <f t="shared" ca="1" si="15"/>
        <v>0</v>
      </c>
      <c r="T59" t="str">
        <f>IF(H59="","",VLOOKUP(H59,'Вода SKU'!$A$1:$B$150,2,0))</f>
        <v/>
      </c>
      <c r="U59">
        <f t="shared" ca="1" si="16"/>
        <v>1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ht="13.75" customHeight="1" x14ac:dyDescent="0.2">
      <c r="J60" s="9" t="str">
        <f t="shared" ca="1" si="10"/>
        <v/>
      </c>
      <c r="K60" s="16" t="str">
        <f>IF(H60="", "", IF(H60="-","",VLOOKUP(H60, 'Вода SKU'!$A$1:$C$150, 3, 0)))</f>
        <v/>
      </c>
      <c r="M60" s="18"/>
      <c r="N60" s="17" t="str">
        <f t="shared" ca="1" si="11"/>
        <v/>
      </c>
      <c r="P60">
        <f t="shared" si="12"/>
        <v>0</v>
      </c>
      <c r="Q60">
        <f t="shared" ca="1" si="20"/>
        <v>0</v>
      </c>
      <c r="R60">
        <f t="shared" si="14"/>
        <v>0</v>
      </c>
      <c r="S60">
        <f t="shared" ca="1" si="15"/>
        <v>0</v>
      </c>
      <c r="T60" t="str">
        <f>IF(H60="","",VLOOKUP(H60,'Вода SKU'!$A$1:$B$150,2,0))</f>
        <v/>
      </c>
      <c r="U60">
        <f t="shared" ca="1" si="16"/>
        <v>1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ht="13.75" customHeight="1" x14ac:dyDescent="0.2">
      <c r="J61" s="9" t="str">
        <f t="shared" ca="1" si="10"/>
        <v/>
      </c>
      <c r="K61" s="16" t="str">
        <f>IF(H61="", "", IF(H61="-","",VLOOKUP(H61, 'Вода SKU'!$A$1:$C$150, 3, 0)))</f>
        <v/>
      </c>
      <c r="M61" s="18"/>
      <c r="N61" s="17" t="str">
        <f t="shared" ca="1" si="11"/>
        <v/>
      </c>
      <c r="P61">
        <f t="shared" si="12"/>
        <v>0</v>
      </c>
      <c r="Q61">
        <f t="shared" ca="1" si="20"/>
        <v>0</v>
      </c>
      <c r="R61">
        <f t="shared" si="14"/>
        <v>0</v>
      </c>
      <c r="S61">
        <f t="shared" ca="1" si="15"/>
        <v>0</v>
      </c>
      <c r="T61" t="str">
        <f>IF(H61="","",VLOOKUP(H61,'Вода SKU'!$A$1:$B$150,2,0))</f>
        <v/>
      </c>
      <c r="U61">
        <f t="shared" ca="1" si="16"/>
        <v>1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ht="13.75" customHeight="1" x14ac:dyDescent="0.2">
      <c r="J62" s="9" t="str">
        <f t="shared" ref="J62:J93" ca="1" si="21">IF(M62="", IF(O62="","",ROUND(X62+(INDIRECT("S" &amp; ROW() - 1) - S62),0)),IF(O62="", "", ROUND(INDIRECT("S" &amp; ROW() - 1) - S62,0)))</f>
        <v/>
      </c>
      <c r="K62" s="16" t="str">
        <f>IF(H62="", "", IF(H62="-","",VLOOKUP(H62, 'Вода SKU'!$A$1:$C$150, 3, 0)))</f>
        <v/>
      </c>
      <c r="M62" s="18"/>
      <c r="N62" s="17" t="str">
        <f t="shared" ref="N62:N86" ca="1" si="22">IF(M62="", IF(X62=0, "", X62), IF(V62 = "", "", IF(V62/U62 = 0, "", V62/U62)))</f>
        <v/>
      </c>
      <c r="P62">
        <f t="shared" ref="P62:P86" si="23">IF(O62 = "-", -W62,I62)</f>
        <v>0</v>
      </c>
      <c r="Q62">
        <f t="shared" ca="1" si="20"/>
        <v>0</v>
      </c>
      <c r="R62">
        <f t="shared" ref="R62:R86" si="24">IF(O62="-",1,0)</f>
        <v>0</v>
      </c>
      <c r="S62">
        <f t="shared" ref="S62:S86" ca="1" si="25">IF(Q62 = 0, INDIRECT("S" &amp; ROW() - 1), Q62)</f>
        <v>0</v>
      </c>
      <c r="T62" t="str">
        <f>IF(H62="","",VLOOKUP(H62,'Вода SKU'!$A$1:$B$150,2,0))</f>
        <v/>
      </c>
      <c r="U62">
        <f t="shared" ref="U62:U86" ca="1" si="26">IF(OFFSET($C$1, 1, 0)="", 1, 8300/OFFSET($C$1, 1, 0))</f>
        <v>1</v>
      </c>
      <c r="V62">
        <f t="shared" ref="V62:V86" si="27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>
        <f t="shared" ref="W62:W86" ca="1" si="28">IF(V62 = "", "", V62/U62)</f>
        <v>0</v>
      </c>
      <c r="X62" t="str">
        <f t="shared" ref="X62:X86" ca="1" si="29">IF(O62="", "", MAX(ROUND(-(INDIRECT("S" &amp; ROW() - 1) - S62)/OFFSET($C$1, 1, 0), 0), 1) * OFFSET($C$1, 1, 0))</f>
        <v/>
      </c>
    </row>
    <row r="63" spans="10:24" ht="13.75" customHeight="1" x14ac:dyDescent="0.2">
      <c r="J63" s="9" t="str">
        <f t="shared" ca="1" si="21"/>
        <v/>
      </c>
      <c r="K63" s="16" t="str">
        <f>IF(H63="", "", IF(H63="-","",VLOOKUP(H63, 'Вода SKU'!$A$1:$C$150, 3, 0)))</f>
        <v/>
      </c>
      <c r="M63" s="18"/>
      <c r="N63" s="17" t="str">
        <f t="shared" ca="1" si="22"/>
        <v/>
      </c>
      <c r="P63">
        <f t="shared" si="23"/>
        <v>0</v>
      </c>
      <c r="Q63">
        <f t="shared" ca="1" si="20"/>
        <v>0</v>
      </c>
      <c r="R63">
        <f t="shared" si="24"/>
        <v>0</v>
      </c>
      <c r="S63">
        <f t="shared" ca="1" si="25"/>
        <v>0</v>
      </c>
      <c r="T63" t="str">
        <f>IF(H63="","",VLOOKUP(H63,'Вода SKU'!$A$1:$B$150,2,0))</f>
        <v/>
      </c>
      <c r="U63">
        <f t="shared" ca="1" si="26"/>
        <v>1</v>
      </c>
      <c r="V63">
        <f t="shared" si="27"/>
        <v>0</v>
      </c>
      <c r="W63">
        <f t="shared" ca="1" si="28"/>
        <v>0</v>
      </c>
      <c r="X63" t="str">
        <f t="shared" ca="1" si="29"/>
        <v/>
      </c>
    </row>
    <row r="64" spans="10:24" ht="13.75" customHeight="1" x14ac:dyDescent="0.2">
      <c r="J64" s="9" t="str">
        <f t="shared" ca="1" si="21"/>
        <v/>
      </c>
      <c r="K64" s="16" t="str">
        <f>IF(H64="", "", IF(H64="-","",VLOOKUP(H64, 'Вода SKU'!$A$1:$C$150, 3, 0)))</f>
        <v/>
      </c>
      <c r="M64" s="18"/>
      <c r="N64" s="17" t="str">
        <f t="shared" ca="1" si="22"/>
        <v/>
      </c>
      <c r="P64">
        <f t="shared" si="23"/>
        <v>0</v>
      </c>
      <c r="Q64">
        <f t="shared" ref="Q64:Q86" ca="1" si="30">IF(O64 = "-", SUM(INDIRECT(ADDRESS(2,COLUMN(P64)) &amp; ":" &amp; ADDRESS(ROW(),COLUMN(P64)))), 0)</f>
        <v>0</v>
      </c>
      <c r="R64">
        <f t="shared" si="24"/>
        <v>0</v>
      </c>
      <c r="S64">
        <f t="shared" ca="1" si="25"/>
        <v>0</v>
      </c>
      <c r="T64" t="str">
        <f>IF(H64="","",VLOOKUP(H64,'Вода SKU'!$A$1:$B$150,2,0))</f>
        <v/>
      </c>
      <c r="U64">
        <f t="shared" ca="1" si="26"/>
        <v>1</v>
      </c>
      <c r="V64">
        <f t="shared" si="27"/>
        <v>0</v>
      </c>
      <c r="W64">
        <f t="shared" ca="1" si="28"/>
        <v>0</v>
      </c>
      <c r="X64" t="str">
        <f t="shared" ca="1" si="29"/>
        <v/>
      </c>
    </row>
    <row r="65" spans="10:24" ht="13.75" customHeight="1" x14ac:dyDescent="0.2">
      <c r="J65" s="9" t="str">
        <f t="shared" ca="1" si="21"/>
        <v/>
      </c>
      <c r="K65" s="16" t="str">
        <f>IF(H65="", "", IF(H65="-","",VLOOKUP(H65, 'Вода SKU'!$A$1:$C$150, 3, 0)))</f>
        <v/>
      </c>
      <c r="M65" s="18"/>
      <c r="N65" s="17" t="str">
        <f t="shared" ca="1" si="22"/>
        <v/>
      </c>
      <c r="P65">
        <f t="shared" si="23"/>
        <v>0</v>
      </c>
      <c r="Q65">
        <f t="shared" ca="1" si="30"/>
        <v>0</v>
      </c>
      <c r="R65">
        <f t="shared" si="24"/>
        <v>0</v>
      </c>
      <c r="S65">
        <f t="shared" ca="1" si="25"/>
        <v>0</v>
      </c>
      <c r="T65" t="str">
        <f>IF(H65="","",VLOOKUP(H65,'Вода SKU'!$A$1:$B$150,2,0))</f>
        <v/>
      </c>
      <c r="U65">
        <f t="shared" ca="1" si="26"/>
        <v>1</v>
      </c>
      <c r="V65">
        <f t="shared" si="27"/>
        <v>0</v>
      </c>
      <c r="W65">
        <f t="shared" ca="1" si="28"/>
        <v>0</v>
      </c>
      <c r="X65" t="str">
        <f t="shared" ca="1" si="29"/>
        <v/>
      </c>
    </row>
    <row r="66" spans="10:24" ht="13.75" customHeight="1" x14ac:dyDescent="0.2">
      <c r="J66" s="9" t="str">
        <f t="shared" ca="1" si="21"/>
        <v/>
      </c>
      <c r="K66" s="16" t="str">
        <f>IF(H66="", "", IF(H66="-","",VLOOKUP(H66, 'Вода SKU'!$A$1:$C$150, 3, 0)))</f>
        <v/>
      </c>
      <c r="M66" s="18"/>
      <c r="N66" s="17" t="str">
        <f t="shared" ca="1" si="22"/>
        <v/>
      </c>
      <c r="P66">
        <f t="shared" si="23"/>
        <v>0</v>
      </c>
      <c r="Q66">
        <f t="shared" ca="1" si="30"/>
        <v>0</v>
      </c>
      <c r="R66">
        <f t="shared" si="24"/>
        <v>0</v>
      </c>
      <c r="S66">
        <f t="shared" ca="1" si="25"/>
        <v>0</v>
      </c>
      <c r="T66" t="str">
        <f>IF(H66="","",VLOOKUP(H66,'Вода SKU'!$A$1:$B$150,2,0))</f>
        <v/>
      </c>
      <c r="U66">
        <f t="shared" ca="1" si="26"/>
        <v>1</v>
      </c>
      <c r="V66">
        <f t="shared" si="27"/>
        <v>0</v>
      </c>
      <c r="W66">
        <f t="shared" ca="1" si="28"/>
        <v>0</v>
      </c>
      <c r="X66" t="str">
        <f t="shared" ca="1" si="29"/>
        <v/>
      </c>
    </row>
    <row r="67" spans="10:24" ht="13.75" customHeight="1" x14ac:dyDescent="0.2">
      <c r="J67" s="9" t="str">
        <f t="shared" ca="1" si="21"/>
        <v/>
      </c>
      <c r="K67" s="16" t="str">
        <f>IF(H67="", "", IF(H67="-","",VLOOKUP(H67, 'Вода SKU'!$A$1:$C$150, 3, 0)))</f>
        <v/>
      </c>
      <c r="M67" s="18"/>
      <c r="N67" s="17" t="str">
        <f t="shared" ca="1" si="22"/>
        <v/>
      </c>
      <c r="P67">
        <f t="shared" si="23"/>
        <v>0</v>
      </c>
      <c r="Q67">
        <f t="shared" ca="1" si="30"/>
        <v>0</v>
      </c>
      <c r="R67">
        <f t="shared" si="24"/>
        <v>0</v>
      </c>
      <c r="S67">
        <f t="shared" ca="1" si="25"/>
        <v>0</v>
      </c>
      <c r="T67" t="str">
        <f>IF(H67="","",VLOOKUP(H67,'Вода SKU'!$A$1:$B$150,2,0))</f>
        <v/>
      </c>
      <c r="U67">
        <f t="shared" ca="1" si="26"/>
        <v>1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ht="13.75" customHeight="1" x14ac:dyDescent="0.2">
      <c r="J68" s="9" t="str">
        <f t="shared" ca="1" si="21"/>
        <v/>
      </c>
      <c r="K68" s="16" t="str">
        <f>IF(H68="", "", IF(H68="-","",VLOOKUP(H68, 'Вода SKU'!$A$1:$C$150, 3, 0)))</f>
        <v/>
      </c>
      <c r="M68" s="18"/>
      <c r="N68" s="17" t="str">
        <f t="shared" ca="1" si="22"/>
        <v/>
      </c>
      <c r="P68">
        <f t="shared" si="23"/>
        <v>0</v>
      </c>
      <c r="Q68">
        <f t="shared" ca="1" si="30"/>
        <v>0</v>
      </c>
      <c r="R68">
        <f t="shared" si="24"/>
        <v>0</v>
      </c>
      <c r="S68">
        <f t="shared" ca="1" si="25"/>
        <v>0</v>
      </c>
      <c r="T68" t="str">
        <f>IF(H68="","",VLOOKUP(H68,'Вода SKU'!$A$1:$B$150,2,0))</f>
        <v/>
      </c>
      <c r="U68">
        <f t="shared" ca="1" si="26"/>
        <v>1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ht="13.75" customHeight="1" x14ac:dyDescent="0.2">
      <c r="J69" s="9" t="str">
        <f t="shared" ca="1" si="21"/>
        <v/>
      </c>
      <c r="K69" s="16" t="str">
        <f>IF(H69="", "", IF(H69="-","",VLOOKUP(H69, 'Вода SKU'!$A$1:$C$150, 3, 0)))</f>
        <v/>
      </c>
      <c r="M69" s="18"/>
      <c r="N69" s="17" t="str">
        <f t="shared" ca="1" si="22"/>
        <v/>
      </c>
      <c r="P69">
        <f t="shared" si="23"/>
        <v>0</v>
      </c>
      <c r="Q69">
        <f t="shared" ca="1" si="30"/>
        <v>0</v>
      </c>
      <c r="R69">
        <f t="shared" si="24"/>
        <v>0</v>
      </c>
      <c r="S69">
        <f t="shared" ca="1" si="25"/>
        <v>0</v>
      </c>
      <c r="T69" t="str">
        <f>IF(H69="","",VLOOKUP(H69,'Вода SKU'!$A$1:$B$150,2,0))</f>
        <v/>
      </c>
      <c r="U69">
        <f t="shared" ca="1" si="26"/>
        <v>1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ht="13.75" customHeight="1" x14ac:dyDescent="0.2">
      <c r="J70" s="9" t="str">
        <f t="shared" ca="1" si="21"/>
        <v/>
      </c>
      <c r="K70" s="16" t="str">
        <f>IF(H70="", "", IF(H70="-","",VLOOKUP(H70, 'Вода SKU'!$A$1:$C$150, 3, 0)))</f>
        <v/>
      </c>
      <c r="M70" s="18"/>
      <c r="N70" s="17" t="str">
        <f t="shared" ca="1" si="22"/>
        <v/>
      </c>
      <c r="P70">
        <f t="shared" si="23"/>
        <v>0</v>
      </c>
      <c r="Q70">
        <f t="shared" ca="1" si="30"/>
        <v>0</v>
      </c>
      <c r="R70">
        <f t="shared" si="24"/>
        <v>0</v>
      </c>
      <c r="S70">
        <f t="shared" ca="1" si="25"/>
        <v>0</v>
      </c>
      <c r="T70" t="str">
        <f>IF(H70="","",VLOOKUP(H70,'Вода SKU'!$A$1:$B$150,2,0))</f>
        <v/>
      </c>
      <c r="U70">
        <f t="shared" ca="1" si="26"/>
        <v>1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ht="13.75" customHeight="1" x14ac:dyDescent="0.2">
      <c r="J71" s="9" t="str">
        <f t="shared" ca="1" si="21"/>
        <v/>
      </c>
      <c r="K71" s="16" t="str">
        <f>IF(H71="", "", IF(H71="-","",VLOOKUP(H71, 'Вода SKU'!$A$1:$C$150, 3, 0)))</f>
        <v/>
      </c>
      <c r="M71" s="18"/>
      <c r="N71" s="17" t="str">
        <f t="shared" ca="1" si="22"/>
        <v/>
      </c>
      <c r="P71">
        <f t="shared" si="23"/>
        <v>0</v>
      </c>
      <c r="Q71">
        <f t="shared" ca="1" si="30"/>
        <v>0</v>
      </c>
      <c r="R71">
        <f t="shared" si="24"/>
        <v>0</v>
      </c>
      <c r="S71">
        <f t="shared" ca="1" si="25"/>
        <v>0</v>
      </c>
      <c r="T71" t="str">
        <f>IF(H71="","",VLOOKUP(H71,'Вода SKU'!$A$1:$B$150,2,0))</f>
        <v/>
      </c>
      <c r="U71">
        <f t="shared" ca="1" si="26"/>
        <v>1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ht="13.75" customHeight="1" x14ac:dyDescent="0.2">
      <c r="J72" s="9" t="str">
        <f t="shared" ca="1" si="21"/>
        <v/>
      </c>
      <c r="K72" s="16" t="str">
        <f>IF(H72="", "", IF(H72="-","",VLOOKUP(H72, 'Вода SKU'!$A$1:$C$150, 3, 0)))</f>
        <v/>
      </c>
      <c r="M72" s="18"/>
      <c r="N72" s="17" t="str">
        <f t="shared" ca="1" si="22"/>
        <v/>
      </c>
      <c r="P72">
        <f t="shared" si="23"/>
        <v>0</v>
      </c>
      <c r="Q72">
        <f t="shared" ca="1" si="30"/>
        <v>0</v>
      </c>
      <c r="R72">
        <f t="shared" si="24"/>
        <v>0</v>
      </c>
      <c r="S72">
        <f t="shared" ca="1" si="25"/>
        <v>0</v>
      </c>
      <c r="T72" t="str">
        <f>IF(H72="","",VLOOKUP(H72,'Вода SKU'!$A$1:$B$150,2,0))</f>
        <v/>
      </c>
      <c r="U72">
        <f t="shared" ca="1" si="26"/>
        <v>1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ht="13.75" customHeight="1" x14ac:dyDescent="0.2">
      <c r="J73" s="9" t="str">
        <f t="shared" ca="1" si="21"/>
        <v/>
      </c>
      <c r="K73" s="16" t="str">
        <f>IF(H73="", "", IF(H73="-","",VLOOKUP(H73, 'Вода SKU'!$A$1:$C$150, 3, 0)))</f>
        <v/>
      </c>
      <c r="M73" s="18"/>
      <c r="N73" s="17" t="str">
        <f t="shared" ca="1" si="22"/>
        <v/>
      </c>
      <c r="P73">
        <f t="shared" si="23"/>
        <v>0</v>
      </c>
      <c r="Q73">
        <f t="shared" ca="1" si="30"/>
        <v>0</v>
      </c>
      <c r="R73">
        <f t="shared" si="24"/>
        <v>0</v>
      </c>
      <c r="S73">
        <f t="shared" ca="1" si="25"/>
        <v>0</v>
      </c>
      <c r="T73" t="str">
        <f>IF(H73="","",VLOOKUP(H73,'Вода SKU'!$A$1:$B$150,2,0))</f>
        <v/>
      </c>
      <c r="U73">
        <f t="shared" ca="1" si="26"/>
        <v>1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ht="13.75" customHeight="1" x14ac:dyDescent="0.2">
      <c r="J74" s="9" t="str">
        <f t="shared" ca="1" si="21"/>
        <v/>
      </c>
      <c r="K74" s="16" t="str">
        <f>IF(H74="", "", IF(H74="-","",VLOOKUP(H74, 'Вода SKU'!$A$1:$C$150, 3, 0)))</f>
        <v/>
      </c>
      <c r="M74" s="18"/>
      <c r="N74" s="17" t="str">
        <f t="shared" ca="1" si="22"/>
        <v/>
      </c>
      <c r="P74">
        <f t="shared" si="23"/>
        <v>0</v>
      </c>
      <c r="Q74">
        <f t="shared" ca="1" si="30"/>
        <v>0</v>
      </c>
      <c r="R74">
        <f t="shared" si="24"/>
        <v>0</v>
      </c>
      <c r="S74">
        <f t="shared" ca="1" si="25"/>
        <v>0</v>
      </c>
      <c r="T74" t="str">
        <f>IF(H74="","",VLOOKUP(H74,'Вода SKU'!$A$1:$B$150,2,0))</f>
        <v/>
      </c>
      <c r="U74">
        <f t="shared" ca="1" si="26"/>
        <v>1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ht="13.75" customHeight="1" x14ac:dyDescent="0.2">
      <c r="J75" s="9" t="str">
        <f t="shared" ca="1" si="21"/>
        <v/>
      </c>
      <c r="K75" s="16" t="str">
        <f>IF(H75="", "", IF(H75="-","",VLOOKUP(H75, 'Вода SKU'!$A$1:$C$150, 3, 0)))</f>
        <v/>
      </c>
      <c r="M75" s="18"/>
      <c r="N75" s="17" t="str">
        <f t="shared" ca="1" si="22"/>
        <v/>
      </c>
      <c r="P75">
        <f t="shared" si="23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IF(H75="","",VLOOKUP(H75,'Вода SKU'!$A$1:$B$150,2,0))</f>
        <v/>
      </c>
      <c r="U75">
        <f t="shared" ca="1" si="26"/>
        <v>1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ht="13.75" customHeight="1" x14ac:dyDescent="0.2">
      <c r="J76" s="9" t="str">
        <f t="shared" ca="1" si="21"/>
        <v/>
      </c>
      <c r="K76" s="16" t="str">
        <f>IF(H76="", "", IF(H76="-","",VLOOKUP(H76, 'Вода SKU'!$A$1:$C$150, 3, 0)))</f>
        <v/>
      </c>
      <c r="M76" s="18"/>
      <c r="N76" s="17" t="str">
        <f t="shared" ca="1" si="22"/>
        <v/>
      </c>
      <c r="P76">
        <f t="shared" si="23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IF(H76="","",VLOOKUP(H76,'Вода SKU'!$A$1:$B$150,2,0))</f>
        <v/>
      </c>
      <c r="U76">
        <f t="shared" ca="1" si="26"/>
        <v>1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ht="13.75" customHeight="1" x14ac:dyDescent="0.2">
      <c r="J77" s="9" t="str">
        <f t="shared" ca="1" si="21"/>
        <v/>
      </c>
      <c r="K77" s="16" t="str">
        <f>IF(H77="", "", IF(H77="-","",VLOOKUP(H77, 'Вода SKU'!$A$1:$C$150, 3, 0)))</f>
        <v/>
      </c>
      <c r="M77" s="18"/>
      <c r="N77" s="17" t="str">
        <f t="shared" ca="1" si="22"/>
        <v/>
      </c>
      <c r="P77">
        <f t="shared" si="23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IF(H77="","",VLOOKUP(H77,'Вода SKU'!$A$1:$B$150,2,0))</f>
        <v/>
      </c>
      <c r="U77">
        <f t="shared" ca="1" si="26"/>
        <v>1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ht="13.75" customHeight="1" x14ac:dyDescent="0.2">
      <c r="J78" s="9" t="str">
        <f t="shared" ca="1" si="21"/>
        <v/>
      </c>
      <c r="K78" s="16" t="str">
        <f>IF(H78="", "", IF(H78="-","",VLOOKUP(H78, 'Вода SKU'!$A$1:$C$150, 3, 0)))</f>
        <v/>
      </c>
      <c r="M78" s="18"/>
      <c r="N78" s="17" t="str">
        <f t="shared" ca="1" si="22"/>
        <v/>
      </c>
      <c r="P78">
        <f t="shared" si="23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IF(H78="","",VLOOKUP(H78,'Вода SKU'!$A$1:$B$150,2,0))</f>
        <v/>
      </c>
      <c r="U78">
        <f t="shared" ca="1" si="26"/>
        <v>1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ht="13.75" customHeight="1" x14ac:dyDescent="0.2">
      <c r="J79" s="9" t="str">
        <f t="shared" ca="1" si="21"/>
        <v/>
      </c>
      <c r="K79" s="16" t="str">
        <f>IF(H79="", "", IF(H79="-","",VLOOKUP(H79, 'Вода SKU'!$A$1:$C$150, 3, 0)))</f>
        <v/>
      </c>
      <c r="M79" s="18"/>
      <c r="N79" s="17" t="str">
        <f t="shared" ca="1" si="22"/>
        <v/>
      </c>
      <c r="P79">
        <f t="shared" si="23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IF(H79="","",VLOOKUP(H79,'Вода SKU'!$A$1:$B$150,2,0))</f>
        <v/>
      </c>
      <c r="U79">
        <f t="shared" ca="1" si="26"/>
        <v>1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ht="13.75" customHeight="1" x14ac:dyDescent="0.2">
      <c r="J80" s="9" t="str">
        <f t="shared" ca="1" si="21"/>
        <v/>
      </c>
      <c r="K80" s="16" t="str">
        <f>IF(H80="", "", IF(H80="-","",VLOOKUP(H80, 'Вода SKU'!$A$1:$C$150, 3, 0)))</f>
        <v/>
      </c>
      <c r="M80" s="18"/>
      <c r="N80" s="17" t="str">
        <f t="shared" ca="1" si="22"/>
        <v/>
      </c>
      <c r="P80">
        <f t="shared" si="23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IF(H80="","",VLOOKUP(H80,'Вода SKU'!$A$1:$B$150,2,0))</f>
        <v/>
      </c>
      <c r="U80">
        <f t="shared" ca="1" si="26"/>
        <v>1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ht="13.75" customHeight="1" x14ac:dyDescent="0.2">
      <c r="J81" s="9" t="str">
        <f t="shared" ca="1" si="21"/>
        <v/>
      </c>
      <c r="K81" s="16" t="str">
        <f>IF(H81="", "", IF(H81="-","",VLOOKUP(H81, 'Вода SKU'!$A$1:$C$150, 3, 0)))</f>
        <v/>
      </c>
      <c r="M81" s="18"/>
      <c r="N81" s="17" t="str">
        <f t="shared" ca="1" si="22"/>
        <v/>
      </c>
      <c r="P81">
        <f t="shared" si="23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IF(H81="","",VLOOKUP(H81,'Вода SKU'!$A$1:$B$150,2,0))</f>
        <v/>
      </c>
      <c r="U81">
        <f t="shared" ca="1" si="26"/>
        <v>1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ht="13.75" customHeight="1" x14ac:dyDescent="0.2">
      <c r="J82" s="9" t="str">
        <f t="shared" ca="1" si="21"/>
        <v/>
      </c>
      <c r="K82" s="16" t="str">
        <f>IF(H82="", "", IF(H82="-","",VLOOKUP(H82, 'Вода SKU'!$A$1:$C$150, 3, 0)))</f>
        <v/>
      </c>
      <c r="M82" s="18"/>
      <c r="N82" s="17" t="str">
        <f t="shared" ca="1" si="22"/>
        <v/>
      </c>
      <c r="P82">
        <f t="shared" si="23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IF(H82="","",VLOOKUP(H82,'Вода SKU'!$A$1:$B$150,2,0))</f>
        <v/>
      </c>
      <c r="U82">
        <f t="shared" ca="1" si="26"/>
        <v>1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ht="13.75" customHeight="1" x14ac:dyDescent="0.2">
      <c r="J83" s="9" t="str">
        <f t="shared" ca="1" si="21"/>
        <v/>
      </c>
      <c r="K83" s="16" t="str">
        <f>IF(H83="", "", IF(H83="-","",VLOOKUP(H83, 'Вода SKU'!$A$1:$C$150, 3, 0)))</f>
        <v/>
      </c>
      <c r="M83" s="18"/>
      <c r="N83" s="17" t="str">
        <f t="shared" ca="1" si="22"/>
        <v/>
      </c>
      <c r="P83">
        <f t="shared" si="23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IF(H83="","",VLOOKUP(H83,'Вода SKU'!$A$1:$B$150,2,0))</f>
        <v/>
      </c>
      <c r="U83">
        <f t="shared" ca="1" si="26"/>
        <v>1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ht="13.75" customHeight="1" x14ac:dyDescent="0.2">
      <c r="J84" s="9" t="str">
        <f t="shared" ca="1" si="21"/>
        <v/>
      </c>
      <c r="K84" s="16" t="str">
        <f>IF(H84="", "", IF(H84="-","",VLOOKUP(H84, 'Вода SKU'!$A$1:$C$150, 3, 0)))</f>
        <v/>
      </c>
      <c r="M84" s="18"/>
      <c r="N84" s="17" t="str">
        <f t="shared" ca="1" si="22"/>
        <v/>
      </c>
      <c r="P84">
        <f t="shared" si="23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IF(H84="","",VLOOKUP(H84,'Вода SKU'!$A$1:$B$150,2,0))</f>
        <v/>
      </c>
      <c r="U84">
        <f t="shared" ca="1" si="26"/>
        <v>1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ht="13.75" customHeight="1" x14ac:dyDescent="0.2">
      <c r="J85" s="9" t="str">
        <f t="shared" ca="1" si="21"/>
        <v/>
      </c>
      <c r="K85" s="16" t="str">
        <f>IF(H85="", "", IF(H85="-","",VLOOKUP(H85, 'Вода SKU'!$A$1:$C$150, 3, 0)))</f>
        <v/>
      </c>
      <c r="M85" s="18"/>
      <c r="N85" s="17" t="str">
        <f t="shared" ca="1" si="22"/>
        <v/>
      </c>
      <c r="P85">
        <f t="shared" si="23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IF(H85="","",VLOOKUP(H85,'Вода SKU'!$A$1:$B$150,2,0))</f>
        <v/>
      </c>
      <c r="U85">
        <f t="shared" ca="1" si="26"/>
        <v>1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ht="13.75" customHeight="1" x14ac:dyDescent="0.2">
      <c r="J86" s="9" t="str">
        <f t="shared" ca="1" si="21"/>
        <v/>
      </c>
      <c r="K86" s="16" t="str">
        <f>IF(H86="", "", IF(H86="-","",VLOOKUP(H86, 'Вода SKU'!$A$1:$C$150, 3, 0)))</f>
        <v/>
      </c>
      <c r="M86" s="18"/>
      <c r="N86" s="17" t="str">
        <f t="shared" ca="1" si="22"/>
        <v/>
      </c>
      <c r="P86">
        <f t="shared" si="23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IF(H86="","",VLOOKUP(H86,'Вода SKU'!$A$1:$B$150,2,0))</f>
        <v/>
      </c>
      <c r="U86">
        <f t="shared" ca="1" si="26"/>
        <v>1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ht="13.75" customHeight="1" x14ac:dyDescent="0.2">
      <c r="J87" s="9" t="str">
        <f t="shared" ca="1" si="21"/>
        <v/>
      </c>
      <c r="K87" s="16" t="str">
        <f>IF(H87="", "", IF(H87="-","",VLOOKUP(H87, 'Вода SKU'!$A$1:$C$150, 3, 0)))</f>
        <v/>
      </c>
    </row>
    <row r="88" spans="10:24" ht="13.75" customHeight="1" x14ac:dyDescent="0.2">
      <c r="J88" s="9" t="str">
        <f t="shared" ca="1" si="21"/>
        <v/>
      </c>
      <c r="K88" s="16" t="str">
        <f>IF(H88="", "", IF(H88="-","",VLOOKUP(H88, 'Вода SKU'!$A$1:$C$150, 3, 0)))</f>
        <v/>
      </c>
    </row>
    <row r="89" spans="10:24" ht="13.75" customHeight="1" x14ac:dyDescent="0.2">
      <c r="J89" s="9" t="str">
        <f t="shared" ca="1" si="21"/>
        <v/>
      </c>
      <c r="K89" s="16" t="str">
        <f>IF(H89="", "", IF(H89="-","",VLOOKUP(H89, 'Вода SKU'!$A$1:$C$150, 3, 0)))</f>
        <v/>
      </c>
    </row>
    <row r="90" spans="10:24" ht="13.75" customHeight="1" x14ac:dyDescent="0.2">
      <c r="J90" s="9" t="str">
        <f t="shared" ca="1" si="21"/>
        <v/>
      </c>
      <c r="K90" s="16" t="str">
        <f>IF(H90="", "", IF(H90="-","",VLOOKUP(H90, 'Вода SKU'!$A$1:$C$150, 3, 0)))</f>
        <v/>
      </c>
    </row>
    <row r="91" spans="10:24" ht="13.75" customHeight="1" x14ac:dyDescent="0.2">
      <c r="J91" s="9" t="str">
        <f t="shared" ca="1" si="21"/>
        <v/>
      </c>
      <c r="K91" s="16" t="str">
        <f>IF(H91="", "", IF(H91="-","",VLOOKUP(H91, 'Вода SKU'!$A$1:$C$150, 3, 0)))</f>
        <v/>
      </c>
    </row>
    <row r="92" spans="10:24" ht="13.75" customHeight="1" x14ac:dyDescent="0.2">
      <c r="J92" s="9" t="str">
        <f t="shared" ca="1" si="21"/>
        <v/>
      </c>
      <c r="K92" s="16" t="str">
        <f>IF(H92="", "", IF(H92="-","",VLOOKUP(H92, 'Вода SKU'!$A$1:$C$150, 3, 0)))</f>
        <v/>
      </c>
    </row>
    <row r="93" spans="10:24" ht="13.75" customHeight="1" x14ac:dyDescent="0.2">
      <c r="J93" s="9" t="str">
        <f t="shared" ca="1" si="21"/>
        <v/>
      </c>
      <c r="K93" s="16" t="str">
        <f>IF(H93="", "", IF(H93="-","",VLOOKUP(H93, 'Вода SKU'!$A$1:$C$150, 3, 0)))</f>
        <v/>
      </c>
    </row>
    <row r="94" spans="10:24" ht="13.75" customHeight="1" x14ac:dyDescent="0.2">
      <c r="J94" s="9" t="str">
        <f t="shared" ref="J94:J119" ca="1" si="31">IF(M94="", IF(O94="","",ROUND(X94+(INDIRECT("S" &amp; ROW() - 1) - S94),0)),IF(O94="", "", ROUND(INDIRECT("S" &amp; ROW() - 1) - S94,0)))</f>
        <v/>
      </c>
      <c r="K94" s="16" t="str">
        <f>IF(H94="", "", IF(H94="-","",VLOOKUP(H94, 'Вода SKU'!$A$1:$C$150, 3, 0)))</f>
        <v/>
      </c>
    </row>
    <row r="95" spans="10:24" ht="13.75" customHeight="1" x14ac:dyDescent="0.2">
      <c r="J95" s="9" t="str">
        <f t="shared" ca="1" si="31"/>
        <v/>
      </c>
      <c r="K95" s="16" t="str">
        <f>IF(H95="", "", IF(H95="-","",VLOOKUP(H95, 'Вода SKU'!$A$1:$C$150, 3, 0)))</f>
        <v/>
      </c>
    </row>
    <row r="96" spans="10:24" ht="13.75" customHeight="1" x14ac:dyDescent="0.2">
      <c r="J96" s="9" t="str">
        <f t="shared" ca="1" si="31"/>
        <v/>
      </c>
      <c r="K96" s="16" t="str">
        <f>IF(H96="", "", IF(H96="-","",VLOOKUP(H96, 'Вода SKU'!$A$1:$C$150, 3, 0)))</f>
        <v/>
      </c>
    </row>
    <row r="97" spans="10:11" ht="13.75" customHeight="1" x14ac:dyDescent="0.2">
      <c r="J97" s="9" t="str">
        <f t="shared" ca="1" si="31"/>
        <v/>
      </c>
      <c r="K97" s="16" t="str">
        <f>IF(H97="", "", IF(H97="-","",VLOOKUP(H97, 'Вода SKU'!$A$1:$C$150, 3, 0)))</f>
        <v/>
      </c>
    </row>
    <row r="98" spans="10:11" ht="13.75" customHeight="1" x14ac:dyDescent="0.2">
      <c r="J98" s="9" t="str">
        <f t="shared" ca="1" si="31"/>
        <v/>
      </c>
      <c r="K98" s="16" t="str">
        <f>IF(H98="", "", IF(H98="-","",VLOOKUP(H98, 'Вода SKU'!$A$1:$C$150, 3, 0)))</f>
        <v/>
      </c>
    </row>
    <row r="99" spans="10:11" ht="13.75" customHeight="1" x14ac:dyDescent="0.2">
      <c r="J99" s="9" t="str">
        <f t="shared" ca="1" si="31"/>
        <v/>
      </c>
      <c r="K99" s="16" t="str">
        <f>IF(H99="", "", IF(H99="-","",VLOOKUP(H99, 'Вода SKU'!$A$1:$C$150, 3, 0)))</f>
        <v/>
      </c>
    </row>
    <row r="100" spans="10:11" ht="13.75" customHeight="1" x14ac:dyDescent="0.2">
      <c r="J100" s="9" t="str">
        <f t="shared" ca="1" si="31"/>
        <v/>
      </c>
      <c r="K100" s="16" t="str">
        <f>IF(H100="", "", IF(H100="-","",VLOOKUP(H100, 'Вода SKU'!$A$1:$C$150, 3, 0)))</f>
        <v/>
      </c>
    </row>
    <row r="101" spans="10:11" ht="13.75" customHeight="1" x14ac:dyDescent="0.2">
      <c r="J101" s="9" t="str">
        <f t="shared" ca="1" si="31"/>
        <v/>
      </c>
      <c r="K101" s="16" t="str">
        <f>IF(H101="", "", IF(H101="-","",VLOOKUP(H101, 'Вода SKU'!$A$1:$C$150, 3, 0)))</f>
        <v/>
      </c>
    </row>
    <row r="102" spans="10:11" ht="13.75" customHeight="1" x14ac:dyDescent="0.2">
      <c r="J102" s="9" t="str">
        <f t="shared" ca="1" si="31"/>
        <v/>
      </c>
      <c r="K102" s="16" t="str">
        <f>IF(H102="", "", IF(H102="-","",VLOOKUP(H102, 'Вода SKU'!$A$1:$C$150, 3, 0)))</f>
        <v/>
      </c>
    </row>
    <row r="103" spans="10:11" ht="13.75" customHeight="1" x14ac:dyDescent="0.2">
      <c r="J103" s="9" t="str">
        <f t="shared" ca="1" si="31"/>
        <v/>
      </c>
      <c r="K103" s="16" t="str">
        <f>IF(H103="", "", IF(H103="-","",VLOOKUP(H103, 'Вода SKU'!$A$1:$C$150, 3, 0)))</f>
        <v/>
      </c>
    </row>
    <row r="104" spans="10:11" ht="13.75" customHeight="1" x14ac:dyDescent="0.2">
      <c r="J104" s="9" t="str">
        <f t="shared" ca="1" si="31"/>
        <v/>
      </c>
      <c r="K104" s="16" t="str">
        <f>IF(H104="", "", IF(H104="-","",VLOOKUP(H104, 'Вода SKU'!$A$1:$C$150, 3, 0)))</f>
        <v/>
      </c>
    </row>
    <row r="105" spans="10:11" ht="13.75" customHeight="1" x14ac:dyDescent="0.2">
      <c r="J105" s="9" t="str">
        <f t="shared" ca="1" si="31"/>
        <v/>
      </c>
      <c r="K105" s="16" t="str">
        <f>IF(H105="", "", IF(H105="-","",VLOOKUP(H105, 'Вода SKU'!$A$1:$C$150, 3, 0)))</f>
        <v/>
      </c>
    </row>
    <row r="106" spans="10:11" ht="13.75" customHeight="1" x14ac:dyDescent="0.2">
      <c r="J106" s="9" t="str">
        <f t="shared" ca="1" si="31"/>
        <v/>
      </c>
      <c r="K106" s="16" t="str">
        <f>IF(H106="", "", IF(H106="-","",VLOOKUP(H106, 'Вода SKU'!$A$1:$C$150, 3, 0)))</f>
        <v/>
      </c>
    </row>
    <row r="107" spans="10:11" ht="13.75" customHeight="1" x14ac:dyDescent="0.2">
      <c r="J107" s="9" t="str">
        <f t="shared" ca="1" si="31"/>
        <v/>
      </c>
      <c r="K107" s="16" t="str">
        <f>IF(H107="", "", IF(H107="-","",VLOOKUP(H107, 'Вода SKU'!$A$1:$C$150, 3, 0)))</f>
        <v/>
      </c>
    </row>
    <row r="108" spans="10:11" ht="13.75" customHeight="1" x14ac:dyDescent="0.2">
      <c r="J108" s="9" t="str">
        <f t="shared" ca="1" si="31"/>
        <v/>
      </c>
      <c r="K108" s="16" t="str">
        <f>IF(H108="", "", IF(H108="-","",VLOOKUP(H108, 'Вода SKU'!$A$1:$C$150, 3, 0)))</f>
        <v/>
      </c>
    </row>
    <row r="109" spans="10:11" ht="13.75" customHeight="1" x14ac:dyDescent="0.2">
      <c r="J109" s="9" t="str">
        <f t="shared" ca="1" si="31"/>
        <v/>
      </c>
      <c r="K109" s="16" t="str">
        <f>IF(H109="", "", IF(H109="-","",VLOOKUP(H109, 'Вода SKU'!$A$1:$C$150, 3, 0)))</f>
        <v/>
      </c>
    </row>
    <row r="110" spans="10:11" ht="13.75" customHeight="1" x14ac:dyDescent="0.2">
      <c r="J110" s="9" t="str">
        <f t="shared" ca="1" si="31"/>
        <v/>
      </c>
      <c r="K110" s="16" t="str">
        <f>IF(H110="", "", IF(H110="-","",VLOOKUP(H110, 'Вода SKU'!$A$1:$C$150, 3, 0)))</f>
        <v/>
      </c>
    </row>
    <row r="111" spans="10:11" ht="13.75" customHeight="1" x14ac:dyDescent="0.2">
      <c r="J111" s="9" t="str">
        <f t="shared" ca="1" si="31"/>
        <v/>
      </c>
      <c r="K111" s="16" t="str">
        <f>IF(H111="", "", IF(H111="-","",VLOOKUP(H111, 'Вода SKU'!$A$1:$C$150, 3, 0)))</f>
        <v/>
      </c>
    </row>
    <row r="112" spans="10:11" ht="13.75" customHeight="1" x14ac:dyDescent="0.2">
      <c r="J112" s="9" t="str">
        <f t="shared" ca="1" si="31"/>
        <v/>
      </c>
      <c r="K112" s="16" t="str">
        <f>IF(H112="", "", IF(H112="-","",VLOOKUP(H112, 'Вода SKU'!$A$1:$C$150, 3, 0)))</f>
        <v/>
      </c>
    </row>
    <row r="113" spans="10:11" ht="13.75" customHeight="1" x14ac:dyDescent="0.2">
      <c r="J113" s="9" t="str">
        <f t="shared" ca="1" si="31"/>
        <v/>
      </c>
      <c r="K113" s="16" t="str">
        <f>IF(H113="", "", IF(H113="-","",VLOOKUP(H113, 'Вода SKU'!$A$1:$C$150, 3, 0)))</f>
        <v/>
      </c>
    </row>
    <row r="114" spans="10:11" ht="13.75" customHeight="1" x14ac:dyDescent="0.2">
      <c r="J114" s="9" t="str">
        <f t="shared" ca="1" si="31"/>
        <v/>
      </c>
      <c r="K114" s="16" t="str">
        <f>IF(H114="", "", IF(H114="-","",VLOOKUP(H114, 'Вода SKU'!$A$1:$C$150, 3, 0)))</f>
        <v/>
      </c>
    </row>
    <row r="115" spans="10:11" ht="13.75" customHeight="1" x14ac:dyDescent="0.2">
      <c r="J115" s="9" t="str">
        <f t="shared" ca="1" si="31"/>
        <v/>
      </c>
      <c r="K115" s="16" t="str">
        <f>IF(H115="", "", IF(H115="-","",VLOOKUP(H115, 'Вода SKU'!$A$1:$C$150, 3, 0)))</f>
        <v/>
      </c>
    </row>
    <row r="116" spans="10:11" ht="13.75" customHeight="1" x14ac:dyDescent="0.2">
      <c r="J116" s="9" t="str">
        <f t="shared" ca="1" si="31"/>
        <v/>
      </c>
      <c r="K116" s="16" t="str">
        <f>IF(H116="", "", IF(H116="-","",VLOOKUP(H116, 'Вода SKU'!$A$1:$C$150, 3, 0)))</f>
        <v/>
      </c>
    </row>
    <row r="117" spans="10:11" ht="13.75" customHeight="1" x14ac:dyDescent="0.2">
      <c r="J117" s="9" t="str">
        <f t="shared" ca="1" si="31"/>
        <v/>
      </c>
      <c r="K117" s="16" t="str">
        <f>IF(H117="", "", IF(H117="-","",VLOOKUP(H117, 'Вода SKU'!$A$1:$C$150, 3, 0)))</f>
        <v/>
      </c>
    </row>
    <row r="118" spans="10:11" ht="13.75" customHeight="1" x14ac:dyDescent="0.2">
      <c r="J118" s="9" t="str">
        <f t="shared" ca="1" si="31"/>
        <v/>
      </c>
      <c r="K118" s="16" t="str">
        <f>IF(H118="", "", IF(H118="-","",VLOOKUP(H118, 'Вода SKU'!$A$1:$C$150, 3, 0)))</f>
        <v/>
      </c>
    </row>
    <row r="119" spans="10:11" ht="13.75" customHeight="1" x14ac:dyDescent="0.2">
      <c r="J119" s="9" t="str">
        <f t="shared" ca="1" si="31"/>
        <v/>
      </c>
      <c r="K119" s="16" t="str">
        <f>IF(H119="", "", IF(H119="-","",VLOOKUP(H119, 'Вода SKU'!$A$1:$C$150, 3, 0)))</f>
        <v/>
      </c>
    </row>
    <row r="120" spans="10:11" ht="14.5" customHeight="1" x14ac:dyDescent="0.2">
      <c r="K120" s="16" t="str">
        <f>IF(H120="", "", IF(H120="-","",VLOOKUP(H120, 'Вода SKU'!$A$1:$C$150, 3, 0)))</f>
        <v/>
      </c>
    </row>
    <row r="121" spans="10:11" ht="14.5" customHeight="1" x14ac:dyDescent="0.2">
      <c r="K121" s="16" t="str">
        <f>IF(H121="", "", IF(H121="-","",VLOOKUP(H121, 'Вода SKU'!$A$1:$C$150, 3, 0)))</f>
        <v/>
      </c>
    </row>
    <row r="122" spans="10:11" ht="14.5" customHeight="1" x14ac:dyDescent="0.2">
      <c r="K122" s="16" t="str">
        <f>IF(H122="", "", IF(H122="-","",VLOOKUP(H122, 'Вода SKU'!$A$1:$C$150, 3, 0)))</f>
        <v/>
      </c>
    </row>
    <row r="123" spans="10:11" ht="14.5" customHeight="1" x14ac:dyDescent="0.2">
      <c r="K123" s="16" t="str">
        <f>IF(H123="", "", IF(H123="-","",VLOOKUP(H123, 'Вода SKU'!$A$1:$C$150, 3, 0)))</f>
        <v/>
      </c>
    </row>
    <row r="124" spans="10:11" ht="14.5" customHeight="1" x14ac:dyDescent="0.2">
      <c r="K124" s="16" t="str">
        <f>IF(H124="", "", IF(H124="-","",VLOOKUP(H124, 'Вода SKU'!$A$1:$C$150, 3, 0)))</f>
        <v/>
      </c>
    </row>
    <row r="125" spans="10:11" ht="14.5" customHeight="1" x14ac:dyDescent="0.2">
      <c r="K125" s="16" t="str">
        <f>IF(H125="", "", IF(H125="-","",VLOOKUP(H125, 'Вода SKU'!$A$1:$C$150, 3, 0)))</f>
        <v/>
      </c>
    </row>
    <row r="126" spans="10:11" ht="14.5" customHeight="1" x14ac:dyDescent="0.2">
      <c r="K126" s="16" t="str">
        <f>IF(H126="", "", IF(H126="-","",VLOOKUP(H126, 'Вода SKU'!$A$1:$C$150, 3, 0)))</f>
        <v/>
      </c>
    </row>
    <row r="127" spans="10:11" ht="14.5" customHeight="1" x14ac:dyDescent="0.2">
      <c r="K127" s="16" t="str">
        <f>IF(H127="", "", IF(H127="-","",VLOOKUP(H127, 'Вода SKU'!$A$1:$C$150, 3, 0)))</f>
        <v/>
      </c>
    </row>
    <row r="128" spans="10:11" ht="14.5" customHeight="1" x14ac:dyDescent="0.2">
      <c r="K128" s="16" t="str">
        <f>IF(H128="", "", IF(H128="-","",VLOOKUP(H128, 'Вода SKU'!$A$1:$C$150, 3, 0)))</f>
        <v/>
      </c>
    </row>
    <row r="129" spans="11:11" ht="14.5" customHeight="1" x14ac:dyDescent="0.2">
      <c r="K129" s="16" t="str">
        <f>IF(H129="", "", IF(H129="-","",VLOOKUP(H129, 'Вода SKU'!$A$1:$C$150, 3, 0)))</f>
        <v/>
      </c>
    </row>
    <row r="130" spans="11:11" ht="14.5" customHeight="1" x14ac:dyDescent="0.2">
      <c r="K130" s="16" t="str">
        <f>IF(H130="", "", IF(H130="-","",VLOOKUP(H130, 'Вода SKU'!$A$1:$C$150, 3, 0)))</f>
        <v/>
      </c>
    </row>
    <row r="131" spans="11:11" ht="14.5" customHeight="1" x14ac:dyDescent="0.2">
      <c r="K131" s="16" t="str">
        <f>IF(H131="", "", IF(H131="-","",VLOOKUP(H131, 'Вода SKU'!$A$1:$C$150, 3, 0)))</f>
        <v/>
      </c>
    </row>
    <row r="132" spans="11:11" ht="14.5" customHeight="1" x14ac:dyDescent="0.2">
      <c r="K132" s="16" t="str">
        <f>IF(H132="", "", IF(H132="-","",VLOOKUP(H132, 'Вода SKU'!$A$1:$C$150, 3, 0)))</f>
        <v/>
      </c>
    </row>
    <row r="133" spans="11:11" ht="14.5" customHeight="1" x14ac:dyDescent="0.2">
      <c r="K133" s="16" t="str">
        <f>IF(H133="", "", IF(H133="-","",VLOOKUP(H133, 'Вода SKU'!$A$1:$C$150, 3, 0)))</f>
        <v/>
      </c>
    </row>
    <row r="134" spans="11:11" ht="14.5" customHeight="1" x14ac:dyDescent="0.2">
      <c r="K134" s="16" t="str">
        <f>IF(H134="", "", IF(H134="-","",VLOOKUP(H134, 'Вода SKU'!$A$1:$C$150, 3, 0)))</f>
        <v/>
      </c>
    </row>
    <row r="135" spans="11:11" ht="14.5" customHeight="1" x14ac:dyDescent="0.2">
      <c r="K135" s="16" t="str">
        <f>IF(H135="", "", IF(H135="-","",VLOOKUP(H135, 'Вода SKU'!$A$1:$C$150, 3, 0)))</f>
        <v/>
      </c>
    </row>
    <row r="136" spans="11:11" ht="14.5" customHeight="1" x14ac:dyDescent="0.2">
      <c r="K136" s="16" t="str">
        <f>IF(H136="", "", IF(H136="-","",VLOOKUP(H136, 'Вода SKU'!$A$1:$C$150, 3, 0)))</f>
        <v/>
      </c>
    </row>
    <row r="137" spans="11:11" ht="14.5" customHeight="1" x14ac:dyDescent="0.2">
      <c r="K137" s="16" t="str">
        <f>IF(H137="", "", IF(H137="-","",VLOOKUP(H137, 'Вода SKU'!$A$1:$C$150, 3, 0)))</f>
        <v/>
      </c>
    </row>
    <row r="138" spans="11:11" ht="14.5" customHeight="1" x14ac:dyDescent="0.2">
      <c r="K138" s="16" t="str">
        <f>IF(H138="", "", IF(H138="-","",VLOOKUP(H138, 'Вода SKU'!$A$1:$C$150, 3, 0)))</f>
        <v/>
      </c>
    </row>
    <row r="139" spans="11:11" ht="14.5" customHeight="1" x14ac:dyDescent="0.2">
      <c r="K139" s="16" t="str">
        <f>IF(H139="", "", IF(H139="-","",VLOOKUP(H139, 'Вода SKU'!$A$1:$C$150, 3, 0)))</f>
        <v/>
      </c>
    </row>
    <row r="140" spans="11:11" ht="14.5" customHeight="1" x14ac:dyDescent="0.2">
      <c r="K140" s="16" t="str">
        <f>IF(H140="", "", IF(H140="-","",VLOOKUP(H140, 'Вода SKU'!$A$1:$C$150, 3, 0)))</f>
        <v/>
      </c>
    </row>
    <row r="141" spans="11:11" ht="14.5" customHeight="1" x14ac:dyDescent="0.2">
      <c r="K141" s="16" t="str">
        <f>IF(H141="", "", IF(H141="-","",VLOOKUP(H141, 'Вода SKU'!$A$1:$C$150, 3, 0)))</f>
        <v/>
      </c>
    </row>
    <row r="142" spans="11:11" ht="14.5" customHeight="1" x14ac:dyDescent="0.2">
      <c r="K142" s="16" t="str">
        <f>IF(H142="", "", IF(H142="-","",VLOOKUP(H142, 'Вода SKU'!$A$1:$C$150, 3, 0)))</f>
        <v/>
      </c>
    </row>
    <row r="143" spans="11:11" ht="14.5" customHeight="1" x14ac:dyDescent="0.2">
      <c r="K143" s="16" t="str">
        <f>IF(H143="", "", IF(H143="-","",VLOOKUP(H143, 'Вода SKU'!$A$1:$C$150, 3, 0)))</f>
        <v/>
      </c>
    </row>
    <row r="144" spans="11:11" ht="14.5" customHeight="1" x14ac:dyDescent="0.2">
      <c r="K144" s="16" t="str">
        <f>IF(H144="", "", IF(H144="-","",VLOOKUP(H144, 'Вода SKU'!$A$1:$C$150, 3, 0)))</f>
        <v/>
      </c>
    </row>
    <row r="145" spans="11:11" ht="14.5" customHeight="1" x14ac:dyDescent="0.2">
      <c r="K145" s="16" t="str">
        <f>IF(H145="", "", IF(H145="-","",VLOOKUP(H145, 'Вода SKU'!$A$1:$C$150, 3, 0)))</f>
        <v/>
      </c>
    </row>
    <row r="146" spans="11:11" ht="14.5" customHeight="1" x14ac:dyDescent="0.2">
      <c r="K146" s="16" t="str">
        <f>IF(H146="", "", IF(H146="-","",VLOOKUP(H146, 'Вода SKU'!$A$1:$C$150, 3, 0)))</f>
        <v/>
      </c>
    </row>
    <row r="147" spans="11:11" ht="14.5" customHeight="1" x14ac:dyDescent="0.2">
      <c r="K147" s="16" t="str">
        <f>IF(H147="", "", IF(H147="-","",VLOOKUP(H147, 'Вода SKU'!$A$1:$C$150, 3, 0)))</f>
        <v/>
      </c>
    </row>
    <row r="148" spans="11:11" ht="14.5" customHeight="1" x14ac:dyDescent="0.2">
      <c r="K148" s="16" t="str">
        <f>IF(H148="", "", IF(H148="-","",VLOOKUP(H148, 'Вода SKU'!$A$1:$C$150, 3, 0)))</f>
        <v/>
      </c>
    </row>
    <row r="149" spans="11:11" ht="14.5" customHeight="1" x14ac:dyDescent="0.2">
      <c r="K149" s="16" t="str">
        <f>IF(H149="", "", IF(H149="-","",VLOOKUP(H149, 'Вода SKU'!$A$1:$C$150, 3, 0)))</f>
        <v/>
      </c>
    </row>
    <row r="150" spans="11:11" ht="14.5" customHeight="1" x14ac:dyDescent="0.2">
      <c r="K150" s="16" t="str">
        <f>IF(H150="", "", IF(H150="-","",VLOOKUP(H150, 'Вода SKU'!$A$1:$C$150, 3, 0)))</f>
        <v/>
      </c>
    </row>
    <row r="151" spans="11:11" ht="14.5" customHeight="1" x14ac:dyDescent="0.2">
      <c r="K151" s="16" t="str">
        <f>IF(H151="", "", IF(H151="-","",VLOOKUP(H151, 'Вода SKU'!$A$1:$C$150, 3, 0)))</f>
        <v/>
      </c>
    </row>
    <row r="152" spans="11:11" ht="14.5" customHeight="1" x14ac:dyDescent="0.2">
      <c r="K152" s="16" t="str">
        <f>IF(H152="", "", IF(H152="-","",VLOOKUP(H152, 'Вода SKU'!$A$1:$C$150, 3, 0)))</f>
        <v/>
      </c>
    </row>
    <row r="153" spans="11:11" ht="14.5" customHeight="1" x14ac:dyDescent="0.2">
      <c r="K153" s="16" t="str">
        <f>IF(H153="", "", IF(H153="-","",VLOOKUP(H153, 'Вода SKU'!$A$1:$C$150, 3, 0)))</f>
        <v/>
      </c>
    </row>
    <row r="154" spans="11:11" ht="14.5" customHeight="1" x14ac:dyDescent="0.2">
      <c r="K154" s="16" t="str">
        <f>IF(H154="", "", IF(H154="-","",VLOOKUP(H154, 'Вода SKU'!$A$1:$C$150, 3, 0)))</f>
        <v/>
      </c>
    </row>
    <row r="155" spans="11:11" ht="14.5" customHeight="1" x14ac:dyDescent="0.2">
      <c r="K155" s="16" t="str">
        <f>IF(H155="", "", IF(H155="-","",VLOOKUP(H155, 'Вода SKU'!$A$1:$C$150, 3, 0)))</f>
        <v/>
      </c>
    </row>
    <row r="156" spans="11:11" ht="14.5" customHeight="1" x14ac:dyDescent="0.2">
      <c r="K156" s="16" t="str">
        <f>IF(H156="", "", IF(H156="-","",VLOOKUP(H156, 'Вода SKU'!$A$1:$C$150, 3, 0)))</f>
        <v/>
      </c>
    </row>
    <row r="157" spans="11:11" ht="14.5" customHeight="1" x14ac:dyDescent="0.2">
      <c r="K157" s="16" t="str">
        <f>IF(H157="", "", IF(H157="-","",VLOOKUP(H157, 'Вода SKU'!$A$1:$C$150, 3, 0)))</f>
        <v/>
      </c>
    </row>
    <row r="158" spans="11:11" ht="14.5" customHeight="1" x14ac:dyDescent="0.2">
      <c r="K158" s="16" t="str">
        <f>IF(H158="", "", IF(H158="-","",VLOOKUP(H158, 'Вода SKU'!$A$1:$C$150, 3, 0)))</f>
        <v/>
      </c>
    </row>
    <row r="159" spans="11:11" ht="14.5" customHeight="1" x14ac:dyDescent="0.2">
      <c r="K159" s="16" t="str">
        <f>IF(H159="", "", IF(H159="-","",VLOOKUP(H159, 'Вода SKU'!$A$1:$C$150, 3, 0)))</f>
        <v/>
      </c>
    </row>
    <row r="160" spans="11:11" ht="14.5" customHeight="1" x14ac:dyDescent="0.2">
      <c r="K160" s="16" t="str">
        <f>IF(H160="", "", IF(H160="-","",VLOOKUP(H160, 'Вода SKU'!$A$1:$C$150, 3, 0)))</f>
        <v/>
      </c>
    </row>
    <row r="161" spans="11:11" ht="14.5" customHeight="1" x14ac:dyDescent="0.2">
      <c r="K161" s="16" t="str">
        <f>IF(H161="", "", IF(H161="-","",VLOOKUP(H161, 'Вода SKU'!$A$1:$C$150, 3, 0)))</f>
        <v/>
      </c>
    </row>
    <row r="162" spans="11:11" ht="14.5" customHeight="1" x14ac:dyDescent="0.2">
      <c r="K162" s="16" t="str">
        <f>IF(H162="", "", IF(H162="-","",VLOOKUP(H162, 'Вода SKU'!$A$1:$C$150, 3, 0)))</f>
        <v/>
      </c>
    </row>
    <row r="163" spans="11:11" ht="14.5" customHeight="1" x14ac:dyDescent="0.2">
      <c r="K163" s="16" t="str">
        <f>IF(H163="", "", IF(H163="-","",VLOOKUP(H163, 'Вода SKU'!$A$1:$C$150, 3, 0)))</f>
        <v/>
      </c>
    </row>
    <row r="164" spans="11:11" ht="14.5" customHeight="1" x14ac:dyDescent="0.2">
      <c r="K164" s="16" t="str">
        <f>IF(H164="", "", IF(H164="-","",VLOOKUP(H164, 'Вода SKU'!$A$1:$C$150, 3, 0)))</f>
        <v/>
      </c>
    </row>
    <row r="165" spans="11:11" ht="14.5" customHeight="1" x14ac:dyDescent="0.2">
      <c r="K165" s="16" t="str">
        <f>IF(H165="", "", IF(H165="-","",VLOOKUP(H165, 'Вода SKU'!$A$1:$C$150, 3, 0)))</f>
        <v/>
      </c>
    </row>
    <row r="166" spans="11:11" ht="14.5" customHeight="1" x14ac:dyDescent="0.2">
      <c r="K166" s="16" t="str">
        <f>IF(H166="", "", IF(H166="-","",VLOOKUP(H166, 'Вода SKU'!$A$1:$C$150, 3, 0)))</f>
        <v/>
      </c>
    </row>
    <row r="167" spans="11:11" ht="14.5" customHeight="1" x14ac:dyDescent="0.2">
      <c r="K167" s="16" t="str">
        <f>IF(H167="", "", IF(H167="-","",VLOOKUP(H167, 'Вода SKU'!$A$1:$C$150, 3, 0)))</f>
        <v/>
      </c>
    </row>
    <row r="168" spans="11:11" ht="14.5" customHeight="1" x14ac:dyDescent="0.2">
      <c r="K168" s="16" t="str">
        <f>IF(H168="", "", IF(H168="-","",VLOOKUP(H168, 'Вода SKU'!$A$1:$C$150, 3, 0)))</f>
        <v/>
      </c>
    </row>
    <row r="169" spans="11:11" ht="14.5" customHeight="1" x14ac:dyDescent="0.2">
      <c r="K169" s="16" t="str">
        <f>IF(H169="", "", IF(H169="-","",VLOOKUP(H169, 'Вода SKU'!$A$1:$C$150, 3, 0)))</f>
        <v/>
      </c>
    </row>
    <row r="170" spans="11:11" ht="14.5" customHeight="1" x14ac:dyDescent="0.2">
      <c r="K170" s="16" t="str">
        <f>IF(H170="", "", IF(H170="-","",VLOOKUP(H170, 'Вода SKU'!$A$1:$C$150, 3, 0)))</f>
        <v/>
      </c>
    </row>
    <row r="171" spans="11:11" ht="14.5" customHeight="1" x14ac:dyDescent="0.2">
      <c r="K171" s="16" t="str">
        <f>IF(H171="", "", IF(H171="-","",VLOOKUP(H171, 'Вода SKU'!$A$1:$C$150, 3, 0)))</f>
        <v/>
      </c>
    </row>
    <row r="172" spans="11:11" ht="14.5" customHeight="1" x14ac:dyDescent="0.2">
      <c r="K172" s="16" t="str">
        <f>IF(H172="", "", IF(H172="-","",VLOOKUP(H172, 'Вода SKU'!$A$1:$C$150, 3, 0)))</f>
        <v/>
      </c>
    </row>
    <row r="173" spans="11:11" ht="14.5" customHeight="1" x14ac:dyDescent="0.2">
      <c r="K173" s="16" t="str">
        <f>IF(H173="", "", IF(H173="-","",VLOOKUP(H173, 'Вода SKU'!$A$1:$C$150, 3, 0)))</f>
        <v/>
      </c>
    </row>
    <row r="174" spans="11:11" ht="14.5" customHeight="1" x14ac:dyDescent="0.2">
      <c r="K174" s="16" t="str">
        <f>IF(H174="", "", IF(H174="-","",VLOOKUP(H174, 'Вода SKU'!$A$1:$C$150, 3, 0)))</f>
        <v/>
      </c>
    </row>
    <row r="175" spans="11:11" ht="14.5" customHeight="1" x14ac:dyDescent="0.2">
      <c r="K175" s="16" t="str">
        <f>IF(H175="", "", IF(H175="-","",VLOOKUP(H175, 'Вода SKU'!$A$1:$C$150, 3, 0)))</f>
        <v/>
      </c>
    </row>
    <row r="176" spans="11:11" ht="14.5" customHeight="1" x14ac:dyDescent="0.2">
      <c r="K176" s="16" t="str">
        <f>IF(H176="", "", IF(H176="-","",VLOOKUP(H176, 'Вода SKU'!$A$1:$C$150, 3, 0)))</f>
        <v/>
      </c>
    </row>
    <row r="177" spans="11:11" ht="14.5" customHeight="1" x14ac:dyDescent="0.2">
      <c r="K177" s="9" t="str">
        <f>IF(H177="", "", IF(H177="-","",VLOOKUP(H177, 'Вода SKU'!$A$1:$C$50, 3, 0)))</f>
        <v/>
      </c>
    </row>
    <row r="178" spans="11:11" ht="14.5" customHeight="1" x14ac:dyDescent="0.2">
      <c r="K178" s="9" t="str">
        <f>IF(H178="", "", IF(H178="-","",VLOOKUP(H178, 'Вода SKU'!$A$1:$C$50, 3, 0)))</f>
        <v/>
      </c>
    </row>
    <row r="179" spans="11:11" ht="14.5" customHeight="1" x14ac:dyDescent="0.2">
      <c r="K179" s="9" t="str">
        <f>IF(H179="", "", IF(H179="-","",VLOOKUP(H179, 'Вода SKU'!$A$1:$C$50, 3, 0)))</f>
        <v/>
      </c>
    </row>
    <row r="180" spans="11:11" ht="14.5" customHeight="1" x14ac:dyDescent="0.2">
      <c r="K180" s="9" t="str">
        <f>IF(H180="", "", IF(H180="-","",VLOOKUP(H180, 'Вода SKU'!$A$1:$C$50, 3, 0)))</f>
        <v/>
      </c>
    </row>
    <row r="181" spans="11:11" ht="14.5" customHeight="1" x14ac:dyDescent="0.2">
      <c r="K181" s="9" t="str">
        <f>IF(H181="", "", IF(H181="-","",VLOOKUP(H181, 'Вода SKU'!$A$1:$C$50, 3, 0)))</f>
        <v/>
      </c>
    </row>
    <row r="182" spans="11:11" ht="14.5" customHeight="1" x14ac:dyDescent="0.2">
      <c r="K182" s="9" t="str">
        <f>IF(H182="", "", IF(H182="-","",VLOOKUP(H182, 'Вода SKU'!$A$1:$C$50, 3, 0)))</f>
        <v/>
      </c>
    </row>
    <row r="183" spans="11:11" ht="14.5" customHeight="1" x14ac:dyDescent="0.2">
      <c r="K183" s="9" t="str">
        <f>IF(H183="", "", IF(H183="-","",VLOOKUP(H183, 'Вода SKU'!$A$1:$C$50, 3, 0)))</f>
        <v/>
      </c>
    </row>
    <row r="184" spans="11:11" ht="14.5" customHeight="1" x14ac:dyDescent="0.2">
      <c r="K184" s="9" t="str">
        <f>IF(H184="", "", IF(H184="-","",VLOOKUP(H184, 'Вода SKU'!$A$1:$C$50, 3, 0)))</f>
        <v/>
      </c>
    </row>
  </sheetData>
  <conditionalFormatting sqref="B2:B86">
    <cfRule type="expression" dxfId="12" priority="2">
      <formula>$B2&lt;&gt;$T2</formula>
    </cfRule>
    <cfRule type="expression" dxfId="11" priority="3">
      <formula>$B2&lt;&gt;$T2</formula>
    </cfRule>
  </conditionalFormatting>
  <conditionalFormatting sqref="J1">
    <cfRule type="expression" dxfId="10" priority="11">
      <formula>SUMIF(J2:J86,"&gt;0")-SUMIF(J2:J86,"&lt;0") &gt; 1</formula>
    </cfRule>
  </conditionalFormatting>
  <conditionalFormatting sqref="J1:J1048576">
    <cfRule type="expression" dxfId="9" priority="5">
      <formula>IF(N1="",0, J1)  &lt; - 0.05* IF(N1="",0,N1)</formula>
    </cfRule>
    <cfRule type="expression" dxfId="8" priority="6">
      <formula>AND(IF(N1="",0, J1)  &gt;= - 0.05* IF(N1="",0,N1), IF(N1="",0, J1) &lt; 0)</formula>
    </cfRule>
    <cfRule type="expression" dxfId="7" priority="7">
      <formula>AND(IF(N1="",0, J1)  &lt;= 0.05* IF(N1="",0,N1), IF(N1="",0, J1) &gt; 0)</formula>
    </cfRule>
    <cfRule type="expression" dxfId="6" priority="8">
      <formula>IF(N1="",0,J1)  &gt; 0.05* IF(N1="",0,N1)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B2:B86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E2:F86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L1:L86</xm:sqref>
        </x14:dataValidation>
        <x14:dataValidation type="list" showInputMessage="1" xr:uid="{00000000-0002-0000-0200-000003000000}">
          <x14:formula1>
            <xm:f>'Вода SKU'!$A$1:$A$150</xm:f>
          </x14:formula1>
          <x14:formula2>
            <xm:f>0</xm:f>
          </x14:formula2>
          <xm:sqref>H2:H164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EC5-9E1A-164C-8C52-1A3606F449D7}">
  <dimension ref="A1:B47"/>
  <sheetViews>
    <sheetView tabSelected="1" zoomScaleNormal="100" workbookViewId="0">
      <selection activeCell="F15" sqref="E15:F15"/>
    </sheetView>
  </sheetViews>
  <sheetFormatPr baseColWidth="10" defaultRowHeight="15" x14ac:dyDescent="0.2"/>
  <cols>
    <col min="1" max="1" width="43.1640625" customWidth="1"/>
  </cols>
  <sheetData>
    <row r="1" spans="1:2" x14ac:dyDescent="0.2">
      <c r="A1" s="13" t="s">
        <v>335</v>
      </c>
      <c r="B1" s="36" t="s">
        <v>336</v>
      </c>
    </row>
    <row r="2" spans="1:2" x14ac:dyDescent="0.2">
      <c r="A2" t="s">
        <v>13</v>
      </c>
      <c r="B2" s="8">
        <v>1000</v>
      </c>
    </row>
    <row r="3" spans="1:2" x14ac:dyDescent="0.2">
      <c r="A3" t="s">
        <v>83</v>
      </c>
      <c r="B3" s="8">
        <v>2000</v>
      </c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x14ac:dyDescent="0.2">
      <c r="A13" s="8"/>
      <c r="B13" s="8"/>
    </row>
    <row r="14" spans="1:2" x14ac:dyDescent="0.2">
      <c r="A14" s="8"/>
      <c r="B14" s="8"/>
    </row>
    <row r="15" spans="1:2" x14ac:dyDescent="0.2">
      <c r="A15" s="8"/>
      <c r="B15" s="8"/>
    </row>
    <row r="16" spans="1:2" x14ac:dyDescent="0.2">
      <c r="A16" s="8"/>
      <c r="B16" s="8"/>
    </row>
    <row r="17" spans="1:2" x14ac:dyDescent="0.2">
      <c r="A17" s="8"/>
      <c r="B17" s="8"/>
    </row>
    <row r="18" spans="1:2" x14ac:dyDescent="0.2">
      <c r="A18" s="8"/>
      <c r="B18" s="8"/>
    </row>
    <row r="19" spans="1:2" x14ac:dyDescent="0.2">
      <c r="A19" s="8"/>
      <c r="B19" s="8"/>
    </row>
    <row r="20" spans="1:2" x14ac:dyDescent="0.2">
      <c r="A20" s="8"/>
      <c r="B20" s="8"/>
    </row>
    <row r="21" spans="1:2" x14ac:dyDescent="0.2">
      <c r="A21" s="8"/>
      <c r="B21" s="8"/>
    </row>
    <row r="22" spans="1:2" x14ac:dyDescent="0.2">
      <c r="A22" s="8"/>
      <c r="B22" s="8"/>
    </row>
    <row r="23" spans="1:2" x14ac:dyDescent="0.2">
      <c r="A23" s="8"/>
      <c r="B23" s="8"/>
    </row>
    <row r="24" spans="1:2" x14ac:dyDescent="0.2">
      <c r="A24" s="8"/>
      <c r="B24" s="8"/>
    </row>
    <row r="25" spans="1:2" x14ac:dyDescent="0.2">
      <c r="A25" s="8"/>
      <c r="B25" s="8"/>
    </row>
    <row r="26" spans="1:2" x14ac:dyDescent="0.2">
      <c r="A26" s="8"/>
      <c r="B26" s="8"/>
    </row>
    <row r="27" spans="1:2" x14ac:dyDescent="0.2">
      <c r="A27" s="8"/>
      <c r="B27" s="8"/>
    </row>
    <row r="28" spans="1:2" x14ac:dyDescent="0.2">
      <c r="A28" s="8"/>
      <c r="B28" s="8"/>
    </row>
    <row r="29" spans="1:2" x14ac:dyDescent="0.2">
      <c r="A29" s="8"/>
      <c r="B29" s="8"/>
    </row>
    <row r="30" spans="1:2" x14ac:dyDescent="0.2">
      <c r="A30" s="8"/>
      <c r="B30" s="8"/>
    </row>
    <row r="31" spans="1:2" x14ac:dyDescent="0.2">
      <c r="A31" s="8"/>
      <c r="B31" s="8"/>
    </row>
    <row r="32" spans="1:2" x14ac:dyDescent="0.2">
      <c r="A32" s="8"/>
      <c r="B32" s="8"/>
    </row>
    <row r="33" spans="1:2" x14ac:dyDescent="0.2">
      <c r="A33" s="8"/>
      <c r="B33" s="8"/>
    </row>
    <row r="34" spans="1:2" x14ac:dyDescent="0.2">
      <c r="A34" s="8"/>
      <c r="B34" s="8"/>
    </row>
    <row r="35" spans="1:2" x14ac:dyDescent="0.2">
      <c r="A35" s="8"/>
      <c r="B35" s="8"/>
    </row>
    <row r="36" spans="1:2" x14ac:dyDescent="0.2">
      <c r="A36" s="8"/>
      <c r="B36" s="8"/>
    </row>
    <row r="37" spans="1:2" x14ac:dyDescent="0.2">
      <c r="A37" s="8"/>
      <c r="B37" s="8"/>
    </row>
    <row r="38" spans="1:2" x14ac:dyDescent="0.2">
      <c r="A38" s="8"/>
      <c r="B38" s="8"/>
    </row>
    <row r="39" spans="1:2" x14ac:dyDescent="0.2">
      <c r="A39" s="8"/>
      <c r="B39" s="8"/>
    </row>
    <row r="40" spans="1:2" x14ac:dyDescent="0.2">
      <c r="A40" s="8"/>
      <c r="B40" s="8"/>
    </row>
    <row r="41" spans="1:2" x14ac:dyDescent="0.2">
      <c r="A41" s="8"/>
      <c r="B41" s="8"/>
    </row>
    <row r="42" spans="1:2" x14ac:dyDescent="0.2">
      <c r="A42" s="8"/>
      <c r="B42" s="8"/>
    </row>
    <row r="43" spans="1:2" x14ac:dyDescent="0.2">
      <c r="A43" s="8"/>
      <c r="B43" s="8"/>
    </row>
    <row r="44" spans="1:2" x14ac:dyDescent="0.2">
      <c r="A44" s="8"/>
      <c r="B44" s="8"/>
    </row>
    <row r="45" spans="1:2" x14ac:dyDescent="0.2">
      <c r="A45" s="8"/>
      <c r="B45" s="8"/>
    </row>
    <row r="46" spans="1:2" x14ac:dyDescent="0.2">
      <c r="A46" s="8"/>
      <c r="B46" s="8"/>
    </row>
    <row r="47" spans="1:2" x14ac:dyDescent="0.2">
      <c r="A47" s="8"/>
      <c r="B47" s="8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xr:uid="{80B91260-6829-F347-A976-EA19CD7545F8}">
          <x14:formula1>
            <xm:f>'Соль SKU'!$A$1:$A$150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10"/>
  <sheetViews>
    <sheetView zoomScale="90" zoomScaleNormal="90" workbookViewId="0">
      <pane ySplit="1" topLeftCell="A2" activePane="bottomLeft" state="frozen"/>
      <selection pane="bottomLeft" activeCell="A13" sqref="A13:XFD13"/>
    </sheetView>
  </sheetViews>
  <sheetFormatPr baseColWidth="10" defaultColWidth="8.5" defaultRowHeight="15" x14ac:dyDescent="0.2"/>
  <cols>
    <col min="2" max="2" width="15" customWidth="1"/>
    <col min="3" max="7" width="10.33203125" customWidth="1"/>
    <col min="8" max="8" width="43.1640625" customWidth="1"/>
    <col min="9" max="9" width="10.33203125" customWidth="1"/>
    <col min="10" max="11" width="8.6640625" customWidth="1"/>
    <col min="12" max="12" width="8.6640625" style="9" customWidth="1"/>
    <col min="13" max="13" width="8.6640625" style="19" customWidth="1"/>
    <col min="14" max="14" width="8.6640625" style="20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6.6640625" hidden="1" customWidth="1"/>
    <col min="22" max="22" width="14.5" hidden="1" customWidth="1"/>
    <col min="23" max="23" width="12" hidden="1" customWidth="1"/>
    <col min="24" max="25" width="8.5" hidden="1" customWidth="1"/>
  </cols>
  <sheetData>
    <row r="1" spans="1:24" ht="34.5" customHeight="1" x14ac:dyDescent="0.2">
      <c r="A1" s="12" t="s">
        <v>331</v>
      </c>
      <c r="B1" s="13" t="s">
        <v>281</v>
      </c>
      <c r="C1" s="13" t="s">
        <v>290</v>
      </c>
      <c r="D1" s="13" t="s">
        <v>332</v>
      </c>
      <c r="E1" s="13" t="s">
        <v>282</v>
      </c>
      <c r="F1" s="13" t="s">
        <v>333</v>
      </c>
      <c r="G1" s="13" t="s">
        <v>334</v>
      </c>
      <c r="H1" s="13" t="s">
        <v>335</v>
      </c>
      <c r="I1" s="13" t="s">
        <v>336</v>
      </c>
      <c r="J1" s="13" t="s">
        <v>337</v>
      </c>
      <c r="K1" s="13" t="s">
        <v>338</v>
      </c>
      <c r="L1" s="13" t="s">
        <v>339</v>
      </c>
      <c r="M1" s="21" t="s">
        <v>340</v>
      </c>
      <c r="N1" s="21" t="s">
        <v>341</v>
      </c>
      <c r="O1" s="13" t="s">
        <v>342</v>
      </c>
      <c r="Q1" s="13" t="s">
        <v>343</v>
      </c>
      <c r="R1" s="13" t="s">
        <v>344</v>
      </c>
      <c r="S1" s="13">
        <v>0</v>
      </c>
      <c r="T1" s="12" t="s">
        <v>345</v>
      </c>
      <c r="U1" s="12" t="s">
        <v>346</v>
      </c>
      <c r="V1" s="12" t="s">
        <v>347</v>
      </c>
      <c r="W1" s="12" t="s">
        <v>348</v>
      </c>
      <c r="X1" s="15" t="s">
        <v>349</v>
      </c>
    </row>
    <row r="2" spans="1:24" ht="13.75" customHeight="1" x14ac:dyDescent="0.2">
      <c r="A2" s="33">
        <f ca="1">IF(O2="-", "-", 1 + MAX(Вода!$A$2:$A$64) + SUM(INDIRECT(ADDRESS(2,COLUMN(R2)) &amp; ":" &amp; ADDRESS(ROW(),COLUMN(R2)))))</f>
        <v>1</v>
      </c>
      <c r="B2" s="33" t="s">
        <v>308</v>
      </c>
      <c r="C2" s="33">
        <v>960</v>
      </c>
      <c r="D2" s="33" t="s">
        <v>299</v>
      </c>
      <c r="E2" s="33" t="s">
        <v>355</v>
      </c>
      <c r="F2" s="33" t="s">
        <v>355</v>
      </c>
      <c r="G2" s="33" t="s">
        <v>356</v>
      </c>
      <c r="H2" s="33" t="s">
        <v>92</v>
      </c>
      <c r="I2" s="33">
        <v>960</v>
      </c>
      <c r="J2" s="9" t="str">
        <f t="shared" ref="J2:J12" ca="1" si="0">IF(M2="", IF(O2="","",ROUND(X2+(INDIRECT("S" &amp; ROW() - 1) - S2),0)),IF(O2="", "", ROUND(INDIRECT("S" &amp; ROW() - 1) - S2,0)))</f>
        <v/>
      </c>
      <c r="K2" s="16" t="str">
        <f>IF(H2="", "", IF(H2="-","",VLOOKUP(H2, 'Соль SKU'!$A$1:$C$150, 3, 0)))</f>
        <v>1</v>
      </c>
      <c r="M2" s="17"/>
      <c r="N2" s="17" t="str">
        <f t="shared" ref="N2:N12" ca="1" si="1">IF(M2="", IF(X2=0, "", X2), IF(V2 = "", "", IF(V2/U2 = 0, "", V2/U2)))</f>
        <v/>
      </c>
      <c r="P2">
        <f t="shared" ref="P2:P12" si="2">IF(O2 = "-", -W2,I2)</f>
        <v>960</v>
      </c>
      <c r="Q2">
        <f t="shared" ref="Q2:Q12" ca="1" si="3">IF(O2 = "-", SUM(INDIRECT(ADDRESS(2,COLUMN(P2)) &amp; ":" &amp; ADDRESS(ROW(),COLUMN(P2)))), 0)</f>
        <v>0</v>
      </c>
      <c r="R2">
        <f t="shared" ref="R2:R12" si="4">IF(O2="-",1,0)</f>
        <v>0</v>
      </c>
      <c r="S2">
        <f t="shared" ref="S2:S12" ca="1" si="5">IF(Q2 = 0, INDIRECT("S" &amp; ROW() - 1), Q2)</f>
        <v>0</v>
      </c>
      <c r="T2" t="str">
        <f>IF(H2="","",VLOOKUP(H2,'Соль SKU'!$A$1:$B$150,2,0))</f>
        <v>2.7, Сакко</v>
      </c>
      <c r="U2">
        <f t="shared" ref="U2:U12" ca="1" si="6">IF(OFFSET($C$1, 1, 0)="", 1, 8300/OFFSET($C$1, 1, 0))</f>
        <v>8.6458333333333339</v>
      </c>
      <c r="V2">
        <f t="shared" ref="V2:V12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12" ca="1" si="8">IF(V2 = "", "", V2/U2)</f>
        <v>0</v>
      </c>
      <c r="X2" t="str">
        <f t="shared" ref="X2:X12" ca="1" si="9">IF(O2="", "", MAX(ROUND(-(INDIRECT("S" &amp; ROW() - 1) - S2)/OFFSET($C$1, 1, 0), 0), 1) * OFFSET($C$1, 1, 0))</f>
        <v/>
      </c>
    </row>
    <row r="3" spans="1:24" ht="13.75" customHeight="1" x14ac:dyDescent="0.2">
      <c r="A3" s="30" t="str">
        <f ca="1">IF(O3="-", "-", 1 + MAX(Вода!$A$2:$A$64) + SUM(INDIRECT(ADDRESS(2,COLUMN(R3)) &amp; ":" &amp; ADDRESS(ROW(),COLUMN(R3)))))</f>
        <v>-</v>
      </c>
      <c r="B3" s="30" t="s">
        <v>352</v>
      </c>
      <c r="C3" s="30" t="s">
        <v>352</v>
      </c>
      <c r="D3" s="30" t="s">
        <v>352</v>
      </c>
      <c r="E3" s="30" t="s">
        <v>352</v>
      </c>
      <c r="F3" s="30" t="s">
        <v>352</v>
      </c>
      <c r="G3" s="30" t="s">
        <v>352</v>
      </c>
      <c r="H3" s="30" t="s">
        <v>352</v>
      </c>
      <c r="J3" s="9">
        <f t="shared" ca="1" si="0"/>
        <v>0</v>
      </c>
      <c r="K3" s="31"/>
      <c r="M3" s="32">
        <v>8300</v>
      </c>
      <c r="N3" s="17">
        <f t="shared" ca="1" si="1"/>
        <v>959.99999999999989</v>
      </c>
      <c r="O3" s="30" t="s">
        <v>352</v>
      </c>
      <c r="P3">
        <f t="shared" ca="1" si="2"/>
        <v>-959.99999999999989</v>
      </c>
      <c r="Q3">
        <f t="shared" ca="1" si="3"/>
        <v>0</v>
      </c>
      <c r="R3">
        <f t="shared" si="4"/>
        <v>1</v>
      </c>
      <c r="S3">
        <f t="shared" ca="1" si="5"/>
        <v>0</v>
      </c>
      <c r="T3" t="str">
        <f>IF(H3="","",VLOOKUP(H3,'Соль SKU'!$A$1:$B$150,2,0))</f>
        <v>-</v>
      </c>
      <c r="U3">
        <f t="shared" ca="1" si="6"/>
        <v>8.6458333333333339</v>
      </c>
      <c r="V3">
        <f t="shared" si="7"/>
        <v>8300</v>
      </c>
      <c r="W3">
        <f t="shared" ca="1" si="8"/>
        <v>959.99999999999989</v>
      </c>
      <c r="X3">
        <f t="shared" ca="1" si="9"/>
        <v>960</v>
      </c>
    </row>
    <row r="4" spans="1:24" ht="13.75" customHeight="1" x14ac:dyDescent="0.2">
      <c r="A4" s="33">
        <f ca="1">IF(O4="-", "-", 1 + MAX(Вода!$A$2:$A$64) + SUM(INDIRECT(ADDRESS(2,COLUMN(R4)) &amp; ":" &amp; ADDRESS(ROW(),COLUMN(R4)))))</f>
        <v>2</v>
      </c>
      <c r="B4" s="33" t="s">
        <v>308</v>
      </c>
      <c r="C4" s="33">
        <v>960</v>
      </c>
      <c r="D4" s="33" t="s">
        <v>299</v>
      </c>
      <c r="E4" s="33" t="s">
        <v>355</v>
      </c>
      <c r="F4" s="33" t="s">
        <v>355</v>
      </c>
      <c r="G4" s="33" t="s">
        <v>356</v>
      </c>
      <c r="H4" s="33" t="s">
        <v>92</v>
      </c>
      <c r="I4" s="33">
        <v>1000</v>
      </c>
      <c r="J4" s="9" t="str">
        <f t="shared" ca="1" si="0"/>
        <v/>
      </c>
      <c r="K4" s="16" t="str">
        <f>IF(H4="", "", IF(H4="-","",VLOOKUP(H4, 'Соль SKU'!$A$1:$C$150, 3, 0)))</f>
        <v>1</v>
      </c>
      <c r="M4" s="18"/>
      <c r="N4" s="17" t="str">
        <f t="shared" ca="1" si="1"/>
        <v/>
      </c>
      <c r="P4">
        <f t="shared" si="2"/>
        <v>1000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IF(H4="","",VLOOKUP(H4,'Соль SKU'!$A$1:$B$150,2,0))</f>
        <v>2.7, Сакко</v>
      </c>
      <c r="U4">
        <f t="shared" ca="1" si="6"/>
        <v>8.6458333333333339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ht="13.75" customHeight="1" x14ac:dyDescent="0.2">
      <c r="A5" s="30" t="str">
        <f ca="1">IF(O5="-", "-", 1 + MAX(Вода!$A$2:$A$64) + SUM(INDIRECT(ADDRESS(2,COLUMN(R5)) &amp; ":" &amp; ADDRESS(ROW(),COLUMN(R5)))))</f>
        <v>-</v>
      </c>
      <c r="B5" s="30" t="s">
        <v>352</v>
      </c>
      <c r="C5" s="30" t="s">
        <v>352</v>
      </c>
      <c r="D5" s="30" t="s">
        <v>352</v>
      </c>
      <c r="E5" s="30" t="s">
        <v>352</v>
      </c>
      <c r="F5" s="30" t="s">
        <v>352</v>
      </c>
      <c r="G5" s="30" t="s">
        <v>352</v>
      </c>
      <c r="H5" s="30" t="s">
        <v>352</v>
      </c>
      <c r="J5" s="9">
        <f t="shared" ca="1" si="0"/>
        <v>-40</v>
      </c>
      <c r="K5" s="31"/>
      <c r="M5" s="32">
        <v>8300</v>
      </c>
      <c r="N5" s="17">
        <f t="shared" ca="1" si="1"/>
        <v>959.99999999999989</v>
      </c>
      <c r="O5" s="30" t="s">
        <v>352</v>
      </c>
      <c r="P5">
        <f t="shared" ca="1" si="2"/>
        <v>-959.99999999999989</v>
      </c>
      <c r="Q5">
        <f t="shared" ca="1" si="3"/>
        <v>40.000000000000227</v>
      </c>
      <c r="R5">
        <f t="shared" si="4"/>
        <v>1</v>
      </c>
      <c r="S5">
        <f t="shared" ca="1" si="5"/>
        <v>40.000000000000227</v>
      </c>
      <c r="T5" t="str">
        <f>IF(H5="","",VLOOKUP(H5,'Соль SKU'!$A$1:$B$150,2,0))</f>
        <v>-</v>
      </c>
      <c r="U5">
        <f t="shared" ca="1" si="6"/>
        <v>8.6458333333333339</v>
      </c>
      <c r="V5">
        <f t="shared" si="7"/>
        <v>8300</v>
      </c>
      <c r="W5">
        <f t="shared" ca="1" si="8"/>
        <v>959.99999999999989</v>
      </c>
      <c r="X5">
        <f t="shared" ca="1" si="9"/>
        <v>960</v>
      </c>
    </row>
    <row r="6" spans="1:24" ht="13.75" customHeight="1" x14ac:dyDescent="0.2">
      <c r="A6" s="34">
        <f ca="1">IF(O6="-", "-", 1 + MAX(Вода!$A$2:$A$64) + SUM(INDIRECT(ADDRESS(2,COLUMN(R6)) &amp; ":" &amp; ADDRESS(ROW(),COLUMN(R6)))))</f>
        <v>3</v>
      </c>
      <c r="B6" s="34" t="s">
        <v>308</v>
      </c>
      <c r="C6" s="34">
        <v>960</v>
      </c>
      <c r="D6" s="34" t="s">
        <v>295</v>
      </c>
      <c r="E6" s="34" t="s">
        <v>355</v>
      </c>
      <c r="F6" s="34" t="s">
        <v>355</v>
      </c>
      <c r="G6" s="34" t="s">
        <v>356</v>
      </c>
      <c r="H6" s="34" t="s">
        <v>16</v>
      </c>
      <c r="I6" s="34">
        <v>1000</v>
      </c>
      <c r="J6" s="9" t="str">
        <f t="shared" ca="1" si="0"/>
        <v/>
      </c>
      <c r="K6" s="16" t="str">
        <f>IF(H6="", "", IF(H6="-","",VLOOKUP(H6, 'Соль SKU'!$A$1:$C$150, 3, 0)))</f>
        <v>1</v>
      </c>
      <c r="M6" s="18"/>
      <c r="N6" s="17" t="str">
        <f t="shared" ca="1" si="1"/>
        <v/>
      </c>
      <c r="P6">
        <f t="shared" si="2"/>
        <v>1000</v>
      </c>
      <c r="Q6">
        <f t="shared" ca="1" si="3"/>
        <v>0</v>
      </c>
      <c r="R6">
        <f t="shared" si="4"/>
        <v>0</v>
      </c>
      <c r="S6">
        <f t="shared" ca="1" si="5"/>
        <v>40.000000000000227</v>
      </c>
      <c r="T6" t="str">
        <f>IF(H6="","",VLOOKUP(H6,'Соль SKU'!$A$1:$B$150,2,0))</f>
        <v>2.7, Сакко</v>
      </c>
      <c r="U6">
        <f t="shared" ca="1" si="6"/>
        <v>8.6458333333333339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ht="13.75" customHeight="1" x14ac:dyDescent="0.2">
      <c r="A7" s="30" t="str">
        <f ca="1">IF(O7="-", "-", 1 + MAX(Вода!$A$2:$A$64) + SUM(INDIRECT(ADDRESS(2,COLUMN(R7)) &amp; ":" &amp; ADDRESS(ROW(),COLUMN(R7)))))</f>
        <v>-</v>
      </c>
      <c r="B7" s="30" t="s">
        <v>352</v>
      </c>
      <c r="C7" s="30" t="s">
        <v>352</v>
      </c>
      <c r="D7" s="30" t="s">
        <v>352</v>
      </c>
      <c r="E7" s="30" t="s">
        <v>352</v>
      </c>
      <c r="F7" s="30" t="s">
        <v>352</v>
      </c>
      <c r="G7" s="30" t="s">
        <v>352</v>
      </c>
      <c r="H7" s="30" t="s">
        <v>352</v>
      </c>
      <c r="J7" s="9">
        <f t="shared" ca="1" si="0"/>
        <v>-40</v>
      </c>
      <c r="K7" s="31"/>
      <c r="M7" s="32">
        <v>8300</v>
      </c>
      <c r="N7" s="17">
        <f t="shared" ca="1" si="1"/>
        <v>959.99999999999989</v>
      </c>
      <c r="O7" s="30" t="s">
        <v>352</v>
      </c>
      <c r="P7">
        <f t="shared" ca="1" si="2"/>
        <v>-959.99999999999989</v>
      </c>
      <c r="Q7">
        <f t="shared" ca="1" si="3"/>
        <v>80.000000000000341</v>
      </c>
      <c r="R7">
        <f t="shared" si="4"/>
        <v>1</v>
      </c>
      <c r="S7">
        <f t="shared" ca="1" si="5"/>
        <v>80.000000000000341</v>
      </c>
      <c r="T7" t="str">
        <f>IF(H7="","",VLOOKUP(H7,'Соль SKU'!$A$1:$B$150,2,0))</f>
        <v>-</v>
      </c>
      <c r="U7">
        <f t="shared" ca="1" si="6"/>
        <v>8.6458333333333339</v>
      </c>
      <c r="V7">
        <f t="shared" si="7"/>
        <v>8300</v>
      </c>
      <c r="W7">
        <f t="shared" ca="1" si="8"/>
        <v>959.99999999999989</v>
      </c>
      <c r="X7">
        <f t="shared" ca="1" si="9"/>
        <v>960</v>
      </c>
    </row>
    <row r="8" spans="1:24" ht="13.75" customHeight="1" x14ac:dyDescent="0.2">
      <c r="A8" s="33">
        <f ca="1">IF(O8="-", "-", 1 + MAX(Вода!$A$2:$A$64) + SUM(INDIRECT(ADDRESS(2,COLUMN(R8)) &amp; ":" &amp; ADDRESS(ROW(),COLUMN(R8)))))</f>
        <v>4</v>
      </c>
      <c r="B8" s="33" t="s">
        <v>318</v>
      </c>
      <c r="C8" s="33">
        <v>960</v>
      </c>
      <c r="D8" s="33" t="s">
        <v>299</v>
      </c>
      <c r="E8" s="33" t="s">
        <v>355</v>
      </c>
      <c r="F8" s="33" t="s">
        <v>355</v>
      </c>
      <c r="G8" s="33" t="s">
        <v>356</v>
      </c>
      <c r="H8" s="33" t="s">
        <v>93</v>
      </c>
      <c r="I8" s="33">
        <v>193</v>
      </c>
      <c r="J8" s="9" t="str">
        <f t="shared" ca="1" si="0"/>
        <v/>
      </c>
      <c r="K8" s="16" t="str">
        <f>IF(H8="", "", IF(H8="-","",VLOOKUP(H8, 'Соль SKU'!$A$1:$C$150, 3, 0)))</f>
        <v>1</v>
      </c>
      <c r="M8" s="18"/>
      <c r="N8" s="17" t="str">
        <f t="shared" ca="1" si="1"/>
        <v/>
      </c>
      <c r="P8">
        <f t="shared" si="2"/>
        <v>193</v>
      </c>
      <c r="Q8">
        <f t="shared" ca="1" si="3"/>
        <v>0</v>
      </c>
      <c r="R8">
        <f t="shared" si="4"/>
        <v>0</v>
      </c>
      <c r="S8">
        <f t="shared" ca="1" si="5"/>
        <v>80.000000000000341</v>
      </c>
      <c r="T8" t="str">
        <f>IF(H8="","",VLOOKUP(H8,'Соль SKU'!$A$1:$B$150,2,0))</f>
        <v>2.7, Альче</v>
      </c>
      <c r="U8">
        <f t="shared" ca="1" si="6"/>
        <v>8.6458333333333339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ht="13.75" customHeight="1" x14ac:dyDescent="0.2">
      <c r="A9" s="33">
        <f ca="1">IF(O9="-", "-", 1 + MAX(Вода!$A$2:$A$64) + SUM(INDIRECT(ADDRESS(2,COLUMN(R9)) &amp; ":" &amp; ADDRESS(ROW(),COLUMN(R9)))))</f>
        <v>4</v>
      </c>
      <c r="B9" s="33" t="s">
        <v>318</v>
      </c>
      <c r="C9" s="33">
        <v>960</v>
      </c>
      <c r="D9" s="33" t="s">
        <v>299</v>
      </c>
      <c r="E9" s="33" t="s">
        <v>355</v>
      </c>
      <c r="F9" s="33" t="s">
        <v>355</v>
      </c>
      <c r="G9" s="33" t="s">
        <v>356</v>
      </c>
      <c r="H9" s="33" t="s">
        <v>91</v>
      </c>
      <c r="I9" s="33">
        <v>767</v>
      </c>
      <c r="J9" s="9" t="str">
        <f t="shared" ca="1" si="0"/>
        <v/>
      </c>
      <c r="K9" s="16" t="str">
        <f>IF(H9="", "", IF(H9="-","",VLOOKUP(H9, 'Соль SKU'!$A$1:$C$150, 3, 0)))</f>
        <v>1</v>
      </c>
      <c r="M9" s="18"/>
      <c r="N9" s="17" t="str">
        <f t="shared" ca="1" si="1"/>
        <v/>
      </c>
      <c r="P9">
        <f t="shared" si="2"/>
        <v>767</v>
      </c>
      <c r="Q9">
        <f t="shared" ca="1" si="3"/>
        <v>0</v>
      </c>
      <c r="R9">
        <f t="shared" si="4"/>
        <v>0</v>
      </c>
      <c r="S9">
        <f t="shared" ca="1" si="5"/>
        <v>80.000000000000341</v>
      </c>
      <c r="T9" t="str">
        <f>IF(H9="","",VLOOKUP(H9,'Соль SKU'!$A$1:$B$150,2,0))</f>
        <v>2.7, Альче</v>
      </c>
      <c r="U9">
        <f t="shared" ca="1" si="6"/>
        <v>8.6458333333333339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ht="13.75" customHeight="1" x14ac:dyDescent="0.2">
      <c r="A10" s="30" t="str">
        <f ca="1">IF(O10="-", "-", 1 + MAX(Вода!$A$2:$A$64) + SUM(INDIRECT(ADDRESS(2,COLUMN(R10)) &amp; ":" &amp; ADDRESS(ROW(),COLUMN(R10)))))</f>
        <v>-</v>
      </c>
      <c r="B10" s="30" t="s">
        <v>352</v>
      </c>
      <c r="C10" s="30" t="s">
        <v>352</v>
      </c>
      <c r="D10" s="30" t="s">
        <v>352</v>
      </c>
      <c r="E10" s="30" t="s">
        <v>352</v>
      </c>
      <c r="F10" s="30" t="s">
        <v>352</v>
      </c>
      <c r="G10" s="30" t="s">
        <v>352</v>
      </c>
      <c r="H10" s="30" t="s">
        <v>352</v>
      </c>
      <c r="J10" s="9">
        <f t="shared" ca="1" si="0"/>
        <v>0</v>
      </c>
      <c r="K10" s="31"/>
      <c r="M10" s="32">
        <v>8300</v>
      </c>
      <c r="N10" s="17">
        <f t="shared" ca="1" si="1"/>
        <v>959.99999999999989</v>
      </c>
      <c r="O10" s="30" t="s">
        <v>352</v>
      </c>
      <c r="P10">
        <f t="shared" ca="1" si="2"/>
        <v>-959.99999999999989</v>
      </c>
      <c r="Q10">
        <f t="shared" ca="1" si="3"/>
        <v>80.000000000000568</v>
      </c>
      <c r="R10">
        <f t="shared" si="4"/>
        <v>1</v>
      </c>
      <c r="S10">
        <f t="shared" ca="1" si="5"/>
        <v>80.000000000000568</v>
      </c>
      <c r="T10" t="str">
        <f>IF(H10="","",VLOOKUP(H10,'Соль SKU'!$A$1:$B$150,2,0))</f>
        <v>-</v>
      </c>
      <c r="U10">
        <f t="shared" ca="1" si="6"/>
        <v>8.6458333333333339</v>
      </c>
      <c r="V10">
        <f t="shared" si="7"/>
        <v>8300</v>
      </c>
      <c r="W10">
        <f t="shared" ca="1" si="8"/>
        <v>959.99999999999989</v>
      </c>
      <c r="X10">
        <f t="shared" ca="1" si="9"/>
        <v>960</v>
      </c>
    </row>
    <row r="11" spans="1:24" ht="13.75" customHeight="1" x14ac:dyDescent="0.2">
      <c r="A11" s="33">
        <f ca="1">IF(O11="-", "-", 1 + MAX(Вода!$A$2:$A$64) + SUM(INDIRECT(ADDRESS(2,COLUMN(R11)) &amp; ":" &amp; ADDRESS(ROW(),COLUMN(R11)))))</f>
        <v>5</v>
      </c>
      <c r="B11" s="33" t="s">
        <v>318</v>
      </c>
      <c r="C11" s="33">
        <v>960</v>
      </c>
      <c r="D11" s="33" t="s">
        <v>299</v>
      </c>
      <c r="E11" s="33" t="s">
        <v>355</v>
      </c>
      <c r="F11" s="33" t="s">
        <v>355</v>
      </c>
      <c r="G11" s="33" t="s">
        <v>356</v>
      </c>
      <c r="H11" s="33" t="s">
        <v>91</v>
      </c>
      <c r="I11" s="33">
        <v>960</v>
      </c>
      <c r="J11" s="9" t="str">
        <f t="shared" ca="1" si="0"/>
        <v/>
      </c>
      <c r="K11" s="16" t="str">
        <f>IF(H11="", "", IF(H11="-","",VLOOKUP(H11, 'Соль SKU'!$A$1:$C$150, 3, 0)))</f>
        <v>1</v>
      </c>
      <c r="M11" s="18"/>
      <c r="N11" s="17" t="str">
        <f t="shared" ca="1" si="1"/>
        <v/>
      </c>
      <c r="P11">
        <f t="shared" si="2"/>
        <v>960</v>
      </c>
      <c r="Q11">
        <f t="shared" ca="1" si="3"/>
        <v>0</v>
      </c>
      <c r="R11">
        <f t="shared" si="4"/>
        <v>0</v>
      </c>
      <c r="S11">
        <f t="shared" ca="1" si="5"/>
        <v>80.000000000000568</v>
      </c>
      <c r="T11" t="str">
        <f>IF(H11="","",VLOOKUP(H11,'Соль SKU'!$A$1:$B$150,2,0))</f>
        <v>2.7, Альче</v>
      </c>
      <c r="U11">
        <f t="shared" ca="1" si="6"/>
        <v>8.6458333333333339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ht="13.75" customHeight="1" x14ac:dyDescent="0.2">
      <c r="A12" s="30" t="str">
        <f ca="1">IF(O12="-", "-", 1 + MAX(Вода!$A$2:$A$64) + SUM(INDIRECT(ADDRESS(2,COLUMN(R12)) &amp; ":" &amp; ADDRESS(ROW(),COLUMN(R12)))))</f>
        <v>-</v>
      </c>
      <c r="B12" s="30" t="s">
        <v>352</v>
      </c>
      <c r="C12" s="30" t="s">
        <v>352</v>
      </c>
      <c r="D12" s="30" t="s">
        <v>352</v>
      </c>
      <c r="E12" s="30" t="s">
        <v>352</v>
      </c>
      <c r="F12" s="30" t="s">
        <v>352</v>
      </c>
      <c r="G12" s="30" t="s">
        <v>352</v>
      </c>
      <c r="H12" s="30" t="s">
        <v>352</v>
      </c>
      <c r="J12" s="9">
        <f t="shared" ca="1" si="0"/>
        <v>0</v>
      </c>
      <c r="K12" s="31"/>
      <c r="M12" s="32">
        <v>8300</v>
      </c>
      <c r="N12" s="17">
        <f t="shared" ca="1" si="1"/>
        <v>959.99999999999989</v>
      </c>
      <c r="O12" s="30" t="s">
        <v>352</v>
      </c>
      <c r="P12">
        <f t="shared" ca="1" si="2"/>
        <v>-959.99999999999989</v>
      </c>
      <c r="Q12">
        <f t="shared" ca="1" si="3"/>
        <v>80.000000000000568</v>
      </c>
      <c r="R12">
        <f t="shared" si="4"/>
        <v>1</v>
      </c>
      <c r="S12">
        <f t="shared" ca="1" si="5"/>
        <v>80.000000000000568</v>
      </c>
      <c r="T12" t="str">
        <f>IF(H12="","",VLOOKUP(H12,'Соль SKU'!$A$1:$B$150,2,0))</f>
        <v>-</v>
      </c>
      <c r="U12">
        <f t="shared" ca="1" si="6"/>
        <v>8.6458333333333339</v>
      </c>
      <c r="V12">
        <f t="shared" si="7"/>
        <v>8300</v>
      </c>
      <c r="W12">
        <f t="shared" ca="1" si="8"/>
        <v>959.99999999999989</v>
      </c>
      <c r="X12">
        <f t="shared" ca="1" si="9"/>
        <v>960</v>
      </c>
    </row>
    <row r="13" spans="1:24" ht="13.75" customHeight="1" x14ac:dyDescent="0.2">
      <c r="J13" s="9" t="str">
        <f t="shared" ref="J13:J52" ca="1" si="10">IF(M13="", IF(O13="","",ROUND(X13+(INDIRECT("S" &amp; ROW() - 1) - S13),0)),IF(O13="", "", ROUND(INDIRECT("S" &amp; ROW() - 1) - S13,0)))</f>
        <v/>
      </c>
      <c r="K13" s="16" t="str">
        <f>IF(H13="", "", IF(H13="-","",VLOOKUP(H13, 'Соль SKU'!$A$1:$C$150, 3, 0)))</f>
        <v/>
      </c>
      <c r="M13" s="18"/>
      <c r="N13" s="17" t="str">
        <f t="shared" ref="N13:N20" ca="1" si="11">IF(M13="", IF(X13=0, "", X13), IF(V13 = "", "", IF(V13/U13 = 0, "", V13/U13)))</f>
        <v/>
      </c>
      <c r="P13">
        <f t="shared" ref="P13:P20" si="12">IF(O13 = "-", -W13,I13)</f>
        <v>0</v>
      </c>
      <c r="Q13">
        <f t="shared" ref="Q13:Q22" ca="1" si="13">IF(O13="-",SUM(INDIRECT(ADDRESS(2,COLUMN(P13))&amp;":"&amp;ADDRESS(ROW(),COLUMN(P13)))),0)</f>
        <v>0</v>
      </c>
      <c r="R13">
        <f t="shared" ref="R13:R20" si="14">IF(O13="-",1,0)</f>
        <v>0</v>
      </c>
      <c r="S13">
        <f t="shared" ref="S13:S20" ca="1" si="15">IF(Q13 = 0, INDIRECT("S" &amp; ROW() - 1), Q13)</f>
        <v>80.000000000000568</v>
      </c>
      <c r="T13" t="str">
        <f>IF(H13="","",VLOOKUP(H13,'Соль SKU'!$A$1:$B$150,2,0))</f>
        <v/>
      </c>
      <c r="U13">
        <f t="shared" ref="U13:U20" ca="1" si="16">IF(OFFSET($C$1, 1, 0)="", 1, 8300/OFFSET($C$1, 1, 0))</f>
        <v>8.6458333333333339</v>
      </c>
      <c r="V13">
        <f t="shared" ref="V13:V20" si="17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>
        <f t="shared" ref="W13:W20" ca="1" si="18">IF(V13 = "", "", V13/U13)</f>
        <v>0</v>
      </c>
      <c r="X13" t="str">
        <f t="shared" ref="X13:X20" ca="1" si="19">IF(O13="", "", MAX(ROUND(-(INDIRECT("S" &amp; ROW() - 1) - S13)/OFFSET($C$1, 1, 0), 0), 1) * OFFSET($C$1, 1, 0))</f>
        <v/>
      </c>
    </row>
    <row r="14" spans="1:24" ht="13.75" customHeight="1" x14ac:dyDescent="0.2">
      <c r="J14" s="9" t="str">
        <f t="shared" ca="1" si="10"/>
        <v/>
      </c>
      <c r="K14" s="16" t="str">
        <f>IF(H14="", "", IF(H14="-","",VLOOKUP(H14, 'Соль SKU'!$A$1:$C$150, 3, 0)))</f>
        <v/>
      </c>
      <c r="M14" s="18"/>
      <c r="N14" s="17" t="str">
        <f t="shared" ca="1" si="11"/>
        <v/>
      </c>
      <c r="P14">
        <f t="shared" si="12"/>
        <v>0</v>
      </c>
      <c r="Q14">
        <f t="shared" ca="1" si="13"/>
        <v>0</v>
      </c>
      <c r="R14">
        <f t="shared" si="14"/>
        <v>0</v>
      </c>
      <c r="S14">
        <f t="shared" ca="1" si="15"/>
        <v>80.000000000000568</v>
      </c>
      <c r="T14" t="str">
        <f>IF(H14="","",VLOOKUP(H14,'Соль SKU'!$A$1:$B$150,2,0))</f>
        <v/>
      </c>
      <c r="U14">
        <f t="shared" ca="1" si="16"/>
        <v>8.6458333333333339</v>
      </c>
      <c r="V14">
        <f t="shared" si="17"/>
        <v>0</v>
      </c>
      <c r="W14">
        <f t="shared" ca="1" si="18"/>
        <v>0</v>
      </c>
      <c r="X14" t="str">
        <f t="shared" ca="1" si="19"/>
        <v/>
      </c>
    </row>
    <row r="15" spans="1:24" ht="13.75" customHeight="1" x14ac:dyDescent="0.2">
      <c r="J15" s="9" t="str">
        <f t="shared" ca="1" si="10"/>
        <v/>
      </c>
      <c r="K15" s="16" t="str">
        <f>IF(H15="", "", IF(H15="-","",VLOOKUP(H15, 'Соль SKU'!$A$1:$C$150, 3, 0)))</f>
        <v/>
      </c>
      <c r="M15" s="18"/>
      <c r="N15" s="17" t="str">
        <f t="shared" ca="1" si="11"/>
        <v/>
      </c>
      <c r="P15">
        <f t="shared" si="12"/>
        <v>0</v>
      </c>
      <c r="Q15">
        <f t="shared" ca="1" si="13"/>
        <v>0</v>
      </c>
      <c r="R15">
        <f t="shared" si="14"/>
        <v>0</v>
      </c>
      <c r="S15">
        <f t="shared" ca="1" si="15"/>
        <v>80.000000000000568</v>
      </c>
      <c r="T15" t="str">
        <f>IF(H15="","",VLOOKUP(H15,'Соль SKU'!$A$1:$B$150,2,0))</f>
        <v/>
      </c>
      <c r="U15">
        <f t="shared" ca="1" si="16"/>
        <v>8.6458333333333339</v>
      </c>
      <c r="V15">
        <f t="shared" si="17"/>
        <v>0</v>
      </c>
      <c r="W15">
        <f t="shared" ca="1" si="18"/>
        <v>0</v>
      </c>
      <c r="X15" t="str">
        <f t="shared" ca="1" si="19"/>
        <v/>
      </c>
    </row>
    <row r="16" spans="1:24" ht="13.75" customHeight="1" x14ac:dyDescent="0.2">
      <c r="J16" s="9" t="str">
        <f t="shared" ca="1" si="10"/>
        <v/>
      </c>
      <c r="K16" s="16" t="str">
        <f>IF(H16="", "", IF(H16="-","",VLOOKUP(H16, 'Соль SKU'!$A$1:$C$150, 3, 0)))</f>
        <v/>
      </c>
      <c r="M16" s="18"/>
      <c r="N16" s="17" t="str">
        <f t="shared" ca="1" si="11"/>
        <v/>
      </c>
      <c r="P16">
        <f t="shared" si="12"/>
        <v>0</v>
      </c>
      <c r="Q16">
        <f t="shared" ca="1" si="13"/>
        <v>0</v>
      </c>
      <c r="R16">
        <f t="shared" si="14"/>
        <v>0</v>
      </c>
      <c r="S16">
        <f t="shared" ca="1" si="15"/>
        <v>80.000000000000568</v>
      </c>
      <c r="T16" t="str">
        <f>IF(H16="","",VLOOKUP(H16,'Соль SKU'!$A$1:$B$150,2,0))</f>
        <v/>
      </c>
      <c r="U16">
        <f t="shared" ca="1" si="16"/>
        <v>8.6458333333333339</v>
      </c>
      <c r="V16">
        <f t="shared" si="17"/>
        <v>0</v>
      </c>
      <c r="W16">
        <f t="shared" ca="1" si="18"/>
        <v>0</v>
      </c>
      <c r="X16" t="str">
        <f t="shared" ca="1" si="19"/>
        <v/>
      </c>
    </row>
    <row r="17" spans="10:24" ht="13.75" customHeight="1" x14ac:dyDescent="0.2">
      <c r="J17" s="9" t="str">
        <f t="shared" ca="1" si="10"/>
        <v/>
      </c>
      <c r="K17" s="16" t="str">
        <f>IF(H17="", "", IF(H17="-","",VLOOKUP(H17, 'Соль SKU'!$A$1:$C$150, 3, 0)))</f>
        <v/>
      </c>
      <c r="M17" s="18"/>
      <c r="N17" s="17" t="str">
        <f t="shared" ca="1" si="11"/>
        <v/>
      </c>
      <c r="P17">
        <f t="shared" si="12"/>
        <v>0</v>
      </c>
      <c r="Q17">
        <f t="shared" ca="1" si="13"/>
        <v>0</v>
      </c>
      <c r="R17">
        <f t="shared" si="14"/>
        <v>0</v>
      </c>
      <c r="S17">
        <f t="shared" ca="1" si="15"/>
        <v>80.000000000000568</v>
      </c>
      <c r="T17" t="str">
        <f>IF(H17="","",VLOOKUP(H17,'Соль SKU'!$A$1:$B$150,2,0))</f>
        <v/>
      </c>
      <c r="U17">
        <f t="shared" ca="1" si="16"/>
        <v>8.6458333333333339</v>
      </c>
      <c r="V17">
        <f t="shared" si="17"/>
        <v>0</v>
      </c>
      <c r="W17">
        <f t="shared" ca="1" si="18"/>
        <v>0</v>
      </c>
      <c r="X17" t="str">
        <f t="shared" ca="1" si="19"/>
        <v/>
      </c>
    </row>
    <row r="18" spans="10:24" ht="13.75" customHeight="1" x14ac:dyDescent="0.2">
      <c r="J18" s="9" t="str">
        <f t="shared" ca="1" si="10"/>
        <v/>
      </c>
      <c r="K18" s="16" t="str">
        <f>IF(H18="", "", IF(H18="-","",VLOOKUP(H18, 'Соль SKU'!$A$1:$C$150, 3, 0)))</f>
        <v/>
      </c>
      <c r="M18" s="18"/>
      <c r="N18" s="17" t="str">
        <f t="shared" ca="1" si="11"/>
        <v/>
      </c>
      <c r="P18">
        <f t="shared" si="12"/>
        <v>0</v>
      </c>
      <c r="Q18">
        <f t="shared" ca="1" si="13"/>
        <v>0</v>
      </c>
      <c r="R18">
        <f t="shared" si="14"/>
        <v>0</v>
      </c>
      <c r="S18">
        <f t="shared" ca="1" si="15"/>
        <v>80.000000000000568</v>
      </c>
      <c r="T18" t="str">
        <f>IF(H18="","",VLOOKUP(H18,'Соль SKU'!$A$1:$B$150,2,0))</f>
        <v/>
      </c>
      <c r="U18">
        <f t="shared" ca="1" si="16"/>
        <v>8.6458333333333339</v>
      </c>
      <c r="V18">
        <f t="shared" si="17"/>
        <v>0</v>
      </c>
      <c r="W18">
        <f t="shared" ca="1" si="18"/>
        <v>0</v>
      </c>
      <c r="X18" t="str">
        <f t="shared" ca="1" si="19"/>
        <v/>
      </c>
    </row>
    <row r="19" spans="10:24" ht="13.75" customHeight="1" x14ac:dyDescent="0.2">
      <c r="J19" s="9" t="str">
        <f t="shared" ca="1" si="10"/>
        <v/>
      </c>
      <c r="K19" s="16" t="str">
        <f>IF(H19="", "", IF(H19="-","",VLOOKUP(H19, 'Соль SKU'!$A$1:$C$150, 3, 0)))</f>
        <v/>
      </c>
      <c r="M19" s="18"/>
      <c r="N19" s="17" t="str">
        <f t="shared" ca="1" si="11"/>
        <v/>
      </c>
      <c r="P19">
        <f t="shared" si="12"/>
        <v>0</v>
      </c>
      <c r="Q19">
        <f t="shared" ca="1" si="13"/>
        <v>0</v>
      </c>
      <c r="R19">
        <f t="shared" si="14"/>
        <v>0</v>
      </c>
      <c r="S19">
        <f t="shared" ca="1" si="15"/>
        <v>80.000000000000568</v>
      </c>
      <c r="T19" t="str">
        <f>IF(H19="","",VLOOKUP(H19,'Соль SKU'!$A$1:$B$150,2,0))</f>
        <v/>
      </c>
      <c r="U19">
        <f t="shared" ca="1" si="16"/>
        <v>8.6458333333333339</v>
      </c>
      <c r="V19">
        <f t="shared" si="17"/>
        <v>0</v>
      </c>
      <c r="W19">
        <f t="shared" ca="1" si="18"/>
        <v>0</v>
      </c>
      <c r="X19" t="str">
        <f t="shared" ca="1" si="19"/>
        <v/>
      </c>
    </row>
    <row r="20" spans="10:24" ht="13.75" customHeight="1" x14ac:dyDescent="0.2">
      <c r="J20" s="9" t="str">
        <f t="shared" ca="1" si="10"/>
        <v/>
      </c>
      <c r="K20" s="16" t="str">
        <f>IF(H20="", "", IF(H20="-","",VLOOKUP(H20, 'Соль SKU'!$A$1:$C$150, 3, 0)))</f>
        <v/>
      </c>
      <c r="M20" s="18"/>
      <c r="N20" s="17" t="str">
        <f t="shared" ca="1" si="11"/>
        <v/>
      </c>
      <c r="P20">
        <f t="shared" si="12"/>
        <v>0</v>
      </c>
      <c r="Q20">
        <f t="shared" ca="1" si="13"/>
        <v>0</v>
      </c>
      <c r="R20">
        <f t="shared" si="14"/>
        <v>0</v>
      </c>
      <c r="S20">
        <f t="shared" ca="1" si="15"/>
        <v>80.000000000000568</v>
      </c>
      <c r="T20" t="str">
        <f>IF(H20="","",VLOOKUP(H20,'Соль SKU'!$A$1:$B$150,2,0))</f>
        <v/>
      </c>
      <c r="U20">
        <f t="shared" ca="1" si="16"/>
        <v>8.6458333333333339</v>
      </c>
      <c r="V20">
        <f t="shared" si="17"/>
        <v>0</v>
      </c>
      <c r="W20">
        <f t="shared" ca="1" si="18"/>
        <v>0</v>
      </c>
      <c r="X20" t="str">
        <f t="shared" ca="1" si="19"/>
        <v/>
      </c>
    </row>
    <row r="21" spans="10:24" ht="13.75" customHeight="1" x14ac:dyDescent="0.2">
      <c r="J21" s="9" t="str">
        <f t="shared" ca="1" si="10"/>
        <v/>
      </c>
      <c r="K21" s="16" t="str">
        <f>IF(H21="", "", IF(H21="-","",VLOOKUP(H21, 'Соль SKU'!$A$1:$C$150, 3, 0)))</f>
        <v/>
      </c>
      <c r="M21" s="18"/>
      <c r="N21" s="17" t="str">
        <f t="shared" ref="N21:N45" ca="1" si="20">IF(M21="", IF(X21=0, "", X21), IF(V21 = "", "", IF(V21/U21 = 0, "", V21/U21)))</f>
        <v/>
      </c>
      <c r="P21">
        <f t="shared" ref="P21:P45" si="21">IF(O21 = "-", -W21,I21)</f>
        <v>0</v>
      </c>
      <c r="Q21">
        <f t="shared" ca="1" si="13"/>
        <v>0</v>
      </c>
      <c r="R21">
        <f t="shared" ref="R21:R45" si="22">IF(O21="-",1,0)</f>
        <v>0</v>
      </c>
      <c r="S21">
        <f t="shared" ref="S21:S45" ca="1" si="23">IF(Q21 = 0, INDIRECT("S" &amp; ROW() - 1), Q21)</f>
        <v>80.000000000000568</v>
      </c>
      <c r="T21" t="str">
        <f>IF(H21="","",VLOOKUP(H21,'Соль SKU'!$A$1:$B$150,2,0))</f>
        <v/>
      </c>
      <c r="U21">
        <f t="shared" ref="U21:U45" ca="1" si="24">IF(OFFSET($C$1, 1, 0)="", 1, 8300/OFFSET($C$1, 1, 0))</f>
        <v>8.6458333333333339</v>
      </c>
      <c r="V21">
        <f t="shared" ref="V21:V45" si="25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>
        <f t="shared" ref="W21:W45" ca="1" si="26">IF(V21 = "", "", V21/U21)</f>
        <v>0</v>
      </c>
      <c r="X21" t="str">
        <f t="shared" ref="X21:X45" ca="1" si="27">IF(O21="", "", MAX(ROUND(-(INDIRECT("S" &amp; ROW() - 1) - S21)/OFFSET($C$1, 1, 0), 0), 1) * OFFSET($C$1, 1, 0))</f>
        <v/>
      </c>
    </row>
    <row r="22" spans="10:24" ht="13.75" customHeight="1" x14ac:dyDescent="0.2">
      <c r="J22" s="9" t="str">
        <f t="shared" ca="1" si="10"/>
        <v/>
      </c>
      <c r="K22" s="16" t="str">
        <f>IF(H22="", "", IF(H22="-","",VLOOKUP(H22, 'Соль SKU'!$A$1:$C$150, 3, 0)))</f>
        <v/>
      </c>
      <c r="M22" s="18"/>
      <c r="N22" s="17" t="str">
        <f t="shared" ca="1" si="20"/>
        <v/>
      </c>
      <c r="P22">
        <f t="shared" si="21"/>
        <v>0</v>
      </c>
      <c r="Q22">
        <f t="shared" ca="1" si="13"/>
        <v>0</v>
      </c>
      <c r="R22">
        <f t="shared" si="22"/>
        <v>0</v>
      </c>
      <c r="S22">
        <f t="shared" ca="1" si="23"/>
        <v>80.000000000000568</v>
      </c>
      <c r="T22" t="str">
        <f>IF(H22="","",VLOOKUP(H22,'Соль SKU'!$A$1:$B$150,2,0))</f>
        <v/>
      </c>
      <c r="U22">
        <f t="shared" ca="1" si="24"/>
        <v>8.6458333333333339</v>
      </c>
      <c r="V22">
        <f t="shared" si="25"/>
        <v>0</v>
      </c>
      <c r="W22">
        <f t="shared" ca="1" si="26"/>
        <v>0</v>
      </c>
      <c r="X22" t="str">
        <f t="shared" ca="1" si="27"/>
        <v/>
      </c>
    </row>
    <row r="23" spans="10:24" ht="13.75" customHeight="1" x14ac:dyDescent="0.2">
      <c r="J23" s="9" t="str">
        <f t="shared" ca="1" si="10"/>
        <v/>
      </c>
      <c r="K23" s="16" t="str">
        <f>IF(H23="", "", IF(H23="-","",VLOOKUP(H23, 'Соль SKU'!$A$1:$C$150, 3, 0)))</f>
        <v/>
      </c>
      <c r="M23" s="18"/>
      <c r="N23" s="17" t="str">
        <f t="shared" ca="1" si="20"/>
        <v/>
      </c>
      <c r="P23">
        <f t="shared" si="21"/>
        <v>0</v>
      </c>
      <c r="Q23">
        <f t="shared" ref="Q23:Q45" ca="1" si="28">IF(O23 = "-", SUM(INDIRECT(ADDRESS(2,COLUMN(P23)) &amp; ":" &amp; ADDRESS(ROW(),COLUMN(P23)))), 0)</f>
        <v>0</v>
      </c>
      <c r="R23">
        <f t="shared" si="22"/>
        <v>0</v>
      </c>
      <c r="S23">
        <f t="shared" ca="1" si="23"/>
        <v>80.000000000000568</v>
      </c>
      <c r="T23" t="str">
        <f>IF(H23="","",VLOOKUP(H23,'Соль SKU'!$A$1:$B$150,2,0))</f>
        <v/>
      </c>
      <c r="U23">
        <f t="shared" ca="1" si="24"/>
        <v>8.6458333333333339</v>
      </c>
      <c r="V23">
        <f t="shared" si="25"/>
        <v>0</v>
      </c>
      <c r="W23">
        <f t="shared" ca="1" si="26"/>
        <v>0</v>
      </c>
      <c r="X23" t="str">
        <f t="shared" ca="1" si="27"/>
        <v/>
      </c>
    </row>
    <row r="24" spans="10:24" ht="13.75" customHeight="1" x14ac:dyDescent="0.2">
      <c r="J24" s="9" t="str">
        <f t="shared" ca="1" si="10"/>
        <v/>
      </c>
      <c r="K24" s="16" t="str">
        <f>IF(H24="", "", IF(H24="-","",VLOOKUP(H24, 'Соль SKU'!$A$1:$C$150, 3, 0)))</f>
        <v/>
      </c>
      <c r="M24" s="18"/>
      <c r="N24" s="17" t="str">
        <f t="shared" ca="1" si="20"/>
        <v/>
      </c>
      <c r="P24">
        <f t="shared" si="21"/>
        <v>0</v>
      </c>
      <c r="Q24">
        <f t="shared" ca="1" si="28"/>
        <v>0</v>
      </c>
      <c r="R24">
        <f t="shared" si="22"/>
        <v>0</v>
      </c>
      <c r="S24">
        <f t="shared" ca="1" si="23"/>
        <v>80.000000000000568</v>
      </c>
      <c r="T24" t="str">
        <f>IF(H24="","",VLOOKUP(H24,'Соль SKU'!$A$1:$B$150,2,0))</f>
        <v/>
      </c>
      <c r="U24">
        <f t="shared" ca="1" si="24"/>
        <v>8.6458333333333339</v>
      </c>
      <c r="V24">
        <f t="shared" si="25"/>
        <v>0</v>
      </c>
      <c r="W24">
        <f t="shared" ca="1" si="26"/>
        <v>0</v>
      </c>
      <c r="X24" t="str">
        <f t="shared" ca="1" si="27"/>
        <v/>
      </c>
    </row>
    <row r="25" spans="10:24" ht="13.75" customHeight="1" x14ac:dyDescent="0.2">
      <c r="J25" s="9" t="str">
        <f t="shared" ca="1" si="10"/>
        <v/>
      </c>
      <c r="K25" s="16" t="str">
        <f>IF(H25="", "", IF(H25="-","",VLOOKUP(H25, 'Соль SKU'!$A$1:$C$150, 3, 0)))</f>
        <v/>
      </c>
      <c r="M25" s="18"/>
      <c r="N25" s="17" t="str">
        <f t="shared" ca="1" si="20"/>
        <v/>
      </c>
      <c r="P25">
        <f t="shared" si="21"/>
        <v>0</v>
      </c>
      <c r="Q25">
        <f t="shared" ca="1" si="28"/>
        <v>0</v>
      </c>
      <c r="R25">
        <f t="shared" si="22"/>
        <v>0</v>
      </c>
      <c r="S25">
        <f t="shared" ca="1" si="23"/>
        <v>80.000000000000568</v>
      </c>
      <c r="T25" t="str">
        <f>IF(H25="","",VLOOKUP(H25,'Соль SKU'!$A$1:$B$150,2,0))</f>
        <v/>
      </c>
      <c r="U25">
        <f t="shared" ca="1" si="24"/>
        <v>8.6458333333333339</v>
      </c>
      <c r="V25">
        <f t="shared" si="25"/>
        <v>0</v>
      </c>
      <c r="W25">
        <f t="shared" ca="1" si="26"/>
        <v>0</v>
      </c>
      <c r="X25" t="str">
        <f t="shared" ca="1" si="27"/>
        <v/>
      </c>
    </row>
    <row r="26" spans="10:24" ht="13.75" customHeight="1" x14ac:dyDescent="0.2">
      <c r="J26" s="9" t="str">
        <f t="shared" ca="1" si="10"/>
        <v/>
      </c>
      <c r="K26" s="16" t="str">
        <f>IF(H26="", "", IF(H26="-","",VLOOKUP(H26, 'Соль SKU'!$A$1:$C$150, 3, 0)))</f>
        <v/>
      </c>
      <c r="M26" s="18"/>
      <c r="N26" s="17" t="str">
        <f t="shared" ca="1" si="20"/>
        <v/>
      </c>
      <c r="P26">
        <f t="shared" si="21"/>
        <v>0</v>
      </c>
      <c r="Q26">
        <f t="shared" ca="1" si="28"/>
        <v>0</v>
      </c>
      <c r="R26">
        <f t="shared" si="22"/>
        <v>0</v>
      </c>
      <c r="S26">
        <f t="shared" ca="1" si="23"/>
        <v>80.000000000000568</v>
      </c>
      <c r="T26" t="str">
        <f>IF(H26="","",VLOOKUP(H26,'Соль SKU'!$A$1:$B$150,2,0))</f>
        <v/>
      </c>
      <c r="U26">
        <f t="shared" ca="1" si="24"/>
        <v>8.6458333333333339</v>
      </c>
      <c r="V26">
        <f t="shared" si="25"/>
        <v>0</v>
      </c>
      <c r="W26">
        <f t="shared" ca="1" si="26"/>
        <v>0</v>
      </c>
      <c r="X26" t="str">
        <f t="shared" ca="1" si="27"/>
        <v/>
      </c>
    </row>
    <row r="27" spans="10:24" ht="13.75" customHeight="1" x14ac:dyDescent="0.2">
      <c r="J27" s="9" t="str">
        <f t="shared" ca="1" si="10"/>
        <v/>
      </c>
      <c r="K27" s="16" t="str">
        <f>IF(H27="", "", IF(H27="-","",VLOOKUP(H27, 'Соль SKU'!$A$1:$C$150, 3, 0)))</f>
        <v/>
      </c>
      <c r="M27" s="18"/>
      <c r="N27" s="17" t="str">
        <f t="shared" ca="1" si="20"/>
        <v/>
      </c>
      <c r="P27">
        <f t="shared" si="21"/>
        <v>0</v>
      </c>
      <c r="Q27">
        <f t="shared" ca="1" si="28"/>
        <v>0</v>
      </c>
      <c r="R27">
        <f t="shared" si="22"/>
        <v>0</v>
      </c>
      <c r="S27">
        <f t="shared" ca="1" si="23"/>
        <v>80.000000000000568</v>
      </c>
      <c r="T27" t="str">
        <f>IF(H27="","",VLOOKUP(H27,'Соль SKU'!$A$1:$B$150,2,0))</f>
        <v/>
      </c>
      <c r="U27">
        <f t="shared" ca="1" si="24"/>
        <v>8.6458333333333339</v>
      </c>
      <c r="V27">
        <f t="shared" si="25"/>
        <v>0</v>
      </c>
      <c r="W27">
        <f t="shared" ca="1" si="26"/>
        <v>0</v>
      </c>
      <c r="X27" t="str">
        <f t="shared" ca="1" si="27"/>
        <v/>
      </c>
    </row>
    <row r="28" spans="10:24" ht="13.75" customHeight="1" x14ac:dyDescent="0.2">
      <c r="J28" s="9" t="str">
        <f t="shared" ca="1" si="10"/>
        <v/>
      </c>
      <c r="K28" s="16" t="str">
        <f>IF(H28="", "", IF(H28="-","",VLOOKUP(H28, 'Соль SKU'!$A$1:$C$150, 3, 0)))</f>
        <v/>
      </c>
      <c r="M28" s="18"/>
      <c r="N28" s="17" t="str">
        <f t="shared" ca="1" si="20"/>
        <v/>
      </c>
      <c r="P28">
        <f t="shared" si="21"/>
        <v>0</v>
      </c>
      <c r="Q28">
        <f t="shared" ca="1" si="28"/>
        <v>0</v>
      </c>
      <c r="R28">
        <f t="shared" si="22"/>
        <v>0</v>
      </c>
      <c r="S28">
        <f t="shared" ca="1" si="23"/>
        <v>80.000000000000568</v>
      </c>
      <c r="T28" t="str">
        <f>IF(H28="","",VLOOKUP(H28,'Соль SKU'!$A$1:$B$150,2,0))</f>
        <v/>
      </c>
      <c r="U28">
        <f t="shared" ca="1" si="24"/>
        <v>8.6458333333333339</v>
      </c>
      <c r="V28">
        <f t="shared" si="25"/>
        <v>0</v>
      </c>
      <c r="W28">
        <f t="shared" ca="1" si="26"/>
        <v>0</v>
      </c>
      <c r="X28" t="str">
        <f t="shared" ca="1" si="27"/>
        <v/>
      </c>
    </row>
    <row r="29" spans="10:24" ht="13.75" customHeight="1" x14ac:dyDescent="0.2">
      <c r="J29" s="9" t="str">
        <f t="shared" ca="1" si="10"/>
        <v/>
      </c>
      <c r="K29" s="16" t="str">
        <f>IF(H29="", "", IF(H29="-","",VLOOKUP(H29, 'Соль SKU'!$A$1:$C$150, 3, 0)))</f>
        <v/>
      </c>
      <c r="M29" s="18"/>
      <c r="N29" s="17" t="str">
        <f t="shared" ca="1" si="20"/>
        <v/>
      </c>
      <c r="P29">
        <f t="shared" si="21"/>
        <v>0</v>
      </c>
      <c r="Q29">
        <f t="shared" ca="1" si="28"/>
        <v>0</v>
      </c>
      <c r="R29">
        <f t="shared" si="22"/>
        <v>0</v>
      </c>
      <c r="S29">
        <f t="shared" ca="1" si="23"/>
        <v>80.000000000000568</v>
      </c>
      <c r="T29" t="str">
        <f>IF(H29="","",VLOOKUP(H29,'Соль SKU'!$A$1:$B$150,2,0))</f>
        <v/>
      </c>
      <c r="U29">
        <f t="shared" ca="1" si="24"/>
        <v>8.6458333333333339</v>
      </c>
      <c r="V29">
        <f t="shared" si="25"/>
        <v>0</v>
      </c>
      <c r="W29">
        <f t="shared" ca="1" si="26"/>
        <v>0</v>
      </c>
      <c r="X29" t="str">
        <f t="shared" ca="1" si="27"/>
        <v/>
      </c>
    </row>
    <row r="30" spans="10:24" ht="13.75" customHeight="1" x14ac:dyDescent="0.2">
      <c r="J30" s="9" t="str">
        <f t="shared" ca="1" si="10"/>
        <v/>
      </c>
      <c r="K30" s="16" t="str">
        <f>IF(H30="", "", IF(H30="-","",VLOOKUP(H30, 'Соль SKU'!$A$1:$C$150, 3, 0)))</f>
        <v/>
      </c>
      <c r="M30" s="18"/>
      <c r="N30" s="17" t="str">
        <f t="shared" ca="1" si="20"/>
        <v/>
      </c>
      <c r="P30">
        <f t="shared" si="21"/>
        <v>0</v>
      </c>
      <c r="Q30">
        <f t="shared" ca="1" si="28"/>
        <v>0</v>
      </c>
      <c r="R30">
        <f t="shared" si="22"/>
        <v>0</v>
      </c>
      <c r="S30">
        <f t="shared" ca="1" si="23"/>
        <v>80.000000000000568</v>
      </c>
      <c r="T30" t="str">
        <f>IF(H30="","",VLOOKUP(H30,'Соль SKU'!$A$1:$B$150,2,0))</f>
        <v/>
      </c>
      <c r="U30">
        <f t="shared" ca="1" si="24"/>
        <v>8.6458333333333339</v>
      </c>
      <c r="V30">
        <f t="shared" si="25"/>
        <v>0</v>
      </c>
      <c r="W30">
        <f t="shared" ca="1" si="26"/>
        <v>0</v>
      </c>
      <c r="X30" t="str">
        <f t="shared" ca="1" si="27"/>
        <v/>
      </c>
    </row>
    <row r="31" spans="10:24" ht="13.75" customHeight="1" x14ac:dyDescent="0.2">
      <c r="J31" s="9" t="str">
        <f t="shared" ca="1" si="10"/>
        <v/>
      </c>
      <c r="K31" s="16" t="str">
        <f>IF(H31="", "", IF(H31="-","",VLOOKUP(H31, 'Соль SKU'!$A$1:$C$150, 3, 0)))</f>
        <v/>
      </c>
      <c r="M31" s="18"/>
      <c r="N31" s="17" t="str">
        <f t="shared" ca="1" si="20"/>
        <v/>
      </c>
      <c r="P31">
        <f t="shared" si="21"/>
        <v>0</v>
      </c>
      <c r="Q31">
        <f t="shared" ca="1" si="28"/>
        <v>0</v>
      </c>
      <c r="R31">
        <f t="shared" si="22"/>
        <v>0</v>
      </c>
      <c r="S31">
        <f t="shared" ca="1" si="23"/>
        <v>80.000000000000568</v>
      </c>
      <c r="T31" t="str">
        <f>IF(H31="","",VLOOKUP(H31,'Соль SKU'!$A$1:$B$150,2,0))</f>
        <v/>
      </c>
      <c r="U31">
        <f t="shared" ca="1" si="24"/>
        <v>8.6458333333333339</v>
      </c>
      <c r="V31">
        <f t="shared" si="25"/>
        <v>0</v>
      </c>
      <c r="W31">
        <f t="shared" ca="1" si="26"/>
        <v>0</v>
      </c>
      <c r="X31" t="str">
        <f t="shared" ca="1" si="27"/>
        <v/>
      </c>
    </row>
    <row r="32" spans="10:24" ht="13.75" customHeight="1" x14ac:dyDescent="0.2">
      <c r="J32" s="9" t="str">
        <f t="shared" ca="1" si="10"/>
        <v/>
      </c>
      <c r="K32" s="16" t="str">
        <f>IF(H32="", "", IF(H32="-","",VLOOKUP(H32, 'Соль SKU'!$A$1:$C$150, 3, 0)))</f>
        <v/>
      </c>
      <c r="M32" s="18"/>
      <c r="N32" s="17" t="str">
        <f t="shared" ca="1" si="20"/>
        <v/>
      </c>
      <c r="P32">
        <f t="shared" si="21"/>
        <v>0</v>
      </c>
      <c r="Q32">
        <f t="shared" ca="1" si="28"/>
        <v>0</v>
      </c>
      <c r="R32">
        <f t="shared" si="22"/>
        <v>0</v>
      </c>
      <c r="S32">
        <f t="shared" ca="1" si="23"/>
        <v>80.000000000000568</v>
      </c>
      <c r="T32" t="str">
        <f>IF(H32="","",VLOOKUP(H32,'Соль SKU'!$A$1:$B$150,2,0))</f>
        <v/>
      </c>
      <c r="U32">
        <f t="shared" ca="1" si="24"/>
        <v>8.6458333333333339</v>
      </c>
      <c r="V32">
        <f t="shared" si="25"/>
        <v>0</v>
      </c>
      <c r="W32">
        <f t="shared" ca="1" si="26"/>
        <v>0</v>
      </c>
      <c r="X32" t="str">
        <f t="shared" ca="1" si="27"/>
        <v/>
      </c>
    </row>
    <row r="33" spans="10:24" ht="13.75" customHeight="1" x14ac:dyDescent="0.2">
      <c r="J33" s="9" t="str">
        <f t="shared" ca="1" si="10"/>
        <v/>
      </c>
      <c r="K33" s="16" t="str">
        <f>IF(H33="", "", IF(H33="-","",VLOOKUP(H33, 'Соль SKU'!$A$1:$C$150, 3, 0)))</f>
        <v/>
      </c>
      <c r="M33" s="18"/>
      <c r="N33" s="17" t="str">
        <f t="shared" ca="1" si="20"/>
        <v/>
      </c>
      <c r="P33">
        <f t="shared" si="21"/>
        <v>0</v>
      </c>
      <c r="Q33">
        <f t="shared" ca="1" si="28"/>
        <v>0</v>
      </c>
      <c r="R33">
        <f t="shared" si="22"/>
        <v>0</v>
      </c>
      <c r="S33">
        <f t="shared" ca="1" si="23"/>
        <v>80.000000000000568</v>
      </c>
      <c r="T33" t="str">
        <f>IF(H33="","",VLOOKUP(H33,'Соль SKU'!$A$1:$B$150,2,0))</f>
        <v/>
      </c>
      <c r="U33">
        <f t="shared" ca="1" si="24"/>
        <v>8.6458333333333339</v>
      </c>
      <c r="V33">
        <f t="shared" si="25"/>
        <v>0</v>
      </c>
      <c r="W33">
        <f t="shared" ca="1" si="26"/>
        <v>0</v>
      </c>
      <c r="X33" t="str">
        <f t="shared" ca="1" si="27"/>
        <v/>
      </c>
    </row>
    <row r="34" spans="10:24" ht="13.75" customHeight="1" x14ac:dyDescent="0.2">
      <c r="J34" s="9" t="str">
        <f t="shared" ca="1" si="10"/>
        <v/>
      </c>
      <c r="K34" s="16" t="str">
        <f>IF(H34="", "", IF(H34="-","",VLOOKUP(H34, 'Соль SKU'!$A$1:$C$150, 3, 0)))</f>
        <v/>
      </c>
      <c r="M34" s="18"/>
      <c r="N34" s="17" t="str">
        <f t="shared" ca="1" si="20"/>
        <v/>
      </c>
      <c r="P34">
        <f t="shared" si="21"/>
        <v>0</v>
      </c>
      <c r="Q34">
        <f t="shared" ca="1" si="28"/>
        <v>0</v>
      </c>
      <c r="R34">
        <f t="shared" si="22"/>
        <v>0</v>
      </c>
      <c r="S34">
        <f t="shared" ca="1" si="23"/>
        <v>80.000000000000568</v>
      </c>
      <c r="T34" t="str">
        <f>IF(H34="","",VLOOKUP(H34,'Соль SKU'!$A$1:$B$150,2,0))</f>
        <v/>
      </c>
      <c r="U34">
        <f t="shared" ca="1" si="24"/>
        <v>8.6458333333333339</v>
      </c>
      <c r="V34">
        <f t="shared" si="25"/>
        <v>0</v>
      </c>
      <c r="W34">
        <f t="shared" ca="1" si="26"/>
        <v>0</v>
      </c>
      <c r="X34" t="str">
        <f t="shared" ca="1" si="27"/>
        <v/>
      </c>
    </row>
    <row r="35" spans="10:24" ht="13.75" customHeight="1" x14ac:dyDescent="0.2">
      <c r="J35" s="9" t="str">
        <f t="shared" ca="1" si="10"/>
        <v/>
      </c>
      <c r="K35" s="16" t="str">
        <f>IF(H35="", "", IF(H35="-","",VLOOKUP(H35, 'Соль SKU'!$A$1:$C$150, 3, 0)))</f>
        <v/>
      </c>
      <c r="M35" s="18"/>
      <c r="N35" s="17" t="str">
        <f t="shared" ca="1" si="20"/>
        <v/>
      </c>
      <c r="P35">
        <f t="shared" si="21"/>
        <v>0</v>
      </c>
      <c r="Q35">
        <f t="shared" ca="1" si="28"/>
        <v>0</v>
      </c>
      <c r="R35">
        <f t="shared" si="22"/>
        <v>0</v>
      </c>
      <c r="S35">
        <f t="shared" ca="1" si="23"/>
        <v>80.000000000000568</v>
      </c>
      <c r="T35" t="str">
        <f>IF(H35="","",VLOOKUP(H35,'Соль SKU'!$A$1:$B$150,2,0))</f>
        <v/>
      </c>
      <c r="U35">
        <f t="shared" ca="1" si="24"/>
        <v>8.6458333333333339</v>
      </c>
      <c r="V35">
        <f t="shared" si="25"/>
        <v>0</v>
      </c>
      <c r="W35">
        <f t="shared" ca="1" si="26"/>
        <v>0</v>
      </c>
      <c r="X35" t="str">
        <f t="shared" ca="1" si="27"/>
        <v/>
      </c>
    </row>
    <row r="36" spans="10:24" ht="13.75" customHeight="1" x14ac:dyDescent="0.2">
      <c r="J36" s="9" t="str">
        <f t="shared" ca="1" si="10"/>
        <v/>
      </c>
      <c r="K36" s="16" t="str">
        <f>IF(H36="", "", IF(H36="-","",VLOOKUP(H36, 'Соль SKU'!$A$1:$C$150, 3, 0)))</f>
        <v/>
      </c>
      <c r="M36" s="18"/>
      <c r="N36" s="17" t="str">
        <f t="shared" ca="1" si="20"/>
        <v/>
      </c>
      <c r="P36">
        <f t="shared" si="21"/>
        <v>0</v>
      </c>
      <c r="Q36">
        <f t="shared" ca="1" si="28"/>
        <v>0</v>
      </c>
      <c r="R36">
        <f t="shared" si="22"/>
        <v>0</v>
      </c>
      <c r="S36">
        <f t="shared" ca="1" si="23"/>
        <v>80.000000000000568</v>
      </c>
      <c r="T36" t="str">
        <f>IF(H36="","",VLOOKUP(H36,'Соль SKU'!$A$1:$B$150,2,0))</f>
        <v/>
      </c>
      <c r="U36">
        <f t="shared" ca="1" si="24"/>
        <v>8.6458333333333339</v>
      </c>
      <c r="V36">
        <f t="shared" si="25"/>
        <v>0</v>
      </c>
      <c r="W36">
        <f t="shared" ca="1" si="26"/>
        <v>0</v>
      </c>
      <c r="X36" t="str">
        <f t="shared" ca="1" si="27"/>
        <v/>
      </c>
    </row>
    <row r="37" spans="10:24" ht="13.75" customHeight="1" x14ac:dyDescent="0.2">
      <c r="J37" s="9" t="str">
        <f t="shared" ca="1" si="10"/>
        <v/>
      </c>
      <c r="K37" s="16" t="str">
        <f>IF(H37="", "", IF(H37="-","",VLOOKUP(H37, 'Соль SKU'!$A$1:$C$150, 3, 0)))</f>
        <v/>
      </c>
      <c r="M37" s="18"/>
      <c r="N37" s="17" t="str">
        <f t="shared" ca="1" si="20"/>
        <v/>
      </c>
      <c r="P37">
        <f t="shared" si="21"/>
        <v>0</v>
      </c>
      <c r="Q37">
        <f t="shared" ca="1" si="28"/>
        <v>0</v>
      </c>
      <c r="R37">
        <f t="shared" si="22"/>
        <v>0</v>
      </c>
      <c r="S37">
        <f t="shared" ca="1" si="23"/>
        <v>80.000000000000568</v>
      </c>
      <c r="T37" t="str">
        <f>IF(H37="","",VLOOKUP(H37,'Соль SKU'!$A$1:$B$150,2,0))</f>
        <v/>
      </c>
      <c r="U37">
        <f t="shared" ca="1" si="24"/>
        <v>8.6458333333333339</v>
      </c>
      <c r="V37">
        <f t="shared" si="25"/>
        <v>0</v>
      </c>
      <c r="W37">
        <f t="shared" ca="1" si="26"/>
        <v>0</v>
      </c>
      <c r="X37" t="str">
        <f t="shared" ca="1" si="27"/>
        <v/>
      </c>
    </row>
    <row r="38" spans="10:24" ht="13.75" customHeight="1" x14ac:dyDescent="0.2">
      <c r="J38" s="9" t="str">
        <f t="shared" ca="1" si="10"/>
        <v/>
      </c>
      <c r="K38" s="16" t="str">
        <f>IF(H38="", "", IF(H38="-","",VLOOKUP(H38, 'Соль SKU'!$A$1:$C$150, 3, 0)))</f>
        <v/>
      </c>
      <c r="M38" s="18"/>
      <c r="N38" s="17" t="str">
        <f t="shared" ca="1" si="20"/>
        <v/>
      </c>
      <c r="P38">
        <f t="shared" si="21"/>
        <v>0</v>
      </c>
      <c r="Q38">
        <f t="shared" ca="1" si="28"/>
        <v>0</v>
      </c>
      <c r="R38">
        <f t="shared" si="22"/>
        <v>0</v>
      </c>
      <c r="S38">
        <f t="shared" ca="1" si="23"/>
        <v>80.000000000000568</v>
      </c>
      <c r="T38" t="str">
        <f>IF(H38="","",VLOOKUP(H38,'Соль SKU'!$A$1:$B$150,2,0))</f>
        <v/>
      </c>
      <c r="U38">
        <f t="shared" ca="1" si="24"/>
        <v>8.6458333333333339</v>
      </c>
      <c r="V38">
        <f t="shared" si="25"/>
        <v>0</v>
      </c>
      <c r="W38">
        <f t="shared" ca="1" si="26"/>
        <v>0</v>
      </c>
      <c r="X38" t="str">
        <f t="shared" ca="1" si="27"/>
        <v/>
      </c>
    </row>
    <row r="39" spans="10:24" ht="13.75" customHeight="1" x14ac:dyDescent="0.2">
      <c r="J39" s="9" t="str">
        <f t="shared" ca="1" si="10"/>
        <v/>
      </c>
      <c r="K39" s="16" t="str">
        <f>IF(H39="", "", IF(H39="-","",VLOOKUP(H39, 'Соль SKU'!$A$1:$C$150, 3, 0)))</f>
        <v/>
      </c>
      <c r="M39" s="18"/>
      <c r="N39" s="17" t="str">
        <f t="shared" ca="1" si="20"/>
        <v/>
      </c>
      <c r="P39">
        <f t="shared" si="21"/>
        <v>0</v>
      </c>
      <c r="Q39">
        <f t="shared" ca="1" si="28"/>
        <v>0</v>
      </c>
      <c r="R39">
        <f t="shared" si="22"/>
        <v>0</v>
      </c>
      <c r="S39">
        <f t="shared" ca="1" si="23"/>
        <v>80.000000000000568</v>
      </c>
      <c r="T39" t="str">
        <f>IF(H39="","",VLOOKUP(H39,'Соль SKU'!$A$1:$B$150,2,0))</f>
        <v/>
      </c>
      <c r="U39">
        <f t="shared" ca="1" si="24"/>
        <v>8.6458333333333339</v>
      </c>
      <c r="V39">
        <f t="shared" si="25"/>
        <v>0</v>
      </c>
      <c r="W39">
        <f t="shared" ca="1" si="26"/>
        <v>0</v>
      </c>
      <c r="X39" t="str">
        <f t="shared" ca="1" si="27"/>
        <v/>
      </c>
    </row>
    <row r="40" spans="10:24" ht="13.75" customHeight="1" x14ac:dyDescent="0.2">
      <c r="J40" s="9" t="str">
        <f t="shared" ca="1" si="10"/>
        <v/>
      </c>
      <c r="K40" s="16" t="str">
        <f>IF(H40="", "", IF(H40="-","",VLOOKUP(H40, 'Соль SKU'!$A$1:$C$150, 3, 0)))</f>
        <v/>
      </c>
      <c r="M40" s="18"/>
      <c r="N40" s="17" t="str">
        <f t="shared" ca="1" si="20"/>
        <v/>
      </c>
      <c r="P40">
        <f t="shared" si="21"/>
        <v>0</v>
      </c>
      <c r="Q40">
        <f t="shared" ca="1" si="28"/>
        <v>0</v>
      </c>
      <c r="R40">
        <f t="shared" si="22"/>
        <v>0</v>
      </c>
      <c r="S40">
        <f t="shared" ca="1" si="23"/>
        <v>80.000000000000568</v>
      </c>
      <c r="T40" t="str">
        <f>IF(H40="","",VLOOKUP(H40,'Соль SKU'!$A$1:$B$150,2,0))</f>
        <v/>
      </c>
      <c r="U40">
        <f t="shared" ca="1" si="24"/>
        <v>8.6458333333333339</v>
      </c>
      <c r="V40">
        <f t="shared" si="25"/>
        <v>0</v>
      </c>
      <c r="W40">
        <f t="shared" ca="1" si="26"/>
        <v>0</v>
      </c>
      <c r="X40" t="str">
        <f t="shared" ca="1" si="27"/>
        <v/>
      </c>
    </row>
    <row r="41" spans="10:24" ht="13.75" customHeight="1" x14ac:dyDescent="0.2">
      <c r="J41" s="9" t="str">
        <f t="shared" ca="1" si="10"/>
        <v/>
      </c>
      <c r="K41" s="16" t="str">
        <f>IF(H41="", "", IF(H41="-","",VLOOKUP(H41, 'Соль SKU'!$A$1:$C$150, 3, 0)))</f>
        <v/>
      </c>
      <c r="M41" s="18"/>
      <c r="N41" s="17" t="str">
        <f t="shared" ca="1" si="20"/>
        <v/>
      </c>
      <c r="P41">
        <f t="shared" si="21"/>
        <v>0</v>
      </c>
      <c r="Q41">
        <f t="shared" ca="1" si="28"/>
        <v>0</v>
      </c>
      <c r="R41">
        <f t="shared" si="22"/>
        <v>0</v>
      </c>
      <c r="S41">
        <f t="shared" ca="1" si="23"/>
        <v>80.000000000000568</v>
      </c>
      <c r="T41" t="str">
        <f>IF(H41="","",VLOOKUP(H41,'Соль SKU'!$A$1:$B$150,2,0))</f>
        <v/>
      </c>
      <c r="U41">
        <f t="shared" ca="1" si="24"/>
        <v>8.6458333333333339</v>
      </c>
      <c r="V41">
        <f t="shared" si="25"/>
        <v>0</v>
      </c>
      <c r="W41">
        <f t="shared" ca="1" si="26"/>
        <v>0</v>
      </c>
      <c r="X41" t="str">
        <f t="shared" ca="1" si="27"/>
        <v/>
      </c>
    </row>
    <row r="42" spans="10:24" ht="13.75" customHeight="1" x14ac:dyDescent="0.2">
      <c r="J42" s="9" t="str">
        <f t="shared" ca="1" si="10"/>
        <v/>
      </c>
      <c r="K42" s="16" t="str">
        <f>IF(H42="", "", IF(H42="-","",VLOOKUP(H42, 'Соль SKU'!$A$1:$C$150, 3, 0)))</f>
        <v/>
      </c>
      <c r="M42" s="18"/>
      <c r="N42" s="17" t="str">
        <f t="shared" ca="1" si="20"/>
        <v/>
      </c>
      <c r="P42">
        <f t="shared" si="21"/>
        <v>0</v>
      </c>
      <c r="Q42">
        <f t="shared" ca="1" si="28"/>
        <v>0</v>
      </c>
      <c r="R42">
        <f t="shared" si="22"/>
        <v>0</v>
      </c>
      <c r="S42">
        <f t="shared" ca="1" si="23"/>
        <v>80.000000000000568</v>
      </c>
      <c r="T42" t="str">
        <f>IF(H42="","",VLOOKUP(H42,'Соль SKU'!$A$1:$B$150,2,0))</f>
        <v/>
      </c>
      <c r="U42">
        <f t="shared" ca="1" si="24"/>
        <v>8.6458333333333339</v>
      </c>
      <c r="V42">
        <f t="shared" si="25"/>
        <v>0</v>
      </c>
      <c r="W42">
        <f t="shared" ca="1" si="26"/>
        <v>0</v>
      </c>
      <c r="X42" t="str">
        <f t="shared" ca="1" si="27"/>
        <v/>
      </c>
    </row>
    <row r="43" spans="10:24" ht="13.75" customHeight="1" x14ac:dyDescent="0.2">
      <c r="J43" s="9" t="str">
        <f t="shared" ca="1" si="10"/>
        <v/>
      </c>
      <c r="K43" s="16" t="str">
        <f>IF(H43="", "", IF(H43="-","",VLOOKUP(H43, 'Соль SKU'!$A$1:$C$150, 3, 0)))</f>
        <v/>
      </c>
      <c r="M43" s="18"/>
      <c r="N43" s="17" t="str">
        <f t="shared" ca="1" si="20"/>
        <v/>
      </c>
      <c r="P43">
        <f t="shared" si="21"/>
        <v>0</v>
      </c>
      <c r="Q43">
        <f t="shared" ca="1" si="28"/>
        <v>0</v>
      </c>
      <c r="R43">
        <f t="shared" si="22"/>
        <v>0</v>
      </c>
      <c r="S43">
        <f t="shared" ca="1" si="23"/>
        <v>80.000000000000568</v>
      </c>
      <c r="T43" t="str">
        <f>IF(H43="","",VLOOKUP(H43,'Соль SKU'!$A$1:$B$150,2,0))</f>
        <v/>
      </c>
      <c r="U43">
        <f t="shared" ca="1" si="24"/>
        <v>8.6458333333333339</v>
      </c>
      <c r="V43">
        <f t="shared" si="25"/>
        <v>0</v>
      </c>
      <c r="W43">
        <f t="shared" ca="1" si="26"/>
        <v>0</v>
      </c>
      <c r="X43" t="str">
        <f t="shared" ca="1" si="27"/>
        <v/>
      </c>
    </row>
    <row r="44" spans="10:24" ht="13.75" customHeight="1" x14ac:dyDescent="0.2">
      <c r="J44" s="9" t="str">
        <f t="shared" ca="1" si="10"/>
        <v/>
      </c>
      <c r="K44" s="16" t="str">
        <f>IF(H44="", "", IF(H44="-","",VLOOKUP(H44, 'Соль SKU'!$A$1:$C$150, 3, 0)))</f>
        <v/>
      </c>
      <c r="M44" s="18"/>
      <c r="N44" s="17" t="str">
        <f t="shared" ca="1" si="20"/>
        <v/>
      </c>
      <c r="P44">
        <f t="shared" si="21"/>
        <v>0</v>
      </c>
      <c r="Q44">
        <f t="shared" ca="1" si="28"/>
        <v>0</v>
      </c>
      <c r="R44">
        <f t="shared" si="22"/>
        <v>0</v>
      </c>
      <c r="S44">
        <f t="shared" ca="1" si="23"/>
        <v>80.000000000000568</v>
      </c>
      <c r="T44" t="str">
        <f>IF(H44="","",VLOOKUP(H44,'Соль SKU'!$A$1:$B$150,2,0))</f>
        <v/>
      </c>
      <c r="U44">
        <f t="shared" ca="1" si="24"/>
        <v>8.6458333333333339</v>
      </c>
      <c r="V44">
        <f t="shared" si="25"/>
        <v>0</v>
      </c>
      <c r="W44">
        <f t="shared" ca="1" si="26"/>
        <v>0</v>
      </c>
      <c r="X44" t="str">
        <f t="shared" ca="1" si="27"/>
        <v/>
      </c>
    </row>
    <row r="45" spans="10:24" ht="13.75" customHeight="1" x14ac:dyDescent="0.2">
      <c r="J45" s="9" t="str">
        <f t="shared" ca="1" si="10"/>
        <v/>
      </c>
      <c r="K45" s="16" t="str">
        <f>IF(H45="", "", IF(H45="-","",VLOOKUP(H45, 'Соль SKU'!$A$1:$C$150, 3, 0)))</f>
        <v/>
      </c>
      <c r="M45" s="18"/>
      <c r="N45" s="17" t="str">
        <f t="shared" ca="1" si="20"/>
        <v/>
      </c>
      <c r="P45">
        <f t="shared" si="21"/>
        <v>0</v>
      </c>
      <c r="Q45">
        <f t="shared" ca="1" si="28"/>
        <v>0</v>
      </c>
      <c r="R45">
        <f t="shared" si="22"/>
        <v>0</v>
      </c>
      <c r="S45">
        <f t="shared" ca="1" si="23"/>
        <v>80.000000000000568</v>
      </c>
      <c r="T45" t="str">
        <f>IF(H45="","",VLOOKUP(H45,'Соль SKU'!$A$1:$B$150,2,0))</f>
        <v/>
      </c>
      <c r="U45">
        <f t="shared" ca="1" si="24"/>
        <v>8.6458333333333339</v>
      </c>
      <c r="V45">
        <f t="shared" si="25"/>
        <v>0</v>
      </c>
      <c r="W45">
        <f t="shared" ca="1" si="26"/>
        <v>0</v>
      </c>
      <c r="X45" t="str">
        <f t="shared" ca="1" si="27"/>
        <v/>
      </c>
    </row>
    <row r="46" spans="10:24" ht="13.75" customHeight="1" x14ac:dyDescent="0.2">
      <c r="J46" s="9" t="str">
        <f t="shared" ca="1" si="10"/>
        <v/>
      </c>
      <c r="K46" s="16" t="str">
        <f>IF(H46="", "", IF(H46="-","",VLOOKUP(H46, 'Соль SKU'!$A$1:$C$150, 3, 0)))</f>
        <v/>
      </c>
    </row>
    <row r="47" spans="10:24" ht="13.75" customHeight="1" x14ac:dyDescent="0.2">
      <c r="J47" s="9" t="str">
        <f t="shared" ca="1" si="10"/>
        <v/>
      </c>
      <c r="K47" s="16" t="str">
        <f>IF(H47="", "", IF(H47="-","",VLOOKUP(H47, 'Соль SKU'!$A$1:$C$150, 3, 0)))</f>
        <v/>
      </c>
    </row>
    <row r="48" spans="10:24" ht="13.75" customHeight="1" x14ac:dyDescent="0.2">
      <c r="J48" s="9" t="str">
        <f t="shared" ca="1" si="10"/>
        <v/>
      </c>
      <c r="K48" s="16" t="str">
        <f>IF(H48="", "", IF(H48="-","",VLOOKUP(H48, 'Соль SKU'!$A$1:$C$150, 3, 0)))</f>
        <v/>
      </c>
    </row>
    <row r="49" spans="10:11" ht="13.75" customHeight="1" x14ac:dyDescent="0.2">
      <c r="J49" s="9" t="str">
        <f t="shared" ca="1" si="10"/>
        <v/>
      </c>
      <c r="K49" s="16" t="str">
        <f>IF(H49="", "", IF(H49="-","",VLOOKUP(H49, 'Соль SKU'!$A$1:$C$150, 3, 0)))</f>
        <v/>
      </c>
    </row>
    <row r="50" spans="10:11" ht="13.75" customHeight="1" x14ac:dyDescent="0.2">
      <c r="J50" s="9" t="str">
        <f t="shared" ca="1" si="10"/>
        <v/>
      </c>
      <c r="K50" s="16" t="str">
        <f>IF(H50="", "", IF(H50="-","",VLOOKUP(H50, 'Соль SKU'!$A$1:$C$150, 3, 0)))</f>
        <v/>
      </c>
    </row>
    <row r="51" spans="10:11" ht="13.75" customHeight="1" x14ac:dyDescent="0.2">
      <c r="J51" s="9" t="str">
        <f t="shared" ca="1" si="10"/>
        <v/>
      </c>
      <c r="K51" s="16" t="str">
        <f>IF(H51="", "", IF(H51="-","",VLOOKUP(H51, 'Соль SKU'!$A$1:$C$150, 3, 0)))</f>
        <v/>
      </c>
    </row>
    <row r="52" spans="10:11" ht="13.75" customHeight="1" x14ac:dyDescent="0.2">
      <c r="J52" s="9" t="str">
        <f t="shared" ca="1" si="10"/>
        <v/>
      </c>
      <c r="K52" s="16" t="str">
        <f>IF(H52="", "", IF(H52="-","",VLOOKUP(H52, 'Соль SKU'!$A$1:$C$150, 3, 0)))</f>
        <v/>
      </c>
    </row>
    <row r="53" spans="10:11" ht="13.75" customHeight="1" x14ac:dyDescent="0.2">
      <c r="J53" s="9" t="str">
        <f t="shared" ref="J53:J116" ca="1" si="29">IF(M53="", IF(O53="","",ROUND(X53+(INDIRECT("S" &amp; ROW() - 1) - S53),0)),IF(O53="", "", ROUND(INDIRECT("S" &amp; ROW() - 1) - S53,0)))</f>
        <v/>
      </c>
      <c r="K53" s="16" t="str">
        <f>IF(H53="", "", IF(H53="-","",VLOOKUP(H53, 'Соль SKU'!$A$1:$C$150, 3, 0)))</f>
        <v/>
      </c>
    </row>
    <row r="54" spans="10:11" ht="13.75" customHeight="1" x14ac:dyDescent="0.2">
      <c r="J54" s="9" t="str">
        <f t="shared" ca="1" si="29"/>
        <v/>
      </c>
      <c r="K54" s="16" t="str">
        <f>IF(H54="", "", IF(H54="-","",VLOOKUP(H54, 'Соль SKU'!$A$1:$C$150, 3, 0)))</f>
        <v/>
      </c>
    </row>
    <row r="55" spans="10:11" ht="13.75" customHeight="1" x14ac:dyDescent="0.2">
      <c r="J55" s="9" t="str">
        <f t="shared" ca="1" si="29"/>
        <v/>
      </c>
      <c r="K55" s="16" t="str">
        <f>IF(H55="", "", IF(H55="-","",VLOOKUP(H55, 'Соль SKU'!$A$1:$C$150, 3, 0)))</f>
        <v/>
      </c>
    </row>
    <row r="56" spans="10:11" ht="13.75" customHeight="1" x14ac:dyDescent="0.2">
      <c r="J56" s="9" t="str">
        <f t="shared" ca="1" si="29"/>
        <v/>
      </c>
      <c r="K56" s="16" t="str">
        <f>IF(H56="", "", IF(H56="-","",VLOOKUP(H56, 'Соль SKU'!$A$1:$C$150, 3, 0)))</f>
        <v/>
      </c>
    </row>
    <row r="57" spans="10:11" ht="13.75" customHeight="1" x14ac:dyDescent="0.2">
      <c r="J57" s="9" t="str">
        <f t="shared" ca="1" si="29"/>
        <v/>
      </c>
      <c r="K57" s="16" t="str">
        <f>IF(H57="", "", IF(H57="-","",VLOOKUP(H57, 'Соль SKU'!$A$1:$C$150, 3, 0)))</f>
        <v/>
      </c>
    </row>
    <row r="58" spans="10:11" ht="13.75" customHeight="1" x14ac:dyDescent="0.2">
      <c r="J58" s="9" t="str">
        <f t="shared" ca="1" si="29"/>
        <v/>
      </c>
      <c r="K58" s="16" t="str">
        <f>IF(H58="", "", IF(H58="-","",VLOOKUP(H58, 'Соль SKU'!$A$1:$C$150, 3, 0)))</f>
        <v/>
      </c>
    </row>
    <row r="59" spans="10:11" ht="13.75" customHeight="1" x14ac:dyDescent="0.2">
      <c r="J59" s="9" t="str">
        <f t="shared" ca="1" si="29"/>
        <v/>
      </c>
      <c r="K59" s="16" t="str">
        <f>IF(H59="", "", IF(H59="-","",VLOOKUP(H59, 'Соль SKU'!$A$1:$C$150, 3, 0)))</f>
        <v/>
      </c>
    </row>
    <row r="60" spans="10:11" ht="13.75" customHeight="1" x14ac:dyDescent="0.2">
      <c r="J60" s="9" t="str">
        <f t="shared" ca="1" si="29"/>
        <v/>
      </c>
      <c r="K60" s="16" t="str">
        <f>IF(H60="", "", IF(H60="-","",VLOOKUP(H60, 'Соль SKU'!$A$1:$C$150, 3, 0)))</f>
        <v/>
      </c>
    </row>
    <row r="61" spans="10:11" ht="13.75" customHeight="1" x14ac:dyDescent="0.2">
      <c r="J61" s="9" t="str">
        <f t="shared" ca="1" si="29"/>
        <v/>
      </c>
      <c r="K61" s="16" t="str">
        <f>IF(H61="", "", IF(H61="-","",VLOOKUP(H61, 'Соль SKU'!$A$1:$C$150, 3, 0)))</f>
        <v/>
      </c>
    </row>
    <row r="62" spans="10:11" ht="13.75" customHeight="1" x14ac:dyDescent="0.2">
      <c r="J62" s="9" t="str">
        <f t="shared" ca="1" si="29"/>
        <v/>
      </c>
      <c r="K62" s="16" t="str">
        <f>IF(H62="", "", IF(H62="-","",VLOOKUP(H62, 'Соль SKU'!$A$1:$C$150, 3, 0)))</f>
        <v/>
      </c>
    </row>
    <row r="63" spans="10:11" ht="13.75" customHeight="1" x14ac:dyDescent="0.2">
      <c r="J63" s="9" t="str">
        <f t="shared" ca="1" si="29"/>
        <v/>
      </c>
      <c r="K63" s="16" t="str">
        <f>IF(H63="", "", IF(H63="-","",VLOOKUP(H63, 'Соль SKU'!$A$1:$C$150, 3, 0)))</f>
        <v/>
      </c>
    </row>
    <row r="64" spans="10:11" ht="13.75" customHeight="1" x14ac:dyDescent="0.2">
      <c r="J64" s="9" t="str">
        <f t="shared" ca="1" si="29"/>
        <v/>
      </c>
      <c r="K64" s="16" t="str">
        <f>IF(H64="", "", IF(H64="-","",VLOOKUP(H64, 'Соль SKU'!$A$1:$C$150, 3, 0)))</f>
        <v/>
      </c>
    </row>
    <row r="65" spans="10:11" ht="13.75" customHeight="1" x14ac:dyDescent="0.2">
      <c r="J65" s="9" t="str">
        <f t="shared" ca="1" si="29"/>
        <v/>
      </c>
      <c r="K65" s="16" t="str">
        <f>IF(H65="", "", IF(H65="-","",VLOOKUP(H65, 'Соль SKU'!$A$1:$C$150, 3, 0)))</f>
        <v/>
      </c>
    </row>
    <row r="66" spans="10:11" ht="13.75" customHeight="1" x14ac:dyDescent="0.2">
      <c r="J66" s="9" t="str">
        <f t="shared" ca="1" si="29"/>
        <v/>
      </c>
      <c r="K66" s="16" t="str">
        <f>IF(H66="", "", IF(H66="-","",VLOOKUP(H66, 'Соль SKU'!$A$1:$C$150, 3, 0)))</f>
        <v/>
      </c>
    </row>
    <row r="67" spans="10:11" ht="13.75" customHeight="1" x14ac:dyDescent="0.2">
      <c r="J67" s="9" t="str">
        <f t="shared" ca="1" si="29"/>
        <v/>
      </c>
      <c r="K67" s="16" t="str">
        <f>IF(H67="", "", IF(H67="-","",VLOOKUP(H67, 'Соль SKU'!$A$1:$C$150, 3, 0)))</f>
        <v/>
      </c>
    </row>
    <row r="68" spans="10:11" ht="13.75" customHeight="1" x14ac:dyDescent="0.2">
      <c r="J68" s="9" t="str">
        <f t="shared" ca="1" si="29"/>
        <v/>
      </c>
      <c r="K68" s="16" t="str">
        <f>IF(H68="", "", IF(H68="-","",VLOOKUP(H68, 'Соль SKU'!$A$1:$C$150, 3, 0)))</f>
        <v/>
      </c>
    </row>
    <row r="69" spans="10:11" ht="13.75" customHeight="1" x14ac:dyDescent="0.2">
      <c r="J69" s="9" t="str">
        <f t="shared" ca="1" si="29"/>
        <v/>
      </c>
      <c r="K69" s="16" t="str">
        <f>IF(H69="", "", IF(H69="-","",VLOOKUP(H69, 'Соль SKU'!$A$1:$C$150, 3, 0)))</f>
        <v/>
      </c>
    </row>
    <row r="70" spans="10:11" ht="13.75" customHeight="1" x14ac:dyDescent="0.2">
      <c r="J70" s="9" t="str">
        <f t="shared" ca="1" si="29"/>
        <v/>
      </c>
      <c r="K70" s="16" t="str">
        <f>IF(H70="", "", IF(H70="-","",VLOOKUP(H70, 'Соль SKU'!$A$1:$C$150, 3, 0)))</f>
        <v/>
      </c>
    </row>
    <row r="71" spans="10:11" ht="13.75" customHeight="1" x14ac:dyDescent="0.2">
      <c r="J71" s="9" t="str">
        <f t="shared" ca="1" si="29"/>
        <v/>
      </c>
      <c r="K71" s="16" t="str">
        <f>IF(H71="", "", IF(H71="-","",VLOOKUP(H71, 'Соль SKU'!$A$1:$C$150, 3, 0)))</f>
        <v/>
      </c>
    </row>
    <row r="72" spans="10:11" ht="13.75" customHeight="1" x14ac:dyDescent="0.2">
      <c r="J72" s="9" t="str">
        <f t="shared" ca="1" si="29"/>
        <v/>
      </c>
      <c r="K72" s="16" t="str">
        <f>IF(H72="", "", IF(H72="-","",VLOOKUP(H72, 'Соль SKU'!$A$1:$C$150, 3, 0)))</f>
        <v/>
      </c>
    </row>
    <row r="73" spans="10:11" ht="13.75" customHeight="1" x14ac:dyDescent="0.2">
      <c r="J73" s="9" t="str">
        <f t="shared" ca="1" si="29"/>
        <v/>
      </c>
      <c r="K73" s="16" t="str">
        <f>IF(H73="", "", IF(H73="-","",VLOOKUP(H73, 'Соль SKU'!$A$1:$C$150, 3, 0)))</f>
        <v/>
      </c>
    </row>
    <row r="74" spans="10:11" ht="13.75" customHeight="1" x14ac:dyDescent="0.2">
      <c r="J74" s="9" t="str">
        <f t="shared" ca="1" si="29"/>
        <v/>
      </c>
      <c r="K74" s="16" t="str">
        <f>IF(H74="", "", IF(H74="-","",VLOOKUP(H74, 'Соль SKU'!$A$1:$C$150, 3, 0)))</f>
        <v/>
      </c>
    </row>
    <row r="75" spans="10:11" ht="13.75" customHeight="1" x14ac:dyDescent="0.2">
      <c r="J75" s="9" t="str">
        <f t="shared" ca="1" si="29"/>
        <v/>
      </c>
      <c r="K75" s="16" t="str">
        <f>IF(H75="", "", IF(H75="-","",VLOOKUP(H75, 'Соль SKU'!$A$1:$C$150, 3, 0)))</f>
        <v/>
      </c>
    </row>
    <row r="76" spans="10:11" ht="13.75" customHeight="1" x14ac:dyDescent="0.2">
      <c r="J76" s="9" t="str">
        <f t="shared" ca="1" si="29"/>
        <v/>
      </c>
      <c r="K76" s="16" t="str">
        <f>IF(H76="", "", IF(H76="-","",VLOOKUP(H76, 'Соль SKU'!$A$1:$C$150, 3, 0)))</f>
        <v/>
      </c>
    </row>
    <row r="77" spans="10:11" ht="13.75" customHeight="1" x14ac:dyDescent="0.2">
      <c r="J77" s="9" t="str">
        <f t="shared" ca="1" si="29"/>
        <v/>
      </c>
      <c r="K77" s="16" t="str">
        <f>IF(H77="", "", IF(H77="-","",VLOOKUP(H77, 'Соль SKU'!$A$1:$C$150, 3, 0)))</f>
        <v/>
      </c>
    </row>
    <row r="78" spans="10:11" ht="13.75" customHeight="1" x14ac:dyDescent="0.2">
      <c r="J78" s="9" t="str">
        <f t="shared" ca="1" si="29"/>
        <v/>
      </c>
      <c r="K78" s="16" t="str">
        <f>IF(H78="", "", IF(H78="-","",VLOOKUP(H78, 'Соль SKU'!$A$1:$C$150, 3, 0)))</f>
        <v/>
      </c>
    </row>
    <row r="79" spans="10:11" ht="13.75" customHeight="1" x14ac:dyDescent="0.2">
      <c r="J79" s="9" t="str">
        <f t="shared" ca="1" si="29"/>
        <v/>
      </c>
      <c r="K79" s="16" t="str">
        <f>IF(H79="", "", IF(H79="-","",VLOOKUP(H79, 'Соль SKU'!$A$1:$C$150, 3, 0)))</f>
        <v/>
      </c>
    </row>
    <row r="80" spans="10:11" ht="13.75" customHeight="1" x14ac:dyDescent="0.2">
      <c r="J80" s="9" t="str">
        <f t="shared" ca="1" si="29"/>
        <v/>
      </c>
      <c r="K80" s="16" t="str">
        <f>IF(H80="", "", IF(H80="-","",VLOOKUP(H80, 'Соль SKU'!$A$1:$C$150, 3, 0)))</f>
        <v/>
      </c>
    </row>
    <row r="81" spans="10:11" ht="13.75" customHeight="1" x14ac:dyDescent="0.2">
      <c r="J81" s="9" t="str">
        <f t="shared" ca="1" si="29"/>
        <v/>
      </c>
      <c r="K81" s="16" t="str">
        <f>IF(H81="", "", IF(H81="-","",VLOOKUP(H81, 'Соль SKU'!$A$1:$C$150, 3, 0)))</f>
        <v/>
      </c>
    </row>
    <row r="82" spans="10:11" ht="13.75" customHeight="1" x14ac:dyDescent="0.2">
      <c r="J82" s="9" t="str">
        <f t="shared" ca="1" si="29"/>
        <v/>
      </c>
      <c r="K82" s="16" t="str">
        <f>IF(H82="", "", IF(H82="-","",VLOOKUP(H82, 'Соль SKU'!$A$1:$C$150, 3, 0)))</f>
        <v/>
      </c>
    </row>
    <row r="83" spans="10:11" ht="13.75" customHeight="1" x14ac:dyDescent="0.2">
      <c r="J83" s="9" t="str">
        <f t="shared" ca="1" si="29"/>
        <v/>
      </c>
      <c r="K83" s="16" t="str">
        <f>IF(H83="", "", IF(H83="-","",VLOOKUP(H83, 'Соль SKU'!$A$1:$C$150, 3, 0)))</f>
        <v/>
      </c>
    </row>
    <row r="84" spans="10:11" ht="13.75" customHeight="1" x14ac:dyDescent="0.2">
      <c r="J84" s="9" t="str">
        <f t="shared" ca="1" si="29"/>
        <v/>
      </c>
      <c r="K84" s="16" t="str">
        <f>IF(H84="", "", IF(H84="-","",VLOOKUP(H84, 'Соль SKU'!$A$1:$C$150, 3, 0)))</f>
        <v/>
      </c>
    </row>
    <row r="85" spans="10:11" ht="13.75" customHeight="1" x14ac:dyDescent="0.2">
      <c r="J85" s="9" t="str">
        <f t="shared" ca="1" si="29"/>
        <v/>
      </c>
      <c r="K85" s="16" t="str">
        <f>IF(H85="", "", IF(H85="-","",VLOOKUP(H85, 'Соль SKU'!$A$1:$C$150, 3, 0)))</f>
        <v/>
      </c>
    </row>
    <row r="86" spans="10:11" ht="13.75" customHeight="1" x14ac:dyDescent="0.2">
      <c r="J86" s="9" t="str">
        <f t="shared" ca="1" si="29"/>
        <v/>
      </c>
      <c r="K86" s="16" t="str">
        <f>IF(H86="", "", IF(H86="-","",VLOOKUP(H86, 'Соль SKU'!$A$1:$C$150, 3, 0)))</f>
        <v/>
      </c>
    </row>
    <row r="87" spans="10:11" ht="13.75" customHeight="1" x14ac:dyDescent="0.2">
      <c r="J87" s="9" t="str">
        <f t="shared" ca="1" si="29"/>
        <v/>
      </c>
      <c r="K87" s="16" t="str">
        <f>IF(H87="", "", IF(H87="-","",VLOOKUP(H87, 'Соль SKU'!$A$1:$C$150, 3, 0)))</f>
        <v/>
      </c>
    </row>
    <row r="88" spans="10:11" ht="13.75" customHeight="1" x14ac:dyDescent="0.2">
      <c r="J88" s="9" t="str">
        <f t="shared" ca="1" si="29"/>
        <v/>
      </c>
      <c r="K88" s="16" t="str">
        <f>IF(H88="", "", IF(H88="-","",VLOOKUP(H88, 'Соль SKU'!$A$1:$C$150, 3, 0)))</f>
        <v/>
      </c>
    </row>
    <row r="89" spans="10:11" ht="13.75" customHeight="1" x14ac:dyDescent="0.2">
      <c r="J89" s="9" t="str">
        <f t="shared" ca="1" si="29"/>
        <v/>
      </c>
      <c r="K89" s="16" t="str">
        <f>IF(H89="", "", IF(H89="-","",VLOOKUP(H89, 'Соль SKU'!$A$1:$C$150, 3, 0)))</f>
        <v/>
      </c>
    </row>
    <row r="90" spans="10:11" ht="13.75" customHeight="1" x14ac:dyDescent="0.2">
      <c r="J90" s="9" t="str">
        <f t="shared" ca="1" si="29"/>
        <v/>
      </c>
      <c r="K90" s="16" t="str">
        <f>IF(H90="", "", IF(H90="-","",VLOOKUP(H90, 'Соль SKU'!$A$1:$C$150, 3, 0)))</f>
        <v/>
      </c>
    </row>
    <row r="91" spans="10:11" ht="13.75" customHeight="1" x14ac:dyDescent="0.2">
      <c r="J91" s="9" t="str">
        <f t="shared" ca="1" si="29"/>
        <v/>
      </c>
      <c r="K91" s="16" t="str">
        <f>IF(H91="", "", IF(H91="-","",VLOOKUP(H91, 'Соль SKU'!$A$1:$C$150, 3, 0)))</f>
        <v/>
      </c>
    </row>
    <row r="92" spans="10:11" ht="13.75" customHeight="1" x14ac:dyDescent="0.2">
      <c r="J92" s="9" t="str">
        <f t="shared" ca="1" si="29"/>
        <v/>
      </c>
      <c r="K92" s="16" t="str">
        <f>IF(H92="", "", IF(H92="-","",VLOOKUP(H92, 'Соль SKU'!$A$1:$C$150, 3, 0)))</f>
        <v/>
      </c>
    </row>
    <row r="93" spans="10:11" ht="13.75" customHeight="1" x14ac:dyDescent="0.2">
      <c r="J93" s="9" t="str">
        <f t="shared" ca="1" si="29"/>
        <v/>
      </c>
      <c r="K93" s="16" t="str">
        <f>IF(H93="", "", IF(H93="-","",VLOOKUP(H93, 'Соль SKU'!$A$1:$C$150, 3, 0)))</f>
        <v/>
      </c>
    </row>
    <row r="94" spans="10:11" ht="13.75" customHeight="1" x14ac:dyDescent="0.2">
      <c r="J94" s="9" t="str">
        <f t="shared" ca="1" si="29"/>
        <v/>
      </c>
      <c r="K94" s="16" t="str">
        <f>IF(H94="", "", IF(H94="-","",VLOOKUP(H94, 'Соль SKU'!$A$1:$C$150, 3, 0)))</f>
        <v/>
      </c>
    </row>
    <row r="95" spans="10:11" ht="13.75" customHeight="1" x14ac:dyDescent="0.2">
      <c r="J95" s="9" t="str">
        <f t="shared" ca="1" si="29"/>
        <v/>
      </c>
      <c r="K95" s="16" t="str">
        <f>IF(H95="", "", IF(H95="-","",VLOOKUP(H95, 'Соль SKU'!$A$1:$C$150, 3, 0)))</f>
        <v/>
      </c>
    </row>
    <row r="96" spans="10:11" ht="13.75" customHeight="1" x14ac:dyDescent="0.2">
      <c r="J96" s="9" t="str">
        <f t="shared" ca="1" si="29"/>
        <v/>
      </c>
      <c r="K96" s="16" t="str">
        <f>IF(H96="", "", IF(H96="-","",VLOOKUP(H96, 'Соль SKU'!$A$1:$C$150, 3, 0)))</f>
        <v/>
      </c>
    </row>
    <row r="97" spans="10:11" ht="13.75" customHeight="1" x14ac:dyDescent="0.2">
      <c r="J97" s="9" t="str">
        <f t="shared" ca="1" si="29"/>
        <v/>
      </c>
      <c r="K97" s="16" t="str">
        <f>IF(H97="", "", IF(H97="-","",VLOOKUP(H97, 'Соль SKU'!$A$1:$C$150, 3, 0)))</f>
        <v/>
      </c>
    </row>
    <row r="98" spans="10:11" ht="13.75" customHeight="1" x14ac:dyDescent="0.2">
      <c r="J98" s="9" t="str">
        <f t="shared" ca="1" si="29"/>
        <v/>
      </c>
      <c r="K98" s="16" t="str">
        <f>IF(H98="", "", IF(H98="-","",VLOOKUP(H98, 'Соль SKU'!$A$1:$C$150, 3, 0)))</f>
        <v/>
      </c>
    </row>
    <row r="99" spans="10:11" ht="13.75" customHeight="1" x14ac:dyDescent="0.2">
      <c r="J99" s="9" t="str">
        <f t="shared" ca="1" si="29"/>
        <v/>
      </c>
      <c r="K99" s="16" t="str">
        <f>IF(H99="", "", IF(H99="-","",VLOOKUP(H99, 'Соль SKU'!$A$1:$C$150, 3, 0)))</f>
        <v/>
      </c>
    </row>
    <row r="100" spans="10:11" ht="13.75" customHeight="1" x14ac:dyDescent="0.2">
      <c r="J100" s="9" t="str">
        <f t="shared" ca="1" si="29"/>
        <v/>
      </c>
      <c r="K100" s="16" t="str">
        <f>IF(H100="", "", IF(H100="-","",VLOOKUP(H100, 'Соль SKU'!$A$1:$C$150, 3, 0)))</f>
        <v/>
      </c>
    </row>
    <row r="101" spans="10:11" ht="13.75" customHeight="1" x14ac:dyDescent="0.2">
      <c r="J101" s="9" t="str">
        <f t="shared" ca="1" si="29"/>
        <v/>
      </c>
      <c r="K101" s="16" t="str">
        <f>IF(H101="", "", IF(H101="-","",VLOOKUP(H101, 'Соль SKU'!$A$1:$C$150, 3, 0)))</f>
        <v/>
      </c>
    </row>
    <row r="102" spans="10:11" ht="13.75" customHeight="1" x14ac:dyDescent="0.2">
      <c r="J102" s="9" t="str">
        <f t="shared" ca="1" si="29"/>
        <v/>
      </c>
      <c r="K102" s="16" t="str">
        <f>IF(H102="", "", IF(H102="-","",VLOOKUP(H102, 'Соль SKU'!$A$1:$C$150, 3, 0)))</f>
        <v/>
      </c>
    </row>
    <row r="103" spans="10:11" ht="13.75" customHeight="1" x14ac:dyDescent="0.2">
      <c r="J103" s="9" t="str">
        <f t="shared" ca="1" si="29"/>
        <v/>
      </c>
      <c r="K103" s="16" t="str">
        <f>IF(H103="", "", IF(H103="-","",VLOOKUP(H103, 'Соль SKU'!$A$1:$C$150, 3, 0)))</f>
        <v/>
      </c>
    </row>
    <row r="104" spans="10:11" ht="13.75" customHeight="1" x14ac:dyDescent="0.2">
      <c r="J104" s="9" t="str">
        <f t="shared" ca="1" si="29"/>
        <v/>
      </c>
      <c r="K104" s="16" t="str">
        <f>IF(H104="", "", IF(H104="-","",VLOOKUP(H104, 'Соль SKU'!$A$1:$C$150, 3, 0)))</f>
        <v/>
      </c>
    </row>
    <row r="105" spans="10:11" ht="13.75" customHeight="1" x14ac:dyDescent="0.2">
      <c r="J105" s="9" t="str">
        <f t="shared" ca="1" si="29"/>
        <v/>
      </c>
      <c r="K105" s="16" t="str">
        <f>IF(H105="", "", IF(H105="-","",VLOOKUP(H105, 'Соль SKU'!$A$1:$C$150, 3, 0)))</f>
        <v/>
      </c>
    </row>
    <row r="106" spans="10:11" ht="13.75" customHeight="1" x14ac:dyDescent="0.2">
      <c r="J106" s="9" t="str">
        <f t="shared" ca="1" si="29"/>
        <v/>
      </c>
      <c r="K106" s="16" t="str">
        <f>IF(H106="", "", IF(H106="-","",VLOOKUP(H106, 'Соль SKU'!$A$1:$C$150, 3, 0)))</f>
        <v/>
      </c>
    </row>
    <row r="107" spans="10:11" ht="13.75" customHeight="1" x14ac:dyDescent="0.2">
      <c r="J107" s="9" t="str">
        <f t="shared" ca="1" si="29"/>
        <v/>
      </c>
      <c r="K107" s="16" t="str">
        <f>IF(H107="", "", IF(H107="-","",VLOOKUP(H107, 'Соль SKU'!$A$1:$C$150, 3, 0)))</f>
        <v/>
      </c>
    </row>
    <row r="108" spans="10:11" ht="13.75" customHeight="1" x14ac:dyDescent="0.2">
      <c r="J108" s="9" t="str">
        <f t="shared" ca="1" si="29"/>
        <v/>
      </c>
      <c r="K108" s="16" t="str">
        <f>IF(H108="", "", IF(H108="-","",VLOOKUP(H108, 'Соль SKU'!$A$1:$C$150, 3, 0)))</f>
        <v/>
      </c>
    </row>
    <row r="109" spans="10:11" ht="13.75" customHeight="1" x14ac:dyDescent="0.2">
      <c r="J109" s="9" t="str">
        <f t="shared" ca="1" si="29"/>
        <v/>
      </c>
      <c r="K109" s="16" t="str">
        <f>IF(H109="", "", IF(H109="-","",VLOOKUP(H109, 'Соль SKU'!$A$1:$C$150, 3, 0)))</f>
        <v/>
      </c>
    </row>
    <row r="110" spans="10:11" ht="13.75" customHeight="1" x14ac:dyDescent="0.2">
      <c r="J110" s="9" t="str">
        <f t="shared" ca="1" si="29"/>
        <v/>
      </c>
      <c r="K110" s="16" t="str">
        <f>IF(H110="", "", IF(H110="-","",VLOOKUP(H110, 'Соль SKU'!$A$1:$C$150, 3, 0)))</f>
        <v/>
      </c>
    </row>
    <row r="111" spans="10:11" ht="13.75" customHeight="1" x14ac:dyDescent="0.2">
      <c r="J111" s="9" t="str">
        <f t="shared" ca="1" si="29"/>
        <v/>
      </c>
      <c r="K111" s="16" t="str">
        <f>IF(H111="", "", IF(H111="-","",VLOOKUP(H111, 'Соль SKU'!$A$1:$C$150, 3, 0)))</f>
        <v/>
      </c>
    </row>
    <row r="112" spans="10:11" ht="13.75" customHeight="1" x14ac:dyDescent="0.2">
      <c r="J112" s="9" t="str">
        <f t="shared" ca="1" si="29"/>
        <v/>
      </c>
      <c r="K112" s="16" t="str">
        <f>IF(H112="", "", IF(H112="-","",VLOOKUP(H112, 'Соль SKU'!$A$1:$C$150, 3, 0)))</f>
        <v/>
      </c>
    </row>
    <row r="113" spans="10:11" ht="13.75" customHeight="1" x14ac:dyDescent="0.2">
      <c r="J113" s="9" t="str">
        <f t="shared" ca="1" si="29"/>
        <v/>
      </c>
      <c r="K113" s="16" t="str">
        <f>IF(H113="", "", IF(H113="-","",VLOOKUP(H113, 'Соль SKU'!$A$1:$C$150, 3, 0)))</f>
        <v/>
      </c>
    </row>
    <row r="114" spans="10:11" ht="13.75" customHeight="1" x14ac:dyDescent="0.2">
      <c r="J114" s="9" t="str">
        <f t="shared" ca="1" si="29"/>
        <v/>
      </c>
      <c r="K114" s="16" t="str">
        <f>IF(H114="", "", IF(H114="-","",VLOOKUP(H114, 'Соль SKU'!$A$1:$C$150, 3, 0)))</f>
        <v/>
      </c>
    </row>
    <row r="115" spans="10:11" ht="13.75" customHeight="1" x14ac:dyDescent="0.2">
      <c r="J115" s="9" t="str">
        <f t="shared" ca="1" si="29"/>
        <v/>
      </c>
      <c r="K115" s="16" t="str">
        <f>IF(H115="", "", IF(H115="-","",VLOOKUP(H115, 'Соль SKU'!$A$1:$C$150, 3, 0)))</f>
        <v/>
      </c>
    </row>
    <row r="116" spans="10:11" ht="13.75" customHeight="1" x14ac:dyDescent="0.2">
      <c r="J116" s="9" t="str">
        <f t="shared" ca="1" si="29"/>
        <v/>
      </c>
      <c r="K116" s="16" t="str">
        <f>IF(H116="", "", IF(H116="-","",VLOOKUP(H116, 'Соль SKU'!$A$1:$C$150, 3, 0)))</f>
        <v/>
      </c>
    </row>
    <row r="117" spans="10:11" ht="13.75" customHeight="1" x14ac:dyDescent="0.2">
      <c r="J117" s="9" t="str">
        <f t="shared" ref="J117:J158" ca="1" si="30">IF(M117="", IF(O117="","",ROUND(X117+(INDIRECT("S" &amp; ROW() - 1) - S117),0)),IF(O117="", "", ROUND(INDIRECT("S" &amp; ROW() - 1) - S117,0)))</f>
        <v/>
      </c>
      <c r="K117" s="16" t="str">
        <f>IF(H117="", "", IF(H117="-","",VLOOKUP(H117, 'Соль SKU'!$A$1:$C$150, 3, 0)))</f>
        <v/>
      </c>
    </row>
    <row r="118" spans="10:11" ht="13.75" customHeight="1" x14ac:dyDescent="0.2">
      <c r="J118" s="9" t="str">
        <f t="shared" ca="1" si="30"/>
        <v/>
      </c>
      <c r="K118" s="16" t="str">
        <f>IF(H118="", "", IF(H118="-","",VLOOKUP(H118, 'Соль SKU'!$A$1:$C$150, 3, 0)))</f>
        <v/>
      </c>
    </row>
    <row r="119" spans="10:11" ht="13.75" customHeight="1" x14ac:dyDescent="0.2">
      <c r="J119" s="9" t="str">
        <f t="shared" ca="1" si="30"/>
        <v/>
      </c>
      <c r="K119" s="16" t="str">
        <f>IF(H119="", "", IF(H119="-","",VLOOKUP(H119, 'Соль SKU'!$A$1:$C$150, 3, 0)))</f>
        <v/>
      </c>
    </row>
    <row r="120" spans="10:11" ht="13.75" customHeight="1" x14ac:dyDescent="0.2">
      <c r="J120" s="9" t="str">
        <f t="shared" ca="1" si="30"/>
        <v/>
      </c>
      <c r="K120" s="16" t="str">
        <f>IF(H120="", "", IF(H120="-","",VLOOKUP(H120, 'Соль SKU'!$A$1:$C$150, 3, 0)))</f>
        <v/>
      </c>
    </row>
    <row r="121" spans="10:11" ht="13.75" customHeight="1" x14ac:dyDescent="0.2">
      <c r="J121" s="9" t="str">
        <f t="shared" ca="1" si="30"/>
        <v/>
      </c>
      <c r="K121" s="16" t="str">
        <f>IF(H121="", "", IF(H121="-","",VLOOKUP(H121, 'Соль SKU'!$A$1:$C$150, 3, 0)))</f>
        <v/>
      </c>
    </row>
    <row r="122" spans="10:11" ht="13.75" customHeight="1" x14ac:dyDescent="0.2">
      <c r="J122" s="9" t="str">
        <f t="shared" ca="1" si="30"/>
        <v/>
      </c>
      <c r="K122" s="16" t="str">
        <f>IF(H122="", "", IF(H122="-","",VLOOKUP(H122, 'Соль SKU'!$A$1:$C$150, 3, 0)))</f>
        <v/>
      </c>
    </row>
    <row r="123" spans="10:11" ht="13.75" customHeight="1" x14ac:dyDescent="0.2">
      <c r="J123" s="9" t="str">
        <f t="shared" ca="1" si="30"/>
        <v/>
      </c>
      <c r="K123" s="16" t="str">
        <f>IF(H123="", "", IF(H123="-","",VLOOKUP(H123, 'Соль SKU'!$A$1:$C$150, 3, 0)))</f>
        <v/>
      </c>
    </row>
    <row r="124" spans="10:11" ht="13.75" customHeight="1" x14ac:dyDescent="0.2">
      <c r="J124" s="9" t="str">
        <f t="shared" ca="1" si="30"/>
        <v/>
      </c>
      <c r="K124" t="str">
        <f>IF(H124="", "", IF(H124="-","",VLOOKUP(H124, 'Соль SKU'!$A$1:$C$50, 3, 0)))</f>
        <v/>
      </c>
    </row>
    <row r="125" spans="10:11" ht="13.75" customHeight="1" x14ac:dyDescent="0.2">
      <c r="J125" s="9" t="str">
        <f t="shared" ca="1" si="30"/>
        <v/>
      </c>
      <c r="K125" t="str">
        <f>IF(H125="", "", IF(H125="-","",VLOOKUP(H125, 'Соль SKU'!$A$1:$C$50, 3, 0)))</f>
        <v/>
      </c>
    </row>
    <row r="126" spans="10:11" ht="13.75" customHeight="1" x14ac:dyDescent="0.2">
      <c r="J126" s="9" t="str">
        <f t="shared" ca="1" si="30"/>
        <v/>
      </c>
      <c r="K126" t="str">
        <f>IF(H126="", "", IF(H126="-","",VLOOKUP(H126, 'Соль SKU'!$A$1:$C$50, 3, 0)))</f>
        <v/>
      </c>
    </row>
    <row r="127" spans="10:11" ht="13.75" customHeight="1" x14ac:dyDescent="0.2">
      <c r="J127" s="9" t="str">
        <f t="shared" ca="1" si="30"/>
        <v/>
      </c>
      <c r="K127" t="str">
        <f>IF(H127="", "", IF(H127="-","",VLOOKUP(H127, 'Соль SKU'!$A$1:$C$50, 3, 0)))</f>
        <v/>
      </c>
    </row>
    <row r="128" spans="10:11" ht="13.75" customHeight="1" x14ac:dyDescent="0.2">
      <c r="J128" s="9" t="str">
        <f t="shared" ca="1" si="30"/>
        <v/>
      </c>
      <c r="K128" t="str">
        <f>IF(H128="", "", IF(H128="-","",VLOOKUP(H128, 'Соль SKU'!$A$1:$C$50, 3, 0)))</f>
        <v/>
      </c>
    </row>
    <row r="129" spans="10:11" ht="13.75" customHeight="1" x14ac:dyDescent="0.2">
      <c r="J129" s="9" t="str">
        <f t="shared" ca="1" si="30"/>
        <v/>
      </c>
      <c r="K129" t="str">
        <f>IF(H129="", "", IF(H129="-","",VLOOKUP(H129, 'Соль SKU'!$A$1:$C$50, 3, 0)))</f>
        <v/>
      </c>
    </row>
    <row r="130" spans="10:11" ht="13.75" customHeight="1" x14ac:dyDescent="0.2">
      <c r="J130" s="9" t="str">
        <f t="shared" ca="1" si="30"/>
        <v/>
      </c>
      <c r="K130" t="str">
        <f>IF(H130="", "", IF(H130="-","",VLOOKUP(H130, 'Соль SKU'!$A$1:$C$50, 3, 0)))</f>
        <v/>
      </c>
    </row>
    <row r="131" spans="10:11" ht="13.75" customHeight="1" x14ac:dyDescent="0.2">
      <c r="J131" s="9" t="str">
        <f t="shared" ca="1" si="30"/>
        <v/>
      </c>
      <c r="K131" t="str">
        <f>IF(H131="", "", IF(H131="-","",VLOOKUP(H131, 'Соль SKU'!$A$1:$C$50, 3, 0)))</f>
        <v/>
      </c>
    </row>
    <row r="132" spans="10:11" ht="13.75" customHeight="1" x14ac:dyDescent="0.2">
      <c r="J132" s="9" t="str">
        <f t="shared" ca="1" si="30"/>
        <v/>
      </c>
      <c r="K132" t="str">
        <f>IF(H132="", "", IF(H132="-","",VLOOKUP(H132, 'Соль SKU'!$A$1:$C$50, 3, 0)))</f>
        <v/>
      </c>
    </row>
    <row r="133" spans="10:11" ht="13.75" customHeight="1" x14ac:dyDescent="0.2">
      <c r="J133" s="9" t="str">
        <f t="shared" ca="1" si="30"/>
        <v/>
      </c>
      <c r="K133" t="str">
        <f>IF(H133="", "", IF(H133="-","",VLOOKUP(H133, 'Соль SKU'!$A$1:$C$50, 3, 0)))</f>
        <v/>
      </c>
    </row>
    <row r="134" spans="10:11" ht="13.75" customHeight="1" x14ac:dyDescent="0.2">
      <c r="J134" s="9" t="str">
        <f t="shared" ca="1" si="30"/>
        <v/>
      </c>
      <c r="K134" t="str">
        <f>IF(H134="", "", IF(H134="-","",VLOOKUP(H134, 'Соль SKU'!$A$1:$C$50, 3, 0)))</f>
        <v/>
      </c>
    </row>
    <row r="135" spans="10:11" ht="13.75" customHeight="1" x14ac:dyDescent="0.2">
      <c r="J135" s="9" t="str">
        <f t="shared" ca="1" si="30"/>
        <v/>
      </c>
      <c r="K135" t="str">
        <f>IF(H135="", "", IF(H135="-","",VLOOKUP(H135, 'Соль SKU'!$A$1:$C$50, 3, 0)))</f>
        <v/>
      </c>
    </row>
    <row r="136" spans="10:11" ht="13.75" customHeight="1" x14ac:dyDescent="0.2">
      <c r="J136" s="9" t="str">
        <f t="shared" ca="1" si="30"/>
        <v/>
      </c>
      <c r="K136" t="str">
        <f>IF(H136="", "", IF(H136="-","",VLOOKUP(H136, 'Соль SKU'!$A$1:$C$50, 3, 0)))</f>
        <v/>
      </c>
    </row>
    <row r="137" spans="10:11" ht="13.75" customHeight="1" x14ac:dyDescent="0.2">
      <c r="J137" s="9" t="str">
        <f t="shared" ca="1" si="30"/>
        <v/>
      </c>
      <c r="K137" t="str">
        <f>IF(H137="", "", IF(H137="-","",VLOOKUP(H137, 'Соль SKU'!$A$1:$C$50, 3, 0)))</f>
        <v/>
      </c>
    </row>
    <row r="138" spans="10:11" ht="13.75" customHeight="1" x14ac:dyDescent="0.2">
      <c r="J138" s="9" t="str">
        <f t="shared" ca="1" si="30"/>
        <v/>
      </c>
      <c r="K138" t="str">
        <f>IF(H138="", "", IF(H138="-","",VLOOKUP(H138, 'Соль SKU'!$A$1:$C$50, 3, 0)))</f>
        <v/>
      </c>
    </row>
    <row r="139" spans="10:11" ht="13.75" customHeight="1" x14ac:dyDescent="0.2">
      <c r="J139" s="9" t="str">
        <f t="shared" ca="1" si="30"/>
        <v/>
      </c>
      <c r="K139" t="str">
        <f>IF(H139="", "", IF(H139="-","",VLOOKUP(H139, 'Соль SKU'!$A$1:$C$50, 3, 0)))</f>
        <v/>
      </c>
    </row>
    <row r="140" spans="10:11" ht="13.75" customHeight="1" x14ac:dyDescent="0.2">
      <c r="J140" s="9" t="str">
        <f t="shared" ca="1" si="30"/>
        <v/>
      </c>
      <c r="K140" t="str">
        <f>IF(H140="", "", IF(H140="-","",VLOOKUP(H140, 'Соль SKU'!$A$1:$C$50, 3, 0)))</f>
        <v/>
      </c>
    </row>
    <row r="141" spans="10:11" ht="13.75" customHeight="1" x14ac:dyDescent="0.2">
      <c r="J141" s="9" t="str">
        <f t="shared" ca="1" si="30"/>
        <v/>
      </c>
      <c r="K141" t="str">
        <f>IF(H141="", "", IF(H141="-","",VLOOKUP(H141, 'Соль SKU'!$A$1:$C$50, 3, 0)))</f>
        <v/>
      </c>
    </row>
    <row r="142" spans="10:11" ht="13.75" customHeight="1" x14ac:dyDescent="0.2">
      <c r="J142" s="9" t="str">
        <f t="shared" ca="1" si="30"/>
        <v/>
      </c>
      <c r="K142" t="str">
        <f>IF(H142="", "", IF(H142="-","",VLOOKUP(H142, 'Соль SKU'!$A$1:$C$50, 3, 0)))</f>
        <v/>
      </c>
    </row>
    <row r="143" spans="10:11" ht="13.75" customHeight="1" x14ac:dyDescent="0.2">
      <c r="J143" s="9" t="str">
        <f t="shared" ca="1" si="30"/>
        <v/>
      </c>
      <c r="K143" t="str">
        <f>IF(H143="", "", IF(H143="-","",VLOOKUP(H143, 'Соль SKU'!$A$1:$C$50, 3, 0)))</f>
        <v/>
      </c>
    </row>
    <row r="144" spans="10:11" ht="13.75" customHeight="1" x14ac:dyDescent="0.2">
      <c r="J144" s="9" t="str">
        <f t="shared" ca="1" si="30"/>
        <v/>
      </c>
      <c r="K144" t="str">
        <f>IF(H144="", "", IF(H144="-","",VLOOKUP(H144, 'Соль SKU'!$A$1:$C$50, 3, 0)))</f>
        <v/>
      </c>
    </row>
    <row r="145" spans="10:11" ht="13.75" customHeight="1" x14ac:dyDescent="0.2">
      <c r="J145" s="9" t="str">
        <f t="shared" ca="1" si="30"/>
        <v/>
      </c>
      <c r="K145" t="str">
        <f>IF(H145="", "", IF(H145="-","",VLOOKUP(H145, 'Соль SKU'!$A$1:$C$50, 3, 0)))</f>
        <v/>
      </c>
    </row>
    <row r="146" spans="10:11" ht="13.75" customHeight="1" x14ac:dyDescent="0.2">
      <c r="J146" s="9" t="str">
        <f t="shared" ca="1" si="30"/>
        <v/>
      </c>
      <c r="K146" t="str">
        <f>IF(H146="", "", IF(H146="-","",VLOOKUP(H146, 'Соль SKU'!$A$1:$C$50, 3, 0)))</f>
        <v/>
      </c>
    </row>
    <row r="147" spans="10:11" ht="13.75" customHeight="1" x14ac:dyDescent="0.2">
      <c r="J147" s="9" t="str">
        <f t="shared" ca="1" si="30"/>
        <v/>
      </c>
      <c r="K147" t="str">
        <f>IF(H147="", "", IF(H147="-","",VLOOKUP(H147, 'Соль SKU'!$A$1:$C$50, 3, 0)))</f>
        <v/>
      </c>
    </row>
    <row r="148" spans="10:11" ht="13.75" customHeight="1" x14ac:dyDescent="0.2">
      <c r="J148" s="9" t="str">
        <f t="shared" ca="1" si="30"/>
        <v/>
      </c>
      <c r="K148" t="str">
        <f>IF(H148="", "", IF(H148="-","",VLOOKUP(H148, 'Соль SKU'!$A$1:$C$50, 3, 0)))</f>
        <v/>
      </c>
    </row>
    <row r="149" spans="10:11" ht="13.75" customHeight="1" x14ac:dyDescent="0.2">
      <c r="J149" s="9" t="str">
        <f t="shared" ca="1" si="30"/>
        <v/>
      </c>
      <c r="K149" t="str">
        <f>IF(H149="", "", IF(H149="-","",VLOOKUP(H149, 'Соль SKU'!$A$1:$C$50, 3, 0)))</f>
        <v/>
      </c>
    </row>
    <row r="150" spans="10:11" ht="13.75" customHeight="1" x14ac:dyDescent="0.2">
      <c r="J150" s="9" t="str">
        <f t="shared" ca="1" si="30"/>
        <v/>
      </c>
      <c r="K150" t="str">
        <f>IF(H150="", "", IF(H150="-","",VLOOKUP(H150, 'Соль SKU'!$A$1:$C$50, 3, 0)))</f>
        <v/>
      </c>
    </row>
    <row r="151" spans="10:11" ht="13.75" customHeight="1" x14ac:dyDescent="0.2">
      <c r="J151" s="9" t="str">
        <f t="shared" ca="1" si="30"/>
        <v/>
      </c>
      <c r="K151" t="str">
        <f>IF(H151="", "", IF(H151="-","",VLOOKUP(H151, 'Соль SKU'!$A$1:$C$50, 3, 0)))</f>
        <v/>
      </c>
    </row>
    <row r="152" spans="10:11" ht="13.75" customHeight="1" x14ac:dyDescent="0.2">
      <c r="J152" s="9" t="str">
        <f t="shared" ca="1" si="30"/>
        <v/>
      </c>
      <c r="K152" t="str">
        <f>IF(H152="", "", IF(H152="-","",VLOOKUP(H152, 'Соль SKU'!$A$1:$C$50, 3, 0)))</f>
        <v/>
      </c>
    </row>
    <row r="153" spans="10:11" ht="13.75" customHeight="1" x14ac:dyDescent="0.2">
      <c r="J153" s="9" t="str">
        <f t="shared" ca="1" si="30"/>
        <v/>
      </c>
      <c r="K153" t="str">
        <f>IF(H153="", "", IF(H153="-","",VLOOKUP(H153, 'Соль SKU'!$A$1:$C$50, 3, 0)))</f>
        <v/>
      </c>
    </row>
    <row r="154" spans="10:11" ht="13.75" customHeight="1" x14ac:dyDescent="0.2">
      <c r="J154" s="9" t="str">
        <f t="shared" ca="1" si="30"/>
        <v/>
      </c>
      <c r="K154" t="str">
        <f>IF(H154="", "", IF(H154="-","",VLOOKUP(H154, 'Соль SKU'!$A$1:$C$50, 3, 0)))</f>
        <v/>
      </c>
    </row>
    <row r="155" spans="10:11" ht="13.75" customHeight="1" x14ac:dyDescent="0.2">
      <c r="J155" s="9" t="str">
        <f t="shared" ca="1" si="30"/>
        <v/>
      </c>
      <c r="K155" t="str">
        <f>IF(H155="", "", IF(H155="-","",VLOOKUP(H155, 'Соль SKU'!$A$1:$C$50, 3, 0)))</f>
        <v/>
      </c>
    </row>
    <row r="156" spans="10:11" ht="13.75" customHeight="1" x14ac:dyDescent="0.2">
      <c r="J156" s="9" t="str">
        <f t="shared" ca="1" si="30"/>
        <v/>
      </c>
      <c r="K156" t="str">
        <f>IF(H156="", "", IF(H156="-","",VLOOKUP(H156, 'Соль SKU'!$A$1:$C$50, 3, 0)))</f>
        <v/>
      </c>
    </row>
    <row r="157" spans="10:11" ht="13.75" customHeight="1" x14ac:dyDescent="0.2">
      <c r="J157" s="9" t="str">
        <f t="shared" ca="1" si="30"/>
        <v/>
      </c>
      <c r="K157" t="str">
        <f>IF(H157="", "", IF(H157="-","",VLOOKUP(H157, 'Соль SKU'!$A$1:$C$50, 3, 0)))</f>
        <v/>
      </c>
    </row>
    <row r="158" spans="10:11" ht="13.75" customHeight="1" x14ac:dyDescent="0.2">
      <c r="J158" s="9" t="str">
        <f t="shared" ca="1" si="30"/>
        <v/>
      </c>
      <c r="K158" t="str">
        <f>IF(H158="", "", IF(H158="-","",VLOOKUP(H158, 'Соль SKU'!$A$1:$C$50, 3, 0)))</f>
        <v/>
      </c>
    </row>
    <row r="159" spans="10:11" ht="14.5" customHeight="1" x14ac:dyDescent="0.2">
      <c r="K159" t="str">
        <f>IF(H159="", "", IF(H159="-","",VLOOKUP(H159, 'Соль SKU'!$A$1:$C$50, 3, 0)))</f>
        <v/>
      </c>
    </row>
    <row r="160" spans="10:11" ht="14.5" customHeight="1" x14ac:dyDescent="0.2">
      <c r="K160" t="str">
        <f>IF(H160="", "", IF(H160="-","",VLOOKUP(H160, 'Соль SKU'!$A$1:$C$50, 3, 0)))</f>
        <v/>
      </c>
    </row>
    <row r="161" spans="11:11" ht="14.5" customHeight="1" x14ac:dyDescent="0.2">
      <c r="K161" t="str">
        <f>IF(H161="", "", IF(H161="-","",VLOOKUP(H161, 'Соль SKU'!$A$1:$C$50, 3, 0)))</f>
        <v/>
      </c>
    </row>
    <row r="162" spans="11:11" ht="14.5" customHeight="1" x14ac:dyDescent="0.2">
      <c r="K162" t="str">
        <f>IF(H162="", "", IF(H162="-","",VLOOKUP(H162, 'Соль SKU'!$A$1:$C$50, 3, 0)))</f>
        <v/>
      </c>
    </row>
    <row r="163" spans="11:11" ht="14.5" customHeight="1" x14ac:dyDescent="0.2">
      <c r="K163" t="str">
        <f>IF(H163="", "", IF(H163="-","",VLOOKUP(H163, 'Соль SKU'!$A$1:$C$50, 3, 0)))</f>
        <v/>
      </c>
    </row>
    <row r="164" spans="11:11" ht="14.5" customHeight="1" x14ac:dyDescent="0.2">
      <c r="K164" t="str">
        <f>IF(H164="", "", IF(H164="-","",VLOOKUP(H164, 'Соль SKU'!$A$1:$C$50, 3, 0)))</f>
        <v/>
      </c>
    </row>
    <row r="165" spans="11:11" ht="14.5" customHeight="1" x14ac:dyDescent="0.2">
      <c r="K165" t="str">
        <f>IF(H165="", "", IF(H165="-","",VLOOKUP(H165, 'Соль SKU'!$A$1:$C$50, 3, 0)))</f>
        <v/>
      </c>
    </row>
    <row r="166" spans="11:11" ht="14.5" customHeight="1" x14ac:dyDescent="0.2">
      <c r="K166" t="str">
        <f>IF(H166="", "", IF(H166="-","",VLOOKUP(H166, 'Соль SKU'!$A$1:$C$50, 3, 0)))</f>
        <v/>
      </c>
    </row>
    <row r="167" spans="11:11" ht="14.5" customHeight="1" x14ac:dyDescent="0.2">
      <c r="K167" t="str">
        <f>IF(H167="", "", IF(H167="-","",VLOOKUP(H167, 'Соль SKU'!$A$1:$C$50, 3, 0)))</f>
        <v/>
      </c>
    </row>
    <row r="168" spans="11:11" ht="14.5" customHeight="1" x14ac:dyDescent="0.2">
      <c r="K168" t="str">
        <f>IF(H168="", "", IF(H168="-","",VLOOKUP(H168, 'Соль SKU'!$A$1:$C$50, 3, 0)))</f>
        <v/>
      </c>
    </row>
    <row r="169" spans="11:11" ht="14.5" customHeight="1" x14ac:dyDescent="0.2">
      <c r="K169" t="str">
        <f>IF(H169="", "", IF(H169="-","",VLOOKUP(H169, 'Соль SKU'!$A$1:$C$50, 3, 0)))</f>
        <v/>
      </c>
    </row>
    <row r="170" spans="11:11" ht="14.5" customHeight="1" x14ac:dyDescent="0.2">
      <c r="K170" t="str">
        <f>IF(H170="", "", IF(H170="-","",VLOOKUP(H170, 'Соль SKU'!$A$1:$C$50, 3, 0)))</f>
        <v/>
      </c>
    </row>
    <row r="171" spans="11:11" ht="14.5" customHeight="1" x14ac:dyDescent="0.2">
      <c r="K171" t="str">
        <f>IF(H171="", "", IF(H171="-","",VLOOKUP(H171, 'Соль SKU'!$A$1:$C$50, 3, 0)))</f>
        <v/>
      </c>
    </row>
    <row r="172" spans="11:11" ht="14.5" customHeight="1" x14ac:dyDescent="0.2">
      <c r="K172" t="str">
        <f>IF(H172="", "", IF(H172="-","",VLOOKUP(H172, 'Соль SKU'!$A$1:$C$50, 3, 0)))</f>
        <v/>
      </c>
    </row>
    <row r="173" spans="11:11" ht="14.5" customHeight="1" x14ac:dyDescent="0.2">
      <c r="K173" t="str">
        <f>IF(H173="", "", IF(H173="-","",VLOOKUP(H173, 'Соль SKU'!$A$1:$C$50, 3, 0)))</f>
        <v/>
      </c>
    </row>
    <row r="174" spans="11:11" ht="14.5" customHeight="1" x14ac:dyDescent="0.2">
      <c r="K174" t="str">
        <f>IF(H174="", "", IF(H174="-","",VLOOKUP(H174, 'Соль SKU'!$A$1:$C$50, 3, 0)))</f>
        <v/>
      </c>
    </row>
    <row r="175" spans="11:11" ht="14.5" customHeight="1" x14ac:dyDescent="0.2">
      <c r="K175" t="str">
        <f>IF(H175="", "", IF(H175="-","",VLOOKUP(H175, 'Соль SKU'!$A$1:$C$50, 3, 0)))</f>
        <v/>
      </c>
    </row>
    <row r="176" spans="11:11" ht="14.5" customHeight="1" x14ac:dyDescent="0.2">
      <c r="K176" t="str">
        <f>IF(H176="", "", IF(H176="-","",VLOOKUP(H176, 'Соль SKU'!$A$1:$C$50, 3, 0)))</f>
        <v/>
      </c>
    </row>
    <row r="177" spans="11:11" ht="14.5" customHeight="1" x14ac:dyDescent="0.2">
      <c r="K177" t="str">
        <f>IF(H177="", "", IF(H177="-","",VLOOKUP(H177, 'Соль SKU'!$A$1:$C$50, 3, 0)))</f>
        <v/>
      </c>
    </row>
    <row r="178" spans="11:11" ht="14.5" customHeight="1" x14ac:dyDescent="0.2">
      <c r="K178" t="str">
        <f>IF(H178="", "", IF(H178="-","",VLOOKUP(H178, 'Соль SKU'!$A$1:$C$50, 3, 0)))</f>
        <v/>
      </c>
    </row>
    <row r="179" spans="11:11" ht="14.5" customHeight="1" x14ac:dyDescent="0.2">
      <c r="K179" t="str">
        <f>IF(H179="", "", IF(H179="-","",VLOOKUP(H179, 'Соль SKU'!$A$1:$C$50, 3, 0)))</f>
        <v/>
      </c>
    </row>
    <row r="180" spans="11:11" ht="14.5" customHeight="1" x14ac:dyDescent="0.2">
      <c r="K180" t="str">
        <f>IF(H180="", "", IF(H180="-","",VLOOKUP(H180, 'Соль SKU'!$A$1:$C$50, 3, 0)))</f>
        <v/>
      </c>
    </row>
    <row r="181" spans="11:11" ht="14.5" customHeight="1" x14ac:dyDescent="0.2">
      <c r="K181" t="str">
        <f>IF(H181="", "", IF(H181="-","",VLOOKUP(H181, 'Соль SKU'!$A$1:$C$50, 3, 0)))</f>
        <v/>
      </c>
    </row>
    <row r="182" spans="11:11" ht="14.5" customHeight="1" x14ac:dyDescent="0.2">
      <c r="K182" t="str">
        <f>IF(H182="", "", IF(H182="-","",VLOOKUP(H182, 'Соль SKU'!$A$1:$C$50, 3, 0)))</f>
        <v/>
      </c>
    </row>
    <row r="183" spans="11:11" ht="14.5" customHeight="1" x14ac:dyDescent="0.2">
      <c r="K183" t="str">
        <f>IF(H183="", "", IF(H183="-","",VLOOKUP(H183, 'Соль SKU'!$A$1:$C$50, 3, 0)))</f>
        <v/>
      </c>
    </row>
    <row r="184" spans="11:11" ht="14.5" customHeight="1" x14ac:dyDescent="0.2">
      <c r="K184" t="str">
        <f>IF(H184="", "", IF(H184="-","",VLOOKUP(H184, 'Соль SKU'!$A$1:$C$50, 3, 0)))</f>
        <v/>
      </c>
    </row>
    <row r="185" spans="11:11" ht="14.5" customHeight="1" x14ac:dyDescent="0.2">
      <c r="K185" t="str">
        <f>IF(H185="", "", IF(H185="-","",VLOOKUP(H185, 'Соль SKU'!$A$1:$C$50, 3, 0)))</f>
        <v/>
      </c>
    </row>
    <row r="186" spans="11:11" ht="14.5" customHeight="1" x14ac:dyDescent="0.2">
      <c r="K186" t="str">
        <f>IF(H186="", "", IF(H186="-","",VLOOKUP(H186, 'Соль SKU'!$A$1:$C$50, 3, 0)))</f>
        <v/>
      </c>
    </row>
    <row r="187" spans="11:11" ht="14.5" customHeight="1" x14ac:dyDescent="0.2">
      <c r="K187" t="str">
        <f>IF(H187="", "", IF(H187="-","",VLOOKUP(H187, 'Соль SKU'!$A$1:$C$50, 3, 0)))</f>
        <v/>
      </c>
    </row>
    <row r="188" spans="11:11" ht="14.5" customHeight="1" x14ac:dyDescent="0.2">
      <c r="K188" t="str">
        <f>IF(H188="", "", IF(H188="-","",VLOOKUP(H188, 'Соль SKU'!$A$1:$C$50, 3, 0)))</f>
        <v/>
      </c>
    </row>
    <row r="189" spans="11:11" ht="14.5" customHeight="1" x14ac:dyDescent="0.2">
      <c r="K189" t="str">
        <f>IF(H189="", "", IF(H189="-","",VLOOKUP(H189, 'Соль SKU'!$A$1:$C$50, 3, 0)))</f>
        <v/>
      </c>
    </row>
    <row r="190" spans="11:11" ht="14.5" customHeight="1" x14ac:dyDescent="0.2">
      <c r="K190" t="str">
        <f>IF(H190="", "", IF(H190="-","",VLOOKUP(H190, 'Соль SKU'!$A$1:$C$50, 3, 0)))</f>
        <v/>
      </c>
    </row>
    <row r="191" spans="11:11" ht="14.5" customHeight="1" x14ac:dyDescent="0.2">
      <c r="K191" t="str">
        <f>IF(H191="", "", IF(H191="-","",VLOOKUP(H191, 'Соль SKU'!$A$1:$C$50, 3, 0)))</f>
        <v/>
      </c>
    </row>
    <row r="192" spans="11:11" ht="14.5" customHeight="1" x14ac:dyDescent="0.2">
      <c r="K192" t="str">
        <f>IF(H192="", "", IF(H192="-","",VLOOKUP(H192, 'Соль SKU'!$A$1:$C$50, 3, 0)))</f>
        <v/>
      </c>
    </row>
    <row r="193" spans="11:11" ht="14.5" customHeight="1" x14ac:dyDescent="0.2">
      <c r="K193" t="str">
        <f>IF(H193="", "", IF(H193="-","",VLOOKUP(H193, 'Соль SKU'!$A$1:$C$50, 3, 0)))</f>
        <v/>
      </c>
    </row>
    <row r="194" spans="11:11" ht="14.5" customHeight="1" x14ac:dyDescent="0.2">
      <c r="K194" t="str">
        <f>IF(H194="", "", IF(H194="-","",VLOOKUP(H194, 'Соль SKU'!$A$1:$C$50, 3, 0)))</f>
        <v/>
      </c>
    </row>
    <row r="195" spans="11:11" ht="14.5" customHeight="1" x14ac:dyDescent="0.2">
      <c r="K195" t="str">
        <f>IF(H195="", "", IF(H195="-","",VLOOKUP(H195, 'Соль SKU'!$A$1:$C$50, 3, 0)))</f>
        <v/>
      </c>
    </row>
    <row r="196" spans="11:11" ht="14.5" customHeight="1" x14ac:dyDescent="0.2">
      <c r="K196" t="str">
        <f>IF(H196="", "", IF(H196="-","",VLOOKUP(H196, 'Соль SKU'!$A$1:$C$50, 3, 0)))</f>
        <v/>
      </c>
    </row>
    <row r="197" spans="11:11" ht="14.5" customHeight="1" x14ac:dyDescent="0.2">
      <c r="K197" t="str">
        <f>IF(H197="", "", IF(H197="-","",VLOOKUP(H197, 'Соль SKU'!$A$1:$C$50, 3, 0)))</f>
        <v/>
      </c>
    </row>
    <row r="198" spans="11:11" ht="14.5" customHeight="1" x14ac:dyDescent="0.2">
      <c r="K198" t="str">
        <f>IF(H198="", "", IF(H198="-","",VLOOKUP(H198, 'Соль SKU'!$A$1:$C$50, 3, 0)))</f>
        <v/>
      </c>
    </row>
    <row r="199" spans="11:11" ht="14.5" customHeight="1" x14ac:dyDescent="0.2">
      <c r="K199" t="str">
        <f>IF(H199="", "", IF(H199="-","",VLOOKUP(H199, 'Соль SKU'!$A$1:$C$50, 3, 0)))</f>
        <v/>
      </c>
    </row>
    <row r="200" spans="11:11" ht="14.5" customHeight="1" x14ac:dyDescent="0.2">
      <c r="K200" t="str">
        <f>IF(H200="", "", IF(H200="-","",VLOOKUP(H200, 'Соль SKU'!$A$1:$C$50, 3, 0)))</f>
        <v/>
      </c>
    </row>
    <row r="201" spans="11:11" ht="14.5" customHeight="1" x14ac:dyDescent="0.2">
      <c r="K201" t="str">
        <f>IF(H201="", "", IF(H201="-","",VLOOKUP(H201, 'Соль SKU'!$A$1:$C$50, 3, 0)))</f>
        <v/>
      </c>
    </row>
    <row r="202" spans="11:11" ht="14.5" customHeight="1" x14ac:dyDescent="0.2">
      <c r="K202" t="str">
        <f>IF(H202="", "", IF(H202="-","",VLOOKUP(H202, 'Соль SKU'!$A$1:$C$50, 3, 0)))</f>
        <v/>
      </c>
    </row>
    <row r="203" spans="11:11" ht="14.5" customHeight="1" x14ac:dyDescent="0.2">
      <c r="K203" t="str">
        <f>IF(H203="", "", IF(H203="-","",VLOOKUP(H203, 'Соль SKU'!$A$1:$C$50, 3, 0)))</f>
        <v/>
      </c>
    </row>
    <row r="204" spans="11:11" ht="14.5" customHeight="1" x14ac:dyDescent="0.2">
      <c r="K204" t="str">
        <f>IF(H204="", "", IF(H204="-","",VLOOKUP(H204, 'Соль SKU'!$A$1:$C$50, 3, 0)))</f>
        <v/>
      </c>
    </row>
    <row r="205" spans="11:11" ht="14.5" customHeight="1" x14ac:dyDescent="0.2">
      <c r="K205" t="str">
        <f>IF(H205="", "", IF(H205="-","",VLOOKUP(H205, 'Соль SKU'!$A$1:$C$50, 3, 0)))</f>
        <v/>
      </c>
    </row>
    <row r="206" spans="11:11" ht="14.5" customHeight="1" x14ac:dyDescent="0.2">
      <c r="K206" t="str">
        <f>IF(H206="", "", IF(H206="-","",VLOOKUP(H206, 'Соль SKU'!$A$1:$C$50, 3, 0)))</f>
        <v/>
      </c>
    </row>
    <row r="207" spans="11:11" ht="14.5" customHeight="1" x14ac:dyDescent="0.2">
      <c r="K207" t="str">
        <f>IF(H207="", "", IF(H207="-","",VLOOKUP(H207, 'Соль SKU'!$A$1:$C$50, 3, 0)))</f>
        <v/>
      </c>
    </row>
    <row r="208" spans="11:11" ht="14.5" customHeight="1" x14ac:dyDescent="0.2">
      <c r="K208" t="str">
        <f>IF(H208="", "", IF(H208="-","",VLOOKUP(H208, 'Соль SKU'!$A$1:$C$50, 3, 0)))</f>
        <v/>
      </c>
    </row>
    <row r="209" spans="11:11" ht="14.5" customHeight="1" x14ac:dyDescent="0.2">
      <c r="K209" t="str">
        <f>IF(H209="", "", IF(H209="-","",VLOOKUP(H209, 'Соль SKU'!$A$1:$C$50, 3, 0)))</f>
        <v/>
      </c>
    </row>
    <row r="210" spans="11:11" ht="14.5" customHeight="1" x14ac:dyDescent="0.2">
      <c r="K210" t="str">
        <f>IF(H210="", "", IF(H210="-","",VLOOKUP(H210, 'Соль SKU'!$A$1:$C$50, 3, 0)))</f>
        <v/>
      </c>
    </row>
  </sheetData>
  <conditionalFormatting sqref="B2:B45">
    <cfRule type="expression" dxfId="5" priority="2">
      <formula>$B2&lt;&gt;$T2</formula>
    </cfRule>
  </conditionalFormatting>
  <conditionalFormatting sqref="J1">
    <cfRule type="expression" dxfId="4" priority="29">
      <formula>SUMIF(J2:J45,"&gt;0")-SUMIF(J2:J45,"&lt;0") &gt; 1</formula>
    </cfRule>
  </conditionalFormatting>
  <conditionalFormatting sqref="J1:J1048576">
    <cfRule type="expression" dxfId="3" priority="4">
      <formula>IF(N1="",0, J1)  &lt; - 0.05* IF(N1="",0,N1)</formula>
    </cfRule>
    <cfRule type="expression" dxfId="2" priority="5">
      <formula>AND(IF(N1="",0, J1)  &gt;= - 0.05* IF(N1="",0,N1), IF(N1="",0, J1) &lt; 0)</formula>
    </cfRule>
    <cfRule type="expression" dxfId="1" priority="6">
      <formula>IF(N1="",0,J1)  &gt; 0.05* IF(N1="",0,N1)</formula>
    </cfRule>
    <cfRule type="expression" dxfId="0" priority="7">
      <formula>AND(IF(N1="",0, J1)  &lt;= 0.05* IF(N1="",0,N1), IF(N1="",0, J1) &gt; 0)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B2:B45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E2:F45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L1:L45</xm:sqref>
        </x14:dataValidation>
        <x14:dataValidation type="list" showInputMessage="1" xr:uid="{00000000-0002-0000-0300-000003000000}">
          <x14:formula1>
            <xm:f>'Соль SKU'!$A$1:$A$150</xm:f>
          </x14:formula1>
          <x14:formula2>
            <xm:f>0</xm:f>
          </x14:formula2>
          <xm:sqref>H2:H123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="90" zoomScaleNormal="90" workbookViewId="0">
      <selection activeCell="A2" sqref="A2"/>
    </sheetView>
  </sheetViews>
  <sheetFormatPr baseColWidth="10" defaultColWidth="8.5" defaultRowHeight="15" x14ac:dyDescent="0.2"/>
  <sheetData>
    <row r="1" spans="1:1" ht="14.5" customHeight="1" x14ac:dyDescent="0.2">
      <c r="A1" t="s">
        <v>352</v>
      </c>
    </row>
    <row r="2" spans="1:1" ht="14.5" customHeight="1" x14ac:dyDescent="0.2">
      <c r="A2" t="s">
        <v>363</v>
      </c>
    </row>
    <row r="3" spans="1:1" ht="14.5" customHeight="1" x14ac:dyDescent="0.2">
      <c r="A3" t="s">
        <v>364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90" zoomScaleNormal="90" workbookViewId="0">
      <selection activeCell="G48" sqref="G48"/>
    </sheetView>
  </sheetViews>
  <sheetFormatPr baseColWidth="10" defaultColWidth="9.1640625" defaultRowHeight="15" x14ac:dyDescent="0.2"/>
  <cols>
    <col min="1" max="1" width="14.5" customWidth="1"/>
  </cols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"/>
  <sheetViews>
    <sheetView zoomScale="90" zoomScaleNormal="90" workbookViewId="0">
      <selection activeCell="N10" sqref="N10"/>
    </sheetView>
  </sheetViews>
  <sheetFormatPr baseColWidth="10" defaultColWidth="9.1640625" defaultRowHeight="15" x14ac:dyDescent="0.2"/>
  <cols>
    <col min="1" max="1024" width="9.1640625" style="22" customWidth="1"/>
  </cols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2"/>
  <sheetViews>
    <sheetView zoomScale="90" zoomScaleNormal="90" workbookViewId="0">
      <selection activeCell="A2" sqref="A2"/>
    </sheetView>
  </sheetViews>
  <sheetFormatPr baseColWidth="10" defaultColWidth="8.5" defaultRowHeight="15" x14ac:dyDescent="0.2"/>
  <sheetData>
    <row r="1" spans="1:1" x14ac:dyDescent="0.2">
      <c r="A1" s="30" t="s">
        <v>353</v>
      </c>
    </row>
    <row r="2" spans="1:1" x14ac:dyDescent="0.2">
      <c r="A2" s="30" t="s">
        <v>350</v>
      </c>
    </row>
    <row r="3" spans="1:1" x14ac:dyDescent="0.2">
      <c r="A3" s="30" t="s">
        <v>354</v>
      </c>
    </row>
    <row r="4" spans="1:1" x14ac:dyDescent="0.2">
      <c r="A4" s="30" t="s">
        <v>351</v>
      </c>
    </row>
    <row r="5" spans="1:1" x14ac:dyDescent="0.2">
      <c r="A5" s="30" t="s">
        <v>365</v>
      </c>
    </row>
    <row r="6" spans="1:1" x14ac:dyDescent="0.2">
      <c r="A6" s="30" t="s">
        <v>365</v>
      </c>
    </row>
    <row r="7" spans="1:1" x14ac:dyDescent="0.2">
      <c r="A7" s="30" t="s">
        <v>365</v>
      </c>
    </row>
    <row r="8" spans="1:1" x14ac:dyDescent="0.2">
      <c r="A8" s="30" t="s">
        <v>365</v>
      </c>
    </row>
    <row r="9" spans="1:1" x14ac:dyDescent="0.2">
      <c r="A9" s="30" t="s">
        <v>365</v>
      </c>
    </row>
    <row r="10" spans="1:1" x14ac:dyDescent="0.2">
      <c r="A10" s="30" t="s">
        <v>365</v>
      </c>
    </row>
    <row r="11" spans="1:1" x14ac:dyDescent="0.2">
      <c r="A11" s="30" t="s">
        <v>365</v>
      </c>
    </row>
    <row r="12" spans="1:1" x14ac:dyDescent="0.2">
      <c r="A12" s="30" t="s">
        <v>357</v>
      </c>
    </row>
    <row r="13" spans="1:1" x14ac:dyDescent="0.2">
      <c r="A13" s="30" t="s">
        <v>357</v>
      </c>
    </row>
    <row r="14" spans="1:1" x14ac:dyDescent="0.2">
      <c r="A14" s="30" t="s">
        <v>362</v>
      </c>
    </row>
    <row r="15" spans="1:1" x14ac:dyDescent="0.2">
      <c r="A15" s="30" t="s">
        <v>366</v>
      </c>
    </row>
    <row r="16" spans="1:1" x14ac:dyDescent="0.2">
      <c r="A16" s="30" t="s">
        <v>359</v>
      </c>
    </row>
    <row r="17" spans="1:1" x14ac:dyDescent="0.2">
      <c r="A17" s="30" t="s">
        <v>367</v>
      </c>
    </row>
    <row r="18" spans="1:1" x14ac:dyDescent="0.2">
      <c r="A18" s="30" t="s">
        <v>360</v>
      </c>
    </row>
    <row r="19" spans="1:1" x14ac:dyDescent="0.2">
      <c r="A19" s="30" t="s">
        <v>355</v>
      </c>
    </row>
    <row r="20" spans="1:1" x14ac:dyDescent="0.2">
      <c r="A20" s="30" t="s">
        <v>361</v>
      </c>
    </row>
    <row r="21" spans="1:1" x14ac:dyDescent="0.2">
      <c r="A21" s="30" t="s">
        <v>358</v>
      </c>
    </row>
    <row r="22" spans="1:1" x14ac:dyDescent="0.2">
      <c r="A22" s="30" t="s">
        <v>368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файл остатки</vt:lpstr>
      <vt:lpstr>планирование суточное</vt:lpstr>
      <vt:lpstr>Вода</vt:lpstr>
      <vt:lpstr>Терка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70</cp:revision>
  <dcterms:created xsi:type="dcterms:W3CDTF">2020-12-13T08:44:49Z</dcterms:created>
  <dcterms:modified xsi:type="dcterms:W3CDTF">2024-11-17T11:37:31Z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