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7A125ACF-6872-CC4B-91F9-5DAAA908E60D}" xr6:coauthVersionLast="47" xr6:coauthVersionMax="47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J31" i="4" l="1"/>
  <c r="P31" i="4"/>
  <c r="Q31" i="4"/>
  <c r="R31" i="4"/>
  <c r="T31" i="4"/>
  <c r="U31" i="4"/>
  <c r="V31" i="4"/>
  <c r="W31" i="4" s="1"/>
  <c r="X31" i="4"/>
  <c r="N31" i="4" s="1"/>
  <c r="A32" i="4"/>
  <c r="R32" i="4"/>
  <c r="T32" i="4"/>
  <c r="U32" i="4"/>
  <c r="V32" i="4"/>
  <c r="N32" i="4" s="1"/>
  <c r="W32" i="4" l="1"/>
  <c r="P32" i="4" s="1"/>
  <c r="X20" i="4"/>
  <c r="N20" i="4" s="1"/>
  <c r="V20" i="4"/>
  <c r="W20" i="4" s="1"/>
  <c r="U20" i="4"/>
  <c r="T20" i="4"/>
  <c r="R20" i="4"/>
  <c r="Q20" i="4"/>
  <c r="P20" i="4"/>
  <c r="J20" i="4"/>
  <c r="X8" i="3" l="1"/>
  <c r="N8" i="3" s="1"/>
  <c r="V8" i="3"/>
  <c r="W8" i="3" s="1"/>
  <c r="U8" i="3"/>
  <c r="T8" i="3"/>
  <c r="R8" i="3"/>
  <c r="Q8" i="3"/>
  <c r="P8" i="3"/>
  <c r="J8" i="3"/>
  <c r="X3" i="3"/>
  <c r="N3" i="3" s="1"/>
  <c r="V3" i="3"/>
  <c r="W3" i="3" s="1"/>
  <c r="U3" i="3"/>
  <c r="T3" i="3"/>
  <c r="R3" i="3"/>
  <c r="Q3" i="3"/>
  <c r="P3" i="3"/>
  <c r="J3" i="3"/>
  <c r="X2" i="3"/>
  <c r="N2" i="3" s="1"/>
  <c r="V2" i="3"/>
  <c r="W2" i="3" s="1"/>
  <c r="U2" i="3"/>
  <c r="T2" i="3"/>
  <c r="R2" i="3"/>
  <c r="Q2" i="3"/>
  <c r="P2" i="3"/>
  <c r="J2" i="3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W60" i="4" s="1"/>
  <c r="U60" i="4"/>
  <c r="T60" i="4"/>
  <c r="R60" i="4"/>
  <c r="Q60" i="4"/>
  <c r="P60" i="4"/>
  <c r="J60" i="4"/>
  <c r="X59" i="4"/>
  <c r="N59" i="4" s="1"/>
  <c r="V59" i="4"/>
  <c r="W59" i="4" s="1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W57" i="4" s="1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W52" i="4" s="1"/>
  <c r="U52" i="4"/>
  <c r="T52" i="4"/>
  <c r="R52" i="4"/>
  <c r="Q52" i="4"/>
  <c r="P52" i="4"/>
  <c r="J52" i="4"/>
  <c r="X51" i="4"/>
  <c r="N51" i="4" s="1"/>
  <c r="V51" i="4"/>
  <c r="W51" i="4" s="1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W49" i="4" s="1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W36" i="4" s="1"/>
  <c r="U36" i="4"/>
  <c r="T36" i="4"/>
  <c r="R36" i="4"/>
  <c r="Q36" i="4"/>
  <c r="P36" i="4"/>
  <c r="J36" i="4"/>
  <c r="X35" i="4"/>
  <c r="N35" i="4" s="1"/>
  <c r="V35" i="4"/>
  <c r="W35" i="4" s="1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W33" i="4" s="1"/>
  <c r="U33" i="4"/>
  <c r="T33" i="4"/>
  <c r="R33" i="4"/>
  <c r="Q33" i="4"/>
  <c r="P33" i="4"/>
  <c r="J33" i="4"/>
  <c r="V30" i="4"/>
  <c r="U30" i="4"/>
  <c r="T30" i="4"/>
  <c r="R30" i="4"/>
  <c r="A30" i="4"/>
  <c r="X29" i="4"/>
  <c r="N29" i="4" s="1"/>
  <c r="V29" i="4"/>
  <c r="U29" i="4"/>
  <c r="T29" i="4"/>
  <c r="R29" i="4"/>
  <c r="Q29" i="4"/>
  <c r="P29" i="4"/>
  <c r="J29" i="4"/>
  <c r="V28" i="4"/>
  <c r="U28" i="4"/>
  <c r="T28" i="4"/>
  <c r="R28" i="4"/>
  <c r="A28" i="4"/>
  <c r="X27" i="4"/>
  <c r="N27" i="4" s="1"/>
  <c r="V27" i="4"/>
  <c r="U27" i="4"/>
  <c r="T27" i="4"/>
  <c r="R27" i="4"/>
  <c r="Q27" i="4"/>
  <c r="P27" i="4"/>
  <c r="J27" i="4"/>
  <c r="V26" i="4"/>
  <c r="U26" i="4"/>
  <c r="T26" i="4"/>
  <c r="R26" i="4"/>
  <c r="A26" i="4"/>
  <c r="X25" i="4"/>
  <c r="N25" i="4" s="1"/>
  <c r="V25" i="4"/>
  <c r="U25" i="4"/>
  <c r="T25" i="4"/>
  <c r="R25" i="4"/>
  <c r="Q25" i="4"/>
  <c r="P25" i="4"/>
  <c r="J25" i="4"/>
  <c r="X24" i="4"/>
  <c r="N24" i="4" s="1"/>
  <c r="V24" i="4"/>
  <c r="U24" i="4"/>
  <c r="T24" i="4"/>
  <c r="R24" i="4"/>
  <c r="Q24" i="4"/>
  <c r="P24" i="4"/>
  <c r="J24" i="4"/>
  <c r="X23" i="4"/>
  <c r="N23" i="4" s="1"/>
  <c r="V23" i="4"/>
  <c r="U23" i="4"/>
  <c r="T23" i="4"/>
  <c r="R23" i="4"/>
  <c r="Q23" i="4"/>
  <c r="P23" i="4"/>
  <c r="J23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J21" i="4"/>
  <c r="V19" i="4"/>
  <c r="U19" i="4"/>
  <c r="T19" i="4"/>
  <c r="R19" i="4"/>
  <c r="A19" i="4"/>
  <c r="X18" i="4"/>
  <c r="N18" i="4" s="1"/>
  <c r="V18" i="4"/>
  <c r="U18" i="4"/>
  <c r="T18" i="4"/>
  <c r="R18" i="4"/>
  <c r="Q18" i="4"/>
  <c r="P18" i="4"/>
  <c r="J18" i="4"/>
  <c r="V17" i="4"/>
  <c r="U17" i="4"/>
  <c r="T17" i="4"/>
  <c r="R17" i="4"/>
  <c r="A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V10" i="4"/>
  <c r="U10" i="4"/>
  <c r="T10" i="4"/>
  <c r="R10" i="4"/>
  <c r="A10" i="4"/>
  <c r="X9" i="4"/>
  <c r="N9" i="4" s="1"/>
  <c r="V9" i="4"/>
  <c r="U9" i="4"/>
  <c r="T9" i="4"/>
  <c r="R9" i="4"/>
  <c r="Q9" i="4"/>
  <c r="P9" i="4"/>
  <c r="J9" i="4"/>
  <c r="V8" i="4"/>
  <c r="U8" i="4"/>
  <c r="T8" i="4"/>
  <c r="R8" i="4"/>
  <c r="A8" i="4"/>
  <c r="X7" i="4"/>
  <c r="N7" i="4" s="1"/>
  <c r="V7" i="4"/>
  <c r="U7" i="4"/>
  <c r="T7" i="4"/>
  <c r="R7" i="4"/>
  <c r="Q7" i="4"/>
  <c r="P7" i="4"/>
  <c r="J7" i="4"/>
  <c r="X6" i="4"/>
  <c r="N6" i="4" s="1"/>
  <c r="V6" i="4"/>
  <c r="U6" i="4"/>
  <c r="T6" i="4"/>
  <c r="R6" i="4"/>
  <c r="Q6" i="4"/>
  <c r="P6" i="4"/>
  <c r="J6" i="4"/>
  <c r="V5" i="4"/>
  <c r="U5" i="4"/>
  <c r="T5" i="4"/>
  <c r="R5" i="4"/>
  <c r="A5" i="4"/>
  <c r="X4" i="4"/>
  <c r="N4" i="4" s="1"/>
  <c r="V4" i="4"/>
  <c r="U4" i="4"/>
  <c r="T4" i="4"/>
  <c r="R4" i="4"/>
  <c r="Q4" i="4"/>
  <c r="P4" i="4"/>
  <c r="J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W95" i="3" s="1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W93" i="3" s="1"/>
  <c r="U93" i="3"/>
  <c r="T93" i="3"/>
  <c r="R93" i="3"/>
  <c r="Q93" i="3"/>
  <c r="P93" i="3"/>
  <c r="J93" i="3"/>
  <c r="X92" i="3"/>
  <c r="N92" i="3" s="1"/>
  <c r="V92" i="3"/>
  <c r="W92" i="3" s="1"/>
  <c r="U92" i="3"/>
  <c r="T92" i="3"/>
  <c r="R92" i="3"/>
  <c r="Q92" i="3"/>
  <c r="P92" i="3"/>
  <c r="J92" i="3"/>
  <c r="X91" i="3"/>
  <c r="N91" i="3" s="1"/>
  <c r="V91" i="3"/>
  <c r="W91" i="3" s="1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W89" i="3" s="1"/>
  <c r="U89" i="3"/>
  <c r="T89" i="3"/>
  <c r="R89" i="3"/>
  <c r="Q89" i="3"/>
  <c r="P89" i="3"/>
  <c r="J89" i="3"/>
  <c r="X88" i="3"/>
  <c r="N88" i="3" s="1"/>
  <c r="V88" i="3"/>
  <c r="W88" i="3" s="1"/>
  <c r="U88" i="3"/>
  <c r="T88" i="3"/>
  <c r="R88" i="3"/>
  <c r="Q88" i="3"/>
  <c r="P88" i="3"/>
  <c r="J88" i="3"/>
  <c r="X87" i="3"/>
  <c r="N87" i="3" s="1"/>
  <c r="V87" i="3"/>
  <c r="W87" i="3" s="1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W85" i="3" s="1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V83" i="3"/>
  <c r="W83" i="3" s="1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W81" i="3" s="1"/>
  <c r="U81" i="3"/>
  <c r="T81" i="3"/>
  <c r="R81" i="3"/>
  <c r="Q81" i="3"/>
  <c r="P81" i="3"/>
  <c r="J81" i="3"/>
  <c r="X80" i="3"/>
  <c r="N80" i="3" s="1"/>
  <c r="V80" i="3"/>
  <c r="W80" i="3" s="1"/>
  <c r="U80" i="3"/>
  <c r="T80" i="3"/>
  <c r="R80" i="3"/>
  <c r="Q80" i="3"/>
  <c r="P80" i="3"/>
  <c r="J80" i="3"/>
  <c r="X79" i="3"/>
  <c r="N79" i="3" s="1"/>
  <c r="V79" i="3"/>
  <c r="W79" i="3" s="1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W77" i="3" s="1"/>
  <c r="U77" i="3"/>
  <c r="T77" i="3"/>
  <c r="R77" i="3"/>
  <c r="Q77" i="3"/>
  <c r="P77" i="3"/>
  <c r="J77" i="3"/>
  <c r="X76" i="3"/>
  <c r="N76" i="3" s="1"/>
  <c r="V76" i="3"/>
  <c r="W76" i="3" s="1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V73" i="3"/>
  <c r="W73" i="3" s="1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W71" i="3" s="1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W68" i="3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V47" i="3"/>
  <c r="W47" i="3" s="1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W45" i="3" s="1"/>
  <c r="U45" i="3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W42" i="3" s="1"/>
  <c r="U42" i="3"/>
  <c r="T42" i="3"/>
  <c r="R42" i="3"/>
  <c r="Q42" i="3"/>
  <c r="P42" i="3"/>
  <c r="J42" i="3"/>
  <c r="X41" i="3"/>
  <c r="N41" i="3" s="1"/>
  <c r="V41" i="3"/>
  <c r="W41" i="3" s="1"/>
  <c r="U41" i="3"/>
  <c r="T41" i="3"/>
  <c r="R41" i="3"/>
  <c r="Q41" i="3"/>
  <c r="P41" i="3"/>
  <c r="J41" i="3"/>
  <c r="X40" i="3"/>
  <c r="N40" i="3" s="1"/>
  <c r="V40" i="3"/>
  <c r="W40" i="3" s="1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X38" i="3"/>
  <c r="N38" i="3" s="1"/>
  <c r="V38" i="3"/>
  <c r="W38" i="3" s="1"/>
  <c r="U38" i="3"/>
  <c r="T38" i="3"/>
  <c r="R38" i="3"/>
  <c r="Q38" i="3"/>
  <c r="P38" i="3"/>
  <c r="J38" i="3"/>
  <c r="V37" i="3"/>
  <c r="U37" i="3"/>
  <c r="T37" i="3"/>
  <c r="R37" i="3"/>
  <c r="A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V34" i="3"/>
  <c r="U34" i="3"/>
  <c r="T34" i="3"/>
  <c r="R34" i="3"/>
  <c r="A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V26" i="3"/>
  <c r="U26" i="3"/>
  <c r="T26" i="3"/>
  <c r="R26" i="3"/>
  <c r="A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V23" i="3"/>
  <c r="U23" i="3"/>
  <c r="T23" i="3"/>
  <c r="R23" i="3"/>
  <c r="A23" i="3"/>
  <c r="X22" i="3"/>
  <c r="N22" i="3" s="1"/>
  <c r="V22" i="3"/>
  <c r="U22" i="3"/>
  <c r="T22" i="3"/>
  <c r="R22" i="3"/>
  <c r="Q22" i="3"/>
  <c r="P22" i="3"/>
  <c r="J22" i="3"/>
  <c r="V21" i="3"/>
  <c r="U21" i="3"/>
  <c r="T21" i="3"/>
  <c r="R21" i="3"/>
  <c r="A21" i="3"/>
  <c r="X20" i="3"/>
  <c r="N20" i="3" s="1"/>
  <c r="V20" i="3"/>
  <c r="U20" i="3"/>
  <c r="T20" i="3"/>
  <c r="R20" i="3"/>
  <c r="Q20" i="3"/>
  <c r="P20" i="3"/>
  <c r="J20" i="3"/>
  <c r="X19" i="3"/>
  <c r="N19" i="3" s="1"/>
  <c r="V19" i="3"/>
  <c r="U19" i="3"/>
  <c r="T19" i="3"/>
  <c r="R19" i="3"/>
  <c r="Q19" i="3"/>
  <c r="P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T11" i="3"/>
  <c r="R11" i="3"/>
  <c r="Q11" i="3"/>
  <c r="P11" i="3"/>
  <c r="J11" i="3"/>
  <c r="X10" i="3"/>
  <c r="N10" i="3" s="1"/>
  <c r="V10" i="3"/>
  <c r="U10" i="3"/>
  <c r="T10" i="3"/>
  <c r="R10" i="3"/>
  <c r="Q10" i="3"/>
  <c r="P10" i="3"/>
  <c r="J10" i="3"/>
  <c r="V9" i="3"/>
  <c r="U9" i="3"/>
  <c r="T9" i="3"/>
  <c r="R9" i="3"/>
  <c r="A9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F71" i="2"/>
  <c r="E71" i="2"/>
  <c r="G71" i="2" s="1"/>
  <c r="G70" i="2"/>
  <c r="F70" i="2"/>
  <c r="E70" i="2"/>
  <c r="K69" i="2"/>
  <c r="L69" i="2" s="1"/>
  <c r="F69" i="2"/>
  <c r="E69" i="2"/>
  <c r="G69" i="2" s="1"/>
  <c r="H66" i="2"/>
  <c r="F66" i="2"/>
  <c r="E66" i="2"/>
  <c r="K65" i="2"/>
  <c r="L65" i="2" s="1"/>
  <c r="F65" i="2"/>
  <c r="E65" i="2"/>
  <c r="G62" i="2"/>
  <c r="F62" i="2"/>
  <c r="E62" i="2"/>
  <c r="F61" i="2"/>
  <c r="E61" i="2"/>
  <c r="G61" i="2" s="1"/>
  <c r="F60" i="2"/>
  <c r="E60" i="2"/>
  <c r="G60" i="2" s="1"/>
  <c r="G59" i="2"/>
  <c r="F59" i="2"/>
  <c r="E59" i="2"/>
  <c r="G58" i="2"/>
  <c r="F58" i="2"/>
  <c r="E58" i="2"/>
  <c r="F57" i="2"/>
  <c r="E57" i="2"/>
  <c r="G57" i="2" s="1"/>
  <c r="F56" i="2"/>
  <c r="E56" i="2"/>
  <c r="G56" i="2" s="1"/>
  <c r="F55" i="2"/>
  <c r="E55" i="2"/>
  <c r="G55" i="2" s="1"/>
  <c r="G54" i="2"/>
  <c r="F54" i="2"/>
  <c r="E54" i="2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G47" i="2"/>
  <c r="F47" i="2"/>
  <c r="E47" i="2"/>
  <c r="F46" i="2"/>
  <c r="E46" i="2"/>
  <c r="G46" i="2" s="1"/>
  <c r="F43" i="2"/>
  <c r="E43" i="2"/>
  <c r="G43" i="2" s="1"/>
  <c r="G42" i="2"/>
  <c r="F42" i="2"/>
  <c r="E42" i="2"/>
  <c r="F41" i="2"/>
  <c r="E41" i="2"/>
  <c r="G41" i="2" s="1"/>
  <c r="F40" i="2"/>
  <c r="E40" i="2"/>
  <c r="G40" i="2" s="1"/>
  <c r="G39" i="2"/>
  <c r="F39" i="2"/>
  <c r="E39" i="2"/>
  <c r="F38" i="2"/>
  <c r="E38" i="2"/>
  <c r="G38" i="2" s="1"/>
  <c r="F37" i="2"/>
  <c r="E37" i="2"/>
  <c r="G37" i="2" s="1"/>
  <c r="F36" i="2"/>
  <c r="E36" i="2"/>
  <c r="G36" i="2" s="1"/>
  <c r="F35" i="2"/>
  <c r="E35" i="2"/>
  <c r="G35" i="2" s="1"/>
  <c r="G34" i="2"/>
  <c r="F34" i="2"/>
  <c r="E34" i="2"/>
  <c r="F33" i="2"/>
  <c r="E33" i="2"/>
  <c r="G33" i="2" s="1"/>
  <c r="F32" i="2"/>
  <c r="E32" i="2"/>
  <c r="G32" i="2" s="1"/>
  <c r="G31" i="2"/>
  <c r="F31" i="2"/>
  <c r="E31" i="2"/>
  <c r="F30" i="2"/>
  <c r="E30" i="2"/>
  <c r="G30" i="2" s="1"/>
  <c r="F29" i="2"/>
  <c r="E29" i="2"/>
  <c r="G29" i="2" s="1"/>
  <c r="F28" i="2"/>
  <c r="E28" i="2"/>
  <c r="G28" i="2" s="1"/>
  <c r="F27" i="2"/>
  <c r="E27" i="2"/>
  <c r="G27" i="2" s="1"/>
  <c r="G26" i="2"/>
  <c r="F26" i="2"/>
  <c r="E26" i="2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G19" i="2"/>
  <c r="F19" i="2"/>
  <c r="E19" i="2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G14" i="2"/>
  <c r="F14" i="2"/>
  <c r="E14" i="2"/>
  <c r="G13" i="2"/>
  <c r="K13" i="2" s="1"/>
  <c r="L13" i="2" s="1"/>
  <c r="F13" i="2"/>
  <c r="E13" i="2"/>
  <c r="G10" i="2"/>
  <c r="F10" i="2"/>
  <c r="E10" i="2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G2" i="2"/>
  <c r="K2" i="2" s="1"/>
  <c r="L2" i="2" s="1"/>
  <c r="F2" i="2"/>
  <c r="E2" i="2"/>
  <c r="A3" i="3"/>
  <c r="A30" i="3"/>
  <c r="A19" i="3"/>
  <c r="A10" i="3"/>
  <c r="A2" i="3"/>
  <c r="A17" i="3"/>
  <c r="A35" i="3"/>
  <c r="A14" i="3"/>
  <c r="S2" i="3"/>
  <c r="A28" i="3"/>
  <c r="A16" i="3"/>
  <c r="A6" i="3"/>
  <c r="A36" i="3"/>
  <c r="A27" i="3"/>
  <c r="A15" i="3"/>
  <c r="A5" i="3"/>
  <c r="A25" i="3"/>
  <c r="A4" i="3"/>
  <c r="A33" i="3"/>
  <c r="A32" i="3"/>
  <c r="A22" i="3"/>
  <c r="A12" i="3"/>
  <c r="A8" i="3"/>
  <c r="A31" i="3"/>
  <c r="A20" i="3"/>
  <c r="A11" i="3"/>
  <c r="A29" i="3"/>
  <c r="A7" i="3"/>
  <c r="A24" i="3"/>
  <c r="A13" i="3"/>
  <c r="S2" i="4"/>
  <c r="K46" i="2" l="1"/>
  <c r="L46" i="2" s="1"/>
  <c r="W29" i="4"/>
  <c r="W68" i="4"/>
  <c r="W76" i="4"/>
  <c r="W61" i="4"/>
  <c r="W64" i="4"/>
  <c r="W75" i="4"/>
  <c r="W63" i="4"/>
  <c r="W73" i="4"/>
  <c r="W3" i="4"/>
  <c r="W8" i="4"/>
  <c r="P8" i="4" s="1"/>
  <c r="W11" i="4"/>
  <c r="W77" i="4"/>
  <c r="W79" i="4"/>
  <c r="W80" i="4"/>
  <c r="W85" i="4"/>
  <c r="W86" i="4"/>
  <c r="W87" i="4"/>
  <c r="W88" i="4"/>
  <c r="W6" i="4"/>
  <c r="W7" i="4"/>
  <c r="W18" i="4"/>
  <c r="W42" i="4"/>
  <c r="W44" i="4"/>
  <c r="W48" i="4"/>
  <c r="W2" i="4"/>
  <c r="W4" i="4"/>
  <c r="W10" i="4"/>
  <c r="P10" i="4" s="1"/>
  <c r="W24" i="4"/>
  <c r="W82" i="4"/>
  <c r="W84" i="4"/>
  <c r="W5" i="4"/>
  <c r="P5" i="4" s="1"/>
  <c r="W9" i="4"/>
  <c r="W37" i="4"/>
  <c r="W39" i="4"/>
  <c r="W40" i="4"/>
  <c r="W45" i="4"/>
  <c r="W47" i="4"/>
  <c r="W54" i="4"/>
  <c r="W56" i="4"/>
  <c r="W66" i="4"/>
  <c r="W70" i="4"/>
  <c r="W72" i="4"/>
  <c r="N5" i="4"/>
  <c r="N8" i="4"/>
  <c r="N10" i="4"/>
  <c r="W53" i="4"/>
  <c r="W55" i="4"/>
  <c r="W65" i="4"/>
  <c r="W67" i="4"/>
  <c r="W89" i="4"/>
  <c r="W90" i="4"/>
  <c r="W91" i="4"/>
  <c r="W92" i="4"/>
  <c r="W93" i="4"/>
  <c r="W94" i="4"/>
  <c r="W21" i="4"/>
  <c r="W27" i="4"/>
  <c r="W13" i="4"/>
  <c r="W15" i="4"/>
  <c r="W34" i="4"/>
  <c r="W41" i="4"/>
  <c r="W43" i="4"/>
  <c r="W46" i="4"/>
  <c r="W58" i="4"/>
  <c r="W69" i="4"/>
  <c r="W71" i="4"/>
  <c r="W74" i="4"/>
  <c r="W81" i="4"/>
  <c r="W83" i="4"/>
  <c r="W38" i="4"/>
  <c r="W50" i="4"/>
  <c r="W62" i="4"/>
  <c r="W78" i="4"/>
  <c r="W10" i="3"/>
  <c r="W11" i="3"/>
  <c r="W12" i="3"/>
  <c r="W13" i="3"/>
  <c r="W14" i="3"/>
  <c r="W15" i="3"/>
  <c r="W16" i="3"/>
  <c r="W17" i="3"/>
  <c r="W24" i="3"/>
  <c r="W62" i="3"/>
  <c r="W37" i="3"/>
  <c r="P37" i="3" s="1"/>
  <c r="W96" i="3"/>
  <c r="W97" i="3"/>
  <c r="W99" i="3"/>
  <c r="W100" i="3"/>
  <c r="W101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9" i="3"/>
  <c r="W120" i="3"/>
  <c r="W19" i="3"/>
  <c r="W28" i="3"/>
  <c r="W31" i="3"/>
  <c r="W33" i="3"/>
  <c r="W51" i="3"/>
  <c r="W53" i="3"/>
  <c r="W55" i="3"/>
  <c r="W56" i="3"/>
  <c r="W57" i="3"/>
  <c r="W60" i="3"/>
  <c r="W61" i="3"/>
  <c r="W63" i="3"/>
  <c r="W65" i="3"/>
  <c r="W66" i="3"/>
  <c r="W67" i="3"/>
  <c r="W25" i="3"/>
  <c r="W20" i="3"/>
  <c r="W27" i="3"/>
  <c r="W29" i="3"/>
  <c r="W30" i="3"/>
  <c r="W32" i="3"/>
  <c r="W50" i="3"/>
  <c r="W52" i="3"/>
  <c r="W54" i="3"/>
  <c r="W4" i="3"/>
  <c r="W5" i="3"/>
  <c r="W6" i="3"/>
  <c r="W7" i="3"/>
  <c r="W22" i="3"/>
  <c r="W35" i="3"/>
  <c r="W36" i="3"/>
  <c r="W46" i="3"/>
  <c r="W78" i="3"/>
  <c r="W86" i="3"/>
  <c r="W94" i="3"/>
  <c r="W70" i="3"/>
  <c r="W72" i="3"/>
  <c r="W82" i="3"/>
  <c r="W98" i="3"/>
  <c r="W58" i="3"/>
  <c r="W64" i="3"/>
  <c r="W90" i="3"/>
  <c r="W102" i="3"/>
  <c r="K4" i="2"/>
  <c r="L4" i="2" s="1"/>
  <c r="W9" i="3"/>
  <c r="P9" i="3" s="1"/>
  <c r="N9" i="3"/>
  <c r="W23" i="3"/>
  <c r="P23" i="3" s="1"/>
  <c r="N23" i="3"/>
  <c r="W26" i="3"/>
  <c r="P26" i="3" s="1"/>
  <c r="N26" i="3"/>
  <c r="K23" i="2"/>
  <c r="L23" i="2" s="1"/>
  <c r="W18" i="3"/>
  <c r="P18" i="3" s="1"/>
  <c r="N18" i="3"/>
  <c r="W21" i="3"/>
  <c r="P21" i="3" s="1"/>
  <c r="N21" i="3"/>
  <c r="W34" i="3"/>
  <c r="P34" i="3" s="1"/>
  <c r="N34" i="3"/>
  <c r="W28" i="4"/>
  <c r="P28" i="4" s="1"/>
  <c r="N28" i="4"/>
  <c r="N37" i="3"/>
  <c r="W43" i="3"/>
  <c r="W59" i="3"/>
  <c r="W118" i="3"/>
  <c r="W19" i="4"/>
  <c r="P19" i="4" s="1"/>
  <c r="N19" i="4"/>
  <c r="W14" i="4"/>
  <c r="P14" i="4" s="1"/>
  <c r="N14" i="4"/>
  <c r="W22" i="4"/>
  <c r="P22" i="4" s="1"/>
  <c r="N22" i="4"/>
  <c r="W16" i="4"/>
  <c r="W23" i="4"/>
  <c r="W25" i="4"/>
  <c r="W12" i="4"/>
  <c r="W17" i="4"/>
  <c r="P17" i="4" s="1"/>
  <c r="N17" i="4"/>
  <c r="W26" i="4"/>
  <c r="P26" i="4" s="1"/>
  <c r="N26" i="4"/>
  <c r="W30" i="4"/>
  <c r="P30" i="4" s="1"/>
  <c r="N30" i="4"/>
  <c r="S3" i="4"/>
  <c r="Q8" i="4"/>
  <c r="A4" i="4"/>
  <c r="Q26" i="4"/>
  <c r="Q9" i="3"/>
  <c r="A7" i="4"/>
  <c r="Q10" i="4"/>
  <c r="A29" i="4"/>
  <c r="Q18" i="3"/>
  <c r="A2" i="4"/>
  <c r="A21" i="4"/>
  <c r="A31" i="4"/>
  <c r="S3" i="3"/>
  <c r="S4" i="3" s="1"/>
  <c r="A23" i="4"/>
  <c r="Q28" i="4"/>
  <c r="A27" i="4"/>
  <c r="Q21" i="3"/>
  <c r="A13" i="4"/>
  <c r="A9" i="4"/>
  <c r="A18" i="4"/>
  <c r="Q17" i="4"/>
  <c r="Q37" i="3"/>
  <c r="A11" i="4"/>
  <c r="A12" i="4"/>
  <c r="Q19" i="4"/>
  <c r="A16" i="4"/>
  <c r="Q23" i="3"/>
  <c r="Q14" i="4"/>
  <c r="Q26" i="3"/>
  <c r="Q22" i="4"/>
  <c r="A25" i="4"/>
  <c r="Q30" i="4"/>
  <c r="A6" i="4"/>
  <c r="Q32" i="4"/>
  <c r="A3" i="4"/>
  <c r="Q34" i="3"/>
  <c r="A20" i="4"/>
  <c r="A15" i="4"/>
  <c r="Q5" i="4"/>
  <c r="A24" i="4"/>
  <c r="S32" i="4" l="1"/>
  <c r="S37" i="3"/>
  <c r="S34" i="3"/>
  <c r="S26" i="3"/>
  <c r="S23" i="3"/>
  <c r="S21" i="3"/>
  <c r="S18" i="3"/>
  <c r="S9" i="3"/>
  <c r="S26" i="4"/>
  <c r="S30" i="4"/>
  <c r="S17" i="4"/>
  <c r="S22" i="4"/>
  <c r="S14" i="4"/>
  <c r="S19" i="4"/>
  <c r="S28" i="4"/>
  <c r="S5" i="3"/>
  <c r="S27" i="3"/>
  <c r="S18" i="4"/>
  <c r="S19" i="3"/>
  <c r="X19" i="4"/>
  <c r="S4" i="4"/>
  <c r="S31" i="4"/>
  <c r="J32" i="4" s="1"/>
  <c r="S29" i="4"/>
  <c r="X30" i="4" s="1"/>
  <c r="J19" i="4"/>
  <c r="J30" i="4"/>
  <c r="S10" i="3"/>
  <c r="S20" i="4"/>
  <c r="S21" i="4" s="1"/>
  <c r="S35" i="3"/>
  <c r="S15" i="4"/>
  <c r="X22" i="4"/>
  <c r="S38" i="3"/>
  <c r="S22" i="3"/>
  <c r="X23" i="3" s="1"/>
  <c r="S27" i="4"/>
  <c r="J22" i="4"/>
  <c r="S24" i="3"/>
  <c r="S25" i="3" s="1"/>
  <c r="S33" i="4"/>
  <c r="X28" i="4"/>
  <c r="S23" i="4"/>
  <c r="J28" i="4"/>
  <c r="J23" i="3"/>
  <c r="X32" i="4"/>
  <c r="S5" i="4"/>
  <c r="S6" i="4" s="1"/>
  <c r="J5" i="4"/>
  <c r="X5" i="4"/>
  <c r="X26" i="3"/>
  <c r="J26" i="3"/>
  <c r="S7" i="4"/>
  <c r="S28" i="3"/>
  <c r="S6" i="3"/>
  <c r="S34" i="4"/>
  <c r="S39" i="3"/>
  <c r="S16" i="4"/>
  <c r="S11" i="3"/>
  <c r="S24" i="4"/>
  <c r="S20" i="3"/>
  <c r="S36" i="3"/>
  <c r="S8" i="4"/>
  <c r="X8" i="4"/>
  <c r="J8" i="4"/>
  <c r="X17" i="4"/>
  <c r="J17" i="4"/>
  <c r="J21" i="3"/>
  <c r="X21" i="3"/>
  <c r="X37" i="3"/>
  <c r="J37" i="3"/>
  <c r="S9" i="4"/>
  <c r="S12" i="3"/>
  <c r="S40" i="3"/>
  <c r="S7" i="3"/>
  <c r="S29" i="3"/>
  <c r="S35" i="4"/>
  <c r="S25" i="4"/>
  <c r="S10" i="4"/>
  <c r="J10" i="4"/>
  <c r="X10" i="4"/>
  <c r="X26" i="4"/>
  <c r="J26" i="4"/>
  <c r="S36" i="4"/>
  <c r="S30" i="3"/>
  <c r="S13" i="3"/>
  <c r="S11" i="4"/>
  <c r="S8" i="3"/>
  <c r="S41" i="3"/>
  <c r="X9" i="3"/>
  <c r="J9" i="3"/>
  <c r="S42" i="3"/>
  <c r="S12" i="4"/>
  <c r="S14" i="3"/>
  <c r="S31" i="3"/>
  <c r="S37" i="4"/>
  <c r="S38" i="4"/>
  <c r="S32" i="3"/>
  <c r="S15" i="3"/>
  <c r="S13" i="4"/>
  <c r="S43" i="3"/>
  <c r="X14" i="4"/>
  <c r="J14" i="4"/>
  <c r="S44" i="3"/>
  <c r="S16" i="3"/>
  <c r="S33" i="3"/>
  <c r="S39" i="4"/>
  <c r="J34" i="3"/>
  <c r="X34" i="3"/>
  <c r="S17" i="3"/>
  <c r="S45" i="3"/>
  <c r="S40" i="4"/>
  <c r="J18" i="3"/>
  <c r="X18" i="3"/>
  <c r="S41" i="4"/>
  <c r="S46" i="3"/>
  <c r="S42" i="4"/>
  <c r="S47" i="3"/>
  <c r="S48" i="3"/>
  <c r="S43" i="4"/>
  <c r="S49" i="3"/>
  <c r="S44" i="4"/>
  <c r="S50" i="3"/>
  <c r="S45" i="4"/>
  <c r="S46" i="4"/>
  <c r="S51" i="3"/>
  <c r="S52" i="3"/>
  <c r="S47" i="4"/>
  <c r="S48" i="4"/>
  <c r="S53" i="3"/>
  <c r="S54" i="3"/>
  <c r="S49" i="4"/>
  <c r="S50" i="4"/>
  <c r="S55" i="3"/>
  <c r="S51" i="4"/>
  <c r="S56" i="3"/>
  <c r="S57" i="3"/>
  <c r="S52" i="4"/>
  <c r="S53" i="4"/>
  <c r="S58" i="3"/>
  <c r="S59" i="3"/>
  <c r="S54" i="4"/>
  <c r="S55" i="4"/>
  <c r="S60" i="3"/>
  <c r="S61" i="3"/>
  <c r="S56" i="4"/>
  <c r="S57" i="4"/>
  <c r="S62" i="3"/>
  <c r="S58" i="4"/>
  <c r="S63" i="3"/>
  <c r="S64" i="3"/>
  <c r="S59" i="4"/>
  <c r="S60" i="4"/>
  <c r="S65" i="3"/>
  <c r="S61" i="4"/>
  <c r="S66" i="3"/>
  <c r="S67" i="3"/>
  <c r="S62" i="4"/>
  <c r="S63" i="4"/>
  <c r="S68" i="3"/>
  <c r="S69" i="3"/>
  <c r="S64" i="4"/>
  <c r="S65" i="4"/>
  <c r="S70" i="3"/>
  <c r="S71" i="3"/>
  <c r="S66" i="4"/>
  <c r="S67" i="4"/>
  <c r="S72" i="3"/>
  <c r="S73" i="3"/>
  <c r="S68" i="4"/>
  <c r="S69" i="4"/>
  <c r="S74" i="3"/>
  <c r="S75" i="3"/>
  <c r="S70" i="4"/>
  <c r="S71" i="4"/>
  <c r="S76" i="3"/>
  <c r="S77" i="3"/>
  <c r="S72" i="4"/>
  <c r="S78" i="3"/>
  <c r="S73" i="4"/>
  <c r="S79" i="3"/>
  <c r="S74" i="4"/>
  <c r="S75" i="4"/>
  <c r="S80" i="3"/>
  <c r="S76" i="4"/>
  <c r="S81" i="3"/>
  <c r="S77" i="4"/>
  <c r="S82" i="3"/>
  <c r="S78" i="4"/>
  <c r="S83" i="3"/>
  <c r="S84" i="3"/>
  <c r="S79" i="4"/>
  <c r="S80" i="4"/>
  <c r="S85" i="3"/>
  <c r="S86" i="3"/>
  <c r="S81" i="4"/>
  <c r="S82" i="4"/>
  <c r="S87" i="3"/>
  <c r="S88" i="3"/>
  <c r="S83" i="4"/>
  <c r="S89" i="3"/>
  <c r="S84" i="4"/>
  <c r="S85" i="4"/>
  <c r="S90" i="3"/>
  <c r="S91" i="3"/>
  <c r="S86" i="4"/>
  <c r="S87" i="4"/>
  <c r="S92" i="3"/>
  <c r="S88" i="4"/>
  <c r="S93" i="3"/>
  <c r="S94" i="3"/>
  <c r="S89" i="4"/>
  <c r="S90" i="4"/>
  <c r="S95" i="3"/>
  <c r="S91" i="4"/>
  <c r="S96" i="3"/>
  <c r="S92" i="4"/>
  <c r="S97" i="3"/>
  <c r="S93" i="4"/>
  <c r="S98" i="3"/>
  <c r="S99" i="3"/>
  <c r="S94" i="4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</calcChain>
</file>

<file path=xl/sharedStrings.xml><?xml version="1.0" encoding="utf-8"?>
<sst xmlns="http://schemas.openxmlformats.org/spreadsheetml/2006/main" count="3169" uniqueCount="725">
  <si>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</si>
  <si>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</si>
  <si>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</si>
  <si>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</si>
  <si>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</si>
  <si>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</si>
  <si>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</si>
  <si>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</si>
  <si>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</si>
  <si>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</si>
  <si>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</si>
  <si>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</si>
  <si>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</si>
  <si>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</si>
  <si>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</si>
  <si>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</si>
  <si>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</si>
  <si>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</si>
  <si>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</si>
  <si>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</si>
  <si>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</si>
  <si>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</si>
  <si>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</si>
  <si>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</si>
  <si>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</si>
  <si>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</si>
  <si>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</si>
  <si>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</si>
  <si>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</si>
  <si>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</si>
  <si>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</si>
  <si>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</si>
  <si>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</si>
  <si>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</si>
  <si>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</si>
  <si>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</si>
  <si>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</si>
  <si>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</si>
  <si>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</si>
  <si>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</si>
  <si>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</si>
  <si>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</si>
  <si>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</si>
  <si>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</si>
  <si>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</si>
  <si>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</si>
  <si>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</si>
  <si>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</si>
  <si>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</si>
  <si>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</si>
  <si>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</si>
  <si>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</si>
  <si>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</si>
  <si>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</si>
  <si>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</si>
  <si>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</si>
  <si>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</si>
  <si>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</si>
  <si>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</si>
  <si>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</si>
  <si>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</si>
  <si>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</si>
  <si>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</si>
  <si>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</si>
  <si>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</si>
  <si>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</si>
  <si>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</si>
  <si>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</si>
  <si>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</si>
  <si>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</si>
  <si>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</si>
  <si>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</si>
  <si>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</si>
  <si>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</si>
  <si>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</si>
  <si>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</si>
  <si>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</si>
  <si>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</si>
  <si>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</si>
  <si>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</si>
  <si>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</si>
  <si>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</si>
  <si>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</si>
  <si>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</si>
  <si>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</si>
  <si>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</si>
  <si>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</si>
  <si>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</si>
  <si>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</si>
  <si>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</si>
  <si>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</si>
  <si>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</si>
  <si>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</si>
  <si>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</si>
  <si>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</si>
  <si>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</si>
  <si>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</si>
  <si>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</si>
  <si>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</si>
  <si>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</si>
  <si>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</si>
  <si>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</si>
  <si>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</si>
  <si>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</si>
  <si>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</si>
  <si>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</si>
  <si>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</si>
  <si>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</si>
  <si>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</si>
  <si>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</si>
  <si>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</si>
  <si>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</si>
  <si>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</si>
  <si>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</si>
  <si>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</si>
  <si>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</si>
  <si>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</si>
  <si>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</si>
  <si>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</si>
  <si>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</si>
  <si>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</si>
  <si>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</si>
  <si>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</si>
  <si>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</si>
  <si>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</si>
  <si>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</si>
  <si>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</si>
  <si>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</si>
  <si>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</si>
  <si>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</si>
  <si>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</si>
  <si>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</si>
  <si>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</si>
  <si>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</si>
  <si>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</si>
  <si>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</si>
  <si>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</si>
  <si>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</si>
  <si>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</si>
  <si>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</si>
  <si>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</si>
  <si>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</si>
  <si>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</si>
  <si>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</si>
  <si>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</si>
  <si>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</si>
  <si>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</si>
  <si>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</si>
  <si>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</si>
  <si>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</si>
  <si>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</si>
  <si>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</si>
  <si>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</si>
  <si>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</si>
  <si>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</si>
  <si>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</si>
  <si>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</si>
  <si>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</si>
  <si>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</si>
  <si>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</si>
  <si>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</si>
  <si>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</si>
  <si>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</si>
  <si>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</si>
  <si>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</si>
  <si>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</si>
  <si>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</si>
  <si>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</si>
  <si>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</si>
  <si>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</si>
  <si>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</si>
  <si>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</si>
  <si>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</si>
  <si>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Unagrande</t>
  </si>
  <si>
    <t>Pretto</t>
  </si>
  <si>
    <t>Зеленая Линия</t>
  </si>
  <si>
    <t>Свежий ряд</t>
  </si>
  <si>
    <t>Бонджорно</t>
  </si>
  <si>
    <t>Aventino</t>
  </si>
  <si>
    <t>Metro Chef</t>
  </si>
  <si>
    <t>Эсперсон</t>
  </si>
  <si>
    <t>Ваш выбор</t>
  </si>
  <si>
    <t>Fine Life</t>
  </si>
  <si>
    <t>Orecchio Oro</t>
  </si>
  <si>
    <t>Каждый день</t>
  </si>
  <si>
    <t>Фермерская коллекция</t>
  </si>
  <si>
    <t>SPAR</t>
  </si>
  <si>
    <t>Ungrande</t>
  </si>
  <si>
    <t>Зеленая линия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</si>
  <si>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</si>
  <si>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</si>
  <si>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</si>
  <si>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</si>
  <si>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</si>
  <si>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</si>
  <si>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</si>
  <si>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</si>
  <si>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</si>
  <si>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</si>
  <si>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</si>
  <si>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</si>
  <si>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</si>
  <si>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</si>
  <si>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"Свежий ряд",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</si>
  <si>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</si>
  <si>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</si>
  <si>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</si>
  <si>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</si>
  <si>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</si>
  <si>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</si>
  <si>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</si>
  <si>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</si>
  <si>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</si>
  <si>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</si>
  <si>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</si>
  <si>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</si>
  <si>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</si>
  <si>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</si>
  <si>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</si>
  <si>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</si>
  <si>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т/ф</t>
  </si>
  <si>
    <t>Моцарелла для бутербродов "Aventino", 45%, 0,2 кг, т/ф</t>
  </si>
  <si>
    <t>Моцарелла "Unagrande", 45%, 1,2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</si>
  <si>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</si>
  <si>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</si>
  <si>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</si>
  <si>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</si>
  <si>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"Unagrande", 45%, 3 кг, пл/л</t>
  </si>
  <si>
    <t>Моцарелла "Unagrande", 45%, 0,12 кг, ф/п (кубики)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</si>
  <si>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</si>
  <si>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</si>
  <si>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</si>
  <si>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</si>
  <si>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</si>
  <si>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</si>
  <si>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</si>
  <si>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</si>
  <si>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</si>
  <si>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</si>
  <si>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</si>
  <si>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</si>
  <si>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</si>
  <si>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</si>
  <si>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</si>
  <si>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</si>
  <si>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</si>
  <si>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</si>
  <si>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</si>
  <si>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</si>
  <si>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</si>
  <si>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в воде Чильеджина "Pretto", 45%, 1/1,8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</si>
  <si>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</si>
  <si>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</si>
  <si>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</si>
  <si>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</si>
  <si>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</si>
  <si>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</si>
  <si>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</si>
  <si>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</si>
  <si>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</si>
  <si>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</si>
  <si>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</si>
  <si>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</si>
  <si>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</si>
  <si>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</si>
  <si>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</si>
  <si>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</si>
  <si>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</si>
  <si>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</si>
  <si>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</si>
  <si>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</si>
  <si>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</si>
  <si>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</si>
  <si>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</si>
  <si>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</si>
  <si>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</si>
  <si>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</si>
  <si>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</si>
  <si>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</si>
  <si>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</si>
  <si>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</si>
  <si>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</si>
  <si>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</si>
  <si>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</si>
  <si>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</si>
  <si>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</si>
  <si>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</si>
  <si>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"Красная птица", 75%, 0,2 кг, пл/с</t>
  </si>
  <si>
    <t>Кремчиз "Pretto", 70%,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</si>
  <si>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</si>
  <si>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</si>
  <si>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</si>
  <si>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</si>
  <si>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</si>
  <si>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</si>
  <si>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</si>
  <si>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</si>
  <si>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</si>
  <si>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</si>
  <si>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</si>
  <si>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</si>
  <si>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</si>
  <si>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</si>
  <si>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
"Зеленая Линия ", 
80%, 0,25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</si>
  <si>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</si>
  <si>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</si>
  <si>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</si>
  <si>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</si>
  <si>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</si>
  <si>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</si>
  <si>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</si>
  <si>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</si>
  <si>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</si>
  <si>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</si>
  <si>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</si>
  <si>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</si>
  <si>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</si>
  <si>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</si>
  <si>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</si>
  <si>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</si>
  <si>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</si>
  <si>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</si>
  <si>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</si>
  <si>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</si>
  <si>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Н0000082882</t>
  </si>
  <si>
    <t>Н0000088470</t>
  </si>
  <si>
    <t>Н0000097655</t>
  </si>
  <si>
    <t>Н0000095992</t>
  </si>
  <si>
    <t>Н0000098756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</si>
  <si>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</si>
  <si>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</si>
  <si>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</si>
  <si>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</si>
  <si>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</si>
  <si>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</si>
  <si>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</si>
  <si>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</si>
  <si>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</si>
  <si>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</si>
  <si>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</si>
  <si>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</si>
  <si>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</si>
  <si>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</si>
  <si>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</si>
  <si>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</si>
  <si>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</si>
  <si>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</si>
  <si>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</si>
  <si>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</si>
  <si>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</si>
  <si>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</si>
  <si>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</si>
  <si>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Н0000094274</t>
  </si>
  <si>
    <t>Н0000090331</t>
  </si>
  <si>
    <t>Н0000094740</t>
  </si>
  <si>
    <t>Н0000098165</t>
  </si>
  <si>
    <t>Н0000098310</t>
  </si>
  <si>
    <t>Н0000098311</t>
  </si>
  <si>
    <t>Н0000094736</t>
  </si>
  <si>
    <t>Н0000094698</t>
  </si>
  <si>
    <t>Н0000098464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</si>
  <si>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</si>
  <si>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</si>
  <si>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</si>
  <si>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</si>
  <si>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</si>
  <si>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</si>
  <si>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</si>
  <si>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</si>
  <si>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</si>
  <si>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</si>
  <si>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</si>
  <si>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</si>
  <si>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</si>
  <si>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Н0000098465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</si>
  <si>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</si>
  <si>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</si>
  <si>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</si>
  <si>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</si>
  <si>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</si>
  <si>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</si>
  <si>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</si>
  <si>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</si>
  <si>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</si>
  <si>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</si>
  <si>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</si>
  <si>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</si>
  <si>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</si>
  <si>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</si>
  <si>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</si>
  <si>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</si>
  <si>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</si>
  <si>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</si>
  <si>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</si>
  <si>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</si>
  <si>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</si>
  <si>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</si>
  <si>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</si>
  <si>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Н0000098377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</si>
  <si>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</si>
  <si>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</si>
  <si>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</si>
  <si>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</si>
  <si>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</si>
  <si>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</si>
  <si>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</si>
  <si>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Н0000098196</t>
  </si>
  <si>
    <t>Н0000098197</t>
  </si>
  <si>
    <t>Н0000098198</t>
  </si>
  <si>
    <t>Н0000098398</t>
  </si>
  <si>
    <t>Н0000096632</t>
  </si>
  <si>
    <t>Н0000097946</t>
  </si>
  <si>
    <t>Н0000093541</t>
  </si>
  <si>
    <t>Н0000095395</t>
  </si>
  <si>
    <t>Н0000097944</t>
  </si>
  <si>
    <t>Н0000085591</t>
  </si>
  <si>
    <t>Н0000097368</t>
  </si>
  <si>
    <t>Н0000097945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</si>
  <si>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</si>
  <si>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</si>
  <si>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</si>
  <si>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</si>
  <si>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</si>
  <si>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</si>
  <si>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</si>
  <si>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Н0000098195</t>
  </si>
  <si>
    <t>Н0000095933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</si>
  <si>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</si>
  <si>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</si>
  <si>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</si>
  <si>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</si>
  <si>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</si>
  <si>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</si>
  <si>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</si>
  <si>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</si>
  <si>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</si>
  <si>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</si>
  <si>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</si>
  <si>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</si>
  <si>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</si>
  <si>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</si>
  <si>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</si>
  <si>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</si>
  <si>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</si>
  <si>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</si>
  <si>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</si>
  <si>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</si>
  <si>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</si>
  <si>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</si>
  <si>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</si>
  <si>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</si>
  <si>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</si>
  <si>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</si>
  <si>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</si>
  <si>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</si>
  <si>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</si>
  <si>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</si>
  <si>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</si>
  <si>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</si>
  <si>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</si>
  <si>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11.09.21</t>
  </si>
  <si>
    <t>Сводная заявка на 12.09.21</t>
  </si>
  <si>
    <t>Сводная заявка на 13.09.21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</si>
  <si>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</si>
  <si>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</si>
  <si>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</si>
  <si>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</si>
  <si>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</si>
  <si>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</si>
  <si>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</si>
  <si>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</si>
  <si>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</si>
  <si>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</si>
  <si>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</si>
  <si>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</si>
  <si>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</si>
  <si>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</si>
  <si>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</si>
  <si>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</si>
  <si>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</si>
  <si>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</si>
  <si>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10 сентября</t>
  </si>
  <si>
    <t>на 11 сентября</t>
  </si>
  <si>
    <t>на 12 сентября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</si>
  <si>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</si>
  <si>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</si>
  <si>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</si>
  <si>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</si>
  <si>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</si>
  <si>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</si>
  <si>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</si>
  <si>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</si>
  <si>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</si>
  <si>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</si>
  <si>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</si>
  <si>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</si>
  <si>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</si>
  <si>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</si>
  <si>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</si>
  <si>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</si>
  <si>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</si>
  <si>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</si>
  <si>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</si>
  <si>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</si>
  <si>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</si>
  <si>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</si>
  <si>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</si>
  <si>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</si>
  <si>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</si>
  <si>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</si>
  <si>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</si>
  <si>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</si>
  <si>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</si>
  <si>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</si>
  <si>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</si>
  <si>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</si>
  <si>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</si>
  <si>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</si>
  <si>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</si>
  <si>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</si>
  <si>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</si>
  <si>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</si>
  <si>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</si>
  <si>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</si>
  <si>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</si>
  <si>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</si>
  <si>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</si>
  <si>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</si>
  <si>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</si>
  <si>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</si>
  <si>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</si>
  <si>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Н0000095396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</si>
  <si>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</si>
  <si>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</si>
  <si>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</si>
  <si>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</si>
  <si>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</si>
  <si>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</si>
  <si>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</si>
  <si>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</si>
  <si>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</si>
  <si>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</si>
  <si>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</si>
  <si>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</si>
  <si>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</si>
  <si>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</si>
  <si>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</si>
  <si>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</si>
  <si>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</si>
  <si>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</si>
  <si>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</si>
  <si>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</si>
  <si>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</si>
  <si>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</si>
  <si>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</si>
  <si>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</si>
  <si>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</si>
  <si>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</si>
  <si>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</si>
  <si>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</si>
  <si>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</si>
  <si>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</si>
  <si>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</si>
  <si>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</si>
  <si>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</si>
  <si>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</si>
  <si>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</si>
  <si>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</si>
  <si>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</si>
  <si>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</si>
  <si>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</si>
  <si>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</si>
  <si>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</si>
  <si>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</si>
  <si>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</si>
  <si>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</si>
  <si>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</si>
  <si>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шары "Metro Chef", 45%, кг, в/у</t>
  </si>
  <si>
    <t>Рикотта "Metro Chef", 30%, 1 кг, п/в</t>
  </si>
  <si>
    <t>Рикотта "Pretto" (зернистая), 30%, кг, в/у (6 шт.)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</si>
  <si>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</si>
  <si>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</si>
  <si>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</si>
  <si>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</si>
  <si>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</si>
  <si>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</si>
  <si>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</si>
  <si>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</si>
  <si>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</si>
  <si>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</si>
  <si>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</si>
  <si>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</si>
  <si>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</si>
  <si>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</si>
  <si>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</si>
  <si>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</si>
  <si>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</si>
  <si>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</si>
  <si>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Н0000090760</t>
  </si>
  <si>
    <t>Н0000094162</t>
  </si>
  <si>
    <t>Н0000090512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</si>
  <si>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</si>
  <si>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</si>
  <si>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</si>
  <si>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</si>
  <si>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</si>
  <si>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</si>
  <si>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</si>
  <si>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Н0000089109</t>
  </si>
  <si>
    <t>Н0000089110</t>
  </si>
  <si>
    <t>Н0000092745</t>
  </si>
  <si>
    <t>Н0000090762</t>
  </si>
  <si>
    <t>Н0000086350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</si>
  <si>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</si>
  <si>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</si>
  <si>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</si>
  <si>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</si>
  <si>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</si>
  <si>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</si>
  <si>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</si>
  <si>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</si>
  <si>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Кремчиз № 1 "Ungrande", 70%, 0,18 кг, пл/с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</si>
  <si>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</si>
  <si>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</si>
  <si>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</si>
  <si>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</si>
  <si>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</si>
  <si>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</si>
  <si>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</si>
  <si>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</si>
  <si>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</si>
  <si>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</si>
  <si>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</si>
  <si>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</si>
  <si>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</si>
  <si>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</si>
  <si>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</si>
  <si>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</si>
  <si>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</si>
  <si>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</si>
  <si>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</si>
  <si>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</si>
  <si>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</si>
  <si>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</si>
  <si>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</si>
  <si>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</si>
  <si>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</si>
  <si>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</si>
  <si>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</si>
  <si>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</si>
  <si>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</si>
  <si>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</si>
  <si>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</si>
  <si>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</si>
  <si>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</si>
  <si>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</si>
  <si>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[56, 25]</t>
  </si>
  <si>
    <t>Для пиццы</t>
  </si>
  <si>
    <t>3.3, Альче, без лактозы</t>
  </si>
  <si>
    <t>Фиор Ди Латте</t>
  </si>
  <si>
    <t>[60, 69, 85, 70, 74, 86, 79]</t>
  </si>
  <si>
    <t>2.7, Сакко</t>
  </si>
  <si>
    <t>Маркет Перекресток</t>
  </si>
  <si>
    <t>[39, 46, 21, 47, 83, 84, 50, 19]</t>
  </si>
  <si>
    <t>2.7, Альче</t>
  </si>
  <si>
    <t>Моцарелла</t>
  </si>
  <si>
    <t>[87, 38, 94, 42, 41, 44, 40, 52, 37, 91, 29, 33, 34, 35, 45, 32, 49, 23, 22, 89, 90]</t>
  </si>
  <si>
    <t>3.3, Сакко</t>
  </si>
  <si>
    <t>[92, 61, 62, 63, 64, 65, 66, 67, 68, 93, 75, 76, 77, 78, 80, 81, 82]</t>
  </si>
  <si>
    <t>3.6, Альче</t>
  </si>
  <si>
    <t>[53, 88]</t>
  </si>
  <si>
    <t>Метро</t>
  </si>
  <si>
    <t>[59, 72, 73]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</si>
  <si>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</si>
  <si>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</si>
  <si>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</si>
  <si>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</si>
  <si>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</si>
  <si>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</si>
  <si>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</si>
  <si>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</si>
  <si>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</si>
  <si>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</si>
  <si>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</si>
  <si>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</si>
  <si>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</si>
  <si>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</si>
  <si>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</si>
  <si>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</si>
  <si>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</si>
  <si>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</si>
  <si>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</si>
  <si>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</si>
  <si>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8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</si>
  <si>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</si>
  <si>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</si>
  <si>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</si>
  <si>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</si>
  <si>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</si>
  <si>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</si>
  <si>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</si>
  <si>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Соль: 460</t>
  </si>
  <si>
    <t>Соль: 370</t>
  </si>
  <si>
    <t>Соль: 200</t>
  </si>
  <si>
    <t>Соль: 280</t>
  </si>
  <si>
    <t>Соль: 1200</t>
  </si>
  <si>
    <t>Короткая мойка</t>
  </si>
  <si>
    <t>Длинная мойка</t>
  </si>
  <si>
    <t>Вода: 25</t>
  </si>
  <si>
    <t>Масса</t>
  </si>
  <si>
    <t>Соль: 15</t>
  </si>
  <si>
    <t>Соль: 260</t>
  </si>
  <si>
    <t>Соль: 7.5</t>
  </si>
  <si>
    <t>Соль: 700</t>
  </si>
  <si>
    <t>Моцарелла сердечки в воде "Unagrande", 45%, 0,125/0,225 кг, ф/п, (8 шт)</t>
  </si>
  <si>
    <t>3.3, Альче</t>
  </si>
  <si>
    <t>Качокавалло "Unagrande" (ОК), 45%, кг</t>
  </si>
  <si>
    <t>Качокавалло "Unagrande", 45%, кг Х5</t>
  </si>
  <si>
    <t>Моцарелла "Pretto", 45%, 1,2 кг, в/у</t>
  </si>
  <si>
    <t>Моцарелла "Unagrande", 45%, 1,2 кг, в/у</t>
  </si>
  <si>
    <t>Моцарелла (палочки), 45%, кг, пл/л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</si>
  <si>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</si>
  <si>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</si>
  <si>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</si>
  <si>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7,5 гр Эсперсен, 45%, кг, пл/л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</si>
</sst>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0" borderId="0" xfId="0" applyFont="1"/>
    <xf numFmtId="0" fontId="8" fillId="6" borderId="0" xfId="0" applyFont="1" applyFill="1"/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2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3" x14ac:dyDescent="0.2">
      <c r="A1" s="2" t="s">
        <v>0</v>
      </c>
      <c r="B1" s="23">
        <v>44449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</row>
    <row r="2" spans="1:133" x14ac:dyDescent="0.2">
      <c r="A2" s="2" t="s">
        <v>132</v>
      </c>
      <c r="B2" s="1" t="s">
        <v>133</v>
      </c>
      <c r="F2" s="1" t="s">
        <v>134</v>
      </c>
      <c r="G2" s="1" t="s">
        <v>135</v>
      </c>
      <c r="K2" s="1" t="s">
        <v>136</v>
      </c>
      <c r="P2" s="1" t="s">
        <v>137</v>
      </c>
      <c r="Q2" s="1" t="s">
        <v>138</v>
      </c>
      <c r="U2" s="1" t="s">
        <v>139</v>
      </c>
      <c r="V2" s="1" t="s">
        <v>140</v>
      </c>
      <c r="W2" s="1" t="s">
        <v>141</v>
      </c>
      <c r="AN2" s="1" t="s">
        <v>142</v>
      </c>
      <c r="AP2" s="1" t="s">
        <v>143</v>
      </c>
      <c r="AR2" s="1" t="s">
        <v>144</v>
      </c>
      <c r="BF2" s="1" t="s">
        <v>145</v>
      </c>
      <c r="BG2" s="1" t="s">
        <v>146</v>
      </c>
      <c r="BS2" s="1" t="s">
        <v>147</v>
      </c>
      <c r="CL2" s="1" t="s">
        <v>148</v>
      </c>
      <c r="CO2" s="1" t="s">
        <v>149</v>
      </c>
      <c r="CZ2" s="1" t="s">
        <v>150</v>
      </c>
      <c r="DB2" s="1" t="s">
        <v>151</v>
      </c>
      <c r="DL2" s="1" t="s">
        <v>152</v>
      </c>
      <c r="DT2" s="1" t="s">
        <v>153</v>
      </c>
      <c r="DU2" s="1" t="s">
        <v>154</v>
      </c>
      <c r="DZ2" s="1" t="s">
        <v>155</v>
      </c>
      <c r="EA2" s="1" t="s">
        <v>132</v>
      </c>
    </row>
    <row r="3" spans="1:133" x14ac:dyDescent="0.2">
      <c r="A3" s="2" t="s">
        <v>156</v>
      </c>
      <c r="B3" s="1" t="s">
        <v>133</v>
      </c>
      <c r="C3" s="1" t="s">
        <v>133</v>
      </c>
      <c r="D3" s="1" t="s">
        <v>133</v>
      </c>
      <c r="E3" s="1" t="s">
        <v>133</v>
      </c>
      <c r="F3" s="1" t="s">
        <v>157</v>
      </c>
      <c r="G3" s="1" t="s">
        <v>158</v>
      </c>
      <c r="H3" s="1" t="s">
        <v>158</v>
      </c>
      <c r="I3" s="1" t="s">
        <v>159</v>
      </c>
      <c r="J3" s="1" t="s">
        <v>147</v>
      </c>
      <c r="K3" s="1" t="s">
        <v>160</v>
      </c>
      <c r="L3" s="1" t="s">
        <v>160</v>
      </c>
      <c r="M3" s="1" t="s">
        <v>160</v>
      </c>
      <c r="N3" s="1" t="s">
        <v>160</v>
      </c>
      <c r="O3" s="1" t="s">
        <v>160</v>
      </c>
      <c r="P3" s="1" t="s">
        <v>160</v>
      </c>
      <c r="Q3" s="1" t="s">
        <v>160</v>
      </c>
      <c r="R3" s="1" t="s">
        <v>160</v>
      </c>
      <c r="S3" s="1" t="s">
        <v>160</v>
      </c>
      <c r="T3" s="1" t="s">
        <v>160</v>
      </c>
      <c r="U3" s="1" t="s">
        <v>160</v>
      </c>
      <c r="V3" s="1" t="s">
        <v>160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161</v>
      </c>
      <c r="AB3" s="1" t="s">
        <v>161</v>
      </c>
      <c r="AC3" s="1" t="s">
        <v>161</v>
      </c>
      <c r="AD3" s="1" t="s">
        <v>161</v>
      </c>
      <c r="AE3" s="1" t="s">
        <v>161</v>
      </c>
      <c r="AF3" s="1" t="s">
        <v>161</v>
      </c>
      <c r="AG3" s="1" t="s">
        <v>161</v>
      </c>
      <c r="AH3" s="1" t="s">
        <v>161</v>
      </c>
      <c r="AI3" s="1" t="s">
        <v>161</v>
      </c>
      <c r="AJ3" s="1" t="s">
        <v>161</v>
      </c>
      <c r="AK3" s="1" t="s">
        <v>161</v>
      </c>
      <c r="AL3" s="1" t="s">
        <v>161</v>
      </c>
      <c r="AM3" s="1" t="s">
        <v>161</v>
      </c>
      <c r="AN3" s="1" t="s">
        <v>162</v>
      </c>
      <c r="AO3" s="1" t="s">
        <v>162</v>
      </c>
      <c r="AP3" s="1" t="s">
        <v>143</v>
      </c>
      <c r="AQ3" s="1" t="s">
        <v>143</v>
      </c>
      <c r="AR3" s="1" t="s">
        <v>163</v>
      </c>
      <c r="AS3" s="1" t="s">
        <v>163</v>
      </c>
      <c r="AT3" s="1" t="s">
        <v>163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163</v>
      </c>
      <c r="BA3" s="1" t="s">
        <v>163</v>
      </c>
      <c r="BB3" s="1" t="s">
        <v>163</v>
      </c>
      <c r="BC3" s="1" t="s">
        <v>163</v>
      </c>
      <c r="BD3" s="1" t="s">
        <v>163</v>
      </c>
      <c r="BE3" s="1" t="s">
        <v>163</v>
      </c>
      <c r="BF3" s="1" t="s">
        <v>145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164</v>
      </c>
      <c r="BP3" s="1" t="s">
        <v>164</v>
      </c>
      <c r="BQ3" s="1" t="s">
        <v>164</v>
      </c>
      <c r="BR3" s="1" t="s">
        <v>164</v>
      </c>
      <c r="BS3" s="1" t="s">
        <v>147</v>
      </c>
      <c r="BT3" s="1" t="s">
        <v>147</v>
      </c>
      <c r="BU3" s="1" t="s">
        <v>147</v>
      </c>
      <c r="BV3" s="1" t="s">
        <v>147</v>
      </c>
      <c r="BW3" s="1" t="s">
        <v>147</v>
      </c>
      <c r="BX3" s="1" t="s">
        <v>147</v>
      </c>
      <c r="BY3" s="1" t="s">
        <v>147</v>
      </c>
      <c r="BZ3" s="1" t="s">
        <v>147</v>
      </c>
      <c r="CA3" s="1" t="s">
        <v>147</v>
      </c>
      <c r="CB3" s="1" t="s">
        <v>147</v>
      </c>
      <c r="CC3" s="1" t="s">
        <v>147</v>
      </c>
      <c r="CD3" s="1" t="s">
        <v>147</v>
      </c>
      <c r="CE3" s="1" t="s">
        <v>147</v>
      </c>
      <c r="CF3" s="1" t="s">
        <v>147</v>
      </c>
      <c r="CG3" s="1" t="s">
        <v>147</v>
      </c>
      <c r="CH3" s="1" t="s">
        <v>147</v>
      </c>
      <c r="CI3" s="1" t="s">
        <v>147</v>
      </c>
      <c r="CJ3" s="1" t="s">
        <v>147</v>
      </c>
      <c r="CK3" s="1" t="s">
        <v>147</v>
      </c>
      <c r="CL3" s="1" t="s">
        <v>148</v>
      </c>
      <c r="CM3" s="1" t="s">
        <v>148</v>
      </c>
      <c r="CN3" s="1" t="s">
        <v>148</v>
      </c>
      <c r="CO3" s="1" t="s">
        <v>165</v>
      </c>
      <c r="CP3" s="1" t="s">
        <v>165</v>
      </c>
      <c r="CQ3" s="1" t="s">
        <v>165</v>
      </c>
      <c r="CR3" s="1" t="s">
        <v>165</v>
      </c>
      <c r="CS3" s="1" t="s">
        <v>165</v>
      </c>
      <c r="CT3" s="1" t="s">
        <v>165</v>
      </c>
      <c r="CU3" s="1" t="s">
        <v>165</v>
      </c>
      <c r="CV3" s="1" t="s">
        <v>165</v>
      </c>
      <c r="CW3" s="1" t="s">
        <v>165</v>
      </c>
      <c r="CX3" s="1" t="s">
        <v>165</v>
      </c>
      <c r="CY3" s="1" t="s">
        <v>165</v>
      </c>
      <c r="CZ3" s="1" t="s">
        <v>150</v>
      </c>
      <c r="DA3" s="1" t="s">
        <v>166</v>
      </c>
      <c r="DB3" s="1" t="s">
        <v>151</v>
      </c>
      <c r="DC3" s="1" t="s">
        <v>151</v>
      </c>
      <c r="DD3" s="1" t="s">
        <v>151</v>
      </c>
      <c r="DE3" s="1" t="s">
        <v>151</v>
      </c>
      <c r="DF3" s="1" t="s">
        <v>151</v>
      </c>
      <c r="DG3" s="1" t="s">
        <v>151</v>
      </c>
      <c r="DH3" s="1" t="s">
        <v>151</v>
      </c>
      <c r="DI3" s="1" t="s">
        <v>151</v>
      </c>
      <c r="DJ3" s="1" t="s">
        <v>151</v>
      </c>
      <c r="DK3" s="1" t="s">
        <v>151</v>
      </c>
      <c r="DL3" s="1" t="s">
        <v>152</v>
      </c>
      <c r="DM3" s="1" t="s">
        <v>152</v>
      </c>
      <c r="DN3" s="1" t="s">
        <v>152</v>
      </c>
      <c r="DO3" s="1" t="s">
        <v>152</v>
      </c>
      <c r="DP3" s="1" t="s">
        <v>152</v>
      </c>
      <c r="DQ3" s="1" t="s">
        <v>152</v>
      </c>
      <c r="DR3" s="1" t="s">
        <v>152</v>
      </c>
      <c r="DS3" s="1" t="s">
        <v>152</v>
      </c>
      <c r="DT3" s="1" t="s">
        <v>153</v>
      </c>
      <c r="DU3" s="1" t="s">
        <v>154</v>
      </c>
      <c r="EA3" s="1" t="s">
        <v>156</v>
      </c>
    </row>
    <row r="4" spans="1:133" x14ac:dyDescent="0.2">
      <c r="A4" s="2" t="s">
        <v>167</v>
      </c>
      <c r="B4" s="1" t="s">
        <v>168</v>
      </c>
      <c r="C4" s="1" t="s">
        <v>169</v>
      </c>
      <c r="D4" s="1" t="s">
        <v>170</v>
      </c>
      <c r="E4" s="1" t="s">
        <v>171</v>
      </c>
      <c r="F4" s="1" t="s">
        <v>168</v>
      </c>
      <c r="G4" s="1" t="s">
        <v>168</v>
      </c>
      <c r="H4" s="1" t="s">
        <v>172</v>
      </c>
      <c r="I4" s="1" t="s">
        <v>173</v>
      </c>
      <c r="J4" s="1" t="s">
        <v>174</v>
      </c>
      <c r="K4" s="1" t="s">
        <v>168</v>
      </c>
      <c r="L4" s="1" t="s">
        <v>175</v>
      </c>
      <c r="M4" s="1" t="s">
        <v>169</v>
      </c>
      <c r="N4" s="1" t="s">
        <v>176</v>
      </c>
      <c r="O4" s="1" t="s">
        <v>168</v>
      </c>
      <c r="P4" s="1" t="s">
        <v>168</v>
      </c>
      <c r="Q4" s="1" t="s">
        <v>168</v>
      </c>
      <c r="R4" s="1" t="s">
        <v>168</v>
      </c>
      <c r="S4" s="1" t="s">
        <v>171</v>
      </c>
      <c r="T4" s="1" t="s">
        <v>169</v>
      </c>
      <c r="U4" s="1" t="s">
        <v>168</v>
      </c>
      <c r="V4" s="1" t="s">
        <v>168</v>
      </c>
      <c r="W4" s="1" t="s">
        <v>173</v>
      </c>
      <c r="X4" s="1" t="s">
        <v>173</v>
      </c>
      <c r="Y4" s="1" t="s">
        <v>177</v>
      </c>
      <c r="Z4" s="1" t="s">
        <v>169</v>
      </c>
      <c r="AA4" s="1" t="s">
        <v>171</v>
      </c>
      <c r="AB4" s="1" t="s">
        <v>171</v>
      </c>
      <c r="AC4" s="1" t="s">
        <v>173</v>
      </c>
      <c r="AD4" s="1" t="s">
        <v>173</v>
      </c>
      <c r="AE4" s="1" t="s">
        <v>174</v>
      </c>
      <c r="AF4" s="1" t="s">
        <v>178</v>
      </c>
      <c r="AG4" s="1" t="s">
        <v>173</v>
      </c>
      <c r="AH4" s="1" t="s">
        <v>179</v>
      </c>
      <c r="AI4" s="1" t="s">
        <v>179</v>
      </c>
      <c r="AJ4" s="1" t="s">
        <v>174</v>
      </c>
      <c r="AK4" s="1" t="s">
        <v>174</v>
      </c>
      <c r="AL4" s="1" t="s">
        <v>173</v>
      </c>
      <c r="AM4" s="1" t="s">
        <v>173</v>
      </c>
      <c r="AN4" s="1" t="s">
        <v>173</v>
      </c>
      <c r="AO4" s="1" t="s">
        <v>173</v>
      </c>
      <c r="AP4" s="1" t="s">
        <v>180</v>
      </c>
      <c r="AQ4" s="1" t="s">
        <v>180</v>
      </c>
      <c r="AR4" s="1" t="s">
        <v>173</v>
      </c>
      <c r="AS4" s="1" t="s">
        <v>173</v>
      </c>
      <c r="AT4" s="1" t="s">
        <v>174</v>
      </c>
      <c r="AU4" s="1" t="s">
        <v>174</v>
      </c>
      <c r="AV4" s="1" t="s">
        <v>174</v>
      </c>
      <c r="AW4" s="1" t="s">
        <v>181</v>
      </c>
      <c r="AX4" s="1" t="s">
        <v>171</v>
      </c>
      <c r="AY4" s="1" t="s">
        <v>182</v>
      </c>
      <c r="AZ4" s="1" t="s">
        <v>178</v>
      </c>
      <c r="BA4" s="1" t="s">
        <v>183</v>
      </c>
      <c r="BB4" s="1" t="s">
        <v>184</v>
      </c>
      <c r="BC4" s="1" t="s">
        <v>171</v>
      </c>
      <c r="BD4" s="1" t="s">
        <v>179</v>
      </c>
      <c r="BE4" s="1" t="s">
        <v>169</v>
      </c>
      <c r="BF4" s="1" t="s">
        <v>173</v>
      </c>
      <c r="BG4" s="1" t="s">
        <v>173</v>
      </c>
      <c r="BH4" s="1" t="s">
        <v>173</v>
      </c>
      <c r="BI4" s="1" t="s">
        <v>174</v>
      </c>
      <c r="BJ4" s="1" t="s">
        <v>174</v>
      </c>
      <c r="BK4" s="1" t="s">
        <v>178</v>
      </c>
      <c r="BL4" s="1" t="s">
        <v>182</v>
      </c>
      <c r="BM4" s="1" t="s">
        <v>184</v>
      </c>
      <c r="BN4" s="1" t="s">
        <v>179</v>
      </c>
      <c r="BO4" s="1" t="s">
        <v>171</v>
      </c>
      <c r="BP4" s="1" t="s">
        <v>183</v>
      </c>
      <c r="BQ4" s="1" t="s">
        <v>181</v>
      </c>
      <c r="BR4" s="1" t="s">
        <v>171</v>
      </c>
      <c r="BS4" s="1" t="s">
        <v>173</v>
      </c>
      <c r="BT4" s="1" t="s">
        <v>173</v>
      </c>
      <c r="BU4" s="1" t="s">
        <v>178</v>
      </c>
      <c r="BV4" s="1" t="s">
        <v>178</v>
      </c>
      <c r="BW4" s="1" t="s">
        <v>173</v>
      </c>
      <c r="BX4" s="1" t="s">
        <v>174</v>
      </c>
      <c r="BY4" s="1" t="s">
        <v>174</v>
      </c>
      <c r="BZ4" s="1" t="s">
        <v>185</v>
      </c>
      <c r="CA4" s="1" t="s">
        <v>169</v>
      </c>
      <c r="CB4" s="1" t="s">
        <v>171</v>
      </c>
      <c r="CC4" s="1" t="s">
        <v>171</v>
      </c>
      <c r="CD4" s="1" t="s">
        <v>171</v>
      </c>
      <c r="CE4" s="1" t="s">
        <v>186</v>
      </c>
      <c r="CF4" s="1" t="s">
        <v>177</v>
      </c>
      <c r="CG4" s="1" t="s">
        <v>177</v>
      </c>
      <c r="CH4" s="1" t="s">
        <v>177</v>
      </c>
      <c r="CI4" s="1" t="s">
        <v>177</v>
      </c>
      <c r="CJ4" s="1" t="s">
        <v>179</v>
      </c>
      <c r="CK4" s="1" t="s">
        <v>177</v>
      </c>
      <c r="CL4" s="1" t="s">
        <v>173</v>
      </c>
      <c r="CM4" s="1" t="s">
        <v>173</v>
      </c>
      <c r="CN4" s="1" t="s">
        <v>171</v>
      </c>
      <c r="CO4" s="1" t="s">
        <v>173</v>
      </c>
      <c r="CP4" s="1" t="s">
        <v>174</v>
      </c>
      <c r="CQ4" s="1" t="s">
        <v>174</v>
      </c>
      <c r="CR4" s="1" t="s">
        <v>174</v>
      </c>
      <c r="CS4" s="1" t="s">
        <v>173</v>
      </c>
      <c r="CT4" s="1" t="s">
        <v>171</v>
      </c>
      <c r="CU4" s="1" t="s">
        <v>174</v>
      </c>
      <c r="CV4" s="1" t="s">
        <v>169</v>
      </c>
      <c r="CW4" s="1" t="s">
        <v>185</v>
      </c>
      <c r="CX4" s="1" t="s">
        <v>173</v>
      </c>
      <c r="CY4" s="1" t="s">
        <v>173</v>
      </c>
      <c r="CZ4" s="1" t="s">
        <v>174</v>
      </c>
      <c r="DA4" s="1" t="s">
        <v>173</v>
      </c>
      <c r="DB4" s="1" t="s">
        <v>187</v>
      </c>
      <c r="DC4" s="1" t="s">
        <v>187</v>
      </c>
      <c r="DD4" s="1" t="s">
        <v>174</v>
      </c>
      <c r="DE4" s="1" t="s">
        <v>174</v>
      </c>
      <c r="DF4" s="1" t="s">
        <v>171</v>
      </c>
      <c r="DG4" s="1" t="s">
        <v>171</v>
      </c>
      <c r="DH4" s="1" t="s">
        <v>169</v>
      </c>
      <c r="DI4" s="1" t="s">
        <v>187</v>
      </c>
      <c r="DJ4" s="1" t="s">
        <v>188</v>
      </c>
      <c r="DK4" s="1" t="s">
        <v>177</v>
      </c>
      <c r="DL4" s="1" t="s">
        <v>168</v>
      </c>
      <c r="DM4" s="1" t="s">
        <v>168</v>
      </c>
      <c r="DN4" s="1" t="s">
        <v>173</v>
      </c>
      <c r="DO4" s="1" t="s">
        <v>173</v>
      </c>
      <c r="DP4" s="1" t="s">
        <v>173</v>
      </c>
      <c r="DQ4" s="1" t="s">
        <v>173</v>
      </c>
      <c r="DR4" s="1" t="s">
        <v>189</v>
      </c>
      <c r="DS4" s="1" t="s">
        <v>189</v>
      </c>
      <c r="EA4" s="1" t="s">
        <v>167</v>
      </c>
    </row>
    <row r="5" spans="1:133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153</v>
      </c>
      <c r="DU5" s="1" t="s">
        <v>313</v>
      </c>
      <c r="DV5" s="1" t="s">
        <v>314</v>
      </c>
      <c r="DX5" s="1" t="s">
        <v>315</v>
      </c>
      <c r="EA5" s="1" t="s">
        <v>190</v>
      </c>
    </row>
    <row r="6" spans="1:133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>
        <v>3503984</v>
      </c>
      <c r="L6" s="1" t="s">
        <v>326</v>
      </c>
      <c r="M6" s="1" t="s">
        <v>327</v>
      </c>
      <c r="N6" s="1" t="s">
        <v>328</v>
      </c>
      <c r="O6" s="1" t="s">
        <v>329</v>
      </c>
      <c r="P6" s="1" t="s">
        <v>330</v>
      </c>
      <c r="Q6" s="1" t="s">
        <v>331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>
        <v>327193010</v>
      </c>
      <c r="AX6" s="1" t="s">
        <v>363</v>
      </c>
      <c r="AY6" s="1" t="s">
        <v>364</v>
      </c>
      <c r="AZ6" s="1" t="s">
        <v>365</v>
      </c>
      <c r="BA6" s="1" t="s">
        <v>366</v>
      </c>
      <c r="BB6" s="1" t="s">
        <v>367</v>
      </c>
      <c r="BC6" s="1" t="s">
        <v>368</v>
      </c>
      <c r="BD6" s="1" t="s">
        <v>369</v>
      </c>
      <c r="BE6" s="1" t="s">
        <v>370</v>
      </c>
      <c r="BF6" s="1" t="s">
        <v>371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>
        <v>327192013</v>
      </c>
      <c r="BR6" s="1" t="s">
        <v>382</v>
      </c>
      <c r="BS6" s="1" t="s">
        <v>383</v>
      </c>
      <c r="BT6" s="1" t="s">
        <v>384</v>
      </c>
      <c r="BU6" s="1" t="s">
        <v>385</v>
      </c>
      <c r="BV6" s="1" t="s">
        <v>386</v>
      </c>
      <c r="BW6" s="1" t="s">
        <v>387</v>
      </c>
      <c r="BX6" s="1" t="s">
        <v>388</v>
      </c>
      <c r="BY6" s="1" t="s">
        <v>389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s">
        <v>410</v>
      </c>
      <c r="CU6" s="1" t="s">
        <v>411</v>
      </c>
      <c r="CV6" s="1" t="s">
        <v>412</v>
      </c>
      <c r="CW6" s="1" t="s">
        <v>413</v>
      </c>
      <c r="CX6" s="1" t="s">
        <v>414</v>
      </c>
      <c r="CY6" s="1" t="s">
        <v>415</v>
      </c>
      <c r="CZ6" s="1" t="s">
        <v>416</v>
      </c>
      <c r="DA6" s="1" t="s">
        <v>417</v>
      </c>
      <c r="DB6" s="1" t="s">
        <v>418</v>
      </c>
      <c r="DC6" s="1" t="s">
        <v>409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s">
        <v>427</v>
      </c>
      <c r="DM6" s="1" t="s">
        <v>428</v>
      </c>
      <c r="DN6" s="1" t="s">
        <v>429</v>
      </c>
      <c r="DO6" s="1" t="s">
        <v>430</v>
      </c>
      <c r="DP6" s="1" t="s">
        <v>431</v>
      </c>
      <c r="DQ6" s="1" t="s">
        <v>432</v>
      </c>
      <c r="DR6" s="1" t="s">
        <v>433</v>
      </c>
      <c r="DS6" s="1" t="s">
        <v>434</v>
      </c>
      <c r="DU6" s="1" t="s">
        <v>435</v>
      </c>
      <c r="DV6" s="1" t="s">
        <v>436</v>
      </c>
      <c r="DX6" s="1" t="s">
        <v>437</v>
      </c>
      <c r="EA6" s="1" t="s">
        <v>316</v>
      </c>
    </row>
    <row r="7" spans="1:133" x14ac:dyDescent="0.2">
      <c r="A7" s="2" t="s">
        <v>438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2.96</v>
      </c>
      <c r="J7" s="1">
        <v>3</v>
      </c>
      <c r="K7" s="1">
        <v>2.2400000000000002</v>
      </c>
      <c r="L7" s="1">
        <v>2.4500000000000002</v>
      </c>
      <c r="M7" s="1">
        <v>2.39</v>
      </c>
      <c r="N7" s="1">
        <v>2.36</v>
      </c>
      <c r="O7" s="1">
        <v>2.2400000000000002</v>
      </c>
      <c r="P7" s="1">
        <v>1.8</v>
      </c>
      <c r="Q7" s="1">
        <v>1.2</v>
      </c>
      <c r="R7" s="1">
        <v>1.35</v>
      </c>
      <c r="S7" s="1">
        <v>1.35</v>
      </c>
      <c r="T7" s="1">
        <v>1.38</v>
      </c>
      <c r="U7" s="1">
        <v>2.2200000000000002</v>
      </c>
      <c r="V7" s="1">
        <v>9.6</v>
      </c>
      <c r="W7" s="1">
        <v>2.9</v>
      </c>
      <c r="X7" s="1">
        <v>1.2</v>
      </c>
      <c r="Y7" s="1">
        <v>1.35</v>
      </c>
      <c r="Z7" s="1">
        <v>1.2</v>
      </c>
      <c r="AA7" s="1">
        <v>1.35</v>
      </c>
      <c r="AB7" s="1">
        <v>2.4500000000000002</v>
      </c>
      <c r="AC7" s="1">
        <v>2.2400000000000002</v>
      </c>
      <c r="AD7" s="1">
        <v>2.2400000000000002</v>
      </c>
      <c r="AE7" s="1">
        <v>9.6</v>
      </c>
      <c r="AF7" s="1">
        <v>2.02</v>
      </c>
      <c r="AG7" s="1">
        <v>9.6</v>
      </c>
      <c r="AH7" s="1">
        <v>2.4</v>
      </c>
      <c r="AI7" s="1">
        <v>9.8000000000000007</v>
      </c>
      <c r="AJ7" s="1">
        <v>3.68</v>
      </c>
      <c r="AK7" s="1">
        <v>1.8</v>
      </c>
      <c r="AL7" s="1">
        <v>6</v>
      </c>
      <c r="AM7" s="1">
        <v>1.35</v>
      </c>
      <c r="AN7" s="1">
        <v>2.08</v>
      </c>
      <c r="AO7" s="1">
        <v>1.72</v>
      </c>
      <c r="AP7" s="1">
        <v>7.38</v>
      </c>
      <c r="AQ7" s="1">
        <v>7.58</v>
      </c>
      <c r="AR7" s="1">
        <v>1</v>
      </c>
      <c r="AS7" s="1">
        <v>1</v>
      </c>
      <c r="AT7" s="1">
        <v>3.7</v>
      </c>
      <c r="AU7" s="1">
        <v>1</v>
      </c>
      <c r="AV7" s="1">
        <v>0.8</v>
      </c>
      <c r="AW7" s="1">
        <v>1.2</v>
      </c>
      <c r="AX7" s="1">
        <v>1.5</v>
      </c>
      <c r="AY7" s="1">
        <v>1.5</v>
      </c>
      <c r="AZ7" s="1">
        <v>1.57</v>
      </c>
      <c r="BA7" s="1">
        <v>1.54</v>
      </c>
      <c r="BB7" s="1">
        <v>1.2</v>
      </c>
      <c r="BC7" s="1">
        <v>1.93</v>
      </c>
      <c r="BD7" s="1">
        <v>2.85</v>
      </c>
      <c r="BE7" s="1">
        <v>1</v>
      </c>
      <c r="BF7" s="1">
        <v>1.6</v>
      </c>
      <c r="BG7" s="1">
        <v>1</v>
      </c>
      <c r="BH7" s="1">
        <v>1</v>
      </c>
      <c r="BI7" s="1">
        <v>3.7</v>
      </c>
      <c r="BJ7" s="1">
        <v>0.8</v>
      </c>
      <c r="BK7" s="1">
        <v>1.57</v>
      </c>
      <c r="BL7" s="1">
        <v>1.5</v>
      </c>
      <c r="BM7" s="1">
        <v>1.2</v>
      </c>
      <c r="BN7" s="1">
        <v>2.85</v>
      </c>
      <c r="BO7" s="1">
        <v>1.93</v>
      </c>
      <c r="BP7" s="1">
        <v>1.54</v>
      </c>
      <c r="BQ7" s="1">
        <v>1.2</v>
      </c>
      <c r="BR7" s="1">
        <v>1.5</v>
      </c>
      <c r="BS7" s="1">
        <v>1.5</v>
      </c>
      <c r="BT7" s="1">
        <v>3</v>
      </c>
      <c r="BU7" s="1">
        <v>1.42</v>
      </c>
      <c r="BV7" s="1">
        <v>1.42</v>
      </c>
      <c r="BW7" s="1">
        <v>1.8</v>
      </c>
      <c r="BX7" s="1">
        <v>3</v>
      </c>
      <c r="BY7" s="1">
        <v>1.2</v>
      </c>
      <c r="BZ7" s="1">
        <v>1.2</v>
      </c>
      <c r="CA7" s="1">
        <v>1.08</v>
      </c>
      <c r="CB7" s="1">
        <v>1.5</v>
      </c>
      <c r="CC7" s="1">
        <v>1.42</v>
      </c>
      <c r="CD7" s="1">
        <v>1.42</v>
      </c>
      <c r="CE7" s="1">
        <v>1.2</v>
      </c>
      <c r="CF7" s="1">
        <v>1.42</v>
      </c>
      <c r="CG7" s="1">
        <v>1.42</v>
      </c>
      <c r="CH7" s="1">
        <v>1.42</v>
      </c>
      <c r="CI7" s="1">
        <v>1.42</v>
      </c>
      <c r="CJ7" s="1">
        <v>3.25</v>
      </c>
      <c r="CK7" s="1">
        <v>1.42</v>
      </c>
      <c r="CL7" s="1">
        <v>3</v>
      </c>
      <c r="CM7" s="1">
        <v>1.81</v>
      </c>
      <c r="CN7" s="1">
        <v>1.72</v>
      </c>
      <c r="CO7" s="1">
        <v>3</v>
      </c>
      <c r="CP7" s="1">
        <v>1.26</v>
      </c>
      <c r="CQ7" s="1">
        <v>1.26</v>
      </c>
      <c r="CR7" s="1">
        <v>1.26</v>
      </c>
      <c r="CS7" s="1">
        <v>1.26</v>
      </c>
      <c r="CT7" s="1">
        <v>1.42</v>
      </c>
      <c r="CU7" s="1">
        <v>1.42</v>
      </c>
      <c r="CV7" s="1">
        <v>1.08</v>
      </c>
      <c r="CW7" s="1">
        <v>1.2</v>
      </c>
      <c r="CX7" s="1">
        <v>1.42</v>
      </c>
      <c r="CY7" s="1">
        <v>1.08</v>
      </c>
      <c r="CZ7" s="1">
        <v>1.42</v>
      </c>
      <c r="DA7" s="1">
        <v>1.26</v>
      </c>
      <c r="DB7" s="1">
        <v>1.5</v>
      </c>
      <c r="DC7" s="1">
        <v>1.5</v>
      </c>
      <c r="DD7" s="1">
        <v>1.5</v>
      </c>
      <c r="DE7" s="1">
        <v>3</v>
      </c>
      <c r="DF7" s="1">
        <v>1.5</v>
      </c>
      <c r="DG7" s="1">
        <v>1.42</v>
      </c>
      <c r="DH7" s="1">
        <v>1.5</v>
      </c>
      <c r="DI7" s="1">
        <v>3</v>
      </c>
      <c r="DJ7" s="1">
        <v>3.25</v>
      </c>
      <c r="DK7" s="1">
        <v>1.42</v>
      </c>
      <c r="DL7" s="1">
        <v>3</v>
      </c>
      <c r="DM7" s="1">
        <v>6</v>
      </c>
      <c r="DN7" s="1">
        <v>3</v>
      </c>
      <c r="DO7" s="1">
        <v>3</v>
      </c>
      <c r="DP7" s="1">
        <v>3</v>
      </c>
      <c r="DQ7" s="1">
        <v>6</v>
      </c>
      <c r="DR7" s="1">
        <v>6</v>
      </c>
      <c r="DS7" s="1">
        <v>6</v>
      </c>
      <c r="EA7" s="1" t="s">
        <v>438</v>
      </c>
    </row>
    <row r="8" spans="1:133" x14ac:dyDescent="0.2">
      <c r="A8" s="2" t="s">
        <v>439</v>
      </c>
      <c r="B8" s="1" t="s">
        <v>440</v>
      </c>
      <c r="BY8" s="1" t="s">
        <v>441</v>
      </c>
      <c r="DV8" s="1" t="s">
        <v>442</v>
      </c>
      <c r="DW8" s="1" t="s">
        <v>443</v>
      </c>
      <c r="DX8" s="1" t="s">
        <v>442</v>
      </c>
      <c r="DY8" s="1" t="s">
        <v>443</v>
      </c>
      <c r="EA8" s="1" t="s">
        <v>439</v>
      </c>
    </row>
    <row r="9" spans="1:133" x14ac:dyDescent="0.2">
      <c r="A9" s="23">
        <v>44417</v>
      </c>
      <c r="CP9" s="1" t="s">
        <v>441</v>
      </c>
      <c r="CQ9" s="1" t="s">
        <v>441</v>
      </c>
      <c r="CR9" s="1" t="s">
        <v>441</v>
      </c>
      <c r="DQ9" s="1" t="s">
        <v>441</v>
      </c>
      <c r="DZ9" s="1">
        <v>0</v>
      </c>
      <c r="EA9" s="24">
        <v>44417</v>
      </c>
    </row>
    <row r="10" spans="1:133" x14ac:dyDescent="0.2">
      <c r="A10" s="23">
        <v>44418</v>
      </c>
      <c r="C10" s="1" t="s">
        <v>441</v>
      </c>
      <c r="D10" s="1" t="s">
        <v>441</v>
      </c>
      <c r="H10" s="1" t="s">
        <v>441</v>
      </c>
      <c r="L10" s="1" t="s">
        <v>441</v>
      </c>
      <c r="O10" s="1" t="s">
        <v>441</v>
      </c>
      <c r="Q10" s="1" t="s">
        <v>441</v>
      </c>
      <c r="T10" s="1" t="s">
        <v>441</v>
      </c>
      <c r="Y10" s="1" t="s">
        <v>441</v>
      </c>
      <c r="Z10" s="1" t="s">
        <v>441</v>
      </c>
      <c r="AE10" s="1" t="s">
        <v>441</v>
      </c>
      <c r="AH10" s="1" t="s">
        <v>441</v>
      </c>
      <c r="AO10" s="1" t="s">
        <v>441</v>
      </c>
      <c r="BA10" s="1" t="s">
        <v>441</v>
      </c>
      <c r="BE10" s="1" t="s">
        <v>441</v>
      </c>
      <c r="BO10" s="1" t="s">
        <v>441</v>
      </c>
      <c r="BP10" s="1" t="s">
        <v>441</v>
      </c>
      <c r="BR10" s="1" t="s">
        <v>441</v>
      </c>
      <c r="BW10" s="1" t="s">
        <v>441</v>
      </c>
      <c r="CA10" s="1" t="s">
        <v>441</v>
      </c>
      <c r="CE10" s="1" t="s">
        <v>441</v>
      </c>
      <c r="CG10" s="1" t="s">
        <v>441</v>
      </c>
      <c r="CO10" s="1" t="s">
        <v>441</v>
      </c>
      <c r="CV10" s="1" t="s">
        <v>441</v>
      </c>
      <c r="CW10" s="1" t="s">
        <v>441</v>
      </c>
      <c r="DD10" s="1" t="s">
        <v>441</v>
      </c>
      <c r="DE10" s="1" t="s">
        <v>441</v>
      </c>
      <c r="DH10" s="1" t="s">
        <v>441</v>
      </c>
      <c r="DI10" s="1" t="s">
        <v>441</v>
      </c>
      <c r="DZ10" s="1">
        <v>0</v>
      </c>
      <c r="EA10" s="24">
        <v>44418</v>
      </c>
    </row>
    <row r="11" spans="1:133" x14ac:dyDescent="0.2">
      <c r="A11" s="23">
        <v>44419</v>
      </c>
      <c r="B11" s="1" t="s">
        <v>441</v>
      </c>
      <c r="E11" s="1" t="s">
        <v>441</v>
      </c>
      <c r="F11" s="1" t="s">
        <v>441</v>
      </c>
      <c r="K11" s="1" t="s">
        <v>441</v>
      </c>
      <c r="W11" s="1" t="s">
        <v>441</v>
      </c>
      <c r="Y11" s="1" t="s">
        <v>441</v>
      </c>
      <c r="AB11" s="1" t="s">
        <v>441</v>
      </c>
      <c r="AJ11" s="1" t="s">
        <v>441</v>
      </c>
      <c r="AK11" s="1" t="s">
        <v>441</v>
      </c>
      <c r="AL11" s="1" t="s">
        <v>441</v>
      </c>
      <c r="AR11" s="1" t="s">
        <v>441</v>
      </c>
      <c r="AS11" s="1" t="s">
        <v>441</v>
      </c>
      <c r="AU11" s="1" t="s">
        <v>441</v>
      </c>
      <c r="AV11" s="1" t="s">
        <v>441</v>
      </c>
      <c r="AY11" s="1" t="s">
        <v>441</v>
      </c>
      <c r="AZ11" s="1" t="s">
        <v>441</v>
      </c>
      <c r="BB11" s="1" t="s">
        <v>441</v>
      </c>
      <c r="BF11" s="1" t="s">
        <v>441</v>
      </c>
      <c r="BG11" s="1" t="s">
        <v>441</v>
      </c>
      <c r="BH11" s="1" t="s">
        <v>441</v>
      </c>
      <c r="BJ11" s="1" t="s">
        <v>441</v>
      </c>
      <c r="BK11" s="1" t="s">
        <v>441</v>
      </c>
      <c r="BM11" s="1" t="s">
        <v>441</v>
      </c>
      <c r="BS11" s="1" t="s">
        <v>441</v>
      </c>
      <c r="BU11" s="1" t="s">
        <v>441</v>
      </c>
      <c r="CH11" s="1" t="s">
        <v>441</v>
      </c>
      <c r="DB11" s="1" t="s">
        <v>441</v>
      </c>
      <c r="DD11" s="1" t="s">
        <v>441</v>
      </c>
      <c r="DE11" s="1" t="s">
        <v>441</v>
      </c>
      <c r="DF11" s="1" t="s">
        <v>441</v>
      </c>
      <c r="DR11" s="1" t="s">
        <v>441</v>
      </c>
      <c r="DZ11" s="1">
        <v>0</v>
      </c>
      <c r="EA11" s="24">
        <v>44419</v>
      </c>
    </row>
    <row r="12" spans="1:133" x14ac:dyDescent="0.2">
      <c r="A12" s="23">
        <v>44420</v>
      </c>
      <c r="DZ12" s="1">
        <v>0</v>
      </c>
      <c r="EA12" s="24">
        <v>44420</v>
      </c>
    </row>
    <row r="13" spans="1:133" x14ac:dyDescent="0.2">
      <c r="A13" s="23">
        <v>44421</v>
      </c>
      <c r="B13" s="1" t="s">
        <v>441</v>
      </c>
      <c r="E13" s="1" t="s">
        <v>441</v>
      </c>
      <c r="G13" s="1" t="s">
        <v>441</v>
      </c>
      <c r="J13" s="1" t="s">
        <v>441</v>
      </c>
      <c r="M13" s="1" t="s">
        <v>441</v>
      </c>
      <c r="O13" s="1" t="s">
        <v>441</v>
      </c>
      <c r="T13" s="1" t="s">
        <v>441</v>
      </c>
      <c r="AD13" s="1" t="s">
        <v>441</v>
      </c>
      <c r="AJ13" s="1" t="s">
        <v>441</v>
      </c>
      <c r="BT13" s="1" t="s">
        <v>441</v>
      </c>
      <c r="BW13" s="1" t="s">
        <v>441</v>
      </c>
      <c r="CA13" s="1" t="s">
        <v>441</v>
      </c>
      <c r="CB13" s="1" t="s">
        <v>441</v>
      </c>
      <c r="CJ13" s="1" t="s">
        <v>441</v>
      </c>
      <c r="CT13" s="1" t="s">
        <v>441</v>
      </c>
      <c r="CU13" s="1" t="s">
        <v>441</v>
      </c>
      <c r="CZ13" s="1" t="s">
        <v>441</v>
      </c>
      <c r="DA13" s="1" t="s">
        <v>441</v>
      </c>
      <c r="DG13" s="1" t="s">
        <v>441</v>
      </c>
      <c r="DH13" s="1" t="s">
        <v>441</v>
      </c>
      <c r="DZ13" s="1">
        <v>0</v>
      </c>
      <c r="EA13" s="24">
        <v>44421</v>
      </c>
    </row>
    <row r="14" spans="1:133" x14ac:dyDescent="0.2">
      <c r="A14" s="23">
        <v>44422</v>
      </c>
      <c r="B14" s="1" t="s">
        <v>441</v>
      </c>
      <c r="E14" s="1" t="s">
        <v>441</v>
      </c>
      <c r="F14" s="1" t="s">
        <v>441</v>
      </c>
      <c r="S14" s="1" t="s">
        <v>441</v>
      </c>
      <c r="U14" s="1" t="s">
        <v>441</v>
      </c>
      <c r="X14" s="1" t="s">
        <v>441</v>
      </c>
      <c r="Y14" s="1" t="s">
        <v>441</v>
      </c>
      <c r="Z14" s="1" t="s">
        <v>441</v>
      </c>
      <c r="AE14" s="1" t="s">
        <v>441</v>
      </c>
      <c r="AG14" s="1" t="s">
        <v>441</v>
      </c>
      <c r="AI14" s="1" t="s">
        <v>441</v>
      </c>
      <c r="AK14" s="1" t="s">
        <v>441</v>
      </c>
      <c r="AS14" s="1" t="s">
        <v>441</v>
      </c>
      <c r="AU14" s="1" t="s">
        <v>441</v>
      </c>
      <c r="AW14" s="1" t="s">
        <v>441</v>
      </c>
      <c r="AX14" s="1" t="s">
        <v>441</v>
      </c>
      <c r="BA14" s="1" t="s">
        <v>441</v>
      </c>
      <c r="BB14" s="1" t="s">
        <v>441</v>
      </c>
      <c r="BC14" s="1" t="s">
        <v>441</v>
      </c>
      <c r="BF14" s="1" t="s">
        <v>441</v>
      </c>
      <c r="BP14" s="1" t="s">
        <v>441</v>
      </c>
      <c r="BQ14" s="1" t="s">
        <v>441</v>
      </c>
      <c r="BR14" s="1" t="s">
        <v>441</v>
      </c>
      <c r="BS14" s="1" t="s">
        <v>441</v>
      </c>
      <c r="CF14" s="1" t="s">
        <v>441</v>
      </c>
      <c r="CL14" s="1" t="s">
        <v>441</v>
      </c>
      <c r="CM14" s="1" t="s">
        <v>441</v>
      </c>
      <c r="CN14" s="1" t="s">
        <v>441</v>
      </c>
      <c r="CO14" s="1" t="s">
        <v>441</v>
      </c>
      <c r="CV14" s="1" t="s">
        <v>441</v>
      </c>
      <c r="CX14" s="1" t="s">
        <v>441</v>
      </c>
      <c r="CY14" s="1" t="s">
        <v>441</v>
      </c>
      <c r="CZ14" s="1" t="s">
        <v>441</v>
      </c>
      <c r="DA14" s="1" t="s">
        <v>441</v>
      </c>
      <c r="DD14" s="1" t="s">
        <v>441</v>
      </c>
      <c r="DE14" s="1" t="s">
        <v>441</v>
      </c>
      <c r="DI14" s="1" t="s">
        <v>441</v>
      </c>
      <c r="DO14" s="1" t="s">
        <v>441</v>
      </c>
      <c r="DZ14" s="1">
        <v>0</v>
      </c>
      <c r="EA14" s="24">
        <v>44422</v>
      </c>
    </row>
    <row r="15" spans="1:133" x14ac:dyDescent="0.2">
      <c r="A15" s="23">
        <v>44423</v>
      </c>
      <c r="L15" s="1" t="s">
        <v>441</v>
      </c>
      <c r="AC15" s="1" t="s">
        <v>441</v>
      </c>
      <c r="AE15" s="1" t="s">
        <v>441</v>
      </c>
      <c r="AJ15" s="1" t="s">
        <v>441</v>
      </c>
      <c r="AR15" s="1" t="s">
        <v>441</v>
      </c>
      <c r="AU15" s="1" t="s">
        <v>441</v>
      </c>
      <c r="AV15" s="1" t="s">
        <v>441</v>
      </c>
      <c r="BF15" s="1" t="s">
        <v>441</v>
      </c>
      <c r="BG15" s="1" t="s">
        <v>441</v>
      </c>
      <c r="BJ15" s="1" t="s">
        <v>441</v>
      </c>
      <c r="BK15" s="1" t="s">
        <v>441</v>
      </c>
      <c r="BP15" s="1" t="s">
        <v>440</v>
      </c>
      <c r="DD15" s="1" t="s">
        <v>441</v>
      </c>
      <c r="DE15" s="1" t="s">
        <v>441</v>
      </c>
      <c r="DH15" s="1" t="s">
        <v>441</v>
      </c>
      <c r="DL15" s="1" t="s">
        <v>441</v>
      </c>
      <c r="DM15" s="1" t="s">
        <v>441</v>
      </c>
      <c r="DN15" s="1" t="s">
        <v>441</v>
      </c>
      <c r="DR15" s="1" t="s">
        <v>441</v>
      </c>
      <c r="DS15" s="1" t="s">
        <v>441</v>
      </c>
      <c r="DZ15" s="1">
        <v>0</v>
      </c>
      <c r="EA15" s="24">
        <v>44423</v>
      </c>
    </row>
    <row r="16" spans="1:133" x14ac:dyDescent="0.2">
      <c r="A16" s="23">
        <v>44424</v>
      </c>
      <c r="DZ16" s="1">
        <v>0</v>
      </c>
      <c r="EA16" s="24">
        <v>44424</v>
      </c>
    </row>
    <row r="17" spans="1:131" x14ac:dyDescent="0.2">
      <c r="A17" s="23">
        <v>44425</v>
      </c>
      <c r="C17" s="1" t="s">
        <v>441</v>
      </c>
      <c r="D17" s="1" t="s">
        <v>441</v>
      </c>
      <c r="L17" s="1" t="s">
        <v>441</v>
      </c>
      <c r="M17" s="1" t="s">
        <v>441</v>
      </c>
      <c r="O17" s="1" t="s">
        <v>441</v>
      </c>
      <c r="Q17" s="1" t="s">
        <v>441</v>
      </c>
      <c r="T17" s="1" t="s">
        <v>441</v>
      </c>
      <c r="U17" s="1" t="s">
        <v>441</v>
      </c>
      <c r="V17" s="1" t="s">
        <v>441</v>
      </c>
      <c r="W17" s="1" t="s">
        <v>441</v>
      </c>
      <c r="Y17" s="1" t="s">
        <v>441</v>
      </c>
      <c r="Z17" s="1" t="s">
        <v>441</v>
      </c>
      <c r="AA17" s="1" t="s">
        <v>441</v>
      </c>
      <c r="AB17" s="1" t="s">
        <v>441</v>
      </c>
      <c r="AH17" s="1" t="s">
        <v>441</v>
      </c>
      <c r="AI17" s="1" t="s">
        <v>441</v>
      </c>
      <c r="AN17" s="1" t="s">
        <v>441</v>
      </c>
      <c r="AR17" s="1" t="s">
        <v>441</v>
      </c>
      <c r="AW17" s="1" t="s">
        <v>441</v>
      </c>
      <c r="AZ17" s="1" t="s">
        <v>441</v>
      </c>
      <c r="BC17" s="1" t="s">
        <v>441</v>
      </c>
      <c r="BE17" s="1" t="s">
        <v>441</v>
      </c>
      <c r="BH17" s="1" t="s">
        <v>441</v>
      </c>
      <c r="BL17" s="1" t="s">
        <v>441</v>
      </c>
      <c r="BO17" s="1" t="s">
        <v>441</v>
      </c>
      <c r="BS17" s="1" t="s">
        <v>441</v>
      </c>
      <c r="BT17" s="1" t="s">
        <v>441</v>
      </c>
      <c r="CA17" s="1" t="s">
        <v>441</v>
      </c>
      <c r="CB17" s="1" t="s">
        <v>441</v>
      </c>
      <c r="CD17" s="1" t="s">
        <v>441</v>
      </c>
      <c r="CG17" s="1" t="s">
        <v>441</v>
      </c>
      <c r="CI17" s="1">
        <v>46.8</v>
      </c>
      <c r="CJ17" s="1" t="s">
        <v>441</v>
      </c>
      <c r="CK17" s="1" t="s">
        <v>441</v>
      </c>
      <c r="CL17" s="1" t="s">
        <v>441</v>
      </c>
      <c r="CN17" s="1" t="s">
        <v>441</v>
      </c>
      <c r="CO17" s="1" t="s">
        <v>441</v>
      </c>
      <c r="CU17" s="1" t="s">
        <v>441</v>
      </c>
      <c r="DD17" s="1" t="s">
        <v>441</v>
      </c>
      <c r="DF17" s="1" t="s">
        <v>441</v>
      </c>
      <c r="DH17" s="1" t="s">
        <v>441</v>
      </c>
      <c r="DM17" s="1" t="s">
        <v>441</v>
      </c>
      <c r="DN17" s="1" t="s">
        <v>441</v>
      </c>
      <c r="DS17" s="1" t="s">
        <v>441</v>
      </c>
      <c r="DZ17" s="1">
        <v>46.8</v>
      </c>
      <c r="EA17" s="24">
        <v>44425</v>
      </c>
    </row>
    <row r="18" spans="1:131" x14ac:dyDescent="0.2">
      <c r="A18" s="23">
        <v>44426</v>
      </c>
      <c r="B18" s="1" t="s">
        <v>441</v>
      </c>
      <c r="E18" s="1" t="s">
        <v>441</v>
      </c>
      <c r="F18" s="1" t="s">
        <v>441</v>
      </c>
      <c r="G18" s="1" t="s">
        <v>441</v>
      </c>
      <c r="K18" s="1" t="s">
        <v>441</v>
      </c>
      <c r="O18" s="1" t="s">
        <v>441</v>
      </c>
      <c r="Q18" s="1" t="s">
        <v>441</v>
      </c>
      <c r="S18" s="1" t="s">
        <v>441</v>
      </c>
      <c r="T18" s="1" t="s">
        <v>441</v>
      </c>
      <c r="W18" s="1" t="s">
        <v>441</v>
      </c>
      <c r="X18" s="1" t="s">
        <v>441</v>
      </c>
      <c r="AB18" s="1" t="s">
        <v>441</v>
      </c>
      <c r="AK18" s="1" t="s">
        <v>441</v>
      </c>
      <c r="AL18" s="1" t="s">
        <v>441</v>
      </c>
      <c r="AN18" s="1" t="s">
        <v>441</v>
      </c>
      <c r="AO18" s="1" t="s">
        <v>441</v>
      </c>
      <c r="AS18" s="1" t="s">
        <v>441</v>
      </c>
      <c r="AV18" s="1" t="s">
        <v>441</v>
      </c>
      <c r="AW18" s="1" t="s">
        <v>441</v>
      </c>
      <c r="AY18" s="1" t="s">
        <v>441</v>
      </c>
      <c r="AZ18" s="1" t="s">
        <v>441</v>
      </c>
      <c r="BA18" s="1" t="s">
        <v>441</v>
      </c>
      <c r="BC18" s="1" t="s">
        <v>441</v>
      </c>
      <c r="BE18" s="1" t="s">
        <v>441</v>
      </c>
      <c r="BF18" s="1" t="s">
        <v>441</v>
      </c>
      <c r="BG18" s="1" t="s">
        <v>441</v>
      </c>
      <c r="BH18" s="1" t="s">
        <v>441</v>
      </c>
      <c r="BJ18" s="1" t="s">
        <v>441</v>
      </c>
      <c r="BK18" s="1" t="s">
        <v>441</v>
      </c>
      <c r="BP18" s="1" t="s">
        <v>441</v>
      </c>
      <c r="BQ18" s="1" t="s">
        <v>441</v>
      </c>
      <c r="BU18" s="1" t="s">
        <v>441</v>
      </c>
      <c r="BY18" s="1" t="s">
        <v>441</v>
      </c>
      <c r="BZ18" s="1" t="s">
        <v>441</v>
      </c>
      <c r="CB18" s="1" t="s">
        <v>441</v>
      </c>
      <c r="CJ18" s="1" t="s">
        <v>441</v>
      </c>
      <c r="CO18" s="1" t="s">
        <v>441</v>
      </c>
      <c r="CV18" s="1" t="s">
        <v>441</v>
      </c>
      <c r="DB18" s="1" t="s">
        <v>441</v>
      </c>
      <c r="DD18" s="1" t="s">
        <v>441</v>
      </c>
      <c r="DE18" s="1" t="s">
        <v>441</v>
      </c>
      <c r="DF18" s="1" t="s">
        <v>441</v>
      </c>
      <c r="DQ18" s="1">
        <v>54</v>
      </c>
      <c r="DR18" s="1" t="s">
        <v>441</v>
      </c>
      <c r="DS18" s="1" t="s">
        <v>441</v>
      </c>
      <c r="DZ18" s="1">
        <v>54</v>
      </c>
      <c r="EA18" s="24">
        <v>44426</v>
      </c>
    </row>
    <row r="19" spans="1:131" x14ac:dyDescent="0.2">
      <c r="A19" s="23">
        <v>44427</v>
      </c>
      <c r="DM19" s="1" t="s">
        <v>441</v>
      </c>
      <c r="DO19" s="1" t="s">
        <v>441</v>
      </c>
      <c r="DZ19" s="1">
        <v>0</v>
      </c>
      <c r="EA19" s="24">
        <v>44427</v>
      </c>
    </row>
    <row r="20" spans="1:131" x14ac:dyDescent="0.2">
      <c r="A20" s="23">
        <v>44428</v>
      </c>
      <c r="C20" s="1" t="s">
        <v>441</v>
      </c>
      <c r="D20" s="1" t="s">
        <v>441</v>
      </c>
      <c r="K20" s="1" t="s">
        <v>441</v>
      </c>
      <c r="L20" s="1" t="s">
        <v>441</v>
      </c>
      <c r="M20" s="1" t="s">
        <v>441</v>
      </c>
      <c r="R20" s="1" t="s">
        <v>441</v>
      </c>
      <c r="U20" s="1" t="s">
        <v>441</v>
      </c>
      <c r="W20" s="1" t="s">
        <v>441</v>
      </c>
      <c r="AC20" s="1" t="s">
        <v>441</v>
      </c>
      <c r="AG20" s="1" t="s">
        <v>441</v>
      </c>
      <c r="AM20" s="1" t="s">
        <v>441</v>
      </c>
      <c r="BS20" s="1" t="s">
        <v>441</v>
      </c>
      <c r="BW20" s="1" t="s">
        <v>441</v>
      </c>
      <c r="CA20" s="1" t="s">
        <v>441</v>
      </c>
      <c r="CB20" s="1" t="s">
        <v>441</v>
      </c>
      <c r="CO20" s="1" t="s">
        <v>441</v>
      </c>
      <c r="CT20" s="1" t="s">
        <v>441</v>
      </c>
      <c r="CW20" s="1" t="s">
        <v>441</v>
      </c>
      <c r="CX20" s="1" t="s">
        <v>441</v>
      </c>
      <c r="CY20" s="1" t="s">
        <v>441</v>
      </c>
      <c r="CZ20" s="1" t="s">
        <v>441</v>
      </c>
      <c r="DA20" s="1" t="s">
        <v>441</v>
      </c>
      <c r="DH20" s="1" t="s">
        <v>441</v>
      </c>
      <c r="DR20" s="1" t="s">
        <v>441</v>
      </c>
      <c r="DS20" s="1" t="s">
        <v>441</v>
      </c>
      <c r="DZ20" s="1">
        <v>0</v>
      </c>
      <c r="EA20" s="24">
        <v>44428</v>
      </c>
    </row>
    <row r="21" spans="1:131" x14ac:dyDescent="0.2">
      <c r="A21" s="23">
        <v>44429</v>
      </c>
      <c r="O21" s="1" t="s">
        <v>441</v>
      </c>
      <c r="P21" s="1" t="s">
        <v>441</v>
      </c>
      <c r="T21" s="1" t="s">
        <v>441</v>
      </c>
      <c r="Y21" s="1" t="s">
        <v>441</v>
      </c>
      <c r="Z21" s="1" t="s">
        <v>441</v>
      </c>
      <c r="AD21" s="1" t="s">
        <v>441</v>
      </c>
      <c r="AE21" s="1" t="s">
        <v>441</v>
      </c>
      <c r="AF21" s="1" t="s">
        <v>441</v>
      </c>
      <c r="AI21" s="1" t="s">
        <v>441</v>
      </c>
      <c r="AK21" s="1" t="s">
        <v>441</v>
      </c>
      <c r="AO21" s="1" t="s">
        <v>441</v>
      </c>
      <c r="AR21" s="1" t="s">
        <v>441</v>
      </c>
      <c r="AS21" s="1" t="s">
        <v>441</v>
      </c>
      <c r="AU21" s="1" t="s">
        <v>441</v>
      </c>
      <c r="AW21" s="1" t="s">
        <v>441</v>
      </c>
      <c r="AX21" s="1" t="s">
        <v>441</v>
      </c>
      <c r="BE21" s="1" t="s">
        <v>441</v>
      </c>
      <c r="BF21" s="1" t="s">
        <v>441</v>
      </c>
      <c r="BG21" s="1" t="s">
        <v>441</v>
      </c>
      <c r="BH21" s="1" t="s">
        <v>441</v>
      </c>
      <c r="BK21" s="1" t="s">
        <v>441</v>
      </c>
      <c r="BM21" s="1" t="s">
        <v>441</v>
      </c>
      <c r="BP21" s="1" t="s">
        <v>441</v>
      </c>
      <c r="BQ21" s="1" t="s">
        <v>441</v>
      </c>
      <c r="BR21" s="1" t="s">
        <v>441</v>
      </c>
      <c r="BY21" s="1" t="s">
        <v>441</v>
      </c>
      <c r="CL21" s="1" t="s">
        <v>441</v>
      </c>
      <c r="DC21" s="1">
        <v>1.5</v>
      </c>
      <c r="DD21" s="1" t="s">
        <v>441</v>
      </c>
      <c r="DE21" s="1" t="s">
        <v>441</v>
      </c>
      <c r="DG21" s="1" t="s">
        <v>441</v>
      </c>
      <c r="DI21" s="1" t="s">
        <v>441</v>
      </c>
      <c r="DK21" s="1" t="s">
        <v>441</v>
      </c>
      <c r="DL21" s="1" t="s">
        <v>441</v>
      </c>
      <c r="DO21" s="1" t="s">
        <v>441</v>
      </c>
      <c r="DQ21" s="1">
        <v>60</v>
      </c>
      <c r="DS21" s="1" t="s">
        <v>441</v>
      </c>
      <c r="DZ21" s="1">
        <v>61.5</v>
      </c>
      <c r="EA21" s="24">
        <v>44429</v>
      </c>
    </row>
    <row r="22" spans="1:131" x14ac:dyDescent="0.2">
      <c r="A22" s="23">
        <v>44430</v>
      </c>
      <c r="B22" s="1" t="s">
        <v>441</v>
      </c>
      <c r="F22" s="1" t="s">
        <v>441</v>
      </c>
      <c r="G22" s="1" t="s">
        <v>441</v>
      </c>
      <c r="I22" s="1" t="s">
        <v>441</v>
      </c>
      <c r="J22" s="1" t="s">
        <v>441</v>
      </c>
      <c r="O22" s="1" t="s">
        <v>441</v>
      </c>
      <c r="Q22" s="1" t="s">
        <v>441</v>
      </c>
      <c r="W22" s="1" t="s">
        <v>441</v>
      </c>
      <c r="AD22" s="1" t="s">
        <v>441</v>
      </c>
      <c r="AK22" s="1" t="s">
        <v>441</v>
      </c>
      <c r="AU22" s="1" t="s">
        <v>441</v>
      </c>
      <c r="AZ22" s="1" t="s">
        <v>441</v>
      </c>
      <c r="BJ22" s="1" t="s">
        <v>441</v>
      </c>
      <c r="BX22" s="1" t="s">
        <v>441</v>
      </c>
      <c r="BY22" s="1" t="s">
        <v>441</v>
      </c>
      <c r="CO22" s="1" t="s">
        <v>441</v>
      </c>
      <c r="CV22" s="1" t="s">
        <v>441</v>
      </c>
      <c r="CX22" s="1" t="s">
        <v>441</v>
      </c>
      <c r="DD22" s="1" t="s">
        <v>441</v>
      </c>
      <c r="DE22" s="1" t="s">
        <v>441</v>
      </c>
      <c r="DM22" s="1" t="s">
        <v>441</v>
      </c>
      <c r="DS22" s="1" t="s">
        <v>441</v>
      </c>
      <c r="DZ22" s="1">
        <v>0</v>
      </c>
      <c r="EA22" s="24">
        <v>44430</v>
      </c>
    </row>
    <row r="23" spans="1:131" x14ac:dyDescent="0.2">
      <c r="A23" s="23">
        <v>44431</v>
      </c>
      <c r="BQ23" s="1" t="s">
        <v>441</v>
      </c>
      <c r="DZ23" s="1">
        <v>0</v>
      </c>
      <c r="EA23" s="24">
        <v>44431</v>
      </c>
    </row>
    <row r="24" spans="1:131" x14ac:dyDescent="0.2">
      <c r="A24" s="23">
        <v>44432</v>
      </c>
      <c r="B24" s="1" t="s">
        <v>441</v>
      </c>
      <c r="C24" s="1" t="s">
        <v>441</v>
      </c>
      <c r="D24" s="1" t="s">
        <v>441</v>
      </c>
      <c r="E24" s="1" t="s">
        <v>441</v>
      </c>
      <c r="K24" s="1" t="s">
        <v>441</v>
      </c>
      <c r="L24" s="1" t="s">
        <v>441</v>
      </c>
      <c r="M24" s="1" t="s">
        <v>441</v>
      </c>
      <c r="O24" s="1" t="s">
        <v>441</v>
      </c>
      <c r="Q24" s="1" t="s">
        <v>441</v>
      </c>
      <c r="T24" s="1" t="s">
        <v>441</v>
      </c>
      <c r="U24" s="1" t="s">
        <v>441</v>
      </c>
      <c r="V24" s="1" t="s">
        <v>441</v>
      </c>
      <c r="X24" s="1" t="s">
        <v>441</v>
      </c>
      <c r="Z24" s="1" t="s">
        <v>441</v>
      </c>
      <c r="AA24" s="1" t="s">
        <v>441</v>
      </c>
      <c r="AB24" s="1" t="s">
        <v>441</v>
      </c>
      <c r="AE24" s="1" t="s">
        <v>441</v>
      </c>
      <c r="AH24" s="1" t="s">
        <v>441</v>
      </c>
      <c r="AI24" s="1" t="s">
        <v>441</v>
      </c>
      <c r="AJ24" s="1" t="s">
        <v>441</v>
      </c>
      <c r="AK24" s="1" t="s">
        <v>441</v>
      </c>
      <c r="AL24" s="1" t="s">
        <v>441</v>
      </c>
      <c r="AN24" s="1" t="s">
        <v>441</v>
      </c>
      <c r="AO24" s="1" t="s">
        <v>441</v>
      </c>
      <c r="AR24" s="1" t="s">
        <v>441</v>
      </c>
      <c r="AS24" s="1" t="s">
        <v>441</v>
      </c>
      <c r="AU24" s="1" t="s">
        <v>441</v>
      </c>
      <c r="AV24" s="1" t="s">
        <v>441</v>
      </c>
      <c r="AW24" s="1" t="s">
        <v>441</v>
      </c>
      <c r="AX24" s="1" t="s">
        <v>441</v>
      </c>
      <c r="AZ24" s="1" t="s">
        <v>441</v>
      </c>
      <c r="BA24" s="1" t="s">
        <v>441</v>
      </c>
      <c r="BB24" s="1" t="s">
        <v>441</v>
      </c>
      <c r="BC24" s="1" t="s">
        <v>441</v>
      </c>
      <c r="BE24" s="1" t="s">
        <v>441</v>
      </c>
      <c r="BF24" s="1" t="s">
        <v>441</v>
      </c>
      <c r="BG24" s="1" t="s">
        <v>441</v>
      </c>
      <c r="BH24" s="1" t="s">
        <v>441</v>
      </c>
      <c r="BJ24" s="1" t="s">
        <v>441</v>
      </c>
      <c r="BK24" s="1" t="s">
        <v>441</v>
      </c>
      <c r="BL24" s="1" t="s">
        <v>441</v>
      </c>
      <c r="BM24" s="1" t="s">
        <v>441</v>
      </c>
      <c r="BO24" s="1" t="s">
        <v>441</v>
      </c>
      <c r="BP24" s="1" t="s">
        <v>441</v>
      </c>
      <c r="BQ24" s="1" t="s">
        <v>441</v>
      </c>
      <c r="BR24" s="1" t="s">
        <v>441</v>
      </c>
      <c r="BS24" s="1" t="s">
        <v>441</v>
      </c>
      <c r="BT24" s="1" t="s">
        <v>441</v>
      </c>
      <c r="BW24" s="1" t="s">
        <v>441</v>
      </c>
      <c r="BX24" s="1" t="s">
        <v>441</v>
      </c>
      <c r="CA24" s="1" t="s">
        <v>441</v>
      </c>
      <c r="CB24" s="1" t="s">
        <v>441</v>
      </c>
      <c r="CC24" s="1" t="s">
        <v>441</v>
      </c>
      <c r="CD24" s="1" t="s">
        <v>441</v>
      </c>
      <c r="CF24" s="1" t="s">
        <v>441</v>
      </c>
      <c r="CK24" s="1" t="s">
        <v>441</v>
      </c>
      <c r="CL24" s="1" t="s">
        <v>441</v>
      </c>
      <c r="CM24" s="1" t="s">
        <v>441</v>
      </c>
      <c r="CN24" s="1" t="s">
        <v>441</v>
      </c>
      <c r="CT24" s="1" t="s">
        <v>441</v>
      </c>
      <c r="CU24" s="1" t="s">
        <v>441</v>
      </c>
      <c r="CV24" s="1" t="s">
        <v>441</v>
      </c>
      <c r="CW24" s="1" t="s">
        <v>441</v>
      </c>
      <c r="CZ24" s="1" t="s">
        <v>441</v>
      </c>
      <c r="DA24" s="1" t="s">
        <v>441</v>
      </c>
      <c r="DB24" s="1" t="s">
        <v>441</v>
      </c>
      <c r="DD24" s="1" t="s">
        <v>441</v>
      </c>
      <c r="DE24" s="1" t="s">
        <v>441</v>
      </c>
      <c r="DF24" s="1" t="s">
        <v>441</v>
      </c>
      <c r="DH24" s="1" t="s">
        <v>441</v>
      </c>
      <c r="DP24" s="1">
        <v>126</v>
      </c>
      <c r="DZ24" s="1">
        <v>126</v>
      </c>
      <c r="EA24" s="24">
        <v>44432</v>
      </c>
    </row>
    <row r="25" spans="1:131" x14ac:dyDescent="0.2">
      <c r="A25" s="23">
        <v>44433</v>
      </c>
      <c r="B25" s="1" t="s">
        <v>441</v>
      </c>
      <c r="D25" s="1" t="s">
        <v>441</v>
      </c>
      <c r="E25" s="1" t="s">
        <v>441</v>
      </c>
      <c r="F25" s="1" t="s">
        <v>441</v>
      </c>
      <c r="G25" s="1" t="s">
        <v>441</v>
      </c>
      <c r="H25" s="1" t="s">
        <v>441</v>
      </c>
      <c r="I25" s="1" t="s">
        <v>441</v>
      </c>
      <c r="J25" s="1" t="s">
        <v>441</v>
      </c>
      <c r="K25" s="1" t="s">
        <v>441</v>
      </c>
      <c r="O25" s="1" t="s">
        <v>441</v>
      </c>
      <c r="S25" s="1" t="s">
        <v>441</v>
      </c>
      <c r="Y25" s="1" t="s">
        <v>441</v>
      </c>
      <c r="AF25" s="1" t="s">
        <v>441</v>
      </c>
      <c r="AJ25" s="1" t="s">
        <v>441</v>
      </c>
      <c r="AK25" s="1" t="s">
        <v>441</v>
      </c>
      <c r="AO25" s="1" t="s">
        <v>441</v>
      </c>
      <c r="AR25" s="1" t="s">
        <v>441</v>
      </c>
      <c r="AS25" s="1" t="s">
        <v>441</v>
      </c>
      <c r="AU25" s="1" t="s">
        <v>441</v>
      </c>
      <c r="AV25" s="1" t="s">
        <v>441</v>
      </c>
      <c r="AW25" s="1" t="s">
        <v>441</v>
      </c>
      <c r="AX25" s="1" t="s">
        <v>441</v>
      </c>
      <c r="BA25" s="1" t="s">
        <v>441</v>
      </c>
      <c r="BB25" s="1" t="s">
        <v>441</v>
      </c>
      <c r="BC25" s="1" t="s">
        <v>441</v>
      </c>
      <c r="BF25" s="1" t="s">
        <v>441</v>
      </c>
      <c r="BG25" s="1" t="s">
        <v>441</v>
      </c>
      <c r="BH25" s="1" t="s">
        <v>441</v>
      </c>
      <c r="BJ25" s="1" t="s">
        <v>441</v>
      </c>
      <c r="BK25" s="1" t="s">
        <v>441</v>
      </c>
      <c r="BM25" s="1" t="s">
        <v>441</v>
      </c>
      <c r="BO25" s="1" t="s">
        <v>441</v>
      </c>
      <c r="BP25" s="1" t="s">
        <v>441</v>
      </c>
      <c r="BQ25" s="1" t="s">
        <v>441</v>
      </c>
      <c r="BR25" s="1" t="s">
        <v>441</v>
      </c>
      <c r="BS25" s="1" t="s">
        <v>441</v>
      </c>
      <c r="BX25" s="1" t="s">
        <v>441</v>
      </c>
      <c r="BY25" s="1" t="s">
        <v>441</v>
      </c>
      <c r="BZ25" s="1" t="s">
        <v>441</v>
      </c>
      <c r="DD25" s="1" t="s">
        <v>441</v>
      </c>
      <c r="DE25" s="1" t="s">
        <v>441</v>
      </c>
      <c r="DG25" s="1" t="s">
        <v>441</v>
      </c>
      <c r="DK25" s="1" t="s">
        <v>441</v>
      </c>
      <c r="DM25" s="1" t="s">
        <v>441</v>
      </c>
      <c r="DZ25" s="1">
        <v>0</v>
      </c>
      <c r="EA25" s="24">
        <v>44433</v>
      </c>
    </row>
    <row r="26" spans="1:131" x14ac:dyDescent="0.2">
      <c r="A26" s="23">
        <v>44434</v>
      </c>
      <c r="BA26" s="1" t="s">
        <v>441</v>
      </c>
      <c r="DZ26" s="1">
        <v>0</v>
      </c>
      <c r="EA26" s="24">
        <v>44434</v>
      </c>
    </row>
    <row r="27" spans="1:131" x14ac:dyDescent="0.2">
      <c r="A27" s="23">
        <v>44435</v>
      </c>
      <c r="B27" s="1" t="s">
        <v>441</v>
      </c>
      <c r="C27" s="1" t="s">
        <v>441</v>
      </c>
      <c r="D27" s="1" t="s">
        <v>441</v>
      </c>
      <c r="E27" s="1" t="s">
        <v>441</v>
      </c>
      <c r="F27" s="1" t="s">
        <v>441</v>
      </c>
      <c r="K27" s="1" t="s">
        <v>441</v>
      </c>
      <c r="L27" s="1" t="s">
        <v>441</v>
      </c>
      <c r="M27" s="1" t="s">
        <v>441</v>
      </c>
      <c r="O27" s="1" t="s">
        <v>441</v>
      </c>
      <c r="Q27" s="1" t="s">
        <v>441</v>
      </c>
      <c r="R27" s="1" t="s">
        <v>441</v>
      </c>
      <c r="S27" s="1" t="s">
        <v>441</v>
      </c>
      <c r="T27" s="1" t="s">
        <v>441</v>
      </c>
      <c r="U27" s="1" t="s">
        <v>441</v>
      </c>
      <c r="V27" s="1" t="s">
        <v>441</v>
      </c>
      <c r="W27" s="1" t="s">
        <v>441</v>
      </c>
      <c r="X27" s="1" t="s">
        <v>441</v>
      </c>
      <c r="Y27" s="1" t="s">
        <v>441</v>
      </c>
      <c r="Z27" s="1" t="s">
        <v>441</v>
      </c>
      <c r="AB27" s="1" t="s">
        <v>441</v>
      </c>
      <c r="AC27" s="1" t="s">
        <v>441</v>
      </c>
      <c r="AE27" s="1" t="s">
        <v>441</v>
      </c>
      <c r="AF27" s="1" t="s">
        <v>441</v>
      </c>
      <c r="AL27" s="1" t="s">
        <v>441</v>
      </c>
      <c r="AM27" s="1" t="s">
        <v>441</v>
      </c>
      <c r="AN27" s="1" t="s">
        <v>441</v>
      </c>
      <c r="AO27" s="1" t="s">
        <v>441</v>
      </c>
      <c r="BU27" s="1" t="s">
        <v>441</v>
      </c>
      <c r="BX27" s="1" t="s">
        <v>441</v>
      </c>
      <c r="BY27" s="1" t="s">
        <v>441</v>
      </c>
      <c r="CA27" s="1" t="s">
        <v>441</v>
      </c>
      <c r="CB27" s="1" t="s">
        <v>441</v>
      </c>
      <c r="CJ27" s="1" t="s">
        <v>441</v>
      </c>
      <c r="CO27" s="1" t="s">
        <v>441</v>
      </c>
      <c r="CQ27" s="1" t="s">
        <v>441</v>
      </c>
      <c r="CR27" s="1">
        <v>41.44</v>
      </c>
      <c r="CV27" s="1" t="s">
        <v>441</v>
      </c>
      <c r="CY27" s="1" t="s">
        <v>441</v>
      </c>
      <c r="DD27" s="1" t="s">
        <v>441</v>
      </c>
      <c r="DE27" s="1" t="s">
        <v>441</v>
      </c>
      <c r="DH27" s="1" t="s">
        <v>441</v>
      </c>
      <c r="DL27" s="1" t="s">
        <v>441</v>
      </c>
      <c r="DS27" s="1" t="s">
        <v>441</v>
      </c>
      <c r="DZ27" s="1">
        <v>41.44</v>
      </c>
      <c r="EA27" s="24">
        <v>44435</v>
      </c>
    </row>
    <row r="28" spans="1:131" x14ac:dyDescent="0.2">
      <c r="A28" s="23">
        <v>44436</v>
      </c>
      <c r="B28" s="1" t="s">
        <v>441</v>
      </c>
      <c r="E28" s="1" t="s">
        <v>441</v>
      </c>
      <c r="F28" s="1" t="s">
        <v>441</v>
      </c>
      <c r="G28" s="1" t="s">
        <v>441</v>
      </c>
      <c r="H28" s="1" t="s">
        <v>441</v>
      </c>
      <c r="J28" s="1" t="s">
        <v>441</v>
      </c>
      <c r="AN28" s="1" t="s">
        <v>441</v>
      </c>
      <c r="AO28" s="1" t="s">
        <v>441</v>
      </c>
      <c r="AP28" s="1" t="s">
        <v>441</v>
      </c>
      <c r="AQ28" s="1" t="s">
        <v>441</v>
      </c>
      <c r="AR28" s="1" t="s">
        <v>441</v>
      </c>
      <c r="AS28" s="1" t="s">
        <v>441</v>
      </c>
      <c r="AU28" s="1" t="s">
        <v>441</v>
      </c>
      <c r="AV28" s="1" t="s">
        <v>441</v>
      </c>
      <c r="AW28" s="1" t="s">
        <v>441</v>
      </c>
      <c r="AX28" s="1" t="s">
        <v>441</v>
      </c>
      <c r="BA28" s="1" t="s">
        <v>441</v>
      </c>
      <c r="BB28" s="1" t="s">
        <v>441</v>
      </c>
      <c r="BC28" s="1" t="s">
        <v>441</v>
      </c>
      <c r="BE28" s="1" t="s">
        <v>441</v>
      </c>
      <c r="BG28" s="1" t="s">
        <v>441</v>
      </c>
      <c r="BH28" s="1" t="s">
        <v>441</v>
      </c>
      <c r="BJ28" s="1" t="s">
        <v>441</v>
      </c>
      <c r="BK28" s="1" t="s">
        <v>441</v>
      </c>
      <c r="BL28" s="1" t="s">
        <v>441</v>
      </c>
      <c r="BM28" s="1" t="s">
        <v>441</v>
      </c>
      <c r="BO28" s="1" t="s">
        <v>441</v>
      </c>
      <c r="BP28" s="1" t="s">
        <v>441</v>
      </c>
      <c r="BQ28" s="1" t="s">
        <v>441</v>
      </c>
      <c r="BR28" s="1" t="s">
        <v>441</v>
      </c>
      <c r="BS28" s="1" t="s">
        <v>441</v>
      </c>
      <c r="BT28" s="1" t="s">
        <v>441</v>
      </c>
      <c r="BU28" s="1" t="s">
        <v>441</v>
      </c>
      <c r="BX28" s="1" t="s">
        <v>441</v>
      </c>
      <c r="CF28" s="1" t="s">
        <v>441</v>
      </c>
      <c r="CG28" s="1" t="s">
        <v>441</v>
      </c>
      <c r="CL28" s="1" t="s">
        <v>441</v>
      </c>
      <c r="CM28" s="1" t="s">
        <v>441</v>
      </c>
      <c r="CN28" s="1" t="s">
        <v>441</v>
      </c>
      <c r="CO28" s="1" t="s">
        <v>441</v>
      </c>
      <c r="CX28" s="1" t="s">
        <v>441</v>
      </c>
      <c r="CZ28" s="1" t="s">
        <v>441</v>
      </c>
      <c r="DA28" s="1" t="s">
        <v>441</v>
      </c>
      <c r="DD28" s="1" t="s">
        <v>441</v>
      </c>
      <c r="DE28" s="1" t="s">
        <v>441</v>
      </c>
      <c r="DM28" s="1" t="s">
        <v>441</v>
      </c>
      <c r="DR28" s="1">
        <v>288</v>
      </c>
      <c r="DZ28" s="1">
        <v>288</v>
      </c>
      <c r="EA28" s="24">
        <v>44436</v>
      </c>
    </row>
    <row r="29" spans="1:131" x14ac:dyDescent="0.2">
      <c r="A29" s="23">
        <v>44437</v>
      </c>
      <c r="B29" s="1" t="s">
        <v>441</v>
      </c>
      <c r="F29" s="1" t="s">
        <v>441</v>
      </c>
      <c r="O29" s="1" t="s">
        <v>441</v>
      </c>
      <c r="P29" s="1" t="s">
        <v>441</v>
      </c>
      <c r="Q29" s="1" t="s">
        <v>441</v>
      </c>
      <c r="S29" s="1" t="s">
        <v>441</v>
      </c>
      <c r="X29" s="1" t="s">
        <v>441</v>
      </c>
      <c r="AC29" s="1" t="s">
        <v>441</v>
      </c>
      <c r="AE29" s="1" t="s">
        <v>441</v>
      </c>
      <c r="AF29" s="1" t="s">
        <v>441</v>
      </c>
      <c r="AG29" s="1" t="s">
        <v>441</v>
      </c>
      <c r="AI29" s="1" t="s">
        <v>441</v>
      </c>
      <c r="AK29" s="1" t="s">
        <v>441</v>
      </c>
      <c r="AL29" s="1" t="s">
        <v>441</v>
      </c>
      <c r="AR29" s="1" t="s">
        <v>441</v>
      </c>
      <c r="AU29" s="1" t="s">
        <v>441</v>
      </c>
      <c r="AV29" s="1" t="s">
        <v>441</v>
      </c>
      <c r="BG29" s="1" t="s">
        <v>441</v>
      </c>
      <c r="BJ29" s="1" t="s">
        <v>441</v>
      </c>
      <c r="BK29" s="1" t="s">
        <v>441</v>
      </c>
      <c r="BS29" s="1" t="s">
        <v>441</v>
      </c>
      <c r="BX29" s="1" t="s">
        <v>441</v>
      </c>
      <c r="BY29" s="1" t="s">
        <v>441</v>
      </c>
      <c r="CH29" s="1">
        <v>123.6</v>
      </c>
      <c r="DB29" s="1" t="s">
        <v>441</v>
      </c>
      <c r="DD29" s="1" t="s">
        <v>441</v>
      </c>
      <c r="DE29" s="1" t="s">
        <v>441</v>
      </c>
      <c r="DF29" s="1" t="s">
        <v>441</v>
      </c>
      <c r="DH29" s="1" t="s">
        <v>441</v>
      </c>
      <c r="DI29" s="1" t="s">
        <v>441</v>
      </c>
      <c r="DM29" s="1" t="s">
        <v>441</v>
      </c>
      <c r="DS29" s="1" t="s">
        <v>441</v>
      </c>
      <c r="DZ29" s="1">
        <v>123.6</v>
      </c>
      <c r="EA29" s="24">
        <v>44437</v>
      </c>
    </row>
    <row r="30" spans="1:131" x14ac:dyDescent="0.2">
      <c r="A30" s="23">
        <v>44438</v>
      </c>
      <c r="O30" s="1" t="s">
        <v>441</v>
      </c>
      <c r="AJ30" s="1" t="s">
        <v>441</v>
      </c>
      <c r="AL30" s="1" t="s">
        <v>441</v>
      </c>
      <c r="BX30" s="1" t="s">
        <v>441</v>
      </c>
      <c r="CB30" s="1" t="s">
        <v>441</v>
      </c>
      <c r="DZ30" s="1">
        <v>0</v>
      </c>
      <c r="EA30" s="24">
        <v>44438</v>
      </c>
    </row>
    <row r="31" spans="1:131" x14ac:dyDescent="0.2">
      <c r="A31" s="23">
        <v>44439</v>
      </c>
      <c r="B31" s="1" t="s">
        <v>441</v>
      </c>
      <c r="D31" s="1" t="s">
        <v>441</v>
      </c>
      <c r="E31" s="1" t="s">
        <v>441</v>
      </c>
      <c r="F31" s="1" t="s">
        <v>441</v>
      </c>
      <c r="G31" s="1" t="s">
        <v>441</v>
      </c>
      <c r="I31" s="1" t="s">
        <v>441</v>
      </c>
      <c r="K31" s="1" t="s">
        <v>441</v>
      </c>
      <c r="L31" s="1" t="s">
        <v>441</v>
      </c>
      <c r="M31" s="1" t="s">
        <v>441</v>
      </c>
      <c r="O31" s="1" t="s">
        <v>441</v>
      </c>
      <c r="Q31" s="1" t="s">
        <v>441</v>
      </c>
      <c r="S31" s="1" t="s">
        <v>441</v>
      </c>
      <c r="T31" s="1" t="s">
        <v>441</v>
      </c>
      <c r="W31" s="1" t="s">
        <v>441</v>
      </c>
      <c r="X31" s="1" t="s">
        <v>441</v>
      </c>
      <c r="Y31" s="1" t="s">
        <v>441</v>
      </c>
      <c r="Z31" s="1" t="s">
        <v>441</v>
      </c>
      <c r="AA31" s="1" t="s">
        <v>441</v>
      </c>
      <c r="AB31" s="1" t="s">
        <v>441</v>
      </c>
      <c r="AE31" s="1" t="s">
        <v>441</v>
      </c>
      <c r="AF31" s="1" t="s">
        <v>441</v>
      </c>
      <c r="AI31" s="1" t="s">
        <v>441</v>
      </c>
      <c r="AJ31" s="1" t="s">
        <v>441</v>
      </c>
      <c r="AK31" s="1" t="s">
        <v>441</v>
      </c>
      <c r="AL31" s="1" t="s">
        <v>441</v>
      </c>
      <c r="AO31" s="1" t="s">
        <v>441</v>
      </c>
      <c r="AR31" s="1" t="s">
        <v>441</v>
      </c>
      <c r="AS31" s="1" t="s">
        <v>441</v>
      </c>
      <c r="AU31" s="1" t="s">
        <v>441</v>
      </c>
      <c r="AV31" s="1" t="s">
        <v>441</v>
      </c>
      <c r="AW31" s="1" t="s">
        <v>441</v>
      </c>
      <c r="AX31" s="1" t="s">
        <v>441</v>
      </c>
      <c r="BA31" s="1" t="s">
        <v>441</v>
      </c>
      <c r="BB31" s="1" t="s">
        <v>441</v>
      </c>
      <c r="BC31" s="1" t="s">
        <v>441</v>
      </c>
      <c r="BE31" s="1" t="s">
        <v>441</v>
      </c>
      <c r="BF31" s="1" t="s">
        <v>441</v>
      </c>
      <c r="BG31" s="1" t="s">
        <v>441</v>
      </c>
      <c r="BH31" s="1" t="s">
        <v>441</v>
      </c>
      <c r="BJ31" s="1" t="s">
        <v>441</v>
      </c>
      <c r="BK31" s="1" t="s">
        <v>441</v>
      </c>
      <c r="BL31" s="1" t="s">
        <v>441</v>
      </c>
      <c r="BM31" s="1" t="s">
        <v>441</v>
      </c>
      <c r="BO31" s="1" t="s">
        <v>441</v>
      </c>
      <c r="BP31" s="1" t="s">
        <v>441</v>
      </c>
      <c r="BQ31" s="1" t="s">
        <v>441</v>
      </c>
      <c r="BR31" s="1" t="s">
        <v>441</v>
      </c>
      <c r="BX31" s="1" t="s">
        <v>441</v>
      </c>
      <c r="BY31" s="1" t="s">
        <v>441</v>
      </c>
      <c r="CA31" s="1" t="s">
        <v>441</v>
      </c>
      <c r="CB31" s="1" t="s">
        <v>441</v>
      </c>
      <c r="CE31" s="1" t="s">
        <v>441</v>
      </c>
      <c r="CO31" s="1" t="s">
        <v>441</v>
      </c>
      <c r="CV31" s="1" t="s">
        <v>441</v>
      </c>
      <c r="CW31" s="1" t="s">
        <v>441</v>
      </c>
      <c r="DD31" s="1" t="s">
        <v>441</v>
      </c>
      <c r="DE31" s="1" t="s">
        <v>441</v>
      </c>
      <c r="DK31" s="1" t="s">
        <v>441</v>
      </c>
      <c r="DL31" s="1">
        <v>289</v>
      </c>
      <c r="DS31" s="1">
        <v>150</v>
      </c>
      <c r="DZ31" s="1">
        <v>439</v>
      </c>
      <c r="EA31" s="24">
        <v>44439</v>
      </c>
    </row>
    <row r="32" spans="1:131" x14ac:dyDescent="0.2">
      <c r="A32" s="23">
        <v>44440</v>
      </c>
      <c r="B32" s="1" t="s">
        <v>441</v>
      </c>
      <c r="C32" s="1" t="s">
        <v>441</v>
      </c>
      <c r="H32" s="1" t="s">
        <v>441</v>
      </c>
      <c r="J32" s="1" t="s">
        <v>441</v>
      </c>
      <c r="O32" s="1" t="s">
        <v>441</v>
      </c>
      <c r="P32" s="1" t="s">
        <v>441</v>
      </c>
      <c r="S32" s="1" t="s">
        <v>441</v>
      </c>
      <c r="U32" s="1" t="s">
        <v>441</v>
      </c>
      <c r="W32" s="1" t="s">
        <v>441</v>
      </c>
      <c r="X32" s="1" t="s">
        <v>441</v>
      </c>
      <c r="Y32" s="1" t="s">
        <v>441</v>
      </c>
      <c r="AA32" s="1" t="s">
        <v>441</v>
      </c>
      <c r="AE32" s="1" t="s">
        <v>441</v>
      </c>
      <c r="AF32" s="1" t="s">
        <v>441</v>
      </c>
      <c r="AG32" s="1" t="s">
        <v>441</v>
      </c>
      <c r="AK32" s="1" t="s">
        <v>441</v>
      </c>
      <c r="AL32" s="1" t="s">
        <v>441</v>
      </c>
      <c r="AO32" s="1" t="s">
        <v>441</v>
      </c>
      <c r="AR32" s="1" t="s">
        <v>441</v>
      </c>
      <c r="AS32" s="1" t="s">
        <v>441</v>
      </c>
      <c r="AU32" s="1" t="s">
        <v>441</v>
      </c>
      <c r="AW32" s="1" t="s">
        <v>441</v>
      </c>
      <c r="AX32" s="1" t="s">
        <v>441</v>
      </c>
      <c r="BA32" s="1" t="s">
        <v>441</v>
      </c>
      <c r="BB32" s="1" t="s">
        <v>441</v>
      </c>
      <c r="BC32" s="1" t="s">
        <v>441</v>
      </c>
      <c r="BF32" s="1" t="s">
        <v>441</v>
      </c>
      <c r="BG32" s="1" t="s">
        <v>441</v>
      </c>
      <c r="BH32" s="1" t="s">
        <v>441</v>
      </c>
      <c r="BK32" s="1" t="s">
        <v>441</v>
      </c>
      <c r="BL32" s="1" t="s">
        <v>441</v>
      </c>
      <c r="BM32" s="1" t="s">
        <v>441</v>
      </c>
      <c r="BO32" s="1" t="s">
        <v>441</v>
      </c>
      <c r="BP32" s="1" t="s">
        <v>441</v>
      </c>
      <c r="BQ32" s="1" t="s">
        <v>441</v>
      </c>
      <c r="BR32" s="1" t="s">
        <v>441</v>
      </c>
      <c r="BS32" s="1" t="s">
        <v>441</v>
      </c>
      <c r="BU32" s="1" t="s">
        <v>441</v>
      </c>
      <c r="BX32" s="1" t="s">
        <v>441</v>
      </c>
      <c r="BY32" s="1" t="s">
        <v>441</v>
      </c>
      <c r="CC32" s="1">
        <v>34.799999999999997</v>
      </c>
      <c r="CD32" s="1" t="s">
        <v>441</v>
      </c>
      <c r="CF32" s="1">
        <v>37.200000000000003</v>
      </c>
      <c r="CG32" s="1" t="s">
        <v>441</v>
      </c>
      <c r="CK32" s="1" t="s">
        <v>441</v>
      </c>
      <c r="CL32" s="1" t="s">
        <v>441</v>
      </c>
      <c r="CU32" s="1" t="s">
        <v>441</v>
      </c>
      <c r="DD32" s="1" t="s">
        <v>441</v>
      </c>
      <c r="DE32" s="1" t="s">
        <v>441</v>
      </c>
      <c r="DL32" s="1">
        <v>204</v>
      </c>
      <c r="DN32" s="1">
        <v>363</v>
      </c>
      <c r="DO32" s="1">
        <v>132</v>
      </c>
      <c r="DZ32" s="1">
        <v>771</v>
      </c>
      <c r="EA32" s="24">
        <v>44440</v>
      </c>
    </row>
    <row r="33" spans="1:131" x14ac:dyDescent="0.2">
      <c r="A33" s="23">
        <v>44441</v>
      </c>
      <c r="W33" s="1" t="s">
        <v>441</v>
      </c>
      <c r="DZ33" s="1">
        <v>0</v>
      </c>
      <c r="EA33" s="24">
        <v>44441</v>
      </c>
    </row>
    <row r="34" spans="1:131" x14ac:dyDescent="0.2">
      <c r="A34" s="23">
        <v>44442</v>
      </c>
      <c r="B34" s="1" t="s">
        <v>441</v>
      </c>
      <c r="C34" s="1" t="s">
        <v>441</v>
      </c>
      <c r="E34" s="1" t="s">
        <v>441</v>
      </c>
      <c r="L34" s="1" t="s">
        <v>441</v>
      </c>
      <c r="O34" s="1" t="s">
        <v>441</v>
      </c>
      <c r="P34" s="1" t="s">
        <v>441</v>
      </c>
      <c r="R34" s="1">
        <v>96</v>
      </c>
      <c r="T34" s="1" t="s">
        <v>441</v>
      </c>
      <c r="U34" s="1" t="s">
        <v>441</v>
      </c>
      <c r="AE34" s="1" t="s">
        <v>441</v>
      </c>
      <c r="AF34" s="1" t="s">
        <v>441</v>
      </c>
      <c r="AG34" s="1" t="s">
        <v>441</v>
      </c>
      <c r="AK34" s="1" t="s">
        <v>441</v>
      </c>
      <c r="AL34" s="1" t="s">
        <v>441</v>
      </c>
      <c r="AO34" s="1" t="s">
        <v>441</v>
      </c>
      <c r="BU34" s="1" t="s">
        <v>441</v>
      </c>
      <c r="BW34" s="1" t="s">
        <v>441</v>
      </c>
      <c r="BX34" s="1" t="s">
        <v>441</v>
      </c>
      <c r="BY34" s="1" t="s">
        <v>441</v>
      </c>
      <c r="BZ34" s="1" t="s">
        <v>441</v>
      </c>
      <c r="CU34" s="1">
        <v>522</v>
      </c>
      <c r="CW34" s="1">
        <v>1.2</v>
      </c>
      <c r="DB34" s="1" t="s">
        <v>441</v>
      </c>
      <c r="DE34" s="1" t="s">
        <v>441</v>
      </c>
      <c r="DL34" s="1">
        <v>399</v>
      </c>
      <c r="DM34" s="1">
        <v>426</v>
      </c>
      <c r="DZ34" s="1">
        <v>1444.2</v>
      </c>
      <c r="EA34" s="24">
        <v>44442</v>
      </c>
    </row>
    <row r="35" spans="1:131" x14ac:dyDescent="0.2">
      <c r="A35" s="23">
        <v>44443</v>
      </c>
      <c r="F35" s="1" t="s">
        <v>441</v>
      </c>
      <c r="J35" s="1">
        <v>14.8</v>
      </c>
      <c r="S35" s="1" t="s">
        <v>441</v>
      </c>
      <c r="AO35" s="1" t="s">
        <v>441</v>
      </c>
      <c r="AR35" s="1" t="s">
        <v>441</v>
      </c>
      <c r="AS35" s="1" t="s">
        <v>441</v>
      </c>
      <c r="AU35" s="1" t="s">
        <v>441</v>
      </c>
      <c r="AW35" s="1" t="s">
        <v>441</v>
      </c>
      <c r="AZ35" s="1" t="s">
        <v>441</v>
      </c>
      <c r="BB35" s="1" t="s">
        <v>441</v>
      </c>
      <c r="BE35" s="1" t="s">
        <v>441</v>
      </c>
      <c r="BG35" s="1" t="s">
        <v>441</v>
      </c>
      <c r="BJ35" s="1" t="s">
        <v>441</v>
      </c>
      <c r="BK35" s="1" t="s">
        <v>441</v>
      </c>
      <c r="BL35" s="1" t="s">
        <v>441</v>
      </c>
      <c r="BN35" s="1">
        <v>3</v>
      </c>
      <c r="BQ35" s="1" t="s">
        <v>441</v>
      </c>
      <c r="BR35" s="1" t="s">
        <v>441</v>
      </c>
      <c r="BU35" s="1">
        <v>78</v>
      </c>
      <c r="BY35" s="1" t="s">
        <v>441</v>
      </c>
      <c r="CL35" s="1" t="s">
        <v>441</v>
      </c>
      <c r="CM35" s="1">
        <v>19.5</v>
      </c>
      <c r="CN35" s="1">
        <v>19.5</v>
      </c>
      <c r="CQ35" s="1">
        <v>44.8</v>
      </c>
      <c r="CT35" s="1">
        <v>16.8</v>
      </c>
      <c r="CU35" s="1">
        <v>120</v>
      </c>
      <c r="CX35" s="1" t="s">
        <v>441</v>
      </c>
      <c r="CY35" s="1">
        <v>78.84</v>
      </c>
      <c r="DD35" s="1" t="s">
        <v>441</v>
      </c>
      <c r="DG35" s="1" t="s">
        <v>441</v>
      </c>
      <c r="DI35" s="1" t="s">
        <v>441</v>
      </c>
      <c r="DK35" s="1" t="s">
        <v>441</v>
      </c>
      <c r="DR35" s="1">
        <v>402</v>
      </c>
      <c r="DS35" s="1">
        <v>432</v>
      </c>
      <c r="DZ35" s="1">
        <v>1229.24</v>
      </c>
      <c r="EA35" s="24">
        <v>44443</v>
      </c>
    </row>
    <row r="36" spans="1:131" x14ac:dyDescent="0.2">
      <c r="A36" s="23">
        <v>44444</v>
      </c>
      <c r="W36" s="1" t="s">
        <v>441</v>
      </c>
      <c r="AF36" s="1">
        <v>45</v>
      </c>
      <c r="AJ36" s="1">
        <v>99.36</v>
      </c>
      <c r="AK36" s="1">
        <v>28.8</v>
      </c>
      <c r="AL36" s="1" t="s">
        <v>441</v>
      </c>
      <c r="AO36" s="1" t="s">
        <v>441</v>
      </c>
      <c r="AR36" s="1" t="s">
        <v>441</v>
      </c>
      <c r="AV36" s="1" t="s">
        <v>441</v>
      </c>
      <c r="BX36" s="1" t="s">
        <v>441</v>
      </c>
      <c r="CD36" s="1">
        <v>85.2</v>
      </c>
      <c r="CG36" s="1" t="s">
        <v>441</v>
      </c>
      <c r="CS36" s="1">
        <v>200.48</v>
      </c>
      <c r="DD36" s="1" t="s">
        <v>441</v>
      </c>
      <c r="DE36" s="1">
        <v>456</v>
      </c>
      <c r="DF36" s="1">
        <v>108</v>
      </c>
      <c r="DZ36" s="1">
        <v>1022.84</v>
      </c>
      <c r="EA36" s="24">
        <v>44444</v>
      </c>
    </row>
    <row r="37" spans="1:131" x14ac:dyDescent="0.2">
      <c r="A37" s="23">
        <v>44445</v>
      </c>
      <c r="DZ37" s="1">
        <v>0</v>
      </c>
      <c r="EA37" s="24">
        <v>44445</v>
      </c>
    </row>
    <row r="38" spans="1:131" x14ac:dyDescent="0.2">
      <c r="A38" s="23">
        <v>44446</v>
      </c>
      <c r="C38" s="1">
        <v>11.84</v>
      </c>
      <c r="D38" s="1" t="s">
        <v>441</v>
      </c>
      <c r="E38" s="1" t="s">
        <v>441</v>
      </c>
      <c r="K38" s="1">
        <v>107.52</v>
      </c>
      <c r="L38" s="1" t="s">
        <v>441</v>
      </c>
      <c r="M38" s="1">
        <v>2.2400000000000002</v>
      </c>
      <c r="O38" s="1">
        <v>882.56</v>
      </c>
      <c r="P38" s="1" t="s">
        <v>441</v>
      </c>
      <c r="Q38" s="1" t="s">
        <v>441</v>
      </c>
      <c r="T38" s="1">
        <v>1.2</v>
      </c>
      <c r="V38" s="1">
        <v>278.39999999999998</v>
      </c>
      <c r="W38" s="1" t="s">
        <v>441</v>
      </c>
      <c r="Y38" s="1" t="s">
        <v>441</v>
      </c>
      <c r="Z38" s="1">
        <v>1.2</v>
      </c>
      <c r="AB38" s="1" t="s">
        <v>441</v>
      </c>
      <c r="AC38" s="1">
        <v>4.4800000000000004</v>
      </c>
      <c r="AD38" s="1" t="s">
        <v>441</v>
      </c>
      <c r="AE38" s="1" t="s">
        <v>441</v>
      </c>
      <c r="AG38" s="1" t="s">
        <v>441</v>
      </c>
      <c r="AH38" s="1">
        <v>91.02</v>
      </c>
      <c r="AI38" s="1">
        <v>259.2</v>
      </c>
      <c r="AL38" s="1" t="s">
        <v>441</v>
      </c>
      <c r="AS38" s="1" t="s">
        <v>441</v>
      </c>
      <c r="AU38" s="1" t="s">
        <v>441</v>
      </c>
      <c r="AV38" s="1" t="s">
        <v>441</v>
      </c>
      <c r="AW38" s="1">
        <v>3.6</v>
      </c>
      <c r="BA38" s="1" t="s">
        <v>441</v>
      </c>
      <c r="BB38" s="1" t="s">
        <v>441</v>
      </c>
      <c r="BD38" s="1">
        <v>40.5</v>
      </c>
      <c r="BF38" s="1" t="s">
        <v>441</v>
      </c>
      <c r="BH38" s="1" t="s">
        <v>441</v>
      </c>
      <c r="BJ38" s="1" t="s">
        <v>441</v>
      </c>
      <c r="BL38" s="1">
        <v>3</v>
      </c>
      <c r="BM38" s="1" t="s">
        <v>441</v>
      </c>
      <c r="BO38" s="1" t="s">
        <v>441</v>
      </c>
      <c r="BQ38" s="1" t="s">
        <v>441</v>
      </c>
      <c r="BR38" s="1" t="s">
        <v>441</v>
      </c>
      <c r="BS38" s="1" t="s">
        <v>441</v>
      </c>
      <c r="BT38" s="1">
        <v>165</v>
      </c>
      <c r="BX38" s="1" t="s">
        <v>441</v>
      </c>
      <c r="BY38" s="1" t="s">
        <v>441</v>
      </c>
      <c r="CA38" s="1">
        <v>97.2</v>
      </c>
      <c r="CB38" s="1">
        <v>27</v>
      </c>
      <c r="CJ38" s="1">
        <v>111</v>
      </c>
      <c r="CK38" s="1" t="s">
        <v>441</v>
      </c>
      <c r="CO38" s="1">
        <v>384</v>
      </c>
      <c r="CV38" s="1">
        <v>129.6</v>
      </c>
      <c r="CZ38" s="1">
        <v>108</v>
      </c>
      <c r="DA38" s="1">
        <v>72.8</v>
      </c>
      <c r="DB38" s="1">
        <v>609</v>
      </c>
      <c r="DH38" s="1">
        <v>1267.5</v>
      </c>
      <c r="DI38" s="1">
        <v>93</v>
      </c>
      <c r="DL38" s="1">
        <v>393</v>
      </c>
      <c r="DO38" s="1">
        <v>396</v>
      </c>
      <c r="DZ38" s="1">
        <v>5539.8600000000006</v>
      </c>
      <c r="EA38" s="24">
        <v>44446</v>
      </c>
    </row>
    <row r="39" spans="1:131" x14ac:dyDescent="0.2">
      <c r="A39" s="23">
        <v>44447</v>
      </c>
      <c r="B39" s="1">
        <v>142.08000000000001</v>
      </c>
      <c r="D39" s="1">
        <v>20.72</v>
      </c>
      <c r="E39" s="1">
        <v>2.96</v>
      </c>
      <c r="F39" s="1">
        <v>268.8</v>
      </c>
      <c r="H39" s="1" t="s">
        <v>441</v>
      </c>
      <c r="J39" s="1">
        <v>106.56</v>
      </c>
      <c r="O39" s="1">
        <v>1464.96</v>
      </c>
      <c r="P39" s="1">
        <v>171</v>
      </c>
      <c r="Q39" s="1">
        <v>40.799999999999997</v>
      </c>
      <c r="S39" s="1">
        <v>1.2</v>
      </c>
      <c r="U39" s="1">
        <v>561.66</v>
      </c>
      <c r="V39" s="1">
        <v>249.6</v>
      </c>
      <c r="W39" s="1">
        <v>234.6</v>
      </c>
      <c r="X39" s="1">
        <v>2.4</v>
      </c>
      <c r="Y39" s="1">
        <v>2.4</v>
      </c>
      <c r="AA39" s="1" t="s">
        <v>441</v>
      </c>
      <c r="AB39" s="1">
        <v>208.32</v>
      </c>
      <c r="AC39" s="1">
        <v>425.6</v>
      </c>
      <c r="AD39" s="1">
        <v>369.6</v>
      </c>
      <c r="AE39" s="1">
        <v>816</v>
      </c>
      <c r="AG39" s="1">
        <v>412.8</v>
      </c>
      <c r="AL39" s="1">
        <v>6</v>
      </c>
      <c r="AN39" s="1" t="s">
        <v>441</v>
      </c>
      <c r="AO39" s="1" t="s">
        <v>441</v>
      </c>
      <c r="AR39" s="1">
        <v>199</v>
      </c>
      <c r="AS39" s="1" t="s">
        <v>441</v>
      </c>
      <c r="AT39" s="1">
        <v>2</v>
      </c>
      <c r="AU39" s="1">
        <v>43</v>
      </c>
      <c r="AV39" s="1">
        <v>319.2</v>
      </c>
      <c r="AX39" s="1" t="s">
        <v>441</v>
      </c>
      <c r="AY39" s="1" t="s">
        <v>441</v>
      </c>
      <c r="AZ39" s="1">
        <v>2.4</v>
      </c>
      <c r="BA39" s="1">
        <v>1.6</v>
      </c>
      <c r="BB39" s="1" t="s">
        <v>441</v>
      </c>
      <c r="BC39" s="1">
        <v>2</v>
      </c>
      <c r="BD39" s="1" t="s">
        <v>441</v>
      </c>
      <c r="BF39" s="1">
        <v>4.8</v>
      </c>
      <c r="BG39" s="1">
        <v>258</v>
      </c>
      <c r="BH39" s="1">
        <v>32</v>
      </c>
      <c r="BI39" s="1">
        <v>2</v>
      </c>
      <c r="BJ39" s="1">
        <v>394.4</v>
      </c>
      <c r="BK39" s="1">
        <v>2.4</v>
      </c>
      <c r="BM39" s="1">
        <v>1.2</v>
      </c>
      <c r="BO39" s="1" t="s">
        <v>441</v>
      </c>
      <c r="BP39" s="1">
        <v>3.2</v>
      </c>
      <c r="BQ39" s="1" t="s">
        <v>441</v>
      </c>
      <c r="BR39" s="1">
        <v>9</v>
      </c>
      <c r="BS39" s="1">
        <v>439.5</v>
      </c>
      <c r="BW39" s="1">
        <v>14.4</v>
      </c>
      <c r="BX39" s="1">
        <v>1131</v>
      </c>
      <c r="BY39" s="1">
        <v>2619.6</v>
      </c>
      <c r="BZ39" s="1">
        <v>133.19999999999999</v>
      </c>
      <c r="CE39" s="1">
        <v>238.8</v>
      </c>
      <c r="CF39" s="1">
        <v>301.2</v>
      </c>
      <c r="CG39" s="1">
        <v>88.8</v>
      </c>
      <c r="CK39" s="1">
        <v>360</v>
      </c>
      <c r="CL39" s="1">
        <v>81</v>
      </c>
      <c r="CM39" s="1">
        <v>51</v>
      </c>
      <c r="CN39" s="1">
        <v>40.5</v>
      </c>
      <c r="CP39" s="1">
        <v>107.52</v>
      </c>
      <c r="CQ39" s="1">
        <v>201.6</v>
      </c>
      <c r="CR39" s="1">
        <v>201.6</v>
      </c>
      <c r="CX39" s="1">
        <v>309.60000000000002</v>
      </c>
      <c r="DC39" s="1">
        <v>127.5</v>
      </c>
      <c r="DD39" s="1">
        <v>1321.5</v>
      </c>
      <c r="DE39" s="1">
        <v>774</v>
      </c>
      <c r="DF39" s="1">
        <v>414</v>
      </c>
      <c r="DG39" s="1">
        <v>79.2</v>
      </c>
      <c r="DK39" s="1" t="s">
        <v>441</v>
      </c>
      <c r="DM39" s="1">
        <v>330</v>
      </c>
      <c r="DS39" s="1">
        <v>408</v>
      </c>
      <c r="DZ39" s="1">
        <v>16557.78</v>
      </c>
      <c r="EA39" s="24">
        <v>44447</v>
      </c>
    </row>
    <row r="40" spans="1:131" x14ac:dyDescent="0.2">
      <c r="A40" s="23">
        <v>44448</v>
      </c>
      <c r="DZ40" s="1">
        <v>0</v>
      </c>
      <c r="EA40" s="24">
        <v>44448</v>
      </c>
    </row>
    <row r="41" spans="1:131" x14ac:dyDescent="0.2">
      <c r="A41" s="23">
        <v>44449</v>
      </c>
      <c r="K41" s="1">
        <v>201.6</v>
      </c>
      <c r="L41" s="1">
        <v>201.6</v>
      </c>
      <c r="M41" s="1">
        <v>443.52</v>
      </c>
      <c r="O41" s="1">
        <v>1344</v>
      </c>
      <c r="P41" s="1">
        <v>118.8</v>
      </c>
      <c r="T41" s="1">
        <v>744</v>
      </c>
      <c r="W41" s="1">
        <v>1001.88</v>
      </c>
      <c r="AE41" s="1">
        <v>1350</v>
      </c>
      <c r="AG41" s="1">
        <v>450</v>
      </c>
      <c r="AI41" s="1">
        <v>400</v>
      </c>
      <c r="AJ41" s="1">
        <v>350</v>
      </c>
      <c r="AK41" s="1">
        <v>2600</v>
      </c>
      <c r="AL41" s="1">
        <v>1008</v>
      </c>
      <c r="AO41" s="1">
        <v>11.2</v>
      </c>
      <c r="BS41" s="1">
        <v>675</v>
      </c>
      <c r="BT41" s="1">
        <v>300</v>
      </c>
      <c r="BX41" s="1">
        <v>2112</v>
      </c>
      <c r="CB41" s="1">
        <v>297</v>
      </c>
      <c r="DD41" s="1">
        <v>519</v>
      </c>
      <c r="DE41" s="1">
        <v>1743</v>
      </c>
      <c r="DZ41" s="1">
        <v>15870.6</v>
      </c>
      <c r="EA41" s="24">
        <v>44449</v>
      </c>
    </row>
    <row r="42" spans="1:131" x14ac:dyDescent="0.2">
      <c r="A42" s="23">
        <v>44450</v>
      </c>
      <c r="O42" s="1">
        <v>3300</v>
      </c>
      <c r="DZ42" s="1">
        <v>3300</v>
      </c>
      <c r="EA42" s="24">
        <v>44450</v>
      </c>
    </row>
    <row r="43" spans="1:131" x14ac:dyDescent="0.2">
      <c r="A43" s="23">
        <v>44451</v>
      </c>
      <c r="DZ43" s="1">
        <v>0</v>
      </c>
      <c r="EA43" s="24">
        <v>44451</v>
      </c>
    </row>
    <row r="44" spans="1:131" x14ac:dyDescent="0.2">
      <c r="A44" s="23">
        <v>44452</v>
      </c>
      <c r="DZ44" s="1">
        <v>0</v>
      </c>
      <c r="EA44" s="24">
        <v>44452</v>
      </c>
    </row>
    <row r="45" spans="1:131" x14ac:dyDescent="0.2">
      <c r="A45" s="23">
        <v>44453</v>
      </c>
      <c r="DZ45" s="1">
        <v>0</v>
      </c>
      <c r="EA45" s="24">
        <v>44453</v>
      </c>
    </row>
    <row r="46" spans="1:131" x14ac:dyDescent="0.2">
      <c r="A46" s="23">
        <v>44454</v>
      </c>
      <c r="DZ46" s="1">
        <v>0</v>
      </c>
      <c r="EA46" s="24">
        <v>44454</v>
      </c>
    </row>
    <row r="47" spans="1:131" x14ac:dyDescent="0.2">
      <c r="A47" s="23">
        <v>44455</v>
      </c>
      <c r="DZ47" s="1">
        <v>0</v>
      </c>
      <c r="EA47" s="24">
        <v>44455</v>
      </c>
    </row>
    <row r="48" spans="1:131" x14ac:dyDescent="0.2">
      <c r="A48" s="23">
        <v>44456</v>
      </c>
      <c r="DZ48" s="1">
        <v>0</v>
      </c>
      <c r="EA48" s="24">
        <v>44456</v>
      </c>
    </row>
    <row r="49" spans="1:131" x14ac:dyDescent="0.2">
      <c r="A49" s="23">
        <v>44457</v>
      </c>
      <c r="DZ49" s="1">
        <v>0</v>
      </c>
      <c r="EA49" s="24">
        <v>44457</v>
      </c>
    </row>
    <row r="50" spans="1:131" x14ac:dyDescent="0.2">
      <c r="A50" s="23">
        <v>44458</v>
      </c>
      <c r="DZ50" s="1">
        <v>0</v>
      </c>
      <c r="EA50" s="24">
        <v>44458</v>
      </c>
    </row>
    <row r="51" spans="1:131" x14ac:dyDescent="0.2">
      <c r="A51" s="23">
        <v>44459</v>
      </c>
      <c r="DZ51" s="1">
        <v>0</v>
      </c>
      <c r="EA51" s="24">
        <v>44459</v>
      </c>
    </row>
    <row r="52" spans="1:131" x14ac:dyDescent="0.2">
      <c r="A52" s="23">
        <v>44460</v>
      </c>
      <c r="DZ52" s="1">
        <v>0</v>
      </c>
      <c r="EA52" s="24">
        <v>44460</v>
      </c>
    </row>
    <row r="53" spans="1:131" x14ac:dyDescent="0.2">
      <c r="A53" s="23">
        <v>44461</v>
      </c>
      <c r="DZ53" s="1">
        <v>0</v>
      </c>
      <c r="EA53" s="24">
        <v>44461</v>
      </c>
    </row>
    <row r="54" spans="1:131" x14ac:dyDescent="0.2">
      <c r="A54" s="23">
        <v>44462</v>
      </c>
      <c r="DZ54" s="1">
        <v>0</v>
      </c>
      <c r="EA54" s="24">
        <v>44462</v>
      </c>
    </row>
    <row r="55" spans="1:131" x14ac:dyDescent="0.2">
      <c r="A55" s="23">
        <v>44463</v>
      </c>
      <c r="DZ55" s="1">
        <v>0</v>
      </c>
      <c r="EA55" s="24">
        <v>44463</v>
      </c>
    </row>
    <row r="56" spans="1:131" x14ac:dyDescent="0.2">
      <c r="A56" s="23">
        <v>44464</v>
      </c>
      <c r="DZ56" s="1">
        <v>0</v>
      </c>
      <c r="EA56" s="24">
        <v>44464</v>
      </c>
    </row>
    <row r="57" spans="1:131" x14ac:dyDescent="0.2">
      <c r="A57" s="23">
        <v>44465</v>
      </c>
      <c r="DZ57" s="1">
        <v>0</v>
      </c>
      <c r="EA57" s="24">
        <v>44465</v>
      </c>
    </row>
    <row r="58" spans="1:131" x14ac:dyDescent="0.2">
      <c r="A58" s="23">
        <v>44466</v>
      </c>
      <c r="DZ58" s="1">
        <v>0</v>
      </c>
      <c r="EA58" s="24">
        <v>44466</v>
      </c>
    </row>
    <row r="59" spans="1:131" x14ac:dyDescent="0.2">
      <c r="A59" s="23">
        <v>44467</v>
      </c>
      <c r="DZ59" s="1">
        <v>0</v>
      </c>
      <c r="EA59" s="24">
        <v>44467</v>
      </c>
    </row>
    <row r="60" spans="1:131" x14ac:dyDescent="0.2">
      <c r="A60" s="23">
        <v>44468</v>
      </c>
      <c r="DZ60" s="1">
        <v>0</v>
      </c>
      <c r="EA60" s="24">
        <v>44468</v>
      </c>
    </row>
    <row r="61" spans="1:131" x14ac:dyDescent="0.2">
      <c r="A61" s="23">
        <v>44469</v>
      </c>
      <c r="DZ61" s="1">
        <v>0</v>
      </c>
      <c r="EA61" s="24">
        <v>44469</v>
      </c>
    </row>
    <row r="62" spans="1:131" x14ac:dyDescent="0.2">
      <c r="A62" s="23">
        <v>44470</v>
      </c>
      <c r="DZ62" s="1">
        <v>0</v>
      </c>
      <c r="EA62" s="24">
        <v>44470</v>
      </c>
    </row>
    <row r="63" spans="1:131" x14ac:dyDescent="0.2">
      <c r="A63" s="23">
        <v>44471</v>
      </c>
      <c r="DZ63" s="1">
        <v>0</v>
      </c>
      <c r="EA63" s="24">
        <v>44471</v>
      </c>
    </row>
    <row r="64" spans="1:131" x14ac:dyDescent="0.2">
      <c r="A64" s="23">
        <v>44472</v>
      </c>
      <c r="DZ64" s="1">
        <v>0</v>
      </c>
      <c r="EA64" s="24">
        <v>44472</v>
      </c>
    </row>
    <row r="65" spans="1:131" x14ac:dyDescent="0.2">
      <c r="A65" s="23">
        <v>44473</v>
      </c>
      <c r="DZ65" s="1">
        <v>0</v>
      </c>
      <c r="EA65" s="24">
        <v>44473</v>
      </c>
    </row>
    <row r="66" spans="1:131" x14ac:dyDescent="0.2">
      <c r="A66" s="23">
        <v>44474</v>
      </c>
      <c r="DZ66" s="1">
        <v>0</v>
      </c>
      <c r="EA66" s="24">
        <v>44474</v>
      </c>
    </row>
    <row r="67" spans="1:131" x14ac:dyDescent="0.2">
      <c r="A67" s="23">
        <v>44475</v>
      </c>
      <c r="DZ67" s="1">
        <v>0</v>
      </c>
      <c r="EA67" s="24">
        <v>44475</v>
      </c>
    </row>
    <row r="68" spans="1:131" x14ac:dyDescent="0.2">
      <c r="A68" s="23">
        <v>44476</v>
      </c>
      <c r="DZ68" s="1">
        <v>0</v>
      </c>
      <c r="EA68" s="24">
        <v>44476</v>
      </c>
    </row>
    <row r="69" spans="1:131" x14ac:dyDescent="0.2">
      <c r="A69" s="23">
        <v>44477</v>
      </c>
      <c r="DZ69" s="1">
        <v>0</v>
      </c>
      <c r="EA69" s="24">
        <v>44477</v>
      </c>
    </row>
    <row r="70" spans="1:131" x14ac:dyDescent="0.2">
      <c r="A70" s="23">
        <v>44478</v>
      </c>
      <c r="DZ70" s="1">
        <v>0</v>
      </c>
      <c r="EA70" s="24">
        <v>44478</v>
      </c>
    </row>
    <row r="71" spans="1:131" x14ac:dyDescent="0.2">
      <c r="A71" s="23">
        <v>44479</v>
      </c>
      <c r="DZ71" s="1">
        <v>0</v>
      </c>
      <c r="EA71" s="24">
        <v>44479</v>
      </c>
    </row>
    <row r="72" spans="1:131" x14ac:dyDescent="0.2">
      <c r="A72" s="23">
        <v>44480</v>
      </c>
      <c r="DZ72" s="1">
        <v>0</v>
      </c>
      <c r="EA72" s="24">
        <v>44480</v>
      </c>
    </row>
    <row r="73" spans="1:131" x14ac:dyDescent="0.2">
      <c r="A73" s="23">
        <v>44481</v>
      </c>
      <c r="DZ73" s="1">
        <v>0</v>
      </c>
      <c r="EA73" s="24">
        <v>44481</v>
      </c>
    </row>
    <row r="74" spans="1:131" x14ac:dyDescent="0.2">
      <c r="A74" s="23">
        <v>44482</v>
      </c>
      <c r="DZ74" s="1">
        <v>0</v>
      </c>
      <c r="EA74" s="24">
        <v>44482</v>
      </c>
    </row>
    <row r="75" spans="1:131" x14ac:dyDescent="0.2">
      <c r="A75" s="23">
        <v>44483</v>
      </c>
      <c r="DZ75" s="1">
        <v>0</v>
      </c>
      <c r="EA75" s="24">
        <v>44483</v>
      </c>
    </row>
    <row r="76" spans="1:131" x14ac:dyDescent="0.2">
      <c r="A76" s="23">
        <v>44484</v>
      </c>
      <c r="DZ76" s="1">
        <v>0</v>
      </c>
      <c r="EA76" s="24">
        <v>44484</v>
      </c>
    </row>
    <row r="77" spans="1:131" x14ac:dyDescent="0.2">
      <c r="A77" s="2"/>
    </row>
    <row r="78" spans="1:131" x14ac:dyDescent="0.2">
      <c r="A78" s="2" t="s">
        <v>444</v>
      </c>
      <c r="B78" s="1">
        <v>142.08000000000001</v>
      </c>
      <c r="C78" s="1">
        <v>11.84</v>
      </c>
      <c r="D78" s="1">
        <v>20.72</v>
      </c>
      <c r="E78" s="1">
        <v>2.96</v>
      </c>
      <c r="F78" s="1">
        <v>268.8</v>
      </c>
      <c r="G78" s="1">
        <v>0</v>
      </c>
      <c r="H78" s="1">
        <v>0</v>
      </c>
      <c r="I78" s="1">
        <v>0</v>
      </c>
      <c r="J78" s="1">
        <v>121.36</v>
      </c>
      <c r="K78" s="1">
        <v>309.12</v>
      </c>
      <c r="L78" s="1">
        <v>201.6</v>
      </c>
      <c r="M78" s="1">
        <v>445.76</v>
      </c>
      <c r="N78" s="1">
        <v>0</v>
      </c>
      <c r="O78" s="1">
        <v>6991.52</v>
      </c>
      <c r="P78" s="1">
        <v>289.8</v>
      </c>
      <c r="Q78" s="1">
        <v>40.799999999999997</v>
      </c>
      <c r="R78" s="1">
        <v>96</v>
      </c>
      <c r="S78" s="1">
        <v>1.2</v>
      </c>
      <c r="T78" s="1">
        <v>745.2</v>
      </c>
      <c r="U78" s="1">
        <v>561.66</v>
      </c>
      <c r="V78" s="1">
        <v>528</v>
      </c>
      <c r="W78" s="1">
        <v>1236.48</v>
      </c>
      <c r="X78" s="1">
        <v>2.4</v>
      </c>
      <c r="Y78" s="1">
        <v>2.4</v>
      </c>
      <c r="Z78" s="1">
        <v>1.2</v>
      </c>
      <c r="AA78" s="1">
        <v>0</v>
      </c>
      <c r="AB78" s="1">
        <v>208.32</v>
      </c>
      <c r="AC78" s="1">
        <v>430.08</v>
      </c>
      <c r="AD78" s="1">
        <v>369.6</v>
      </c>
      <c r="AE78" s="1">
        <v>2166</v>
      </c>
      <c r="AF78" s="1">
        <v>45</v>
      </c>
      <c r="AG78" s="1">
        <v>862.8</v>
      </c>
      <c r="AH78" s="1">
        <v>91.02</v>
      </c>
      <c r="AI78" s="1">
        <v>659.2</v>
      </c>
      <c r="AJ78" s="1">
        <v>449.36</v>
      </c>
      <c r="AK78" s="1">
        <v>2628.8</v>
      </c>
      <c r="AL78" s="1">
        <v>1014</v>
      </c>
      <c r="AM78" s="1">
        <v>0</v>
      </c>
      <c r="AN78" s="1">
        <v>0</v>
      </c>
      <c r="AO78" s="1">
        <v>11.2</v>
      </c>
      <c r="AP78" s="1">
        <v>0</v>
      </c>
      <c r="AQ78" s="1">
        <v>0</v>
      </c>
      <c r="AR78" s="1">
        <v>199</v>
      </c>
      <c r="AS78" s="1">
        <v>0</v>
      </c>
      <c r="AT78" s="1">
        <v>2</v>
      </c>
      <c r="AU78" s="1">
        <v>43</v>
      </c>
      <c r="AV78" s="1">
        <v>319.2</v>
      </c>
      <c r="AW78" s="1">
        <v>3.6</v>
      </c>
      <c r="AX78" s="1">
        <v>0</v>
      </c>
      <c r="AY78" s="1">
        <v>0</v>
      </c>
      <c r="AZ78" s="1">
        <v>2.4</v>
      </c>
      <c r="BA78" s="1">
        <v>1.6</v>
      </c>
      <c r="BB78" s="1">
        <v>0</v>
      </c>
      <c r="BC78" s="1">
        <v>2</v>
      </c>
      <c r="BD78" s="1">
        <v>40.5</v>
      </c>
      <c r="BE78" s="1">
        <v>0</v>
      </c>
      <c r="BF78" s="1">
        <v>4.8</v>
      </c>
      <c r="BG78" s="1">
        <v>258</v>
      </c>
      <c r="BH78" s="1">
        <v>32</v>
      </c>
      <c r="BI78" s="1">
        <v>2</v>
      </c>
      <c r="BJ78" s="1">
        <v>394.4</v>
      </c>
      <c r="BK78" s="1">
        <v>2.4</v>
      </c>
      <c r="BL78" s="1">
        <v>3</v>
      </c>
      <c r="BM78" s="1">
        <v>1.2</v>
      </c>
      <c r="BN78" s="1">
        <v>3</v>
      </c>
      <c r="BO78" s="1">
        <v>0</v>
      </c>
      <c r="BP78" s="1">
        <v>3.2</v>
      </c>
      <c r="BQ78" s="1">
        <v>0</v>
      </c>
      <c r="BR78" s="1">
        <v>9</v>
      </c>
      <c r="BS78" s="1">
        <v>1114.5</v>
      </c>
      <c r="BT78" s="1">
        <v>465</v>
      </c>
      <c r="BU78" s="1">
        <v>78</v>
      </c>
      <c r="BV78" s="1">
        <v>0</v>
      </c>
      <c r="BW78" s="1">
        <v>14.4</v>
      </c>
      <c r="BX78" s="1">
        <v>9093</v>
      </c>
      <c r="BY78" s="1">
        <v>2619.6</v>
      </c>
      <c r="BZ78" s="1">
        <v>133.19999999999999</v>
      </c>
      <c r="CA78" s="1">
        <v>97.2</v>
      </c>
      <c r="CB78" s="1">
        <v>324</v>
      </c>
      <c r="CC78" s="1">
        <v>34.799999999999997</v>
      </c>
      <c r="CD78" s="1">
        <v>85.2</v>
      </c>
      <c r="CE78" s="1">
        <v>238.8</v>
      </c>
      <c r="CF78" s="1">
        <v>338.4</v>
      </c>
      <c r="CG78" s="1">
        <v>88.8</v>
      </c>
      <c r="CH78" s="1">
        <v>123.6</v>
      </c>
      <c r="CI78" s="1">
        <v>46.8</v>
      </c>
      <c r="CJ78" s="1">
        <v>111</v>
      </c>
      <c r="CK78" s="1">
        <v>360</v>
      </c>
      <c r="CL78" s="1">
        <v>81</v>
      </c>
      <c r="CM78" s="1">
        <v>70.5</v>
      </c>
      <c r="CN78" s="1">
        <v>60</v>
      </c>
      <c r="CO78" s="1">
        <v>384</v>
      </c>
      <c r="CP78" s="1">
        <v>107.52</v>
      </c>
      <c r="CQ78" s="1">
        <v>246.4</v>
      </c>
      <c r="CR78" s="1">
        <v>243.04</v>
      </c>
      <c r="CS78" s="1">
        <v>200.48</v>
      </c>
      <c r="CT78" s="1">
        <v>16.8</v>
      </c>
      <c r="CU78" s="1">
        <v>642</v>
      </c>
      <c r="CV78" s="1">
        <v>129.6</v>
      </c>
      <c r="CW78" s="1">
        <v>1.2</v>
      </c>
      <c r="CX78" s="1">
        <v>309.60000000000002</v>
      </c>
      <c r="CY78" s="1">
        <v>78.84</v>
      </c>
      <c r="CZ78" s="1">
        <v>108</v>
      </c>
      <c r="DA78" s="1">
        <v>72.8</v>
      </c>
      <c r="DB78" s="1">
        <v>609</v>
      </c>
      <c r="DC78" s="1">
        <v>129</v>
      </c>
      <c r="DD78" s="1">
        <v>1840.5</v>
      </c>
      <c r="DE78" s="1">
        <v>2973</v>
      </c>
      <c r="DF78" s="1">
        <v>522</v>
      </c>
      <c r="DG78" s="1">
        <v>79.2</v>
      </c>
      <c r="DH78" s="1">
        <v>1267.5</v>
      </c>
      <c r="DI78" s="1">
        <v>93</v>
      </c>
      <c r="DJ78" s="1">
        <v>0</v>
      </c>
      <c r="DK78" s="1">
        <v>0</v>
      </c>
      <c r="DL78" s="1">
        <v>1285</v>
      </c>
      <c r="DM78" s="1">
        <v>756</v>
      </c>
      <c r="DN78" s="1">
        <v>363</v>
      </c>
      <c r="DO78" s="1">
        <v>528</v>
      </c>
      <c r="DP78" s="1">
        <v>126</v>
      </c>
      <c r="DQ78" s="1">
        <v>114</v>
      </c>
      <c r="DR78" s="1">
        <v>690</v>
      </c>
      <c r="DS78" s="1">
        <v>990</v>
      </c>
      <c r="DT78" s="1">
        <v>0</v>
      </c>
      <c r="DZ78" s="1">
        <v>52765.86</v>
      </c>
      <c r="EA78" s="1" t="s">
        <v>444</v>
      </c>
    </row>
    <row r="79" spans="1:131" x14ac:dyDescent="0.2">
      <c r="A79" s="2" t="s">
        <v>445</v>
      </c>
      <c r="B79" s="1">
        <v>142.08000000000001</v>
      </c>
      <c r="C79" s="1">
        <v>11.84</v>
      </c>
      <c r="D79" s="1">
        <v>20.72</v>
      </c>
      <c r="E79" s="1">
        <v>2.96</v>
      </c>
      <c r="F79" s="1">
        <v>268.8</v>
      </c>
      <c r="G79" s="1">
        <v>0</v>
      </c>
      <c r="H79" s="1">
        <v>0</v>
      </c>
      <c r="I79" s="1">
        <v>0</v>
      </c>
      <c r="J79" s="1">
        <v>121.36</v>
      </c>
      <c r="K79" s="1">
        <v>309.12</v>
      </c>
      <c r="L79" s="1">
        <v>201.6</v>
      </c>
      <c r="M79" s="1">
        <v>445.76</v>
      </c>
      <c r="N79" s="1">
        <v>0</v>
      </c>
      <c r="O79" s="1">
        <v>6991.52</v>
      </c>
      <c r="P79" s="1">
        <v>289.8</v>
      </c>
      <c r="Q79" s="1">
        <v>40.799999999999997</v>
      </c>
      <c r="R79" s="1">
        <v>96</v>
      </c>
      <c r="S79" s="1">
        <v>1.2</v>
      </c>
      <c r="T79" s="1">
        <v>745.2</v>
      </c>
      <c r="U79" s="1">
        <v>561.66</v>
      </c>
      <c r="V79" s="1">
        <v>528</v>
      </c>
      <c r="W79" s="1">
        <v>1236.48</v>
      </c>
      <c r="X79" s="1">
        <v>2.4</v>
      </c>
      <c r="Y79" s="1">
        <v>2.4</v>
      </c>
      <c r="Z79" s="1">
        <v>1.2</v>
      </c>
      <c r="AA79" s="1">
        <v>0</v>
      </c>
      <c r="AB79" s="1">
        <v>208.32</v>
      </c>
      <c r="AC79" s="1">
        <v>430.08</v>
      </c>
      <c r="AD79" s="1">
        <v>369.6</v>
      </c>
      <c r="AE79" s="1">
        <v>2166</v>
      </c>
      <c r="AF79" s="1">
        <v>45</v>
      </c>
      <c r="AG79" s="1">
        <v>862.8</v>
      </c>
      <c r="AH79" s="1">
        <v>91.02</v>
      </c>
      <c r="AI79" s="1">
        <v>659.2</v>
      </c>
      <c r="AJ79" s="1">
        <v>449.36</v>
      </c>
      <c r="AK79" s="1">
        <v>2628.8</v>
      </c>
      <c r="AL79" s="1">
        <v>1014</v>
      </c>
      <c r="AM79" s="1">
        <v>0</v>
      </c>
      <c r="AN79" s="1">
        <v>0</v>
      </c>
      <c r="AO79" s="1">
        <v>11.2</v>
      </c>
      <c r="AP79" s="1">
        <v>0</v>
      </c>
      <c r="AQ79" s="1">
        <v>0</v>
      </c>
      <c r="AR79" s="1">
        <v>199</v>
      </c>
      <c r="AS79" s="1">
        <v>0</v>
      </c>
      <c r="AT79" s="1">
        <v>2</v>
      </c>
      <c r="AU79" s="1">
        <v>43</v>
      </c>
      <c r="AV79" s="1">
        <v>319.2</v>
      </c>
      <c r="AW79" s="1">
        <v>3.6</v>
      </c>
      <c r="AX79" s="1">
        <v>0</v>
      </c>
      <c r="AY79" s="1">
        <v>0</v>
      </c>
      <c r="AZ79" s="1">
        <v>2.4</v>
      </c>
      <c r="BA79" s="1">
        <v>1.6</v>
      </c>
      <c r="BB79" s="1">
        <v>0</v>
      </c>
      <c r="BC79" s="1">
        <v>2</v>
      </c>
      <c r="BD79" s="1">
        <v>40.5</v>
      </c>
      <c r="BE79" s="1">
        <v>0</v>
      </c>
      <c r="BF79" s="1">
        <v>4.8</v>
      </c>
      <c r="BG79" s="1">
        <v>258</v>
      </c>
      <c r="BH79" s="1">
        <v>32</v>
      </c>
      <c r="BI79" s="1">
        <v>2</v>
      </c>
      <c r="BJ79" s="1">
        <v>394.4</v>
      </c>
      <c r="BK79" s="1">
        <v>2.4</v>
      </c>
      <c r="BL79" s="1">
        <v>3</v>
      </c>
      <c r="BM79" s="1">
        <v>1.2</v>
      </c>
      <c r="BN79" s="1">
        <v>3</v>
      </c>
      <c r="BO79" s="1">
        <v>0</v>
      </c>
      <c r="BP79" s="1">
        <v>3.2</v>
      </c>
      <c r="BQ79" s="1">
        <v>0</v>
      </c>
      <c r="BR79" s="1">
        <v>9</v>
      </c>
      <c r="BS79" s="1">
        <v>1114.5</v>
      </c>
      <c r="BT79" s="1">
        <v>465</v>
      </c>
      <c r="BU79" s="1">
        <v>78</v>
      </c>
      <c r="BV79" s="1">
        <v>0</v>
      </c>
      <c r="BW79" s="1">
        <v>14.4</v>
      </c>
      <c r="BX79" s="1">
        <v>3243</v>
      </c>
      <c r="BY79" s="1">
        <v>2619.6</v>
      </c>
      <c r="BZ79" s="1">
        <v>133.19999999999999</v>
      </c>
      <c r="CA79" s="1">
        <v>97.2</v>
      </c>
      <c r="CB79" s="1">
        <v>324</v>
      </c>
      <c r="CC79" s="1">
        <v>34.799999999999997</v>
      </c>
      <c r="CD79" s="1">
        <v>85.2</v>
      </c>
      <c r="CE79" s="1">
        <v>238.8</v>
      </c>
      <c r="CF79" s="1">
        <v>338.4</v>
      </c>
      <c r="CG79" s="1">
        <v>88.8</v>
      </c>
      <c r="CH79" s="1">
        <v>123.6</v>
      </c>
      <c r="CI79" s="1">
        <v>46.8</v>
      </c>
      <c r="CJ79" s="1">
        <v>111</v>
      </c>
      <c r="CK79" s="1">
        <v>360</v>
      </c>
      <c r="CL79" s="1">
        <v>81</v>
      </c>
      <c r="CM79" s="1">
        <v>70.5</v>
      </c>
      <c r="CN79" s="1">
        <v>60</v>
      </c>
      <c r="CO79" s="1">
        <v>384</v>
      </c>
      <c r="CP79" s="1">
        <v>107.52</v>
      </c>
      <c r="CQ79" s="1">
        <v>246.4</v>
      </c>
      <c r="CR79" s="1">
        <v>243.04</v>
      </c>
      <c r="CS79" s="1">
        <v>200.48</v>
      </c>
      <c r="CT79" s="1">
        <v>16.8</v>
      </c>
      <c r="CU79" s="1">
        <v>642</v>
      </c>
      <c r="CV79" s="1">
        <v>129.6</v>
      </c>
      <c r="CW79" s="1">
        <v>1.2</v>
      </c>
      <c r="CX79" s="1">
        <v>309.60000000000002</v>
      </c>
      <c r="CY79" s="1">
        <v>78.84</v>
      </c>
      <c r="CZ79" s="1">
        <v>108</v>
      </c>
      <c r="DA79" s="1">
        <v>72.8</v>
      </c>
      <c r="DB79" s="1">
        <v>609</v>
      </c>
      <c r="DC79" s="1">
        <v>129</v>
      </c>
      <c r="DD79" s="1">
        <v>1840.5</v>
      </c>
      <c r="DE79" s="1">
        <v>2973</v>
      </c>
      <c r="DF79" s="1">
        <v>522</v>
      </c>
      <c r="DG79" s="1">
        <v>79.2</v>
      </c>
      <c r="DH79" s="1">
        <v>1267.5</v>
      </c>
      <c r="DI79" s="1">
        <v>93</v>
      </c>
      <c r="DJ79" s="1">
        <v>0</v>
      </c>
      <c r="DK79" s="1">
        <v>0</v>
      </c>
      <c r="DL79" s="1">
        <v>1285</v>
      </c>
      <c r="DM79" s="1">
        <v>756</v>
      </c>
      <c r="DN79" s="1">
        <v>363</v>
      </c>
      <c r="DO79" s="1">
        <v>528</v>
      </c>
      <c r="DP79" s="1">
        <v>126</v>
      </c>
      <c r="DQ79" s="1">
        <v>114</v>
      </c>
      <c r="DR79" s="1">
        <v>690</v>
      </c>
      <c r="DS79" s="1">
        <v>990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46915.86</v>
      </c>
      <c r="EA79" s="1" t="s">
        <v>445</v>
      </c>
    </row>
    <row r="80" spans="1:131" x14ac:dyDescent="0.2">
      <c r="A80" s="2" t="s">
        <v>446</v>
      </c>
      <c r="BX80" s="1">
        <v>5850</v>
      </c>
      <c r="DZ80" s="1">
        <v>5850</v>
      </c>
      <c r="EA80" s="1" t="s">
        <v>446</v>
      </c>
    </row>
    <row r="81" spans="1:131" x14ac:dyDescent="0.2">
      <c r="A81" s="2"/>
      <c r="DZ81" s="1">
        <v>0</v>
      </c>
    </row>
    <row r="82" spans="1:131" x14ac:dyDescent="0.2">
      <c r="A82" s="2"/>
      <c r="DZ82" s="1">
        <v>0</v>
      </c>
    </row>
    <row r="83" spans="1:131" x14ac:dyDescent="0.2">
      <c r="A83" s="2" t="s">
        <v>447</v>
      </c>
      <c r="DZ83" s="1">
        <v>0</v>
      </c>
      <c r="EA83" s="1" t="s">
        <v>447</v>
      </c>
    </row>
    <row r="84" spans="1:131" x14ac:dyDescent="0.2">
      <c r="A84" s="2" t="s">
        <v>448</v>
      </c>
      <c r="DU84" s="1">
        <v>0</v>
      </c>
      <c r="DV84" s="1">
        <v>0</v>
      </c>
      <c r="DX84" s="1">
        <v>0</v>
      </c>
      <c r="DZ84" s="1">
        <v>0</v>
      </c>
      <c r="EA84" s="1" t="s">
        <v>448</v>
      </c>
    </row>
    <row r="85" spans="1:131" x14ac:dyDescent="0.2">
      <c r="A85" s="2"/>
    </row>
    <row r="86" spans="1:131" x14ac:dyDescent="0.2">
      <c r="A86" s="2" t="s">
        <v>449</v>
      </c>
      <c r="B86" s="1">
        <v>0</v>
      </c>
      <c r="C86" s="1">
        <v>0</v>
      </c>
      <c r="E86" s="1">
        <v>0</v>
      </c>
      <c r="F86" s="1">
        <v>0</v>
      </c>
      <c r="G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R86" s="1">
        <v>0</v>
      </c>
      <c r="AS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R86" s="1">
        <v>0</v>
      </c>
      <c r="DS86" s="1">
        <v>0</v>
      </c>
      <c r="DT86" s="1">
        <v>0</v>
      </c>
      <c r="DU86" s="1">
        <v>0</v>
      </c>
      <c r="DY86" s="1">
        <v>0</v>
      </c>
      <c r="DZ86" s="1">
        <v>0</v>
      </c>
      <c r="EA86" s="1" t="s">
        <v>449</v>
      </c>
    </row>
    <row r="87" spans="1:131" x14ac:dyDescent="0.2">
      <c r="A87" s="2" t="s">
        <v>445</v>
      </c>
      <c r="DZ87" s="1">
        <v>0</v>
      </c>
      <c r="EA87" s="1" t="s">
        <v>450</v>
      </c>
    </row>
    <row r="88" spans="1:131" x14ac:dyDescent="0.2">
      <c r="A88" s="2" t="s">
        <v>446</v>
      </c>
      <c r="DZ88" s="1">
        <v>0</v>
      </c>
      <c r="EA88" s="1" t="s">
        <v>451</v>
      </c>
    </row>
    <row r="89" spans="1:131" x14ac:dyDescent="0.2">
      <c r="A89" s="2"/>
      <c r="DZ89" s="1">
        <v>0</v>
      </c>
    </row>
    <row r="90" spans="1:131" x14ac:dyDescent="0.2">
      <c r="A90" s="2"/>
      <c r="DZ90" s="1">
        <v>0</v>
      </c>
    </row>
    <row r="91" spans="1:131" x14ac:dyDescent="0.2">
      <c r="A91" s="2" t="s">
        <v>447</v>
      </c>
      <c r="DZ91" s="1">
        <v>0</v>
      </c>
      <c r="EA91" s="1" t="s">
        <v>452</v>
      </c>
    </row>
    <row r="92" spans="1:131" x14ac:dyDescent="0.2">
      <c r="A92" s="2" t="s">
        <v>448</v>
      </c>
      <c r="DZ92" s="1">
        <v>0</v>
      </c>
      <c r="EA92" s="1" t="s">
        <v>453</v>
      </c>
    </row>
    <row r="93" spans="1:131" x14ac:dyDescent="0.2">
      <c r="A93" s="2"/>
    </row>
    <row r="94" spans="1:131" x14ac:dyDescent="0.2">
      <c r="A94" s="2" t="s">
        <v>454</v>
      </c>
      <c r="B94" s="1">
        <v>0</v>
      </c>
      <c r="C94" s="1">
        <v>0</v>
      </c>
      <c r="E94" s="1">
        <v>0</v>
      </c>
      <c r="F94" s="1">
        <v>0</v>
      </c>
      <c r="G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R94" s="1">
        <v>0</v>
      </c>
      <c r="AS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R94" s="1">
        <v>0</v>
      </c>
      <c r="DS94" s="1">
        <v>0</v>
      </c>
      <c r="DT94" s="1">
        <v>0</v>
      </c>
      <c r="DU94" s="1">
        <v>0</v>
      </c>
      <c r="DY94" s="1">
        <v>0</v>
      </c>
      <c r="DZ94" s="1">
        <v>0</v>
      </c>
      <c r="EA94" s="1" t="s">
        <v>454</v>
      </c>
    </row>
    <row r="95" spans="1:131" x14ac:dyDescent="0.2">
      <c r="A95" s="2" t="s">
        <v>445</v>
      </c>
      <c r="DZ95" s="1">
        <v>0</v>
      </c>
      <c r="EA95" s="1" t="s">
        <v>450</v>
      </c>
    </row>
    <row r="96" spans="1:131" x14ac:dyDescent="0.2">
      <c r="A96" s="2" t="s">
        <v>446</v>
      </c>
      <c r="DZ96" s="1">
        <v>0</v>
      </c>
      <c r="EA96" s="1" t="s">
        <v>451</v>
      </c>
    </row>
    <row r="97" spans="1:131" x14ac:dyDescent="0.2">
      <c r="A97" s="2">
        <v>0</v>
      </c>
      <c r="DZ97" s="1">
        <v>0</v>
      </c>
      <c r="EA97" s="1">
        <v>0</v>
      </c>
    </row>
    <row r="98" spans="1:131" x14ac:dyDescent="0.2">
      <c r="A98" s="2">
        <v>0</v>
      </c>
      <c r="DZ98" s="1">
        <v>0</v>
      </c>
      <c r="EA98" s="1">
        <v>0</v>
      </c>
    </row>
    <row r="99" spans="1:131" x14ac:dyDescent="0.2">
      <c r="A99" s="2" t="s">
        <v>447</v>
      </c>
      <c r="EA99" s="1" t="s">
        <v>452</v>
      </c>
    </row>
    <row r="100" spans="1:131" x14ac:dyDescent="0.2">
      <c r="A100" s="2" t="s">
        <v>448</v>
      </c>
      <c r="DZ100" s="1">
        <v>0</v>
      </c>
      <c r="EA100" s="1" t="s">
        <v>453</v>
      </c>
    </row>
    <row r="101" spans="1:131" x14ac:dyDescent="0.2">
      <c r="A101" s="2"/>
    </row>
    <row r="102" spans="1:131" x14ac:dyDescent="0.2">
      <c r="A102" s="2" t="s">
        <v>455</v>
      </c>
      <c r="B102" s="1">
        <v>142.08000000000001</v>
      </c>
      <c r="C102" s="1">
        <v>11.84</v>
      </c>
      <c r="E102" s="1">
        <v>2.96</v>
      </c>
      <c r="F102" s="1">
        <v>268.8</v>
      </c>
      <c r="G102" s="1">
        <v>0</v>
      </c>
      <c r="I102" s="1">
        <v>0</v>
      </c>
      <c r="J102" s="1">
        <v>121.36</v>
      </c>
      <c r="K102" s="1">
        <v>309.12</v>
      </c>
      <c r="L102" s="1">
        <v>201.6</v>
      </c>
      <c r="M102" s="1">
        <v>445.76</v>
      </c>
      <c r="O102" s="1">
        <v>6991.52</v>
      </c>
      <c r="P102" s="1">
        <v>289.8</v>
      </c>
      <c r="Q102" s="1">
        <v>40.799999999999997</v>
      </c>
      <c r="R102" s="1">
        <v>96</v>
      </c>
      <c r="S102" s="1">
        <v>1.2</v>
      </c>
      <c r="T102" s="1">
        <v>745.2</v>
      </c>
      <c r="U102" s="1">
        <v>561.66</v>
      </c>
      <c r="W102" s="1">
        <v>1236.48</v>
      </c>
      <c r="X102" s="1">
        <v>2.4</v>
      </c>
      <c r="Y102" s="1">
        <v>2.4</v>
      </c>
      <c r="Z102" s="1">
        <v>1.2</v>
      </c>
      <c r="AA102" s="1">
        <v>0</v>
      </c>
      <c r="AB102" s="1">
        <v>208.32</v>
      </c>
      <c r="AC102" s="1">
        <v>430.08</v>
      </c>
      <c r="AD102" s="1">
        <v>369.6</v>
      </c>
      <c r="AE102" s="1">
        <v>2166</v>
      </c>
      <c r="AF102" s="1">
        <v>45</v>
      </c>
      <c r="AG102" s="1">
        <v>862.8</v>
      </c>
      <c r="AH102" s="1">
        <v>91.02</v>
      </c>
      <c r="AI102" s="1">
        <v>659.2</v>
      </c>
      <c r="AJ102" s="1">
        <v>449.36</v>
      </c>
      <c r="AK102" s="1">
        <v>2628.8</v>
      </c>
      <c r="AL102" s="1">
        <v>1014</v>
      </c>
      <c r="AM102" s="1">
        <v>0</v>
      </c>
      <c r="AN102" s="1">
        <v>0</v>
      </c>
      <c r="AO102" s="1">
        <v>11.2</v>
      </c>
      <c r="AR102" s="1">
        <v>199</v>
      </c>
      <c r="AS102" s="1">
        <v>0</v>
      </c>
      <c r="AU102" s="1">
        <v>43</v>
      </c>
      <c r="AV102" s="1">
        <v>319.2</v>
      </c>
      <c r="AW102" s="1">
        <v>3.6</v>
      </c>
      <c r="AX102" s="1">
        <v>0</v>
      </c>
      <c r="AY102" s="1">
        <v>0</v>
      </c>
      <c r="AZ102" s="1">
        <v>2.4</v>
      </c>
      <c r="BA102" s="1">
        <v>1.6</v>
      </c>
      <c r="BB102" s="1">
        <v>0</v>
      </c>
      <c r="BC102" s="1">
        <v>2</v>
      </c>
      <c r="BD102" s="1">
        <v>40.5</v>
      </c>
      <c r="BE102" s="1">
        <v>0</v>
      </c>
      <c r="BF102" s="1">
        <v>4.8</v>
      </c>
      <c r="BG102" s="1">
        <v>258</v>
      </c>
      <c r="BH102" s="1">
        <v>32</v>
      </c>
      <c r="BJ102" s="1">
        <v>394.4</v>
      </c>
      <c r="BK102" s="1">
        <v>2.4</v>
      </c>
      <c r="BL102" s="1">
        <v>3</v>
      </c>
      <c r="BM102" s="1">
        <v>1.2</v>
      </c>
      <c r="BN102" s="1">
        <v>3</v>
      </c>
      <c r="BO102" s="1">
        <v>0</v>
      </c>
      <c r="BP102" s="1">
        <v>3.2</v>
      </c>
      <c r="BQ102" s="1">
        <v>0</v>
      </c>
      <c r="BR102" s="1">
        <v>9</v>
      </c>
      <c r="BS102" s="1">
        <v>1114.5</v>
      </c>
      <c r="BT102" s="1">
        <v>465</v>
      </c>
      <c r="BU102" s="1">
        <v>78</v>
      </c>
      <c r="BV102" s="1">
        <v>0</v>
      </c>
      <c r="BW102" s="1">
        <v>14.4</v>
      </c>
      <c r="BX102" s="1">
        <v>9093</v>
      </c>
      <c r="BY102" s="1">
        <v>2619.6</v>
      </c>
      <c r="BZ102" s="1">
        <v>133.19999999999999</v>
      </c>
      <c r="CA102" s="1">
        <v>97.2</v>
      </c>
      <c r="CB102" s="1">
        <v>324</v>
      </c>
      <c r="CC102" s="1">
        <v>34.799999999999997</v>
      </c>
      <c r="CD102" s="1">
        <v>85.2</v>
      </c>
      <c r="CE102" s="1">
        <v>238.8</v>
      </c>
      <c r="CF102" s="1">
        <v>338.4</v>
      </c>
      <c r="CG102" s="1">
        <v>88.8</v>
      </c>
      <c r="CI102" s="1">
        <v>46.8</v>
      </c>
      <c r="CJ102" s="1">
        <v>111</v>
      </c>
      <c r="CK102" s="1">
        <v>360</v>
      </c>
      <c r="CL102" s="1">
        <v>81</v>
      </c>
      <c r="CM102" s="1">
        <v>70.5</v>
      </c>
      <c r="CN102" s="1">
        <v>60</v>
      </c>
      <c r="CO102" s="1">
        <v>384</v>
      </c>
      <c r="CP102" s="1">
        <v>107.52</v>
      </c>
      <c r="CQ102" s="1">
        <v>246.4</v>
      </c>
      <c r="CR102" s="1">
        <v>243.04</v>
      </c>
      <c r="CT102" s="1">
        <v>16.8</v>
      </c>
      <c r="CU102" s="1">
        <v>642</v>
      </c>
      <c r="CV102" s="1">
        <v>129.6</v>
      </c>
      <c r="CW102" s="1">
        <v>1.2</v>
      </c>
      <c r="CX102" s="1">
        <v>309.60000000000002</v>
      </c>
      <c r="CY102" s="1">
        <v>78.84</v>
      </c>
      <c r="CZ102" s="1">
        <v>108</v>
      </c>
      <c r="DA102" s="1">
        <v>72.8</v>
      </c>
      <c r="DB102" s="1">
        <v>609</v>
      </c>
      <c r="DD102" s="1">
        <v>1840.5</v>
      </c>
      <c r="DE102" s="1">
        <v>2973</v>
      </c>
      <c r="DF102" s="1">
        <v>522</v>
      </c>
      <c r="DG102" s="1">
        <v>79.2</v>
      </c>
      <c r="DH102" s="1">
        <v>1267.5</v>
      </c>
      <c r="DI102" s="1">
        <v>93</v>
      </c>
      <c r="DK102" s="1">
        <v>0</v>
      </c>
      <c r="DL102" s="1">
        <v>1285</v>
      </c>
      <c r="DM102" s="1">
        <v>756</v>
      </c>
      <c r="DN102" s="1">
        <v>363</v>
      </c>
      <c r="DO102" s="1">
        <v>528</v>
      </c>
      <c r="DP102" s="1">
        <v>126</v>
      </c>
      <c r="DR102" s="1">
        <v>690</v>
      </c>
      <c r="DS102" s="1">
        <v>990</v>
      </c>
      <c r="DT102" s="1">
        <v>0</v>
      </c>
      <c r="DU102" s="1">
        <v>0</v>
      </c>
      <c r="DY102" s="1">
        <v>0</v>
      </c>
      <c r="DZ102" s="1">
        <v>51646.06</v>
      </c>
      <c r="EA102" s="1" t="s">
        <v>455</v>
      </c>
    </row>
    <row r="103" spans="1:131" x14ac:dyDescent="0.2">
      <c r="A103" s="2" t="s">
        <v>445</v>
      </c>
      <c r="B103" s="1">
        <v>142.08000000000001</v>
      </c>
      <c r="C103" s="1">
        <v>11.84</v>
      </c>
      <c r="E103" s="1">
        <v>2.96</v>
      </c>
      <c r="F103" s="1">
        <v>268.8</v>
      </c>
      <c r="G103" s="1">
        <v>0</v>
      </c>
      <c r="I103" s="1">
        <v>0</v>
      </c>
      <c r="J103" s="1">
        <v>121.36</v>
      </c>
      <c r="K103" s="1">
        <v>309.12</v>
      </c>
      <c r="L103" s="1">
        <v>201.6</v>
      </c>
      <c r="M103" s="1">
        <v>445.76</v>
      </c>
      <c r="O103" s="1">
        <v>6991.52</v>
      </c>
      <c r="P103" s="1">
        <v>289.8</v>
      </c>
      <c r="Q103" s="1">
        <v>40.799999999999997</v>
      </c>
      <c r="R103" s="1">
        <v>96</v>
      </c>
      <c r="S103" s="1">
        <v>1.2</v>
      </c>
      <c r="T103" s="1">
        <v>745.2</v>
      </c>
      <c r="U103" s="1">
        <v>561.66</v>
      </c>
      <c r="W103" s="1">
        <v>1236.48</v>
      </c>
      <c r="X103" s="1">
        <v>2.4</v>
      </c>
      <c r="Y103" s="1">
        <v>2.4</v>
      </c>
      <c r="Z103" s="1">
        <v>1.2</v>
      </c>
      <c r="AA103" s="1">
        <v>0</v>
      </c>
      <c r="AB103" s="1">
        <v>208.32</v>
      </c>
      <c r="AC103" s="1">
        <v>430.08</v>
      </c>
      <c r="AD103" s="1">
        <v>369.6</v>
      </c>
      <c r="AE103" s="1">
        <v>2166</v>
      </c>
      <c r="AF103" s="1">
        <v>45</v>
      </c>
      <c r="AG103" s="1">
        <v>862.8</v>
      </c>
      <c r="AH103" s="1">
        <v>91.02</v>
      </c>
      <c r="AI103" s="1">
        <v>659.2</v>
      </c>
      <c r="AJ103" s="1">
        <v>449.36</v>
      </c>
      <c r="AK103" s="1">
        <v>2628.8</v>
      </c>
      <c r="AL103" s="1">
        <v>1014</v>
      </c>
      <c r="AM103" s="1">
        <v>0</v>
      </c>
      <c r="AN103" s="1">
        <v>0</v>
      </c>
      <c r="AO103" s="1">
        <v>11.2</v>
      </c>
      <c r="AR103" s="1">
        <v>199</v>
      </c>
      <c r="AS103" s="1">
        <v>0</v>
      </c>
      <c r="AU103" s="1">
        <v>43</v>
      </c>
      <c r="AV103" s="1">
        <v>319.2</v>
      </c>
      <c r="AW103" s="1">
        <v>3.6</v>
      </c>
      <c r="AX103" s="1">
        <v>0</v>
      </c>
      <c r="AY103" s="1">
        <v>0</v>
      </c>
      <c r="AZ103" s="1">
        <v>2.4</v>
      </c>
      <c r="BA103" s="1">
        <v>1.6</v>
      </c>
      <c r="BB103" s="1">
        <v>0</v>
      </c>
      <c r="BC103" s="1">
        <v>2</v>
      </c>
      <c r="BD103" s="1">
        <v>40.5</v>
      </c>
      <c r="BE103" s="1">
        <v>0</v>
      </c>
      <c r="BF103" s="1">
        <v>4.8</v>
      </c>
      <c r="BG103" s="1">
        <v>258</v>
      </c>
      <c r="BH103" s="1">
        <v>32</v>
      </c>
      <c r="BJ103" s="1">
        <v>394.4</v>
      </c>
      <c r="BK103" s="1">
        <v>2.4</v>
      </c>
      <c r="BL103" s="1">
        <v>3</v>
      </c>
      <c r="BM103" s="1">
        <v>1.2</v>
      </c>
      <c r="BN103" s="1">
        <v>3</v>
      </c>
      <c r="BO103" s="1">
        <v>0</v>
      </c>
      <c r="BP103" s="1">
        <v>3.2</v>
      </c>
      <c r="BQ103" s="1">
        <v>0</v>
      </c>
      <c r="BR103" s="1">
        <v>9</v>
      </c>
      <c r="BS103" s="1">
        <v>1114.5</v>
      </c>
      <c r="BT103" s="1">
        <v>465</v>
      </c>
      <c r="BU103" s="1">
        <v>78</v>
      </c>
      <c r="BV103" s="1">
        <v>0</v>
      </c>
      <c r="BW103" s="1">
        <v>14.4</v>
      </c>
      <c r="BX103" s="1">
        <v>3243</v>
      </c>
      <c r="BY103" s="1">
        <v>2619.6</v>
      </c>
      <c r="BZ103" s="1">
        <v>133.19999999999999</v>
      </c>
      <c r="CA103" s="1">
        <v>97.2</v>
      </c>
      <c r="CB103" s="1">
        <v>324</v>
      </c>
      <c r="CC103" s="1">
        <v>34.799999999999997</v>
      </c>
      <c r="CD103" s="1">
        <v>85.2</v>
      </c>
      <c r="CE103" s="1">
        <v>238.8</v>
      </c>
      <c r="CF103" s="1">
        <v>338.4</v>
      </c>
      <c r="CG103" s="1">
        <v>88.8</v>
      </c>
      <c r="CI103" s="1">
        <v>46.8</v>
      </c>
      <c r="CJ103" s="1">
        <v>111</v>
      </c>
      <c r="CK103" s="1">
        <v>360</v>
      </c>
      <c r="CL103" s="1">
        <v>81</v>
      </c>
      <c r="CM103" s="1">
        <v>70.5</v>
      </c>
      <c r="CN103" s="1">
        <v>60</v>
      </c>
      <c r="CO103" s="1">
        <v>384</v>
      </c>
      <c r="CP103" s="1">
        <v>107.52</v>
      </c>
      <c r="CQ103" s="1">
        <v>246.4</v>
      </c>
      <c r="CR103" s="1">
        <v>243.04</v>
      </c>
      <c r="CT103" s="1">
        <v>16.8</v>
      </c>
      <c r="CU103" s="1">
        <v>642</v>
      </c>
      <c r="CV103" s="1">
        <v>129.6</v>
      </c>
      <c r="CW103" s="1">
        <v>1.2</v>
      </c>
      <c r="CX103" s="1">
        <v>309.60000000000002</v>
      </c>
      <c r="CY103" s="1">
        <v>78.84</v>
      </c>
      <c r="CZ103" s="1">
        <v>108</v>
      </c>
      <c r="DA103" s="1">
        <v>72.8</v>
      </c>
      <c r="DB103" s="1">
        <v>609</v>
      </c>
      <c r="DD103" s="1">
        <v>1840.5</v>
      </c>
      <c r="DE103" s="1">
        <v>2973</v>
      </c>
      <c r="DF103" s="1">
        <v>522</v>
      </c>
      <c r="DG103" s="1">
        <v>79.2</v>
      </c>
      <c r="DH103" s="1">
        <v>1267.5</v>
      </c>
      <c r="DI103" s="1">
        <v>93</v>
      </c>
      <c r="DK103" s="1">
        <v>0</v>
      </c>
      <c r="DL103" s="1">
        <v>1285</v>
      </c>
      <c r="DM103" s="1">
        <v>756</v>
      </c>
      <c r="DN103" s="1">
        <v>363</v>
      </c>
      <c r="DO103" s="1">
        <v>528</v>
      </c>
      <c r="DP103" s="1">
        <v>126</v>
      </c>
      <c r="DR103" s="1">
        <v>690</v>
      </c>
      <c r="DS103" s="1">
        <v>990</v>
      </c>
      <c r="DT103" s="1">
        <v>0</v>
      </c>
      <c r="DU103" s="1">
        <v>0</v>
      </c>
      <c r="DY103" s="1">
        <v>0</v>
      </c>
      <c r="DZ103" s="1">
        <v>45796.06</v>
      </c>
      <c r="EA103" s="1" t="s">
        <v>450</v>
      </c>
    </row>
    <row r="104" spans="1:131" x14ac:dyDescent="0.2">
      <c r="A104" s="2" t="s">
        <v>446</v>
      </c>
      <c r="B104" s="1">
        <v>0</v>
      </c>
      <c r="C104" s="1">
        <v>0</v>
      </c>
      <c r="E104" s="1">
        <v>0</v>
      </c>
      <c r="F104" s="1">
        <v>0</v>
      </c>
      <c r="G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R104" s="1">
        <v>0</v>
      </c>
      <c r="AS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5850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R104" s="1">
        <v>0</v>
      </c>
      <c r="DS104" s="1">
        <v>0</v>
      </c>
      <c r="DT104" s="1">
        <v>0</v>
      </c>
      <c r="DU104" s="1">
        <v>0</v>
      </c>
      <c r="DY104" s="1">
        <v>0</v>
      </c>
      <c r="DZ104" s="1">
        <v>5850</v>
      </c>
      <c r="EA104" s="1" t="s">
        <v>451</v>
      </c>
    </row>
    <row r="105" spans="1:131" x14ac:dyDescent="0.2">
      <c r="A105" s="2">
        <v>0</v>
      </c>
      <c r="B105" s="1">
        <v>0</v>
      </c>
      <c r="C105" s="1">
        <v>0</v>
      </c>
      <c r="E105" s="1">
        <v>0</v>
      </c>
      <c r="F105" s="1">
        <v>0</v>
      </c>
      <c r="G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R105" s="1">
        <v>0</v>
      </c>
      <c r="AS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R105" s="1">
        <v>0</v>
      </c>
      <c r="DS105" s="1">
        <v>0</v>
      </c>
      <c r="DT105" s="1">
        <v>0</v>
      </c>
      <c r="DU105" s="1">
        <v>0</v>
      </c>
      <c r="DY105" s="1">
        <v>0</v>
      </c>
      <c r="DZ105" s="1">
        <v>0</v>
      </c>
      <c r="EA105" s="1">
        <v>0</v>
      </c>
    </row>
    <row r="106" spans="1:131" x14ac:dyDescent="0.2">
      <c r="A106" s="2">
        <v>0</v>
      </c>
      <c r="B106" s="1">
        <v>0</v>
      </c>
      <c r="C106" s="1">
        <v>0</v>
      </c>
      <c r="E106" s="1">
        <v>0</v>
      </c>
      <c r="F106" s="1">
        <v>0</v>
      </c>
      <c r="G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R106" s="1">
        <v>0</v>
      </c>
      <c r="AS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R106" s="1">
        <v>0</v>
      </c>
      <c r="DS106" s="1">
        <v>0</v>
      </c>
      <c r="DT106" s="1">
        <v>0</v>
      </c>
      <c r="DU106" s="1">
        <v>0</v>
      </c>
      <c r="DY106" s="1">
        <v>0</v>
      </c>
      <c r="DZ106" s="1">
        <v>0</v>
      </c>
      <c r="EA106" s="1">
        <v>0</v>
      </c>
    </row>
    <row r="107" spans="1:131" x14ac:dyDescent="0.2">
      <c r="A107" s="2" t="s">
        <v>447</v>
      </c>
      <c r="B107" s="1">
        <v>0</v>
      </c>
      <c r="C107" s="1">
        <v>0</v>
      </c>
      <c r="E107" s="1">
        <v>0</v>
      </c>
      <c r="F107" s="1">
        <v>0</v>
      </c>
      <c r="G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R107" s="1">
        <v>0</v>
      </c>
      <c r="AS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R107" s="1">
        <v>0</v>
      </c>
      <c r="DS107" s="1">
        <v>0</v>
      </c>
      <c r="DT107" s="1">
        <v>0</v>
      </c>
      <c r="DU107" s="1">
        <v>0</v>
      </c>
      <c r="DY107" s="1">
        <v>0</v>
      </c>
      <c r="DZ107" s="1">
        <v>0</v>
      </c>
      <c r="EA107" s="1" t="s">
        <v>452</v>
      </c>
    </row>
    <row r="108" spans="1:131" x14ac:dyDescent="0.2">
      <c r="A108" s="2" t="s">
        <v>448</v>
      </c>
      <c r="B108" s="1">
        <v>0</v>
      </c>
      <c r="C108" s="1">
        <v>0</v>
      </c>
      <c r="E108" s="1">
        <v>0</v>
      </c>
      <c r="F108" s="1">
        <v>0</v>
      </c>
      <c r="G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R108" s="1">
        <v>0</v>
      </c>
      <c r="AS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R108" s="1">
        <v>0</v>
      </c>
      <c r="DS108" s="1">
        <v>0</v>
      </c>
      <c r="DT108" s="1">
        <v>0</v>
      </c>
      <c r="DU108" s="1">
        <v>0</v>
      </c>
      <c r="DY108" s="1">
        <v>0</v>
      </c>
      <c r="DZ108" s="1">
        <v>0</v>
      </c>
      <c r="EA108" s="1" t="s">
        <v>453</v>
      </c>
    </row>
    <row r="109" spans="1:131" x14ac:dyDescent="0.2">
      <c r="A109" s="2"/>
    </row>
    <row r="110" spans="1:131" x14ac:dyDescent="0.2">
      <c r="A110" s="2" t="s">
        <v>456</v>
      </c>
      <c r="B110" s="1">
        <v>48.000000000000007</v>
      </c>
      <c r="C110" s="1">
        <v>3.8317152103559868</v>
      </c>
      <c r="D110" s="1">
        <v>0</v>
      </c>
      <c r="E110" s="1">
        <v>0.95792880258899682</v>
      </c>
      <c r="F110" s="1">
        <v>120</v>
      </c>
      <c r="G110" s="1">
        <v>0</v>
      </c>
      <c r="H110" s="1">
        <v>0</v>
      </c>
      <c r="I110" s="1">
        <v>0</v>
      </c>
      <c r="J110" s="1">
        <v>40.453333333333333</v>
      </c>
      <c r="K110" s="1">
        <v>138</v>
      </c>
      <c r="L110" s="1">
        <v>82.285714285714278</v>
      </c>
      <c r="M110" s="1">
        <v>186.510460251046</v>
      </c>
      <c r="N110" s="1">
        <v>0</v>
      </c>
      <c r="O110" s="1">
        <v>3121.2142857142858</v>
      </c>
      <c r="P110" s="1">
        <v>161</v>
      </c>
      <c r="Q110" s="1">
        <v>34</v>
      </c>
      <c r="R110" s="1">
        <v>71.1111111111111</v>
      </c>
      <c r="S110" s="1">
        <v>0.88888888888888884</v>
      </c>
      <c r="T110" s="1">
        <v>540.00000000000011</v>
      </c>
      <c r="U110" s="1">
        <v>253</v>
      </c>
      <c r="V110" s="1">
        <v>0</v>
      </c>
      <c r="W110" s="1">
        <v>426.37241379310348</v>
      </c>
      <c r="X110" s="1">
        <v>2</v>
      </c>
      <c r="Y110" s="1">
        <v>1.7777777777777779</v>
      </c>
      <c r="Z110" s="1">
        <v>1</v>
      </c>
      <c r="AA110" s="1">
        <v>0</v>
      </c>
      <c r="AB110" s="1">
        <v>85.028571428571425</v>
      </c>
      <c r="AC110" s="1">
        <v>192</v>
      </c>
      <c r="AD110" s="1">
        <v>165</v>
      </c>
      <c r="AE110" s="1">
        <v>225.625</v>
      </c>
      <c r="AF110" s="1">
        <v>22.277227722772281</v>
      </c>
      <c r="AG110" s="1">
        <v>89.875</v>
      </c>
      <c r="AH110" s="1">
        <v>37.924999999999997</v>
      </c>
      <c r="AI110" s="1">
        <v>67.265306122448976</v>
      </c>
      <c r="AJ110" s="1">
        <v>122.10869565217391</v>
      </c>
      <c r="AK110" s="1">
        <v>1460.444444444445</v>
      </c>
      <c r="AL110" s="1">
        <v>169</v>
      </c>
      <c r="AM110" s="1">
        <v>0</v>
      </c>
      <c r="AN110" s="1">
        <v>0</v>
      </c>
      <c r="AO110" s="1">
        <v>6.5116279069767442</v>
      </c>
      <c r="AP110" s="1">
        <v>0</v>
      </c>
      <c r="AQ110" s="1">
        <v>0</v>
      </c>
      <c r="AR110" s="1">
        <v>199</v>
      </c>
      <c r="AS110" s="1">
        <v>0</v>
      </c>
      <c r="AT110" s="1">
        <v>0</v>
      </c>
      <c r="AU110" s="1">
        <v>43</v>
      </c>
      <c r="AV110" s="1">
        <v>398.99999999999989</v>
      </c>
      <c r="AW110" s="1">
        <v>3</v>
      </c>
      <c r="AX110" s="1">
        <v>0</v>
      </c>
      <c r="AY110" s="1">
        <v>0</v>
      </c>
      <c r="AZ110" s="1">
        <v>1.528662420382165</v>
      </c>
      <c r="BA110" s="1">
        <v>1.0389610389610391</v>
      </c>
      <c r="BB110" s="1">
        <v>0</v>
      </c>
      <c r="BC110" s="1">
        <v>1.036269430051814</v>
      </c>
      <c r="BD110" s="1">
        <v>14.210526315789471</v>
      </c>
      <c r="BE110" s="1">
        <v>0</v>
      </c>
      <c r="BF110" s="1">
        <v>3</v>
      </c>
      <c r="BG110" s="1">
        <v>258</v>
      </c>
      <c r="BH110" s="1">
        <v>32</v>
      </c>
      <c r="BI110" s="1">
        <v>0</v>
      </c>
      <c r="BJ110" s="1">
        <v>492.99999999999989</v>
      </c>
      <c r="BK110" s="1">
        <v>1.528662420382165</v>
      </c>
      <c r="BL110" s="1">
        <v>2</v>
      </c>
      <c r="BM110" s="1">
        <v>1</v>
      </c>
      <c r="BN110" s="1">
        <v>1.0526315789473679</v>
      </c>
      <c r="BO110" s="1">
        <v>0</v>
      </c>
      <c r="BP110" s="1">
        <v>2.0779220779220782</v>
      </c>
      <c r="BQ110" s="1">
        <v>0</v>
      </c>
      <c r="BR110" s="1">
        <v>6</v>
      </c>
      <c r="BS110" s="1">
        <v>743</v>
      </c>
      <c r="BT110" s="1">
        <v>155</v>
      </c>
      <c r="BU110" s="1">
        <v>54.929577464788743</v>
      </c>
      <c r="BV110" s="1">
        <v>0</v>
      </c>
      <c r="BW110" s="1">
        <v>8</v>
      </c>
      <c r="BX110" s="1">
        <v>3031</v>
      </c>
      <c r="BY110" s="1">
        <v>2183</v>
      </c>
      <c r="BZ110" s="1">
        <v>111</v>
      </c>
      <c r="CA110" s="1">
        <v>90</v>
      </c>
      <c r="CB110" s="1">
        <v>216</v>
      </c>
      <c r="CC110" s="1">
        <v>24.507042253521121</v>
      </c>
      <c r="CD110" s="1">
        <v>60.000000000000007</v>
      </c>
      <c r="CE110" s="1">
        <v>199</v>
      </c>
      <c r="CF110" s="1">
        <v>238.3098591549296</v>
      </c>
      <c r="CG110" s="1">
        <v>62.535211267605632</v>
      </c>
      <c r="CH110" s="1">
        <v>0</v>
      </c>
      <c r="CI110" s="1">
        <v>32.95774647887324</v>
      </c>
      <c r="CJ110" s="1">
        <v>34.153846153846153</v>
      </c>
      <c r="CK110" s="1">
        <v>253.52112676056339</v>
      </c>
      <c r="CL110" s="1">
        <v>27</v>
      </c>
      <c r="CM110" s="1">
        <v>38.950276243093917</v>
      </c>
      <c r="CN110" s="1">
        <v>34.883720930232563</v>
      </c>
      <c r="CO110" s="1">
        <v>128</v>
      </c>
      <c r="CP110" s="1">
        <v>85.333333333333329</v>
      </c>
      <c r="CQ110" s="1">
        <v>195.55555555555549</v>
      </c>
      <c r="CR110" s="1">
        <v>192.88888888888891</v>
      </c>
      <c r="CS110" s="1">
        <v>0</v>
      </c>
      <c r="CT110" s="1">
        <v>11.83098591549296</v>
      </c>
      <c r="CU110" s="1">
        <v>452.11267605633799</v>
      </c>
      <c r="CV110" s="1">
        <v>120</v>
      </c>
      <c r="CW110" s="1">
        <v>1</v>
      </c>
      <c r="CX110" s="1">
        <v>218.02816901408451</v>
      </c>
      <c r="CY110" s="1">
        <v>73</v>
      </c>
      <c r="CZ110" s="1">
        <v>76.056338028169023</v>
      </c>
      <c r="DA110" s="1">
        <v>57.777777777777779</v>
      </c>
      <c r="DB110" s="1">
        <v>406</v>
      </c>
      <c r="DC110" s="1">
        <v>0</v>
      </c>
      <c r="DD110" s="1">
        <v>1227</v>
      </c>
      <c r="DE110" s="1">
        <v>991</v>
      </c>
      <c r="DF110" s="1">
        <v>348</v>
      </c>
      <c r="DG110" s="1">
        <v>55.774647887323951</v>
      </c>
      <c r="DH110" s="1">
        <v>845</v>
      </c>
      <c r="DI110" s="1">
        <v>31</v>
      </c>
      <c r="DJ110" s="1">
        <v>0</v>
      </c>
      <c r="DK110" s="1">
        <v>0</v>
      </c>
      <c r="DL110" s="1">
        <v>428.33333333333331</v>
      </c>
      <c r="DM110" s="1">
        <v>126</v>
      </c>
      <c r="DN110" s="1">
        <v>121</v>
      </c>
      <c r="DO110" s="1">
        <v>176</v>
      </c>
      <c r="DP110" s="1">
        <v>42</v>
      </c>
      <c r="DQ110" s="1">
        <v>0</v>
      </c>
      <c r="DR110" s="1">
        <v>115</v>
      </c>
      <c r="DS110" s="1">
        <v>165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23623.378250225771</v>
      </c>
      <c r="EA110" s="1" t="s">
        <v>456</v>
      </c>
    </row>
    <row r="111" spans="1:131" x14ac:dyDescent="0.2">
      <c r="A111" s="2"/>
    </row>
    <row r="112" spans="1:131" x14ac:dyDescent="0.2">
      <c r="A112" s="2" t="s">
        <v>457</v>
      </c>
      <c r="B112" s="1">
        <v>746.32180952380963</v>
      </c>
      <c r="C112" s="1">
        <v>0</v>
      </c>
      <c r="D112" s="1">
        <v>0</v>
      </c>
      <c r="E112" s="1">
        <v>107.5466666666667</v>
      </c>
      <c r="F112" s="1">
        <v>434.2</v>
      </c>
      <c r="G112" s="1">
        <v>273.412380952381</v>
      </c>
      <c r="H112" s="1">
        <v>0</v>
      </c>
      <c r="I112" s="1">
        <v>83.443809523809534</v>
      </c>
      <c r="J112" s="1">
        <v>151.69999999999999</v>
      </c>
      <c r="K112" s="1">
        <v>965.97333333333324</v>
      </c>
      <c r="L112" s="1">
        <v>0</v>
      </c>
      <c r="M112" s="1">
        <v>97.135238095238094</v>
      </c>
      <c r="N112" s="1">
        <v>0</v>
      </c>
      <c r="O112" s="1">
        <v>6283.9333333333334</v>
      </c>
      <c r="P112" s="1">
        <v>106.84761904761911</v>
      </c>
      <c r="Q112" s="1">
        <v>528.37142857142851</v>
      </c>
      <c r="R112" s="1">
        <v>285.32</v>
      </c>
      <c r="S112" s="1">
        <v>23.88571428571429</v>
      </c>
      <c r="T112" s="1">
        <v>0</v>
      </c>
      <c r="U112" s="1">
        <v>780.01285714285711</v>
      </c>
      <c r="V112" s="1">
        <v>0</v>
      </c>
      <c r="W112" s="1">
        <v>0</v>
      </c>
      <c r="X112" s="1">
        <v>467.3485714285714</v>
      </c>
      <c r="Y112" s="1">
        <v>113.3257142857143</v>
      </c>
      <c r="Z112" s="1">
        <v>403.82857142857142</v>
      </c>
      <c r="AA112" s="1">
        <v>63.657142857142858</v>
      </c>
      <c r="AB112" s="1">
        <v>214.4</v>
      </c>
      <c r="AC112" s="1">
        <v>996.50666666666666</v>
      </c>
      <c r="AD112" s="1">
        <v>113.1733333333333</v>
      </c>
      <c r="AE112" s="1">
        <v>2261.485714285714</v>
      </c>
      <c r="AF112" s="1">
        <v>166.45714285714291</v>
      </c>
      <c r="AG112" s="1">
        <v>618.05714285714282</v>
      </c>
      <c r="AH112" s="1">
        <v>0</v>
      </c>
      <c r="AI112" s="1">
        <v>0</v>
      </c>
      <c r="AJ112" s="1">
        <v>318.01333333333332</v>
      </c>
      <c r="AK112" s="1">
        <v>4743.8285714285712</v>
      </c>
      <c r="AL112" s="1">
        <v>723.28571428571433</v>
      </c>
      <c r="AM112" s="1">
        <v>13.02857142857143</v>
      </c>
      <c r="AN112" s="1">
        <v>284.03142857142859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1839.571428571428</v>
      </c>
      <c r="BT112" s="1">
        <v>325.71428571428572</v>
      </c>
      <c r="BU112" s="1">
        <v>638.57142857142856</v>
      </c>
      <c r="BV112" s="1">
        <v>0</v>
      </c>
      <c r="BW112" s="1">
        <v>0</v>
      </c>
      <c r="BX112" s="1">
        <v>7586.5714285714284</v>
      </c>
      <c r="BY112" s="1">
        <v>8830.4571428571417</v>
      </c>
      <c r="BZ112" s="1">
        <v>200.91428571428571</v>
      </c>
      <c r="CA112" s="1">
        <v>2217.7028571428568</v>
      </c>
      <c r="CB112" s="1">
        <v>641.78571428571422</v>
      </c>
      <c r="CC112" s="1">
        <v>116.2285714285714</v>
      </c>
      <c r="CD112" s="1">
        <v>107.3142857142857</v>
      </c>
      <c r="CE112" s="1">
        <v>401.14285714285722</v>
      </c>
      <c r="CF112" s="1">
        <v>7287.7714285714283</v>
      </c>
      <c r="CG112" s="1">
        <v>424.85714285714289</v>
      </c>
      <c r="CH112" s="1">
        <v>0</v>
      </c>
      <c r="CI112" s="1">
        <v>0</v>
      </c>
      <c r="CJ112" s="1">
        <v>0</v>
      </c>
      <c r="CK112" s="1">
        <v>263.42857142857139</v>
      </c>
      <c r="CL112" s="1">
        <v>111.7380952380952</v>
      </c>
      <c r="CM112" s="1">
        <v>0</v>
      </c>
      <c r="CN112" s="1">
        <v>35.857142857142847</v>
      </c>
      <c r="CO112" s="1">
        <v>2134.7857142857142</v>
      </c>
      <c r="CP112" s="1">
        <v>0</v>
      </c>
      <c r="CQ112" s="1">
        <v>0</v>
      </c>
      <c r="CR112" s="1">
        <v>0</v>
      </c>
      <c r="CS112" s="1">
        <v>0</v>
      </c>
      <c r="CT112" s="1">
        <v>126.8571428571429</v>
      </c>
      <c r="CU112" s="1">
        <v>0</v>
      </c>
      <c r="CV112" s="1">
        <v>1159.714285714286</v>
      </c>
      <c r="CW112" s="1">
        <v>68.571428571428569</v>
      </c>
      <c r="CX112" s="1">
        <v>0</v>
      </c>
      <c r="CY112" s="1">
        <v>1221.017142857143</v>
      </c>
      <c r="CZ112" s="1">
        <v>0</v>
      </c>
      <c r="DA112" s="1">
        <v>0</v>
      </c>
      <c r="DB112" s="1">
        <v>1797.1071428571429</v>
      </c>
      <c r="DC112" s="1">
        <v>0</v>
      </c>
      <c r="DD112" s="1">
        <v>5162</v>
      </c>
      <c r="DE112" s="1">
        <v>3528.428571428572</v>
      </c>
      <c r="DF112" s="1">
        <v>990.42857142857156</v>
      </c>
      <c r="DG112" s="1">
        <v>136.28571428571431</v>
      </c>
      <c r="DH112" s="1">
        <v>1405.928571428572</v>
      </c>
      <c r="DI112" s="1">
        <v>2397.7142857142849</v>
      </c>
      <c r="DJ112" s="1">
        <v>0</v>
      </c>
      <c r="DK112" s="1">
        <v>713.05714285714271</v>
      </c>
      <c r="DL112" s="1">
        <v>562.38095238095241</v>
      </c>
      <c r="DM112" s="1">
        <v>577.52380952380952</v>
      </c>
      <c r="DN112" s="1">
        <v>129.23809523809521</v>
      </c>
      <c r="DO112" s="1">
        <v>84.238095238095241</v>
      </c>
      <c r="DP112" s="1">
        <v>59.428571428571431</v>
      </c>
      <c r="DQ112" s="1">
        <v>0</v>
      </c>
      <c r="DR112" s="1">
        <v>144.38095238095241</v>
      </c>
      <c r="DS112" s="1">
        <v>355.42857142857139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76152.673238095202</v>
      </c>
      <c r="EA112" s="1" t="s">
        <v>457</v>
      </c>
    </row>
    <row r="113" spans="1:131" x14ac:dyDescent="0.2">
      <c r="A113" s="2"/>
    </row>
    <row r="114" spans="1:131" x14ac:dyDescent="0.2">
      <c r="A114" s="2" t="s">
        <v>458</v>
      </c>
      <c r="B114" s="1">
        <v>497.54787301587311</v>
      </c>
      <c r="C114" s="1">
        <v>0</v>
      </c>
      <c r="D114" s="1">
        <v>0</v>
      </c>
      <c r="E114" s="1">
        <v>71.697777777777773</v>
      </c>
      <c r="F114" s="1">
        <v>289.4666666666667</v>
      </c>
      <c r="G114" s="1">
        <v>182.2749206349207</v>
      </c>
      <c r="H114" s="1">
        <v>0</v>
      </c>
      <c r="I114" s="1">
        <v>55.629206349206363</v>
      </c>
      <c r="J114" s="1">
        <v>101.1333333333333</v>
      </c>
      <c r="K114" s="1">
        <v>643.98222222222216</v>
      </c>
      <c r="L114" s="1">
        <v>0</v>
      </c>
      <c r="M114" s="1">
        <v>64.756825396825391</v>
      </c>
      <c r="N114" s="1">
        <v>0</v>
      </c>
      <c r="O114" s="1">
        <v>4189.2888888888892</v>
      </c>
      <c r="P114" s="1">
        <v>71.231746031746042</v>
      </c>
      <c r="Q114" s="1">
        <v>352.24761904761903</v>
      </c>
      <c r="R114" s="1">
        <v>190.21333333333331</v>
      </c>
      <c r="S114" s="1">
        <v>15.923809523809521</v>
      </c>
      <c r="T114" s="1">
        <v>0</v>
      </c>
      <c r="U114" s="1">
        <v>520.00857142857137</v>
      </c>
      <c r="V114" s="1">
        <v>0</v>
      </c>
      <c r="W114" s="1">
        <v>0</v>
      </c>
      <c r="X114" s="1">
        <v>311.56571428571431</v>
      </c>
      <c r="Y114" s="1">
        <v>75.550476190476203</v>
      </c>
      <c r="Z114" s="1">
        <v>269.21904761904761</v>
      </c>
      <c r="AA114" s="1">
        <v>42.438095238095237</v>
      </c>
      <c r="AB114" s="1">
        <v>142.93333333333331</v>
      </c>
      <c r="AC114" s="1">
        <v>664.33777777777777</v>
      </c>
      <c r="AD114" s="1">
        <v>75.448888888888888</v>
      </c>
      <c r="AE114" s="1">
        <v>1507.6571428571431</v>
      </c>
      <c r="AF114" s="1">
        <v>110.9714285714286</v>
      </c>
      <c r="AG114" s="1">
        <v>412.0380952380952</v>
      </c>
      <c r="AH114" s="1">
        <v>0</v>
      </c>
      <c r="AI114" s="1">
        <v>0</v>
      </c>
      <c r="AJ114" s="1">
        <v>212.00888888888889</v>
      </c>
      <c r="AK114" s="1">
        <v>3162.5523809523811</v>
      </c>
      <c r="AL114" s="1">
        <v>482.1904761904762</v>
      </c>
      <c r="AM114" s="1">
        <v>8.6857142857142851</v>
      </c>
      <c r="AN114" s="1">
        <v>189.35428571428571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1226.3809523809521</v>
      </c>
      <c r="BT114" s="1">
        <v>217.14285714285711</v>
      </c>
      <c r="BU114" s="1">
        <v>425.71428571428572</v>
      </c>
      <c r="BV114" s="1">
        <v>0</v>
      </c>
      <c r="BW114" s="1">
        <v>0</v>
      </c>
      <c r="BX114" s="1">
        <v>5057.7142857142853</v>
      </c>
      <c r="BY114" s="1">
        <v>5886.9714285714281</v>
      </c>
      <c r="BZ114" s="1">
        <v>133.94285714285721</v>
      </c>
      <c r="CA114" s="1">
        <v>1478.468571428572</v>
      </c>
      <c r="CB114" s="1">
        <v>427.85714285714278</v>
      </c>
      <c r="CC114" s="1">
        <v>77.485714285714295</v>
      </c>
      <c r="CD114" s="1">
        <v>71.542857142857144</v>
      </c>
      <c r="CE114" s="1">
        <v>267.42857142857139</v>
      </c>
      <c r="CF114" s="1">
        <v>4858.5142857142864</v>
      </c>
      <c r="CG114" s="1">
        <v>283.23809523809518</v>
      </c>
      <c r="CH114" s="1">
        <v>0</v>
      </c>
      <c r="CI114" s="1">
        <v>0</v>
      </c>
      <c r="CJ114" s="1">
        <v>0</v>
      </c>
      <c r="CK114" s="1">
        <v>175.61904761904759</v>
      </c>
      <c r="CL114" s="1">
        <v>74.492063492063494</v>
      </c>
      <c r="CM114" s="1">
        <v>0</v>
      </c>
      <c r="CN114" s="1">
        <v>23.904761904761902</v>
      </c>
      <c r="CO114" s="1">
        <v>1423.1904761904759</v>
      </c>
      <c r="CP114" s="1">
        <v>0</v>
      </c>
      <c r="CQ114" s="1">
        <v>0</v>
      </c>
      <c r="CR114" s="1">
        <v>0</v>
      </c>
      <c r="CS114" s="1">
        <v>0</v>
      </c>
      <c r="CT114" s="1">
        <v>84.571428571428569</v>
      </c>
      <c r="CU114" s="1">
        <v>0</v>
      </c>
      <c r="CV114" s="1">
        <v>773.14285714285722</v>
      </c>
      <c r="CW114" s="1">
        <v>45.714285714285722</v>
      </c>
      <c r="CX114" s="1">
        <v>0</v>
      </c>
      <c r="CY114" s="1">
        <v>814.0114285714285</v>
      </c>
      <c r="CZ114" s="1">
        <v>0</v>
      </c>
      <c r="DA114" s="1">
        <v>0</v>
      </c>
      <c r="DB114" s="1">
        <v>1198.0714285714289</v>
      </c>
      <c r="DC114" s="1">
        <v>0</v>
      </c>
      <c r="DD114" s="1">
        <v>3441.333333333333</v>
      </c>
      <c r="DE114" s="1">
        <v>2352.2857142857142</v>
      </c>
      <c r="DF114" s="1">
        <v>660.28571428571433</v>
      </c>
      <c r="DG114" s="1">
        <v>90.857142857142847</v>
      </c>
      <c r="DH114" s="1">
        <v>937.28571428571433</v>
      </c>
      <c r="DI114" s="1">
        <v>1598.4761904761899</v>
      </c>
      <c r="DJ114" s="1">
        <v>0</v>
      </c>
      <c r="DK114" s="1">
        <v>475.37142857142851</v>
      </c>
      <c r="DL114" s="1">
        <v>374.92063492063488</v>
      </c>
      <c r="DM114" s="1">
        <v>385.01587301587301</v>
      </c>
      <c r="DN114" s="1">
        <v>86.158730158730165</v>
      </c>
      <c r="DO114" s="1">
        <v>56.158730158730158</v>
      </c>
      <c r="DP114" s="1">
        <v>39.61904761904762</v>
      </c>
      <c r="DQ114" s="1">
        <v>0</v>
      </c>
      <c r="DR114" s="1">
        <v>96.253968253968253</v>
      </c>
      <c r="DS114" s="1">
        <v>236.95238095238099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50768.44882539683</v>
      </c>
      <c r="EA114" s="1" t="s">
        <v>458</v>
      </c>
    </row>
    <row r="115" spans="1:131" x14ac:dyDescent="0.2">
      <c r="A115" s="2"/>
    </row>
    <row r="116" spans="1:131" x14ac:dyDescent="0.2">
      <c r="A116" s="2" t="s">
        <v>459</v>
      </c>
      <c r="P116" s="1" t="s">
        <v>441</v>
      </c>
      <c r="EA116" s="1" t="s">
        <v>459</v>
      </c>
    </row>
    <row r="117" spans="1:131" x14ac:dyDescent="0.2">
      <c r="A117" s="2"/>
      <c r="BW117" s="1" t="s">
        <v>441</v>
      </c>
      <c r="BZ117" s="1" t="s">
        <v>441</v>
      </c>
      <c r="DT117" s="1" t="s">
        <v>441</v>
      </c>
      <c r="DY117" s="1" t="s">
        <v>441</v>
      </c>
      <c r="DZ117" s="1">
        <v>0</v>
      </c>
    </row>
    <row r="118" spans="1:131" x14ac:dyDescent="0.2">
      <c r="A118" s="2" t="s">
        <v>441</v>
      </c>
      <c r="B118" s="1" t="s">
        <v>441</v>
      </c>
      <c r="C118" s="1" t="s">
        <v>441</v>
      </c>
      <c r="D118" s="1" t="s">
        <v>441</v>
      </c>
      <c r="E118" s="1" t="s">
        <v>441</v>
      </c>
      <c r="F118" s="1" t="s">
        <v>441</v>
      </c>
      <c r="G118" s="1" t="s">
        <v>441</v>
      </c>
      <c r="H118" s="1" t="s">
        <v>441</v>
      </c>
      <c r="I118" s="1" t="s">
        <v>441</v>
      </c>
      <c r="J118" s="1" t="s">
        <v>441</v>
      </c>
      <c r="K118" s="1" t="s">
        <v>440</v>
      </c>
      <c r="L118" s="1" t="s">
        <v>441</v>
      </c>
      <c r="M118" s="1" t="s">
        <v>441</v>
      </c>
      <c r="N118" s="1" t="s">
        <v>441</v>
      </c>
      <c r="O118" s="1" t="s">
        <v>441</v>
      </c>
      <c r="P118" s="1" t="s">
        <v>441</v>
      </c>
      <c r="Q118" s="1" t="s">
        <v>441</v>
      </c>
      <c r="R118" s="1" t="s">
        <v>441</v>
      </c>
      <c r="S118" s="1" t="s">
        <v>441</v>
      </c>
      <c r="T118" s="1" t="s">
        <v>441</v>
      </c>
      <c r="U118" s="1" t="s">
        <v>441</v>
      </c>
      <c r="V118" s="1" t="s">
        <v>441</v>
      </c>
      <c r="W118" s="1" t="s">
        <v>441</v>
      </c>
      <c r="X118" s="1" t="s">
        <v>441</v>
      </c>
      <c r="Y118" s="1" t="s">
        <v>441</v>
      </c>
      <c r="Z118" s="1" t="s">
        <v>441</v>
      </c>
      <c r="AA118" s="1" t="s">
        <v>441</v>
      </c>
      <c r="AB118" s="1" t="s">
        <v>441</v>
      </c>
      <c r="AC118" s="1" t="s">
        <v>441</v>
      </c>
      <c r="AD118" s="1" t="s">
        <v>441</v>
      </c>
      <c r="AE118" s="1" t="s">
        <v>441</v>
      </c>
      <c r="AF118" s="1" t="s">
        <v>441</v>
      </c>
      <c r="AG118" s="1" t="s">
        <v>441</v>
      </c>
      <c r="AH118" s="1" t="s">
        <v>441</v>
      </c>
      <c r="AI118" s="1" t="s">
        <v>441</v>
      </c>
      <c r="AJ118" s="1" t="s">
        <v>441</v>
      </c>
      <c r="AK118" s="1" t="s">
        <v>441</v>
      </c>
      <c r="AL118" s="1" t="s">
        <v>441</v>
      </c>
      <c r="AM118" s="1" t="s">
        <v>441</v>
      </c>
      <c r="AN118" s="1" t="s">
        <v>441</v>
      </c>
      <c r="AO118" s="1" t="s">
        <v>441</v>
      </c>
      <c r="AP118" s="1" t="s">
        <v>441</v>
      </c>
      <c r="AQ118" s="1" t="s">
        <v>441</v>
      </c>
      <c r="AR118" s="1" t="s">
        <v>441</v>
      </c>
      <c r="AS118" s="1" t="s">
        <v>441</v>
      </c>
      <c r="AT118" s="1" t="s">
        <v>441</v>
      </c>
      <c r="AU118" s="1" t="s">
        <v>441</v>
      </c>
      <c r="AV118" s="1" t="s">
        <v>441</v>
      </c>
      <c r="AW118" s="1" t="s">
        <v>441</v>
      </c>
      <c r="AX118" s="1" t="s">
        <v>441</v>
      </c>
      <c r="AY118" s="1" t="s">
        <v>441</v>
      </c>
      <c r="AZ118" s="1" t="s">
        <v>441</v>
      </c>
      <c r="BA118" s="1" t="s">
        <v>441</v>
      </c>
      <c r="BB118" s="1" t="s">
        <v>441</v>
      </c>
      <c r="BC118" s="1" t="s">
        <v>441</v>
      </c>
      <c r="BD118" s="1" t="s">
        <v>441</v>
      </c>
      <c r="BE118" s="1" t="s">
        <v>441</v>
      </c>
      <c r="BF118" s="1" t="s">
        <v>441</v>
      </c>
      <c r="BG118" s="1" t="s">
        <v>441</v>
      </c>
      <c r="BH118" s="1" t="s">
        <v>441</v>
      </c>
      <c r="BI118" s="1" t="s">
        <v>441</v>
      </c>
      <c r="BJ118" s="1" t="s">
        <v>441</v>
      </c>
      <c r="BK118" s="1" t="s">
        <v>441</v>
      </c>
      <c r="BL118" s="1" t="s">
        <v>441</v>
      </c>
      <c r="BM118" s="1" t="s">
        <v>441</v>
      </c>
      <c r="BN118" s="1" t="s">
        <v>441</v>
      </c>
      <c r="BO118" s="1" t="s">
        <v>441</v>
      </c>
      <c r="BP118" s="1" t="s">
        <v>441</v>
      </c>
      <c r="BQ118" s="1" t="s">
        <v>441</v>
      </c>
      <c r="BR118" s="1" t="s">
        <v>441</v>
      </c>
      <c r="BS118" s="1" t="s">
        <v>441</v>
      </c>
      <c r="BT118" s="1" t="s">
        <v>441</v>
      </c>
      <c r="BU118" s="1" t="s">
        <v>441</v>
      </c>
      <c r="BV118" s="1" t="s">
        <v>441</v>
      </c>
      <c r="BW118" s="1" t="s">
        <v>441</v>
      </c>
      <c r="BX118" s="1" t="s">
        <v>441</v>
      </c>
      <c r="BY118" s="1" t="s">
        <v>441</v>
      </c>
      <c r="BZ118" s="1" t="s">
        <v>441</v>
      </c>
      <c r="CA118" s="1" t="s">
        <v>441</v>
      </c>
      <c r="CB118" s="1" t="s">
        <v>441</v>
      </c>
      <c r="CC118" s="1" t="s">
        <v>441</v>
      </c>
      <c r="CD118" s="1" t="s">
        <v>441</v>
      </c>
      <c r="CE118" s="1" t="s">
        <v>441</v>
      </c>
      <c r="CF118" s="1" t="s">
        <v>441</v>
      </c>
      <c r="CG118" s="1" t="s">
        <v>441</v>
      </c>
      <c r="CH118" s="1" t="s">
        <v>441</v>
      </c>
      <c r="CI118" s="1" t="s">
        <v>441</v>
      </c>
      <c r="CJ118" s="1" t="s">
        <v>441</v>
      </c>
      <c r="CK118" s="1" t="s">
        <v>441</v>
      </c>
      <c r="CL118" s="1" t="s">
        <v>441</v>
      </c>
      <c r="CM118" s="1" t="s">
        <v>441</v>
      </c>
      <c r="CN118" s="1" t="s">
        <v>441</v>
      </c>
      <c r="CO118" s="1" t="s">
        <v>441</v>
      </c>
      <c r="CP118" s="1" t="s">
        <v>441</v>
      </c>
      <c r="CQ118" s="1" t="s">
        <v>441</v>
      </c>
      <c r="CR118" s="1" t="s">
        <v>441</v>
      </c>
      <c r="CS118" s="1" t="s">
        <v>441</v>
      </c>
      <c r="CT118" s="1" t="s">
        <v>441</v>
      </c>
      <c r="CU118" s="1" t="s">
        <v>441</v>
      </c>
      <c r="CV118" s="1" t="s">
        <v>441</v>
      </c>
      <c r="CW118" s="1" t="s">
        <v>441</v>
      </c>
      <c r="CX118" s="1" t="s">
        <v>441</v>
      </c>
      <c r="CY118" s="1" t="s">
        <v>441</v>
      </c>
      <c r="CZ118" s="1" t="s">
        <v>441</v>
      </c>
      <c r="DA118" s="1" t="s">
        <v>441</v>
      </c>
      <c r="DB118" s="1" t="s">
        <v>441</v>
      </c>
      <c r="DC118" s="1" t="s">
        <v>441</v>
      </c>
      <c r="DD118" s="1" t="s">
        <v>441</v>
      </c>
      <c r="DE118" s="1" t="s">
        <v>441</v>
      </c>
      <c r="DF118" s="1" t="s">
        <v>441</v>
      </c>
      <c r="DG118" s="1" t="s">
        <v>441</v>
      </c>
      <c r="DH118" s="1" t="s">
        <v>441</v>
      </c>
      <c r="DI118" s="1" t="s">
        <v>441</v>
      </c>
      <c r="DJ118" s="1" t="s">
        <v>441</v>
      </c>
      <c r="DK118" s="1" t="s">
        <v>441</v>
      </c>
      <c r="DL118" s="1" t="s">
        <v>441</v>
      </c>
      <c r="DM118" s="1" t="s">
        <v>441</v>
      </c>
      <c r="DN118" s="1" t="s">
        <v>441</v>
      </c>
      <c r="DO118" s="1" t="s">
        <v>441</v>
      </c>
      <c r="DP118" s="1" t="s">
        <v>441</v>
      </c>
      <c r="DQ118" s="1" t="s">
        <v>441</v>
      </c>
      <c r="DR118" s="1" t="s">
        <v>441</v>
      </c>
      <c r="DS118" s="1" t="s">
        <v>441</v>
      </c>
      <c r="DV118" s="1" t="s">
        <v>441</v>
      </c>
      <c r="DY118" s="1" t="s">
        <v>441</v>
      </c>
      <c r="DZ118" s="1">
        <v>0</v>
      </c>
    </row>
    <row r="119" spans="1:131" x14ac:dyDescent="0.2">
      <c r="A119" s="2" t="s">
        <v>460</v>
      </c>
      <c r="B119" s="1">
        <v>547.6</v>
      </c>
      <c r="C119" s="1">
        <v>177.6</v>
      </c>
      <c r="D119" s="1">
        <v>0</v>
      </c>
      <c r="E119" s="1">
        <v>5.92</v>
      </c>
      <c r="F119" s="1">
        <v>64.959999999999994</v>
      </c>
      <c r="G119" s="1">
        <v>56.24</v>
      </c>
      <c r="H119" s="1">
        <v>0</v>
      </c>
      <c r="I119" s="1">
        <v>0</v>
      </c>
      <c r="J119" s="1">
        <v>47.36</v>
      </c>
      <c r="K119" s="1">
        <v>280</v>
      </c>
      <c r="L119" s="1">
        <v>174.72</v>
      </c>
      <c r="M119" s="1">
        <v>240</v>
      </c>
      <c r="N119" s="1">
        <v>0</v>
      </c>
      <c r="O119" s="1">
        <v>2589.44</v>
      </c>
      <c r="P119" s="1">
        <v>9</v>
      </c>
      <c r="Q119" s="1">
        <v>172.8</v>
      </c>
      <c r="R119" s="1">
        <v>571.20000000000005</v>
      </c>
      <c r="S119" s="1">
        <v>6</v>
      </c>
      <c r="T119" s="1">
        <v>240</v>
      </c>
      <c r="U119" s="1">
        <v>250.86</v>
      </c>
      <c r="V119" s="1">
        <v>48</v>
      </c>
      <c r="W119" s="1">
        <v>361.56</v>
      </c>
      <c r="X119" s="1">
        <v>104.4</v>
      </c>
      <c r="Y119" s="1">
        <v>22.8</v>
      </c>
      <c r="Z119" s="1">
        <v>618</v>
      </c>
      <c r="AA119" s="1">
        <v>2.4</v>
      </c>
      <c r="AB119" s="1">
        <v>11.2</v>
      </c>
      <c r="AC119" s="1">
        <v>87.36</v>
      </c>
      <c r="AD119" s="1">
        <v>35.840000000000003</v>
      </c>
      <c r="AE119" s="1">
        <v>1132.8</v>
      </c>
      <c r="AF119" s="1">
        <v>10.8</v>
      </c>
      <c r="AG119" s="1">
        <v>384</v>
      </c>
      <c r="AH119" s="1">
        <v>26.64</v>
      </c>
      <c r="AI119" s="1">
        <v>153.6</v>
      </c>
      <c r="AJ119" s="1">
        <v>55.2</v>
      </c>
      <c r="AK119" s="1">
        <v>478.8</v>
      </c>
      <c r="AL119" s="1">
        <v>1476</v>
      </c>
      <c r="AM119" s="1">
        <v>8.4</v>
      </c>
      <c r="AN119" s="1">
        <v>24.96</v>
      </c>
      <c r="AO119" s="1">
        <v>4.8</v>
      </c>
      <c r="AP119" s="1">
        <v>0</v>
      </c>
      <c r="AQ119" s="1">
        <v>0</v>
      </c>
      <c r="AR119" s="1">
        <v>1417</v>
      </c>
      <c r="AS119" s="1">
        <v>51</v>
      </c>
      <c r="AT119" s="1">
        <v>0</v>
      </c>
      <c r="AU119" s="1">
        <v>239</v>
      </c>
      <c r="AV119" s="1">
        <v>495.2</v>
      </c>
      <c r="AW119" s="1">
        <v>0</v>
      </c>
      <c r="AX119" s="1">
        <v>0</v>
      </c>
      <c r="AY119" s="1">
        <v>0</v>
      </c>
      <c r="AZ119" s="1">
        <v>30.4</v>
      </c>
      <c r="BA119" s="1">
        <v>27.2</v>
      </c>
      <c r="BB119" s="1">
        <v>9.6</v>
      </c>
      <c r="BC119" s="1">
        <v>4</v>
      </c>
      <c r="BD119" s="1">
        <v>33</v>
      </c>
      <c r="BE119" s="1">
        <v>150</v>
      </c>
      <c r="BF119" s="1">
        <v>32</v>
      </c>
      <c r="BG119" s="1">
        <v>293</v>
      </c>
      <c r="BH119" s="1">
        <v>44</v>
      </c>
      <c r="BI119" s="1">
        <v>0</v>
      </c>
      <c r="BJ119" s="1">
        <v>517.6</v>
      </c>
      <c r="BK119" s="1">
        <v>0</v>
      </c>
      <c r="BL119" s="1">
        <v>28.5</v>
      </c>
      <c r="BM119" s="1">
        <v>25.2</v>
      </c>
      <c r="BN119" s="1">
        <v>0</v>
      </c>
      <c r="BO119" s="1">
        <v>3</v>
      </c>
      <c r="BP119" s="1">
        <v>30.4</v>
      </c>
      <c r="BQ119" s="1">
        <v>0</v>
      </c>
      <c r="BR119" s="1">
        <v>19.5</v>
      </c>
      <c r="BS119" s="1">
        <v>109.5</v>
      </c>
      <c r="BT119" s="1">
        <v>240</v>
      </c>
      <c r="BU119" s="1">
        <v>0</v>
      </c>
      <c r="BV119" s="1">
        <v>0</v>
      </c>
      <c r="BW119" s="1">
        <v>0</v>
      </c>
      <c r="BX119" s="1">
        <v>330</v>
      </c>
      <c r="BY119" s="1">
        <v>1064.4000000000001</v>
      </c>
      <c r="BZ119" s="1">
        <v>0</v>
      </c>
      <c r="CA119" s="1">
        <v>480.6</v>
      </c>
      <c r="CB119" s="1">
        <v>16.5</v>
      </c>
      <c r="CC119" s="1">
        <v>0</v>
      </c>
      <c r="CD119" s="1">
        <v>3.6</v>
      </c>
      <c r="CE119" s="1">
        <v>0</v>
      </c>
      <c r="CF119" s="1">
        <v>93.6</v>
      </c>
      <c r="CG119" s="1">
        <v>106.8</v>
      </c>
      <c r="CH119" s="1">
        <v>15.6</v>
      </c>
      <c r="CI119" s="1">
        <v>6</v>
      </c>
      <c r="CJ119" s="1">
        <v>30</v>
      </c>
      <c r="CK119" s="1">
        <v>68.400000000000006</v>
      </c>
      <c r="CL119" s="1">
        <v>204</v>
      </c>
      <c r="CM119" s="1">
        <v>30</v>
      </c>
      <c r="CN119" s="1">
        <v>3</v>
      </c>
      <c r="CO119" s="1">
        <v>348</v>
      </c>
      <c r="CP119" s="1">
        <v>0</v>
      </c>
      <c r="CQ119" s="1">
        <v>7.84</v>
      </c>
      <c r="CR119" s="1">
        <v>38.08</v>
      </c>
      <c r="CS119" s="1">
        <v>2.2400000000000002</v>
      </c>
      <c r="CT119" s="1">
        <v>6</v>
      </c>
      <c r="CU119" s="1">
        <v>8.4</v>
      </c>
      <c r="CV119" s="1">
        <v>286.2</v>
      </c>
      <c r="CW119" s="1">
        <v>0</v>
      </c>
      <c r="CX119" s="1">
        <v>32.4</v>
      </c>
      <c r="CY119" s="1">
        <v>41.04</v>
      </c>
      <c r="CZ119" s="1">
        <v>38.4</v>
      </c>
      <c r="DA119" s="1">
        <v>25.76</v>
      </c>
      <c r="DB119" s="1">
        <v>279</v>
      </c>
      <c r="DC119" s="1">
        <v>1.5</v>
      </c>
      <c r="DD119" s="1">
        <v>562.5</v>
      </c>
      <c r="DE119" s="1">
        <v>1242</v>
      </c>
      <c r="DF119" s="1">
        <v>19.5</v>
      </c>
      <c r="DG119" s="1">
        <v>4.8</v>
      </c>
      <c r="DH119" s="1">
        <v>195</v>
      </c>
      <c r="DI119" s="1">
        <v>21</v>
      </c>
      <c r="DJ119" s="1">
        <v>66</v>
      </c>
      <c r="DK119" s="1">
        <v>84</v>
      </c>
      <c r="DL119" s="1">
        <v>171</v>
      </c>
      <c r="DM119" s="1">
        <v>126</v>
      </c>
      <c r="DN119" s="1">
        <v>12</v>
      </c>
      <c r="DO119" s="1">
        <v>0</v>
      </c>
      <c r="DP119" s="1">
        <v>0</v>
      </c>
      <c r="DQ119" s="1">
        <v>0</v>
      </c>
      <c r="DR119" s="1">
        <v>240</v>
      </c>
      <c r="DS119" s="1">
        <v>270</v>
      </c>
      <c r="DU119" s="1" t="s">
        <v>441</v>
      </c>
      <c r="DZ119" s="1">
        <v>20861.520000000011</v>
      </c>
    </row>
    <row r="120" spans="1:131" x14ac:dyDescent="0.2">
      <c r="A120" s="2" t="s">
        <v>461</v>
      </c>
      <c r="B120" s="1">
        <v>304.14</v>
      </c>
      <c r="C120" s="1">
        <v>222</v>
      </c>
      <c r="D120" s="1">
        <v>2.96</v>
      </c>
      <c r="E120" s="1">
        <v>136.16</v>
      </c>
      <c r="F120" s="1">
        <v>319.48</v>
      </c>
      <c r="G120" s="1">
        <v>86.21</v>
      </c>
      <c r="H120" s="1">
        <v>0</v>
      </c>
      <c r="I120" s="1">
        <v>8.8800000000000008</v>
      </c>
      <c r="J120" s="1">
        <v>91.76</v>
      </c>
      <c r="K120" s="1">
        <v>26.88</v>
      </c>
      <c r="L120" s="1">
        <v>22.4</v>
      </c>
      <c r="M120" s="1">
        <v>204</v>
      </c>
      <c r="N120" s="1">
        <v>0</v>
      </c>
      <c r="O120" s="1">
        <v>2343.3200000000002</v>
      </c>
      <c r="P120" s="1">
        <v>55</v>
      </c>
      <c r="Q120" s="1">
        <v>155.16</v>
      </c>
      <c r="R120" s="1">
        <v>29.04</v>
      </c>
      <c r="S120" s="1">
        <v>57.6</v>
      </c>
      <c r="T120" s="1">
        <v>504</v>
      </c>
      <c r="U120" s="1">
        <v>228.66</v>
      </c>
      <c r="V120" s="1">
        <v>15.6</v>
      </c>
      <c r="W120" s="1">
        <v>386.86</v>
      </c>
      <c r="X120" s="1">
        <v>89.76</v>
      </c>
      <c r="Y120" s="1">
        <v>15.72</v>
      </c>
      <c r="Z120" s="1">
        <v>960</v>
      </c>
      <c r="AA120" s="1">
        <v>46.8</v>
      </c>
      <c r="AB120" s="1">
        <v>118.72</v>
      </c>
      <c r="AC120" s="1">
        <v>109.76</v>
      </c>
      <c r="AD120" s="1">
        <v>88.2</v>
      </c>
      <c r="AE120" s="1">
        <v>588</v>
      </c>
      <c r="AF120" s="1">
        <v>0</v>
      </c>
      <c r="AG120" s="1">
        <v>9.6</v>
      </c>
      <c r="AH120" s="1">
        <v>19.98</v>
      </c>
      <c r="AI120" s="1">
        <v>48</v>
      </c>
      <c r="AJ120" s="1">
        <v>71.760000000000005</v>
      </c>
      <c r="AK120" s="1">
        <v>411.4</v>
      </c>
      <c r="AL120" s="1">
        <v>0</v>
      </c>
      <c r="AM120" s="1">
        <v>7.2</v>
      </c>
      <c r="AN120" s="1">
        <v>22.36</v>
      </c>
      <c r="AO120" s="1">
        <v>4.8</v>
      </c>
      <c r="AP120" s="1">
        <v>0</v>
      </c>
      <c r="AQ120" s="1">
        <v>0</v>
      </c>
      <c r="AR120" s="1">
        <v>1381.375</v>
      </c>
      <c r="AS120" s="1">
        <v>48.375</v>
      </c>
      <c r="AT120" s="1">
        <v>6</v>
      </c>
      <c r="AU120" s="1">
        <v>83.25</v>
      </c>
      <c r="AV120" s="1">
        <v>226.6</v>
      </c>
      <c r="AW120" s="1">
        <v>20.399999999999999</v>
      </c>
      <c r="AX120" s="1">
        <v>174</v>
      </c>
      <c r="AY120" s="1">
        <v>0</v>
      </c>
      <c r="AZ120" s="1">
        <v>0</v>
      </c>
      <c r="BA120" s="1">
        <v>116</v>
      </c>
      <c r="BB120" s="1">
        <v>129.6</v>
      </c>
      <c r="BC120" s="1">
        <v>58</v>
      </c>
      <c r="BD120" s="1">
        <v>10.5</v>
      </c>
      <c r="BE120" s="1">
        <v>220</v>
      </c>
      <c r="BF120" s="1">
        <v>34.4</v>
      </c>
      <c r="BG120" s="1">
        <v>383.875</v>
      </c>
      <c r="BH120" s="1">
        <v>35.875</v>
      </c>
      <c r="BI120" s="1">
        <v>4</v>
      </c>
      <c r="BJ120" s="1">
        <v>426.6</v>
      </c>
      <c r="BK120" s="1">
        <v>0</v>
      </c>
      <c r="BL120" s="1">
        <v>0</v>
      </c>
      <c r="BM120" s="1">
        <v>216</v>
      </c>
      <c r="BN120" s="1">
        <v>0</v>
      </c>
      <c r="BO120" s="1">
        <v>55</v>
      </c>
      <c r="BP120" s="1">
        <v>124</v>
      </c>
      <c r="BQ120" s="1">
        <v>208.8</v>
      </c>
      <c r="BR120" s="1">
        <v>192</v>
      </c>
      <c r="BS120" s="1">
        <v>171.5</v>
      </c>
      <c r="BT120" s="1">
        <v>45</v>
      </c>
      <c r="BU120" s="1">
        <v>0</v>
      </c>
      <c r="BV120" s="1">
        <v>0</v>
      </c>
      <c r="BW120" s="1">
        <v>3.9</v>
      </c>
      <c r="BX120" s="1">
        <v>30</v>
      </c>
      <c r="BY120" s="1">
        <v>587.4</v>
      </c>
      <c r="BZ120" s="1">
        <v>96</v>
      </c>
      <c r="CA120" s="1">
        <v>702</v>
      </c>
      <c r="CB120" s="1">
        <v>171</v>
      </c>
      <c r="CC120" s="1">
        <v>34.799999999999997</v>
      </c>
      <c r="CD120" s="1">
        <v>28.8</v>
      </c>
      <c r="CE120" s="1">
        <v>0</v>
      </c>
      <c r="CF120" s="1">
        <v>62.6</v>
      </c>
      <c r="CG120" s="1">
        <v>148</v>
      </c>
      <c r="CH120" s="1">
        <v>6.4</v>
      </c>
      <c r="CI120" s="1">
        <v>2.8</v>
      </c>
      <c r="CJ120" s="1">
        <v>15</v>
      </c>
      <c r="CK120" s="1">
        <v>29</v>
      </c>
      <c r="CL120" s="1">
        <v>0</v>
      </c>
      <c r="CM120" s="1">
        <v>33.25</v>
      </c>
      <c r="CN120" s="1">
        <v>24</v>
      </c>
      <c r="CO120" s="1">
        <v>39.5</v>
      </c>
      <c r="CP120" s="1">
        <v>4.9000000000000004</v>
      </c>
      <c r="CQ120" s="1">
        <v>4.9000000000000004</v>
      </c>
      <c r="CR120" s="1">
        <v>6.02</v>
      </c>
      <c r="CS120" s="1">
        <v>3.78</v>
      </c>
      <c r="CT120" s="1">
        <v>38.4</v>
      </c>
      <c r="CU120" s="1">
        <v>16.600000000000001</v>
      </c>
      <c r="CV120" s="1">
        <v>426.6</v>
      </c>
      <c r="CW120" s="1">
        <v>0</v>
      </c>
      <c r="CX120" s="1">
        <v>164.2</v>
      </c>
      <c r="CY120" s="1">
        <v>25.92</v>
      </c>
      <c r="CZ120" s="1">
        <v>93.8</v>
      </c>
      <c r="DA120" s="1">
        <v>11.34</v>
      </c>
      <c r="DB120" s="1">
        <v>102</v>
      </c>
      <c r="DC120" s="1">
        <v>8.75</v>
      </c>
      <c r="DD120" s="1">
        <v>1629.25</v>
      </c>
      <c r="DE120" s="1">
        <v>708</v>
      </c>
      <c r="DF120" s="1">
        <v>201</v>
      </c>
      <c r="DG120" s="1">
        <v>40.799999999999997</v>
      </c>
      <c r="DH120" s="1">
        <v>240</v>
      </c>
      <c r="DI120" s="1">
        <v>18</v>
      </c>
      <c r="DJ120" s="1">
        <v>0</v>
      </c>
      <c r="DK120" s="1">
        <v>65</v>
      </c>
      <c r="DL120" s="1">
        <v>87.5</v>
      </c>
      <c r="DM120" s="1">
        <v>6</v>
      </c>
      <c r="DN120" s="1">
        <v>7.5</v>
      </c>
      <c r="DO120" s="1">
        <v>1.5</v>
      </c>
      <c r="DP120" s="1">
        <v>6.5</v>
      </c>
      <c r="DQ120" s="1">
        <v>0</v>
      </c>
      <c r="DR120" s="1">
        <v>0</v>
      </c>
      <c r="DS120" s="1">
        <v>6</v>
      </c>
      <c r="DT120" s="1" t="s">
        <v>441</v>
      </c>
      <c r="DZ120" s="1">
        <v>18122.03</v>
      </c>
      <c r="EA120" s="1" t="s">
        <v>441</v>
      </c>
    </row>
    <row r="121" spans="1:131" x14ac:dyDescent="0.2">
      <c r="A121" s="2" t="s">
        <v>462</v>
      </c>
      <c r="B121" s="1">
        <v>1113.7</v>
      </c>
      <c r="C121" s="1">
        <v>0</v>
      </c>
      <c r="D121" s="1">
        <v>0</v>
      </c>
      <c r="E121" s="1">
        <v>11.84</v>
      </c>
      <c r="F121" s="1">
        <v>609.55999999999995</v>
      </c>
      <c r="G121" s="1">
        <v>112.48</v>
      </c>
      <c r="H121" s="1">
        <v>0</v>
      </c>
      <c r="I121" s="1">
        <v>11.84</v>
      </c>
      <c r="J121" s="1">
        <v>29.6</v>
      </c>
      <c r="K121" s="1">
        <v>64.959999999999994</v>
      </c>
      <c r="L121" s="1">
        <v>94.08</v>
      </c>
      <c r="M121" s="1">
        <v>0</v>
      </c>
      <c r="N121" s="1">
        <v>0</v>
      </c>
      <c r="O121" s="1">
        <v>7123.2</v>
      </c>
      <c r="P121" s="1">
        <v>341.4</v>
      </c>
      <c r="Q121" s="1">
        <v>291.60000000000002</v>
      </c>
      <c r="R121" s="1">
        <v>21.6</v>
      </c>
      <c r="S121" s="1">
        <v>1.2</v>
      </c>
      <c r="T121" s="1">
        <v>0</v>
      </c>
      <c r="U121" s="1">
        <v>293.04000000000002</v>
      </c>
      <c r="V121" s="1">
        <v>151.19999999999999</v>
      </c>
      <c r="W121" s="1">
        <v>1429.68</v>
      </c>
      <c r="X121" s="1">
        <v>762.96</v>
      </c>
      <c r="Y121" s="1">
        <v>93.6</v>
      </c>
      <c r="Z121" s="1">
        <v>0</v>
      </c>
      <c r="AA121" s="1">
        <v>1.2</v>
      </c>
      <c r="AB121" s="1">
        <v>8.9600000000000009</v>
      </c>
      <c r="AC121" s="1">
        <v>300.16000000000003</v>
      </c>
      <c r="AD121" s="1">
        <v>96.32</v>
      </c>
      <c r="AE121" s="1">
        <v>1488</v>
      </c>
      <c r="AF121" s="1">
        <v>306</v>
      </c>
      <c r="AG121" s="1">
        <v>384</v>
      </c>
      <c r="AH121" s="1">
        <v>22.2</v>
      </c>
      <c r="AI121" s="1">
        <v>105.6</v>
      </c>
      <c r="AJ121" s="1">
        <v>114.08</v>
      </c>
      <c r="AK121" s="1">
        <v>3209.4</v>
      </c>
      <c r="AL121" s="1">
        <v>378</v>
      </c>
      <c r="AM121" s="1">
        <v>3.6</v>
      </c>
      <c r="AN121" s="1">
        <v>91.52</v>
      </c>
      <c r="AO121" s="1">
        <v>22.4</v>
      </c>
      <c r="AP121" s="1">
        <v>0</v>
      </c>
      <c r="AQ121" s="1">
        <v>0</v>
      </c>
      <c r="AS121" s="1">
        <v>93</v>
      </c>
      <c r="AT121" s="1">
        <v>8</v>
      </c>
      <c r="AW121" s="1">
        <v>0</v>
      </c>
      <c r="AX121" s="1">
        <v>81</v>
      </c>
      <c r="AY121" s="1">
        <v>0</v>
      </c>
      <c r="BA121" s="1">
        <v>4.8</v>
      </c>
      <c r="BB121" s="1">
        <v>10.8</v>
      </c>
      <c r="BC121" s="1">
        <v>4</v>
      </c>
      <c r="BD121" s="1">
        <v>36</v>
      </c>
      <c r="BE121" s="1">
        <v>0</v>
      </c>
      <c r="BF121" s="1">
        <v>11.6</v>
      </c>
      <c r="BH121" s="1">
        <v>39</v>
      </c>
      <c r="BI121" s="1">
        <v>21</v>
      </c>
      <c r="BK121" s="1">
        <v>148.80000000000001</v>
      </c>
      <c r="BL121" s="1">
        <v>54</v>
      </c>
      <c r="BM121" s="1">
        <v>24</v>
      </c>
      <c r="BN121" s="1">
        <v>0</v>
      </c>
      <c r="BO121" s="1">
        <v>6</v>
      </c>
      <c r="BP121" s="1">
        <v>15.2</v>
      </c>
      <c r="BQ121" s="1">
        <v>0</v>
      </c>
      <c r="BR121" s="1">
        <v>16.5</v>
      </c>
      <c r="BS121" s="1">
        <v>465</v>
      </c>
      <c r="BT121" s="1">
        <v>255</v>
      </c>
      <c r="BU121" s="1">
        <v>145.19999999999999</v>
      </c>
      <c r="BV121" s="1">
        <v>0</v>
      </c>
      <c r="BW121" s="1">
        <v>1.8</v>
      </c>
      <c r="BX121" s="1">
        <v>180</v>
      </c>
      <c r="BY121" s="1">
        <v>4623.6000000000004</v>
      </c>
      <c r="BZ121" s="1">
        <v>0</v>
      </c>
      <c r="CA121" s="1">
        <v>0</v>
      </c>
      <c r="CB121" s="1">
        <v>15</v>
      </c>
      <c r="CC121" s="1">
        <v>4.8</v>
      </c>
      <c r="CD121" s="1">
        <v>3.6</v>
      </c>
      <c r="CE121" s="1">
        <v>480</v>
      </c>
      <c r="CF121" s="1">
        <v>180</v>
      </c>
      <c r="CG121" s="1">
        <v>242.4</v>
      </c>
      <c r="CH121" s="1">
        <v>56.4</v>
      </c>
      <c r="CI121" s="1">
        <v>37.200000000000003</v>
      </c>
      <c r="CJ121" s="1">
        <v>24</v>
      </c>
      <c r="CK121" s="1">
        <v>86.4</v>
      </c>
      <c r="CL121" s="1">
        <v>6</v>
      </c>
      <c r="CM121" s="1">
        <v>7.5</v>
      </c>
      <c r="CN121" s="1">
        <v>3</v>
      </c>
      <c r="CO121" s="1">
        <v>228</v>
      </c>
      <c r="CP121" s="1">
        <v>18.2</v>
      </c>
      <c r="CQ121" s="1">
        <v>74.2</v>
      </c>
      <c r="CR121" s="1">
        <v>41.72</v>
      </c>
      <c r="CS121" s="1">
        <v>27.44</v>
      </c>
      <c r="CT121" s="1">
        <v>4.8</v>
      </c>
      <c r="CU121" s="1">
        <v>1473.6</v>
      </c>
      <c r="CV121" s="1">
        <v>0</v>
      </c>
      <c r="CW121" s="1">
        <v>0</v>
      </c>
      <c r="CX121" s="1">
        <v>246</v>
      </c>
      <c r="CY121" s="1">
        <v>20.52</v>
      </c>
      <c r="CZ121" s="1">
        <v>226.8</v>
      </c>
      <c r="DA121" s="1">
        <v>36.119999999999997</v>
      </c>
      <c r="DB121" s="1">
        <v>580.5</v>
      </c>
      <c r="DC121" s="1">
        <v>7.5</v>
      </c>
      <c r="DD121" s="1">
        <v>970.5</v>
      </c>
      <c r="DE121" s="1">
        <v>2301</v>
      </c>
      <c r="DF121" s="1">
        <v>18</v>
      </c>
      <c r="DG121" s="1">
        <v>3.6</v>
      </c>
      <c r="DH121" s="1">
        <v>0</v>
      </c>
      <c r="DI121" s="1">
        <v>234</v>
      </c>
      <c r="DJ121" s="1">
        <v>48</v>
      </c>
      <c r="DK121" s="1">
        <v>180</v>
      </c>
      <c r="DL121" s="1">
        <v>189</v>
      </c>
      <c r="DM121" s="1">
        <v>138</v>
      </c>
      <c r="DN121" s="1">
        <v>93</v>
      </c>
      <c r="DO121" s="1">
        <v>72</v>
      </c>
      <c r="DP121" s="1">
        <v>45</v>
      </c>
      <c r="DQ121" s="1">
        <v>0</v>
      </c>
      <c r="DR121" s="1">
        <v>0</v>
      </c>
      <c r="DS121" s="1">
        <v>198</v>
      </c>
      <c r="DZ121" s="1">
        <v>33955.08</v>
      </c>
      <c r="EA121" s="1" t="s">
        <v>441</v>
      </c>
    </row>
    <row r="122" spans="1:131" x14ac:dyDescent="0.2">
      <c r="A122" s="2" t="s">
        <v>441</v>
      </c>
      <c r="B122" s="1" t="s">
        <v>441</v>
      </c>
      <c r="C122" s="1" t="s">
        <v>441</v>
      </c>
      <c r="D122" s="1" t="s">
        <v>441</v>
      </c>
      <c r="E122" s="1" t="s">
        <v>441</v>
      </c>
      <c r="F122" s="1" t="s">
        <v>441</v>
      </c>
      <c r="G122" s="1" t="s">
        <v>441</v>
      </c>
      <c r="H122" s="1" t="s">
        <v>441</v>
      </c>
      <c r="I122" s="1" t="s">
        <v>441</v>
      </c>
      <c r="J122" s="1" t="s">
        <v>441</v>
      </c>
      <c r="K122" s="1" t="s">
        <v>441</v>
      </c>
      <c r="L122" s="1" t="s">
        <v>441</v>
      </c>
      <c r="M122" s="1" t="s">
        <v>441</v>
      </c>
      <c r="O122" s="1" t="s">
        <v>441</v>
      </c>
      <c r="P122" s="1" t="s">
        <v>441</v>
      </c>
      <c r="Q122" s="1" t="s">
        <v>441</v>
      </c>
      <c r="R122" s="1" t="s">
        <v>441</v>
      </c>
      <c r="S122" s="1" t="s">
        <v>441</v>
      </c>
      <c r="T122" s="1" t="s">
        <v>441</v>
      </c>
      <c r="U122" s="1" t="s">
        <v>441</v>
      </c>
      <c r="W122" s="1" t="s">
        <v>441</v>
      </c>
      <c r="X122" s="1" t="s">
        <v>441</v>
      </c>
      <c r="Y122" s="1" t="s">
        <v>441</v>
      </c>
      <c r="Z122" s="1" t="s">
        <v>441</v>
      </c>
      <c r="AA122" s="1" t="s">
        <v>441</v>
      </c>
      <c r="AB122" s="1" t="s">
        <v>441</v>
      </c>
      <c r="AC122" s="1" t="s">
        <v>441</v>
      </c>
      <c r="AD122" s="1" t="s">
        <v>441</v>
      </c>
      <c r="AE122" s="1" t="s">
        <v>441</v>
      </c>
      <c r="AF122" s="1" t="s">
        <v>441</v>
      </c>
      <c r="AG122" s="1" t="s">
        <v>441</v>
      </c>
      <c r="AH122" s="1" t="s">
        <v>441</v>
      </c>
      <c r="AI122" s="1" t="s">
        <v>441</v>
      </c>
      <c r="AJ122" s="1" t="s">
        <v>441</v>
      </c>
      <c r="AK122" s="1" t="s">
        <v>441</v>
      </c>
      <c r="AL122" s="1" t="s">
        <v>441</v>
      </c>
      <c r="AM122" s="1" t="s">
        <v>441</v>
      </c>
      <c r="AN122" s="1" t="s">
        <v>441</v>
      </c>
      <c r="AO122" s="1" t="s">
        <v>441</v>
      </c>
      <c r="AP122" s="1" t="s">
        <v>441</v>
      </c>
      <c r="AQ122" s="1" t="s">
        <v>441</v>
      </c>
      <c r="AR122" s="1" t="s">
        <v>441</v>
      </c>
      <c r="AS122" s="1" t="s">
        <v>441</v>
      </c>
      <c r="AU122" s="1" t="s">
        <v>441</v>
      </c>
      <c r="AV122" s="1" t="s">
        <v>441</v>
      </c>
      <c r="AW122" s="1" t="s">
        <v>441</v>
      </c>
      <c r="AX122" s="1" t="s">
        <v>441</v>
      </c>
      <c r="AY122" s="1" t="s">
        <v>441</v>
      </c>
      <c r="AZ122" s="1" t="s">
        <v>441</v>
      </c>
      <c r="BA122" s="1" t="s">
        <v>441</v>
      </c>
      <c r="BB122" s="1" t="s">
        <v>441</v>
      </c>
      <c r="BC122" s="1" t="s">
        <v>441</v>
      </c>
      <c r="BD122" s="1" t="s">
        <v>441</v>
      </c>
      <c r="BE122" s="1" t="s">
        <v>441</v>
      </c>
      <c r="BF122" s="1" t="s">
        <v>441</v>
      </c>
      <c r="BG122" s="1" t="s">
        <v>441</v>
      </c>
      <c r="BH122" s="1" t="s">
        <v>441</v>
      </c>
      <c r="BJ122" s="1" t="s">
        <v>441</v>
      </c>
      <c r="BK122" s="1" t="s">
        <v>441</v>
      </c>
      <c r="BL122" s="1" t="s">
        <v>441</v>
      </c>
      <c r="BM122" s="1" t="s">
        <v>441</v>
      </c>
      <c r="BN122" s="1" t="s">
        <v>441</v>
      </c>
      <c r="BO122" s="1" t="s">
        <v>441</v>
      </c>
      <c r="BP122" s="1" t="s">
        <v>441</v>
      </c>
      <c r="BQ122" s="1" t="s">
        <v>441</v>
      </c>
      <c r="BR122" s="1" t="s">
        <v>441</v>
      </c>
      <c r="BS122" s="1" t="s">
        <v>441</v>
      </c>
      <c r="BT122" s="1" t="s">
        <v>441</v>
      </c>
      <c r="BU122" s="1" t="s">
        <v>441</v>
      </c>
      <c r="BV122" s="1" t="s">
        <v>441</v>
      </c>
      <c r="BW122" s="1" t="s">
        <v>441</v>
      </c>
      <c r="BX122" s="1" t="s">
        <v>441</v>
      </c>
      <c r="BY122" s="1" t="s">
        <v>441</v>
      </c>
      <c r="BZ122" s="1" t="s">
        <v>441</v>
      </c>
      <c r="CA122" s="1" t="s">
        <v>441</v>
      </c>
      <c r="CB122" s="1" t="s">
        <v>441</v>
      </c>
      <c r="CC122" s="1" t="s">
        <v>441</v>
      </c>
      <c r="CD122" s="1" t="s">
        <v>441</v>
      </c>
      <c r="CE122" s="1" t="s">
        <v>441</v>
      </c>
      <c r="CF122" s="1" t="s">
        <v>441</v>
      </c>
      <c r="CG122" s="1" t="s">
        <v>441</v>
      </c>
      <c r="CH122" s="1" t="s">
        <v>441</v>
      </c>
      <c r="CI122" s="1" t="s">
        <v>441</v>
      </c>
      <c r="CJ122" s="1" t="s">
        <v>441</v>
      </c>
      <c r="CK122" s="1" t="s">
        <v>441</v>
      </c>
      <c r="CL122" s="1" t="s">
        <v>441</v>
      </c>
      <c r="CM122" s="1" t="s">
        <v>441</v>
      </c>
      <c r="CN122" s="1" t="s">
        <v>441</v>
      </c>
      <c r="CO122" s="1" t="s">
        <v>441</v>
      </c>
      <c r="CP122" s="1" t="s">
        <v>441</v>
      </c>
      <c r="CQ122" s="1" t="s">
        <v>441</v>
      </c>
      <c r="CR122" s="1" t="s">
        <v>441</v>
      </c>
      <c r="CS122" s="1" t="s">
        <v>441</v>
      </c>
      <c r="CT122" s="1" t="s">
        <v>441</v>
      </c>
      <c r="CU122" s="1" t="s">
        <v>441</v>
      </c>
      <c r="CV122" s="1" t="s">
        <v>441</v>
      </c>
      <c r="CW122" s="1" t="s">
        <v>441</v>
      </c>
      <c r="CX122" s="1" t="s">
        <v>441</v>
      </c>
      <c r="CY122" s="1" t="s">
        <v>441</v>
      </c>
      <c r="CZ122" s="1" t="s">
        <v>441</v>
      </c>
      <c r="DA122" s="1" t="s">
        <v>441</v>
      </c>
      <c r="DB122" s="1" t="s">
        <v>441</v>
      </c>
      <c r="DC122" s="1" t="s">
        <v>463</v>
      </c>
      <c r="DD122" s="1" t="s">
        <v>441</v>
      </c>
      <c r="DE122" s="1" t="s">
        <v>441</v>
      </c>
      <c r="DF122" s="1" t="s">
        <v>441</v>
      </c>
      <c r="DG122" s="1" t="s">
        <v>441</v>
      </c>
      <c r="DH122" s="1" t="s">
        <v>441</v>
      </c>
      <c r="DI122" s="1" t="s">
        <v>441</v>
      </c>
      <c r="DJ122" s="1" t="s">
        <v>441</v>
      </c>
      <c r="DK122" s="1" t="s">
        <v>441</v>
      </c>
      <c r="DL122" s="1" t="s">
        <v>441</v>
      </c>
      <c r="DM122" s="1" t="s">
        <v>441</v>
      </c>
      <c r="DN122" s="1" t="s">
        <v>441</v>
      </c>
      <c r="DO122" s="1" t="s">
        <v>441</v>
      </c>
      <c r="DP122" s="1" t="s">
        <v>441</v>
      </c>
      <c r="DQ122" s="1" t="s">
        <v>441</v>
      </c>
      <c r="DR122" s="1" t="s">
        <v>441</v>
      </c>
      <c r="DS122" s="1" t="s">
        <v>441</v>
      </c>
      <c r="DT122" s="1" t="s">
        <v>440</v>
      </c>
      <c r="DU122" s="1" t="s">
        <v>441</v>
      </c>
      <c r="DZ122" s="1">
        <v>0</v>
      </c>
      <c r="EA122" s="1" t="s">
        <v>441</v>
      </c>
    </row>
    <row r="123" spans="1:131" x14ac:dyDescent="0.2">
      <c r="A123" s="2" t="s">
        <v>441</v>
      </c>
      <c r="B123" s="1" t="s">
        <v>441</v>
      </c>
      <c r="E123" s="1" t="s">
        <v>441</v>
      </c>
      <c r="F123" s="1" t="s">
        <v>441</v>
      </c>
      <c r="G123" s="1" t="s">
        <v>441</v>
      </c>
      <c r="I123" s="1" t="s">
        <v>441</v>
      </c>
      <c r="J123" s="1" t="s">
        <v>441</v>
      </c>
      <c r="K123" s="1" t="s">
        <v>441</v>
      </c>
      <c r="L123" s="1" t="s">
        <v>441</v>
      </c>
      <c r="M123" s="1" t="s">
        <v>441</v>
      </c>
      <c r="O123" s="1" t="s">
        <v>441</v>
      </c>
      <c r="P123" s="1" t="s">
        <v>441</v>
      </c>
      <c r="Q123" s="1" t="s">
        <v>441</v>
      </c>
      <c r="R123" s="1" t="s">
        <v>441</v>
      </c>
      <c r="S123" s="1" t="s">
        <v>441</v>
      </c>
      <c r="T123" s="1" t="s">
        <v>441</v>
      </c>
      <c r="U123" s="1" t="s">
        <v>441</v>
      </c>
      <c r="X123" s="1" t="s">
        <v>441</v>
      </c>
      <c r="Y123" s="1" t="s">
        <v>441</v>
      </c>
      <c r="Z123" s="1" t="s">
        <v>441</v>
      </c>
      <c r="AA123" s="1" t="s">
        <v>441</v>
      </c>
      <c r="AB123" s="1" t="s">
        <v>441</v>
      </c>
      <c r="AC123" s="1" t="s">
        <v>441</v>
      </c>
      <c r="AD123" s="1" t="s">
        <v>441</v>
      </c>
      <c r="AE123" s="1" t="s">
        <v>441</v>
      </c>
      <c r="AF123" s="1" t="s">
        <v>441</v>
      </c>
      <c r="AG123" s="1" t="s">
        <v>441</v>
      </c>
      <c r="AH123" s="1" t="s">
        <v>441</v>
      </c>
      <c r="AI123" s="1" t="s">
        <v>441</v>
      </c>
      <c r="AJ123" s="1" t="s">
        <v>441</v>
      </c>
      <c r="AK123" s="1" t="s">
        <v>441</v>
      </c>
      <c r="AL123" s="1" t="s">
        <v>441</v>
      </c>
      <c r="AM123" s="1" t="s">
        <v>441</v>
      </c>
      <c r="AN123" s="1" t="s">
        <v>441</v>
      </c>
      <c r="AR123" s="1" t="s">
        <v>441</v>
      </c>
      <c r="AS123" s="1" t="s">
        <v>441</v>
      </c>
      <c r="AU123" s="1" t="s">
        <v>441</v>
      </c>
      <c r="AV123" s="1" t="s">
        <v>441</v>
      </c>
      <c r="AW123" s="1" t="s">
        <v>441</v>
      </c>
      <c r="AX123" s="1" t="s">
        <v>441</v>
      </c>
      <c r="AY123" s="1" t="s">
        <v>441</v>
      </c>
      <c r="AZ123" s="1" t="s">
        <v>441</v>
      </c>
      <c r="BA123" s="1" t="s">
        <v>441</v>
      </c>
      <c r="BB123" s="1" t="s">
        <v>441</v>
      </c>
      <c r="BC123" s="1" t="s">
        <v>441</v>
      </c>
      <c r="BD123" s="1" t="s">
        <v>441</v>
      </c>
      <c r="BE123" s="1" t="s">
        <v>441</v>
      </c>
      <c r="BF123" s="1" t="s">
        <v>441</v>
      </c>
      <c r="BG123" s="1" t="s">
        <v>441</v>
      </c>
      <c r="BH123" s="1" t="s">
        <v>441</v>
      </c>
      <c r="BJ123" s="1" t="s">
        <v>441</v>
      </c>
      <c r="BK123" s="1" t="s">
        <v>441</v>
      </c>
      <c r="BL123" s="1" t="s">
        <v>441</v>
      </c>
      <c r="BM123" s="1" t="s">
        <v>441</v>
      </c>
      <c r="BN123" s="1" t="s">
        <v>441</v>
      </c>
      <c r="BO123" s="1" t="s">
        <v>441</v>
      </c>
      <c r="BP123" s="1" t="s">
        <v>441</v>
      </c>
      <c r="BQ123" s="1" t="s">
        <v>441</v>
      </c>
      <c r="BR123" s="1" t="s">
        <v>441</v>
      </c>
      <c r="BS123" s="1" t="s">
        <v>441</v>
      </c>
      <c r="BT123" s="1" t="s">
        <v>441</v>
      </c>
      <c r="BU123" s="1" t="s">
        <v>441</v>
      </c>
      <c r="BV123" s="1" t="s">
        <v>441</v>
      </c>
      <c r="BW123" s="1" t="s">
        <v>441</v>
      </c>
      <c r="BX123" s="1" t="s">
        <v>441</v>
      </c>
      <c r="BY123" s="1" t="s">
        <v>441</v>
      </c>
      <c r="BZ123" s="1" t="s">
        <v>441</v>
      </c>
      <c r="CA123" s="1" t="s">
        <v>441</v>
      </c>
      <c r="CB123" s="1" t="s">
        <v>441</v>
      </c>
      <c r="CC123" s="1" t="s">
        <v>441</v>
      </c>
      <c r="CD123" s="1" t="s">
        <v>441</v>
      </c>
      <c r="CE123" s="1" t="s">
        <v>441</v>
      </c>
      <c r="CF123" s="1" t="s">
        <v>441</v>
      </c>
      <c r="CG123" s="1" t="s">
        <v>441</v>
      </c>
      <c r="CI123" s="1" t="s">
        <v>441</v>
      </c>
      <c r="CJ123" s="1" t="s">
        <v>441</v>
      </c>
      <c r="CK123" s="1" t="s">
        <v>441</v>
      </c>
      <c r="CL123" s="1" t="s">
        <v>441</v>
      </c>
      <c r="CM123" s="1" t="s">
        <v>441</v>
      </c>
      <c r="CN123" s="1" t="s">
        <v>441</v>
      </c>
      <c r="CO123" s="1" t="s">
        <v>441</v>
      </c>
      <c r="CT123" s="1" t="s">
        <v>441</v>
      </c>
      <c r="CV123" s="1" t="s">
        <v>441</v>
      </c>
      <c r="CW123" s="1" t="s">
        <v>441</v>
      </c>
      <c r="CY123" s="1" t="s">
        <v>441</v>
      </c>
      <c r="CZ123" s="1" t="s">
        <v>441</v>
      </c>
      <c r="DB123" s="1" t="s">
        <v>441</v>
      </c>
      <c r="DD123" s="1" t="s">
        <v>441</v>
      </c>
      <c r="DE123" s="1" t="s">
        <v>441</v>
      </c>
      <c r="DF123" s="1" t="s">
        <v>441</v>
      </c>
      <c r="DG123" s="1" t="s">
        <v>441</v>
      </c>
      <c r="DH123" s="1" t="s">
        <v>441</v>
      </c>
      <c r="DI123" s="1" t="s">
        <v>441</v>
      </c>
      <c r="DJ123" s="1" t="s">
        <v>441</v>
      </c>
      <c r="DK123" s="1" t="s">
        <v>441</v>
      </c>
      <c r="DL123" s="1" t="s">
        <v>441</v>
      </c>
      <c r="DM123" s="1" t="s">
        <v>441</v>
      </c>
      <c r="DN123" s="1" t="s">
        <v>441</v>
      </c>
      <c r="DO123" s="1" t="s">
        <v>441</v>
      </c>
      <c r="DP123" s="1" t="s">
        <v>441</v>
      </c>
      <c r="DR123" s="1" t="s">
        <v>441</v>
      </c>
      <c r="DS123" s="1" t="s">
        <v>441</v>
      </c>
      <c r="DZ123" s="1">
        <v>0</v>
      </c>
      <c r="EA123" s="1" t="s">
        <v>441</v>
      </c>
    </row>
    <row r="124" spans="1:131" x14ac:dyDescent="0.2">
      <c r="A124" s="2" t="s">
        <v>464</v>
      </c>
      <c r="B124" s="1">
        <v>1965.44</v>
      </c>
      <c r="C124" s="1">
        <v>399.6</v>
      </c>
      <c r="D124" s="1">
        <v>2.96</v>
      </c>
      <c r="E124" s="1">
        <v>153.91999999999999</v>
      </c>
      <c r="F124" s="1">
        <v>994</v>
      </c>
      <c r="G124" s="1">
        <v>254.93</v>
      </c>
      <c r="H124" s="1">
        <v>0</v>
      </c>
      <c r="I124" s="1">
        <v>20.72</v>
      </c>
      <c r="J124" s="1">
        <v>168.72</v>
      </c>
      <c r="K124" s="1">
        <v>371.84</v>
      </c>
      <c r="L124" s="1">
        <v>291.2</v>
      </c>
      <c r="M124" s="1">
        <v>444</v>
      </c>
      <c r="N124" s="1">
        <v>0</v>
      </c>
      <c r="O124" s="1">
        <v>12055.96</v>
      </c>
      <c r="P124" s="1">
        <v>405.4</v>
      </c>
      <c r="Q124" s="1">
        <v>619.56000000000006</v>
      </c>
      <c r="R124" s="1">
        <v>621.84</v>
      </c>
      <c r="S124" s="1">
        <v>64.8</v>
      </c>
      <c r="T124" s="1">
        <v>744</v>
      </c>
      <c r="U124" s="1">
        <v>772.56</v>
      </c>
      <c r="V124" s="1">
        <v>214.8</v>
      </c>
      <c r="W124" s="1">
        <v>2178.1</v>
      </c>
      <c r="X124" s="1">
        <v>957.12000000000012</v>
      </c>
      <c r="Y124" s="1">
        <v>132.12</v>
      </c>
      <c r="Z124" s="1">
        <v>1578</v>
      </c>
      <c r="AA124" s="1">
        <v>50.4</v>
      </c>
      <c r="AB124" s="1">
        <v>138.88</v>
      </c>
      <c r="AC124" s="1">
        <v>497.28</v>
      </c>
      <c r="AD124" s="1">
        <v>220.36</v>
      </c>
      <c r="AE124" s="1">
        <v>3208.8</v>
      </c>
      <c r="AF124" s="1">
        <v>316.8</v>
      </c>
      <c r="AG124" s="1">
        <v>777.6</v>
      </c>
      <c r="AH124" s="1">
        <v>68.820000000000007</v>
      </c>
      <c r="AI124" s="1">
        <v>307.2</v>
      </c>
      <c r="AJ124" s="1">
        <v>241.04</v>
      </c>
      <c r="AK124" s="1">
        <v>4099.6000000000004</v>
      </c>
      <c r="AL124" s="1">
        <v>1854</v>
      </c>
      <c r="AM124" s="1">
        <v>19.2</v>
      </c>
      <c r="AN124" s="1">
        <v>138.84</v>
      </c>
      <c r="AO124" s="1">
        <v>32</v>
      </c>
      <c r="AP124" s="1">
        <v>0</v>
      </c>
      <c r="AQ124" s="1">
        <v>0</v>
      </c>
      <c r="AR124" s="1">
        <v>2798.375</v>
      </c>
      <c r="AS124" s="1">
        <v>192.375</v>
      </c>
      <c r="AT124" s="1">
        <v>14</v>
      </c>
      <c r="AU124" s="1">
        <v>322.25</v>
      </c>
      <c r="AV124" s="1">
        <v>721.8</v>
      </c>
      <c r="AW124" s="1">
        <v>20.399999999999999</v>
      </c>
      <c r="AX124" s="1">
        <v>255</v>
      </c>
      <c r="AY124" s="1">
        <v>0</v>
      </c>
      <c r="AZ124" s="1">
        <v>30.4</v>
      </c>
      <c r="BA124" s="1">
        <v>148</v>
      </c>
      <c r="BB124" s="1">
        <v>150</v>
      </c>
      <c r="BC124" s="1">
        <v>66</v>
      </c>
      <c r="BD124" s="1">
        <v>79.5</v>
      </c>
      <c r="BE124" s="1">
        <v>370</v>
      </c>
      <c r="BF124" s="1">
        <v>78</v>
      </c>
      <c r="BG124" s="1">
        <v>676.875</v>
      </c>
      <c r="BH124" s="1">
        <v>118.875</v>
      </c>
      <c r="BI124" s="1">
        <v>25</v>
      </c>
      <c r="BJ124" s="1">
        <v>944.2</v>
      </c>
      <c r="BK124" s="1">
        <v>148.80000000000001</v>
      </c>
      <c r="BL124" s="1">
        <v>82.5</v>
      </c>
      <c r="BM124" s="1">
        <v>265.2</v>
      </c>
      <c r="BN124" s="1">
        <v>0</v>
      </c>
      <c r="BO124" s="1">
        <v>64</v>
      </c>
      <c r="BP124" s="1">
        <v>169.6</v>
      </c>
      <c r="BQ124" s="1">
        <v>208.8</v>
      </c>
      <c r="BR124" s="1">
        <v>228</v>
      </c>
      <c r="BS124" s="1">
        <v>746</v>
      </c>
      <c r="BT124" s="1">
        <v>540</v>
      </c>
      <c r="BU124" s="1">
        <v>145.19999999999999</v>
      </c>
      <c r="BV124" s="1">
        <v>0</v>
      </c>
      <c r="BW124" s="1">
        <v>5.7</v>
      </c>
      <c r="BX124" s="1">
        <v>540</v>
      </c>
      <c r="BY124" s="1">
        <v>6275.4000000000005</v>
      </c>
      <c r="BZ124" s="1">
        <v>96</v>
      </c>
      <c r="CA124" s="1">
        <v>1182.5999999999999</v>
      </c>
      <c r="CB124" s="1">
        <v>202.5</v>
      </c>
      <c r="CC124" s="1">
        <v>39.599999999999987</v>
      </c>
      <c r="CD124" s="1">
        <v>36</v>
      </c>
      <c r="CE124" s="1">
        <v>480</v>
      </c>
      <c r="CF124" s="1">
        <v>336.2</v>
      </c>
      <c r="CG124" s="1">
        <v>497.2</v>
      </c>
      <c r="CH124" s="1">
        <v>78.400000000000006</v>
      </c>
      <c r="CI124" s="1">
        <v>46</v>
      </c>
      <c r="CJ124" s="1">
        <v>69</v>
      </c>
      <c r="CK124" s="1">
        <v>183.8</v>
      </c>
      <c r="CL124" s="1">
        <v>210</v>
      </c>
      <c r="CM124" s="1">
        <v>70.75</v>
      </c>
      <c r="CN124" s="1">
        <v>30</v>
      </c>
      <c r="CO124" s="1">
        <v>615.5</v>
      </c>
      <c r="CP124" s="1">
        <v>23.1</v>
      </c>
      <c r="CQ124" s="1">
        <v>86.94</v>
      </c>
      <c r="CR124" s="1">
        <v>85.82</v>
      </c>
      <c r="CS124" s="1">
        <v>33.46</v>
      </c>
      <c r="CT124" s="1">
        <v>49.2</v>
      </c>
      <c r="CU124" s="1">
        <v>1498.6</v>
      </c>
      <c r="CV124" s="1">
        <v>712.8</v>
      </c>
      <c r="CW124" s="1">
        <v>0</v>
      </c>
      <c r="CX124" s="1">
        <v>442.6</v>
      </c>
      <c r="CY124" s="1">
        <v>87.48</v>
      </c>
      <c r="CZ124" s="1">
        <v>359</v>
      </c>
      <c r="DA124" s="1">
        <v>73.22</v>
      </c>
      <c r="DB124" s="1">
        <v>961.5</v>
      </c>
      <c r="DC124" s="1">
        <v>17.75</v>
      </c>
      <c r="DD124" s="1">
        <v>3162.25</v>
      </c>
      <c r="DE124" s="1">
        <v>4251</v>
      </c>
      <c r="DF124" s="1">
        <v>238.5</v>
      </c>
      <c r="DG124" s="1">
        <v>49.2</v>
      </c>
      <c r="DH124" s="1">
        <v>435</v>
      </c>
      <c r="DI124" s="1">
        <v>273</v>
      </c>
      <c r="DJ124" s="1">
        <v>114</v>
      </c>
      <c r="DK124" s="1">
        <v>329</v>
      </c>
      <c r="DL124" s="1">
        <v>447.5</v>
      </c>
      <c r="DM124" s="1">
        <v>270</v>
      </c>
      <c r="DN124" s="1">
        <v>112.5</v>
      </c>
      <c r="DO124" s="1">
        <v>73.5</v>
      </c>
      <c r="DP124" s="1">
        <v>51.5</v>
      </c>
      <c r="DQ124" s="1">
        <v>0</v>
      </c>
      <c r="DR124" s="1">
        <v>240</v>
      </c>
      <c r="DS124" s="1">
        <v>474</v>
      </c>
      <c r="DT124" s="1">
        <v>0</v>
      </c>
      <c r="DU124" s="1">
        <v>0</v>
      </c>
      <c r="DY124" s="1">
        <v>0</v>
      </c>
      <c r="DZ124" s="1">
        <v>72938.62999999999</v>
      </c>
      <c r="EA124" s="1" t="s">
        <v>464</v>
      </c>
    </row>
    <row r="125" spans="1:131" x14ac:dyDescent="0.2">
      <c r="A125" s="2" t="s">
        <v>465</v>
      </c>
      <c r="B125" s="1">
        <v>664</v>
      </c>
      <c r="C125" s="1">
        <v>129.32038834951459</v>
      </c>
      <c r="D125" s="1">
        <v>0.95792880258899682</v>
      </c>
      <c r="E125" s="1">
        <v>49.812297734627833</v>
      </c>
      <c r="F125" s="1">
        <v>443.74999999999989</v>
      </c>
      <c r="G125" s="1">
        <v>84.976666666666674</v>
      </c>
      <c r="H125" s="1">
        <v>0</v>
      </c>
      <c r="I125" s="1">
        <v>7</v>
      </c>
      <c r="J125" s="1">
        <v>56.24</v>
      </c>
      <c r="K125" s="1">
        <v>166</v>
      </c>
      <c r="L125" s="1">
        <v>118.8571428571428</v>
      </c>
      <c r="M125" s="1">
        <v>185.77405857740581</v>
      </c>
      <c r="N125" s="1">
        <v>0</v>
      </c>
      <c r="O125" s="1">
        <v>5382.1249999999991</v>
      </c>
      <c r="P125" s="1">
        <v>225.2222222222222</v>
      </c>
      <c r="Q125" s="1">
        <v>516.30000000000007</v>
      </c>
      <c r="R125" s="1">
        <v>460.62222222222221</v>
      </c>
      <c r="S125" s="1">
        <v>47.999999999999993</v>
      </c>
      <c r="T125" s="1">
        <v>539.13043478260875</v>
      </c>
      <c r="U125" s="1">
        <v>348</v>
      </c>
      <c r="V125" s="1">
        <v>22.375</v>
      </c>
      <c r="W125" s="1">
        <v>751.06896551724151</v>
      </c>
      <c r="X125" s="1">
        <v>797.60000000000014</v>
      </c>
      <c r="Y125" s="1">
        <v>97.86666666666666</v>
      </c>
      <c r="Z125" s="1">
        <v>1315</v>
      </c>
      <c r="AA125" s="1">
        <v>37.333333333333329</v>
      </c>
      <c r="AB125" s="1">
        <v>56.685714285714283</v>
      </c>
      <c r="AC125" s="1">
        <v>222</v>
      </c>
      <c r="AD125" s="1">
        <v>98.375</v>
      </c>
      <c r="AE125" s="1">
        <v>334.25000000000011</v>
      </c>
      <c r="AF125" s="1">
        <v>156.8316831683168</v>
      </c>
      <c r="AG125" s="1">
        <v>81</v>
      </c>
      <c r="AH125" s="1">
        <v>28.675000000000001</v>
      </c>
      <c r="AI125" s="1">
        <v>31.3469387755102</v>
      </c>
      <c r="AJ125" s="1">
        <v>65.5</v>
      </c>
      <c r="AK125" s="1">
        <v>2277.5555555555561</v>
      </c>
      <c r="AL125" s="1">
        <v>309</v>
      </c>
      <c r="AM125" s="1">
        <v>14.22222222222222</v>
      </c>
      <c r="AN125" s="1">
        <v>66.75</v>
      </c>
      <c r="AO125" s="1">
        <v>18.604651162790699</v>
      </c>
      <c r="AP125" s="1">
        <v>0</v>
      </c>
      <c r="AQ125" s="1">
        <v>0</v>
      </c>
      <c r="AR125" s="1">
        <v>2798.375</v>
      </c>
      <c r="AS125" s="1">
        <v>192.375</v>
      </c>
      <c r="AT125" s="1">
        <v>3.7837837837837842</v>
      </c>
      <c r="AU125" s="1">
        <v>322.25</v>
      </c>
      <c r="AV125" s="1">
        <v>902.24999999999989</v>
      </c>
      <c r="AW125" s="1">
        <v>17</v>
      </c>
      <c r="AX125" s="1">
        <v>170</v>
      </c>
      <c r="AY125" s="1">
        <v>0</v>
      </c>
      <c r="AZ125" s="1">
        <v>19.36305732484076</v>
      </c>
      <c r="BA125" s="1">
        <v>96.103896103896105</v>
      </c>
      <c r="BB125" s="1">
        <v>125</v>
      </c>
      <c r="BC125" s="1">
        <v>34.196891191709852</v>
      </c>
      <c r="BD125" s="1">
        <v>27.89473684210526</v>
      </c>
      <c r="BE125" s="1">
        <v>370</v>
      </c>
      <c r="BF125" s="1">
        <v>48.75</v>
      </c>
      <c r="BG125" s="1">
        <v>676.875</v>
      </c>
      <c r="BH125" s="1">
        <v>118.875</v>
      </c>
      <c r="BI125" s="1">
        <v>6.7567567567567561</v>
      </c>
      <c r="BJ125" s="1">
        <v>1180.25</v>
      </c>
      <c r="BK125" s="1">
        <v>94.777070063694268</v>
      </c>
      <c r="BL125" s="1">
        <v>55</v>
      </c>
      <c r="BM125" s="1">
        <v>221</v>
      </c>
      <c r="BN125" s="1">
        <v>0</v>
      </c>
      <c r="BO125" s="1">
        <v>33.160621761658042</v>
      </c>
      <c r="BP125" s="1">
        <v>110.1298701298701</v>
      </c>
      <c r="BQ125" s="1">
        <v>174</v>
      </c>
      <c r="BR125" s="1">
        <v>152</v>
      </c>
      <c r="BS125" s="1">
        <v>497.33333333333331</v>
      </c>
      <c r="BT125" s="1">
        <v>180</v>
      </c>
      <c r="BU125" s="1">
        <v>102.2535211267606</v>
      </c>
      <c r="BV125" s="1">
        <v>0</v>
      </c>
      <c r="BW125" s="1">
        <v>3.166666666666667</v>
      </c>
      <c r="BX125" s="1">
        <v>180</v>
      </c>
      <c r="BY125" s="1">
        <v>5229.5000000000009</v>
      </c>
      <c r="BZ125" s="1">
        <v>80</v>
      </c>
      <c r="CA125" s="1">
        <v>1095</v>
      </c>
      <c r="CB125" s="1">
        <v>135</v>
      </c>
      <c r="CC125" s="1">
        <v>27.887323943661968</v>
      </c>
      <c r="CD125" s="1">
        <v>25.35211267605634</v>
      </c>
      <c r="CE125" s="1">
        <v>400</v>
      </c>
      <c r="CF125" s="1">
        <v>236.7605633802817</v>
      </c>
      <c r="CG125" s="1">
        <v>350.14084507042259</v>
      </c>
      <c r="CH125" s="1">
        <v>55.211267605633807</v>
      </c>
      <c r="CI125" s="1">
        <v>32.394366197183103</v>
      </c>
      <c r="CJ125" s="1">
        <v>21.23076923076923</v>
      </c>
      <c r="CK125" s="1">
        <v>129.43661971830991</v>
      </c>
      <c r="CL125" s="1">
        <v>70</v>
      </c>
      <c r="CM125" s="1">
        <v>39.088397790055247</v>
      </c>
      <c r="CN125" s="1">
        <v>17.441860465116282</v>
      </c>
      <c r="CO125" s="1">
        <v>205.16666666666671</v>
      </c>
      <c r="CP125" s="1">
        <v>18.333333333333339</v>
      </c>
      <c r="CQ125" s="1">
        <v>69</v>
      </c>
      <c r="CR125" s="1">
        <v>68.1111111111111</v>
      </c>
      <c r="CS125" s="1">
        <v>26.555555555555561</v>
      </c>
      <c r="CT125" s="1">
        <v>34.647887323943657</v>
      </c>
      <c r="CU125" s="1">
        <v>1055.3521126760561</v>
      </c>
      <c r="CV125" s="1">
        <v>659.99999999999989</v>
      </c>
      <c r="CW125" s="1">
        <v>0</v>
      </c>
      <c r="CX125" s="1">
        <v>311.69014084507052</v>
      </c>
      <c r="CY125" s="1">
        <v>81</v>
      </c>
      <c r="CZ125" s="1">
        <v>252.81690140845069</v>
      </c>
      <c r="DA125" s="1">
        <v>58.111111111111107</v>
      </c>
      <c r="DB125" s="1">
        <v>641</v>
      </c>
      <c r="DC125" s="1">
        <v>11.83333333333333</v>
      </c>
      <c r="DD125" s="1">
        <v>2108.166666666667</v>
      </c>
      <c r="DE125" s="1">
        <v>1417</v>
      </c>
      <c r="DF125" s="1">
        <v>159</v>
      </c>
      <c r="DG125" s="1">
        <v>34.647887323943657</v>
      </c>
      <c r="DH125" s="1">
        <v>290</v>
      </c>
      <c r="DI125" s="1">
        <v>91</v>
      </c>
      <c r="DJ125" s="1">
        <v>35.07692307692308</v>
      </c>
      <c r="DK125" s="1">
        <v>231.6901408450704</v>
      </c>
      <c r="DL125" s="1">
        <v>149.16666666666671</v>
      </c>
      <c r="DM125" s="1">
        <v>45</v>
      </c>
      <c r="DN125" s="1">
        <v>37.5</v>
      </c>
      <c r="DO125" s="1">
        <v>24.5</v>
      </c>
      <c r="DP125" s="1">
        <v>17.166666666666671</v>
      </c>
      <c r="DQ125" s="1">
        <v>0</v>
      </c>
      <c r="DR125" s="1">
        <v>40</v>
      </c>
      <c r="DS125" s="1">
        <v>79</v>
      </c>
      <c r="DT125" s="1">
        <v>0</v>
      </c>
      <c r="DU125" s="1">
        <v>0</v>
      </c>
      <c r="DY125" s="1">
        <v>0</v>
      </c>
      <c r="DZ125" s="1">
        <v>41318.026528675473</v>
      </c>
      <c r="EA125" s="1" t="s">
        <v>465</v>
      </c>
    </row>
    <row r="126" spans="1:131" x14ac:dyDescent="0.2">
      <c r="A126" s="2"/>
      <c r="DZ126" s="1">
        <v>0</v>
      </c>
    </row>
    <row r="127" spans="1:131" x14ac:dyDescent="0.2">
      <c r="A127" s="2" t="s">
        <v>466</v>
      </c>
      <c r="B127" s="1">
        <v>-1823.36</v>
      </c>
      <c r="C127" s="1">
        <v>-387.76</v>
      </c>
      <c r="D127" s="1">
        <v>17.760000000000002</v>
      </c>
      <c r="E127" s="1">
        <v>-150.96</v>
      </c>
      <c r="F127" s="1">
        <v>-725.2</v>
      </c>
      <c r="G127" s="1">
        <v>-254.93</v>
      </c>
      <c r="H127" s="1">
        <v>0</v>
      </c>
      <c r="I127" s="1">
        <v>-20.72</v>
      </c>
      <c r="J127" s="1">
        <v>-47.36</v>
      </c>
      <c r="K127" s="1">
        <v>-62.71999999999997</v>
      </c>
      <c r="L127" s="1">
        <v>-89.6</v>
      </c>
      <c r="M127" s="1">
        <v>1.7599999999999909</v>
      </c>
      <c r="N127" s="1">
        <v>0</v>
      </c>
      <c r="O127" s="1">
        <v>-5064.4399999999987</v>
      </c>
      <c r="P127" s="1">
        <v>-115.6</v>
      </c>
      <c r="Q127" s="1">
        <v>-578.7600000000001</v>
      </c>
      <c r="R127" s="1">
        <v>-525.84</v>
      </c>
      <c r="S127" s="1">
        <v>-63.599999999999987</v>
      </c>
      <c r="T127" s="1">
        <v>1.200000000000045</v>
      </c>
      <c r="U127" s="1">
        <v>-210.9</v>
      </c>
      <c r="V127" s="1">
        <v>313.2</v>
      </c>
      <c r="W127" s="1">
        <v>-941.62000000000035</v>
      </c>
      <c r="X127" s="1">
        <v>-954.72000000000014</v>
      </c>
      <c r="Y127" s="1">
        <v>-129.72</v>
      </c>
      <c r="Z127" s="1">
        <v>-1576.8</v>
      </c>
      <c r="AA127" s="1">
        <v>-50.4</v>
      </c>
      <c r="AB127" s="1">
        <v>69.44</v>
      </c>
      <c r="AC127" s="1">
        <v>-67.199999999999989</v>
      </c>
      <c r="AD127" s="1">
        <v>149.24</v>
      </c>
      <c r="AE127" s="1">
        <v>-1042.8</v>
      </c>
      <c r="AF127" s="1">
        <v>-271.8</v>
      </c>
      <c r="AG127" s="1">
        <v>85.199999999999932</v>
      </c>
      <c r="AH127" s="1">
        <v>22.199999999999989</v>
      </c>
      <c r="AI127" s="1">
        <v>352.00000000000011</v>
      </c>
      <c r="AJ127" s="1">
        <v>208.32</v>
      </c>
      <c r="AK127" s="1">
        <v>-1470.8</v>
      </c>
      <c r="AL127" s="1">
        <v>-840</v>
      </c>
      <c r="AM127" s="1">
        <v>-19.2</v>
      </c>
      <c r="AN127" s="1">
        <v>-138.84</v>
      </c>
      <c r="AO127" s="1">
        <v>-20.8</v>
      </c>
      <c r="AP127" s="1">
        <v>0</v>
      </c>
      <c r="AQ127" s="1">
        <v>0</v>
      </c>
      <c r="AR127" s="1">
        <v>-2599.375</v>
      </c>
      <c r="AS127" s="1">
        <v>-192.375</v>
      </c>
      <c r="AT127" s="1">
        <v>-12</v>
      </c>
      <c r="AU127" s="1">
        <v>-279.25</v>
      </c>
      <c r="AV127" s="1">
        <v>-402.6</v>
      </c>
      <c r="AW127" s="1">
        <v>-16.8</v>
      </c>
      <c r="AX127" s="1">
        <v>-255</v>
      </c>
      <c r="AY127" s="1">
        <v>0</v>
      </c>
      <c r="AZ127" s="1">
        <v>-28</v>
      </c>
      <c r="BA127" s="1">
        <v>-146.4</v>
      </c>
      <c r="BB127" s="1">
        <v>-150</v>
      </c>
      <c r="BC127" s="1">
        <v>-64</v>
      </c>
      <c r="BD127" s="1">
        <v>-39</v>
      </c>
      <c r="BE127" s="1">
        <v>-370</v>
      </c>
      <c r="BF127" s="1">
        <v>-73.2</v>
      </c>
      <c r="BG127" s="1">
        <v>-418.875</v>
      </c>
      <c r="BH127" s="1">
        <v>-86.875</v>
      </c>
      <c r="BI127" s="1">
        <v>-23</v>
      </c>
      <c r="BJ127" s="1">
        <v>-549.80000000000007</v>
      </c>
      <c r="BK127" s="1">
        <v>-146.4</v>
      </c>
      <c r="BL127" s="1">
        <v>-79.5</v>
      </c>
      <c r="BM127" s="1">
        <v>-264</v>
      </c>
      <c r="BN127" s="1">
        <v>3</v>
      </c>
      <c r="BO127" s="1">
        <v>-64</v>
      </c>
      <c r="BP127" s="1">
        <v>-166.4</v>
      </c>
      <c r="BQ127" s="1">
        <v>-208.8</v>
      </c>
      <c r="BR127" s="1">
        <v>-219</v>
      </c>
      <c r="BS127" s="1">
        <v>368.5</v>
      </c>
      <c r="BT127" s="1">
        <v>-75</v>
      </c>
      <c r="BU127" s="1">
        <v>-67.199999999999989</v>
      </c>
      <c r="BV127" s="1">
        <v>0</v>
      </c>
      <c r="BW127" s="1">
        <v>8.6999999999999993</v>
      </c>
      <c r="BX127" s="1">
        <v>8553</v>
      </c>
      <c r="BY127" s="1">
        <v>-3655.8000000000011</v>
      </c>
      <c r="BZ127" s="1">
        <v>37.199999999999989</v>
      </c>
      <c r="CA127" s="1">
        <v>-1085.4000000000001</v>
      </c>
      <c r="CB127" s="1">
        <v>121.5</v>
      </c>
      <c r="CC127" s="1">
        <v>-4.7999999999999972</v>
      </c>
      <c r="CD127" s="1">
        <v>49.2</v>
      </c>
      <c r="CE127" s="1">
        <v>-241.2</v>
      </c>
      <c r="CF127" s="1">
        <v>2.1999999999999891</v>
      </c>
      <c r="CG127" s="1">
        <v>-408.4</v>
      </c>
      <c r="CH127" s="1">
        <v>45.199999999999989</v>
      </c>
      <c r="CI127" s="1">
        <v>0.79999999999999716</v>
      </c>
      <c r="CJ127" s="1">
        <v>42</v>
      </c>
      <c r="CK127" s="1">
        <v>176.2</v>
      </c>
      <c r="CL127" s="1">
        <v>-129</v>
      </c>
      <c r="CM127" s="1">
        <v>-0.25</v>
      </c>
      <c r="CN127" s="1">
        <v>30</v>
      </c>
      <c r="CO127" s="1">
        <v>-231.5</v>
      </c>
      <c r="CP127" s="1">
        <v>84.419999999999987</v>
      </c>
      <c r="CQ127" s="1">
        <v>159.46</v>
      </c>
      <c r="CR127" s="1">
        <v>157.22</v>
      </c>
      <c r="CS127" s="1">
        <v>167.02</v>
      </c>
      <c r="CT127" s="1">
        <v>-32.399999999999991</v>
      </c>
      <c r="CU127" s="1">
        <v>-856.59999999999991</v>
      </c>
      <c r="CV127" s="1">
        <v>-583.19999999999993</v>
      </c>
      <c r="CW127" s="1">
        <v>1.2</v>
      </c>
      <c r="CX127" s="1">
        <v>-133</v>
      </c>
      <c r="CY127" s="1">
        <v>-8.64</v>
      </c>
      <c r="CZ127" s="1">
        <v>-251</v>
      </c>
      <c r="DA127" s="1">
        <v>-0.42000000000000171</v>
      </c>
      <c r="DB127" s="1">
        <v>-352.5</v>
      </c>
      <c r="DC127" s="1">
        <v>111.25</v>
      </c>
      <c r="DD127" s="1">
        <v>-1321.75</v>
      </c>
      <c r="DE127" s="1">
        <v>-1278</v>
      </c>
      <c r="DF127" s="1">
        <v>283.5</v>
      </c>
      <c r="DG127" s="1">
        <v>30.000000000000011</v>
      </c>
      <c r="DH127" s="1">
        <v>832.5</v>
      </c>
      <c r="DI127" s="1">
        <v>-180</v>
      </c>
      <c r="DJ127" s="1">
        <v>-114</v>
      </c>
      <c r="DK127" s="1">
        <v>-329</v>
      </c>
      <c r="DL127" s="1">
        <v>837.5</v>
      </c>
      <c r="DM127" s="1">
        <v>486</v>
      </c>
      <c r="DN127" s="1">
        <v>250.5</v>
      </c>
      <c r="DO127" s="1">
        <v>454.5</v>
      </c>
      <c r="DP127" s="1">
        <v>74.5</v>
      </c>
      <c r="DQ127" s="1">
        <v>114</v>
      </c>
      <c r="DR127" s="1">
        <v>450</v>
      </c>
      <c r="DS127" s="1">
        <v>516</v>
      </c>
      <c r="DT127" s="1">
        <v>0</v>
      </c>
      <c r="DU127" s="1">
        <v>0</v>
      </c>
      <c r="DV127" s="1">
        <v>0</v>
      </c>
      <c r="DX127" s="1">
        <v>0</v>
      </c>
      <c r="DY127" s="1">
        <v>0</v>
      </c>
      <c r="DZ127" s="1">
        <v>-20172.76999999999</v>
      </c>
      <c r="EA127" s="1" t="s">
        <v>466</v>
      </c>
    </row>
    <row r="128" spans="1:131" x14ac:dyDescent="0.2">
      <c r="A128" s="2"/>
    </row>
    <row r="129" spans="1:131" x14ac:dyDescent="0.2">
      <c r="A129" s="2" t="s">
        <v>467</v>
      </c>
      <c r="B129" s="1" t="s">
        <v>468</v>
      </c>
      <c r="G129" s="1" t="s">
        <v>469</v>
      </c>
      <c r="K129" s="1" t="s">
        <v>470</v>
      </c>
      <c r="AR129" s="1" t="s">
        <v>471</v>
      </c>
      <c r="BS129" s="1" t="s">
        <v>472</v>
      </c>
      <c r="CL129" s="1" t="s">
        <v>148</v>
      </c>
      <c r="CO129" s="1" t="s">
        <v>473</v>
      </c>
      <c r="DB129" s="1" t="s">
        <v>151</v>
      </c>
      <c r="DL129" s="1" t="s">
        <v>474</v>
      </c>
      <c r="EA129" s="1" t="s">
        <v>467</v>
      </c>
    </row>
    <row r="130" spans="1:131" x14ac:dyDescent="0.2">
      <c r="A130" s="2" t="s">
        <v>475</v>
      </c>
      <c r="B130" s="1">
        <v>446.4</v>
      </c>
      <c r="G130" s="1">
        <v>121.36</v>
      </c>
      <c r="K130" s="1">
        <v>20388.52</v>
      </c>
      <c r="AR130" s="1">
        <v>1326.3</v>
      </c>
      <c r="BS130" s="1">
        <v>15366.3</v>
      </c>
      <c r="CL130" s="1">
        <v>211.5</v>
      </c>
      <c r="CO130" s="1">
        <v>2540.2800000000002</v>
      </c>
      <c r="DB130" s="1">
        <v>7513.2</v>
      </c>
      <c r="DL130" s="1">
        <v>4852</v>
      </c>
      <c r="DZ130" s="1">
        <v>52765.859999999993</v>
      </c>
      <c r="EA130" s="1" t="s">
        <v>475</v>
      </c>
    </row>
    <row r="131" spans="1:131" x14ac:dyDescent="0.2">
      <c r="A131" s="2" t="s">
        <v>476</v>
      </c>
      <c r="B131" s="1">
        <v>3515.92</v>
      </c>
      <c r="G131" s="1">
        <v>444.37</v>
      </c>
      <c r="K131" s="1">
        <v>33422.119999999988</v>
      </c>
      <c r="AR131" s="1">
        <v>8177.9500000000007</v>
      </c>
      <c r="BS131" s="1">
        <v>11499.6</v>
      </c>
      <c r="CL131" s="1">
        <v>310.75</v>
      </c>
      <c r="CO131" s="1">
        <v>4067.72</v>
      </c>
      <c r="DB131" s="1">
        <v>9831.2000000000007</v>
      </c>
      <c r="DL131" s="1">
        <v>1669</v>
      </c>
      <c r="DZ131" s="1">
        <v>72938.62999999999</v>
      </c>
      <c r="EA131" s="1" t="s">
        <v>476</v>
      </c>
    </row>
    <row r="132" spans="1:131" x14ac:dyDescent="0.2">
      <c r="A132" s="2" t="s">
        <v>441</v>
      </c>
      <c r="EA132" s="1" t="s">
        <v>441</v>
      </c>
    </row>
    <row r="133" spans="1:131" x14ac:dyDescent="0.2">
      <c r="A133" s="2" t="s">
        <v>477</v>
      </c>
      <c r="R133" s="1">
        <v>96</v>
      </c>
      <c r="AN133" s="1">
        <v>0</v>
      </c>
      <c r="DB133" s="1">
        <v>7513.2</v>
      </c>
      <c r="DL133" s="1">
        <v>2041</v>
      </c>
      <c r="DT133" s="1">
        <v>0</v>
      </c>
      <c r="DZ133" s="1">
        <v>9650.2000000000007</v>
      </c>
      <c r="EA133" s="1" t="s">
        <v>477</v>
      </c>
    </row>
    <row r="134" spans="1:131" x14ac:dyDescent="0.2">
      <c r="A134" s="2"/>
    </row>
    <row r="135" spans="1:131" x14ac:dyDescent="0.2">
      <c r="A135" s="2" t="s">
        <v>478</v>
      </c>
      <c r="R135" s="1">
        <v>285.32</v>
      </c>
      <c r="AN135" s="1">
        <v>284.03142857142859</v>
      </c>
      <c r="DB135" s="1">
        <v>15417.892857142861</v>
      </c>
      <c r="DL135" s="1">
        <v>1139.9047619047619</v>
      </c>
      <c r="DT135" s="1">
        <v>0</v>
      </c>
      <c r="DZ135" s="1">
        <v>17127.149047619048</v>
      </c>
      <c r="EA135" s="1" t="s">
        <v>478</v>
      </c>
    </row>
    <row r="136" spans="1:131" x14ac:dyDescent="0.2">
      <c r="A136" s="2"/>
    </row>
    <row r="137" spans="1:131" x14ac:dyDescent="0.2">
      <c r="A137" s="2" t="s">
        <v>479</v>
      </c>
      <c r="R137" s="1">
        <v>-189.32</v>
      </c>
      <c r="AN137" s="1">
        <v>-284.03142857142859</v>
      </c>
      <c r="DB137" s="1">
        <v>-7904.6928571428589</v>
      </c>
      <c r="DL137" s="1">
        <v>901.09523809523807</v>
      </c>
      <c r="DT137" s="1">
        <v>0</v>
      </c>
      <c r="EA137" s="1" t="s">
        <v>479</v>
      </c>
    </row>
    <row r="138" spans="1:131" x14ac:dyDescent="0.2">
      <c r="A138" s="2"/>
    </row>
    <row r="139" spans="1:131" x14ac:dyDescent="0.2">
      <c r="A139" s="2"/>
      <c r="U139" s="1">
        <v>1545.12</v>
      </c>
      <c r="AJ139" s="1">
        <v>482.08</v>
      </c>
      <c r="AN139" s="1">
        <v>277.68</v>
      </c>
      <c r="AR139" s="1">
        <v>5596.75</v>
      </c>
      <c r="AU139" s="1">
        <v>644.5</v>
      </c>
      <c r="AV139" s="1">
        <v>1443.6</v>
      </c>
      <c r="BF139" s="1">
        <v>156</v>
      </c>
      <c r="BG139" s="1">
        <v>1353.75</v>
      </c>
      <c r="BJ139" s="1">
        <v>1888.4</v>
      </c>
      <c r="DB139" s="1">
        <v>1923</v>
      </c>
      <c r="DL139" s="1">
        <v>895</v>
      </c>
      <c r="DT139" s="1">
        <v>0</v>
      </c>
      <c r="DZ139" s="1">
        <v>16205.88</v>
      </c>
    </row>
    <row r="140" spans="1:131" x14ac:dyDescent="0.2">
      <c r="A140" s="2" t="s">
        <v>480</v>
      </c>
      <c r="B140" s="1">
        <v>3514.1609591574029</v>
      </c>
      <c r="C140" s="1">
        <v>972.72999999999979</v>
      </c>
      <c r="D140" s="1">
        <v>100</v>
      </c>
      <c r="E140" s="1">
        <v>297.11000000000013</v>
      </c>
      <c r="F140" s="1">
        <v>2755.8843181818179</v>
      </c>
      <c r="G140" s="1">
        <v>771.37586363636376</v>
      </c>
      <c r="H140" s="1">
        <v>177.6</v>
      </c>
      <c r="I140" s="1">
        <v>37</v>
      </c>
      <c r="J140" s="1">
        <v>493.2459444444446</v>
      </c>
      <c r="K140" s="1">
        <v>743.91470588235256</v>
      </c>
      <c r="L140" s="1">
        <v>405.37538461538469</v>
      </c>
      <c r="M140" s="1">
        <v>407.68000000000012</v>
      </c>
      <c r="N140" s="1">
        <v>0</v>
      </c>
      <c r="O140" s="1">
        <v>27673.33539274404</v>
      </c>
      <c r="P140" s="1">
        <v>615.30227272727257</v>
      </c>
      <c r="Q140" s="1">
        <v>1035.0109122458321</v>
      </c>
      <c r="R140" s="1">
        <v>1346.0666349206349</v>
      </c>
      <c r="S140" s="1">
        <v>129.15</v>
      </c>
      <c r="T140" s="1">
        <v>1409.85</v>
      </c>
      <c r="U140" s="1">
        <v>1541.796250923647</v>
      </c>
      <c r="V140" s="1">
        <v>0</v>
      </c>
      <c r="W140" s="1">
        <v>3741.703145833334</v>
      </c>
      <c r="X140" s="1">
        <v>1558.874344728099</v>
      </c>
      <c r="Y140" s="1">
        <v>208.8479779411764</v>
      </c>
      <c r="Z140" s="1">
        <v>1618.05</v>
      </c>
      <c r="AA140" s="1">
        <v>86.249999999999972</v>
      </c>
      <c r="AB140" s="1">
        <v>250.88000000000011</v>
      </c>
      <c r="AC140" s="1">
        <v>941.08610256410248</v>
      </c>
      <c r="AD140" s="1">
        <v>362.92086220697541</v>
      </c>
      <c r="AE140" s="1">
        <v>4150.0772727272733</v>
      </c>
      <c r="AF140" s="1">
        <v>681.56826923076915</v>
      </c>
      <c r="AG140" s="1">
        <v>988.10769230769233</v>
      </c>
      <c r="AH140" s="1">
        <v>122.9325000000008</v>
      </c>
      <c r="AI140" s="1">
        <v>513.53106617646881</v>
      </c>
      <c r="AJ140" s="1">
        <v>368.560356058092</v>
      </c>
      <c r="AK140" s="1">
        <v>12501.187916666669</v>
      </c>
      <c r="AL140" s="1">
        <v>3222.703125</v>
      </c>
      <c r="AM140" s="1">
        <v>25.8</v>
      </c>
      <c r="AN140" s="1">
        <v>405.68498809523811</v>
      </c>
      <c r="AO140" s="1">
        <v>69.887878787878776</v>
      </c>
      <c r="AP140" s="1">
        <v>0</v>
      </c>
      <c r="AQ140" s="1">
        <v>0</v>
      </c>
      <c r="AR140" s="1">
        <v>8712.7074632872991</v>
      </c>
      <c r="AS140" s="1">
        <v>359.74263888888891</v>
      </c>
      <c r="AT140" s="1">
        <v>0</v>
      </c>
      <c r="AU140" s="1">
        <v>1136.0499383311881</v>
      </c>
      <c r="AV140" s="1">
        <v>2881.355549561024</v>
      </c>
      <c r="AW140" s="1">
        <v>332.69999999999987</v>
      </c>
      <c r="AX140" s="1">
        <v>1175.875</v>
      </c>
      <c r="AY140" s="1">
        <v>174.453125</v>
      </c>
      <c r="AZ140" s="1">
        <v>529.47</v>
      </c>
      <c r="BA140" s="1">
        <v>573.46874999999977</v>
      </c>
      <c r="BB140" s="1">
        <v>309.90000000000009</v>
      </c>
      <c r="BC140" s="1">
        <v>118.0821428571429</v>
      </c>
      <c r="BD140" s="1">
        <v>0</v>
      </c>
      <c r="BE140" s="1">
        <v>990.5</v>
      </c>
      <c r="BF140" s="1">
        <v>528.93791793313073</v>
      </c>
      <c r="BG140" s="1">
        <v>2311.41683203508</v>
      </c>
      <c r="BH140" s="1">
        <v>419.71551614481422</v>
      </c>
      <c r="BI140" s="1">
        <v>0</v>
      </c>
      <c r="BJ140" s="1">
        <v>7418.1964168473314</v>
      </c>
      <c r="BK140" s="1">
        <v>735.5</v>
      </c>
      <c r="BL140" s="1">
        <v>149.84579439252329</v>
      </c>
      <c r="BM140" s="1">
        <v>546.60000000000014</v>
      </c>
      <c r="BN140" s="1">
        <v>0</v>
      </c>
      <c r="BO140" s="1">
        <v>118.75</v>
      </c>
      <c r="BP140" s="1">
        <v>599.09999999999968</v>
      </c>
      <c r="BQ140" s="1">
        <v>599.24999999999989</v>
      </c>
      <c r="BR140" s="1">
        <v>501</v>
      </c>
      <c r="BS140" s="1">
        <v>2774.8541562519949</v>
      </c>
      <c r="BT140" s="1">
        <v>287.21831632653061</v>
      </c>
      <c r="BU140" s="1">
        <v>555.44999999999993</v>
      </c>
      <c r="BV140" s="1">
        <v>0</v>
      </c>
      <c r="BW140" s="1">
        <v>107.5</v>
      </c>
      <c r="BX140" s="1">
        <v>17018.263239914111</v>
      </c>
      <c r="BY140" s="1">
        <v>18065.73146284894</v>
      </c>
      <c r="BZ140" s="1">
        <v>221.14615384615391</v>
      </c>
      <c r="CA140" s="1">
        <v>2106.6750000000002</v>
      </c>
      <c r="CB140" s="1">
        <v>450.5625</v>
      </c>
      <c r="CC140" s="1">
        <v>62.099999999999987</v>
      </c>
      <c r="CD140" s="1">
        <v>72.599999999999994</v>
      </c>
      <c r="CE140" s="1">
        <v>290.7</v>
      </c>
      <c r="CF140" s="1">
        <v>909.00735293369939</v>
      </c>
      <c r="CG140" s="1">
        <v>1209.5865527950309</v>
      </c>
      <c r="CH140" s="1">
        <v>50</v>
      </c>
      <c r="CI140" s="1">
        <v>535.97500000000002</v>
      </c>
      <c r="CJ140" s="1">
        <v>88.5</v>
      </c>
      <c r="CK140" s="1">
        <v>743.90159090909094</v>
      </c>
      <c r="CL140" s="1">
        <v>366.32954545454538</v>
      </c>
      <c r="CM140" s="1">
        <v>153.35110294117649</v>
      </c>
      <c r="CN140" s="1">
        <v>99.1875</v>
      </c>
      <c r="CO140" s="1">
        <v>716.6953125</v>
      </c>
      <c r="CP140" s="1">
        <v>83.427166666666722</v>
      </c>
      <c r="CQ140" s="1">
        <v>82.319543478260925</v>
      </c>
      <c r="CR140" s="1">
        <v>80.952210144927591</v>
      </c>
      <c r="CS140" s="1">
        <v>50</v>
      </c>
      <c r="CT140" s="1">
        <v>81.899999999999977</v>
      </c>
      <c r="CU140" s="1">
        <v>980</v>
      </c>
      <c r="CV140" s="1">
        <v>1441.8</v>
      </c>
      <c r="CW140" s="1">
        <v>100.5</v>
      </c>
      <c r="CX140" s="1">
        <v>3018.121382598757</v>
      </c>
      <c r="CY140" s="1">
        <v>25</v>
      </c>
      <c r="CZ140" s="1">
        <v>1681.6065266393441</v>
      </c>
      <c r="DA140" s="1">
        <v>356.8062514005602</v>
      </c>
      <c r="DB140" s="1">
        <v>1009.896473148771</v>
      </c>
      <c r="DC140" s="1">
        <v>50</v>
      </c>
      <c r="DD140" s="1">
        <v>3791.2755645908251</v>
      </c>
      <c r="DE140" s="1">
        <v>3392.8478062729259</v>
      </c>
      <c r="DF140" s="1">
        <v>656.4375</v>
      </c>
      <c r="DG140" s="1">
        <v>78.599999999999966</v>
      </c>
      <c r="DH140" s="1">
        <v>1075.3125</v>
      </c>
      <c r="DI140" s="1">
        <v>381.30833333333328</v>
      </c>
      <c r="DJ140" s="1">
        <v>0</v>
      </c>
      <c r="DK140" s="1">
        <v>1043.5559100673761</v>
      </c>
      <c r="DL140" s="1">
        <v>734.60207675136223</v>
      </c>
      <c r="DM140" s="1">
        <v>988.125</v>
      </c>
      <c r="DN140" s="1">
        <v>167.3125</v>
      </c>
      <c r="DO140" s="1">
        <v>137.1875</v>
      </c>
      <c r="DP140" s="1">
        <v>247.421875</v>
      </c>
      <c r="DQ140" s="1">
        <v>50</v>
      </c>
      <c r="DR140" s="1">
        <v>578.96590909090912</v>
      </c>
      <c r="DS140" s="1">
        <v>839.0625</v>
      </c>
      <c r="DT140" s="1">
        <v>0</v>
      </c>
      <c r="DU140" s="1">
        <v>0</v>
      </c>
      <c r="DV140" s="1">
        <v>0</v>
      </c>
      <c r="DX140" s="1">
        <v>0</v>
      </c>
      <c r="DY140" s="1">
        <v>0</v>
      </c>
      <c r="DZ140" s="1">
        <v>177557.53853898661</v>
      </c>
      <c r="EA140" s="1" t="s">
        <v>480</v>
      </c>
    </row>
    <row r="141" spans="1:131" x14ac:dyDescent="0.2">
      <c r="A141" s="2" t="s">
        <v>481</v>
      </c>
      <c r="DZ141" s="1">
        <v>0</v>
      </c>
      <c r="EA141" s="1" t="s">
        <v>481</v>
      </c>
    </row>
    <row r="142" spans="1:131" x14ac:dyDescent="0.2">
      <c r="A142" s="2" t="s">
        <v>482</v>
      </c>
      <c r="DZ142" s="1">
        <v>0</v>
      </c>
      <c r="EA142" s="1" t="s">
        <v>482</v>
      </c>
    </row>
    <row r="143" spans="1:131" x14ac:dyDescent="0.2">
      <c r="A143" s="2" t="s">
        <v>483</v>
      </c>
      <c r="DZ143" s="1">
        <v>0</v>
      </c>
      <c r="EA143" s="1" t="s">
        <v>483</v>
      </c>
    </row>
    <row r="144" spans="1:131" x14ac:dyDescent="0.2">
      <c r="A144" s="2" t="s">
        <v>484</v>
      </c>
      <c r="DZ144" s="1">
        <v>0</v>
      </c>
    </row>
    <row r="145" spans="1:131" x14ac:dyDescent="0.2">
      <c r="A145" s="2" t="s">
        <v>484</v>
      </c>
      <c r="DZ145" s="1">
        <v>0</v>
      </c>
    </row>
    <row r="146" spans="1:131" x14ac:dyDescent="0.2">
      <c r="A146" s="2" t="s">
        <v>485</v>
      </c>
      <c r="B146" s="1">
        <v>3514.1609591574029</v>
      </c>
      <c r="C146" s="1">
        <v>972.72999999999979</v>
      </c>
      <c r="D146" s="1">
        <v>100</v>
      </c>
      <c r="E146" s="1">
        <v>297.11000000000013</v>
      </c>
      <c r="F146" s="1">
        <v>2755.8843181818179</v>
      </c>
      <c r="G146" s="1">
        <v>771.37586363636376</v>
      </c>
      <c r="H146" s="1">
        <v>177.6</v>
      </c>
      <c r="I146" s="1">
        <v>37</v>
      </c>
      <c r="J146" s="1">
        <v>493.2459444444446</v>
      </c>
      <c r="K146" s="1">
        <v>743.91470588235256</v>
      </c>
      <c r="L146" s="1">
        <v>405.37538461538469</v>
      </c>
      <c r="M146" s="1">
        <v>407.68000000000012</v>
      </c>
      <c r="O146" s="1">
        <v>27673.33539274404</v>
      </c>
      <c r="P146" s="1">
        <v>615.30227272727257</v>
      </c>
      <c r="Q146" s="1">
        <v>1035.0109122458321</v>
      </c>
      <c r="R146" s="1">
        <v>1346.0666349206349</v>
      </c>
      <c r="S146" s="1">
        <v>129.15</v>
      </c>
      <c r="T146" s="1">
        <v>1409.85</v>
      </c>
      <c r="U146" s="1">
        <v>1541.796250923647</v>
      </c>
      <c r="V146" s="1">
        <v>0</v>
      </c>
      <c r="W146" s="1">
        <v>3741.703145833334</v>
      </c>
      <c r="X146" s="1">
        <v>1558.874344728099</v>
      </c>
      <c r="Y146" s="1">
        <v>208.8479779411764</v>
      </c>
      <c r="Z146" s="1">
        <v>1618.05</v>
      </c>
      <c r="AA146" s="1">
        <v>86.249999999999972</v>
      </c>
      <c r="AB146" s="1">
        <v>250.88000000000011</v>
      </c>
      <c r="AC146" s="1">
        <v>941.08610256410248</v>
      </c>
      <c r="AD146" s="1">
        <v>362.92086220697541</v>
      </c>
      <c r="AE146" s="1">
        <v>4150.0772727272733</v>
      </c>
      <c r="AF146" s="1">
        <v>681.56826923076915</v>
      </c>
      <c r="AG146" s="1">
        <v>988.10769230769233</v>
      </c>
      <c r="AH146" s="1">
        <v>122.9325000000008</v>
      </c>
      <c r="AI146" s="1">
        <v>513.53106617646881</v>
      </c>
      <c r="AJ146" s="1">
        <v>368.560356058092</v>
      </c>
      <c r="AK146" s="1">
        <v>12501.187916666669</v>
      </c>
      <c r="AL146" s="1">
        <v>3222.703125</v>
      </c>
      <c r="AM146" s="1">
        <v>25.8</v>
      </c>
      <c r="AN146" s="1">
        <v>405.68498809523811</v>
      </c>
      <c r="AO146" s="1">
        <v>69.887878787878776</v>
      </c>
      <c r="AP146" s="1">
        <v>0</v>
      </c>
      <c r="AQ146" s="1">
        <v>0</v>
      </c>
      <c r="AR146" s="1">
        <v>8712.7074632872991</v>
      </c>
      <c r="AS146" s="1">
        <v>359.74263888888891</v>
      </c>
      <c r="AU146" s="1">
        <v>1136.0499383311881</v>
      </c>
      <c r="AV146" s="1">
        <v>2881.355549561024</v>
      </c>
      <c r="AW146" s="1">
        <v>332.69999999999987</v>
      </c>
      <c r="AX146" s="1">
        <v>1175.875</v>
      </c>
      <c r="AY146" s="1">
        <v>174.453125</v>
      </c>
      <c r="AZ146" s="1">
        <v>529.47</v>
      </c>
      <c r="BA146" s="1">
        <v>573.46874999999977</v>
      </c>
      <c r="BB146" s="1">
        <v>309.90000000000009</v>
      </c>
      <c r="BC146" s="1">
        <v>118.0821428571429</v>
      </c>
      <c r="BD146" s="1">
        <v>0</v>
      </c>
      <c r="BE146" s="1">
        <v>990.5</v>
      </c>
      <c r="BF146" s="1">
        <v>528.93791793313073</v>
      </c>
      <c r="BG146" s="1">
        <v>2311.41683203508</v>
      </c>
      <c r="BH146" s="1">
        <v>419.71551614481422</v>
      </c>
      <c r="BJ146" s="1">
        <v>7418.1964168473314</v>
      </c>
      <c r="BK146" s="1">
        <v>735.5</v>
      </c>
      <c r="BL146" s="1">
        <v>149.84579439252329</v>
      </c>
      <c r="BM146" s="1">
        <v>546.60000000000014</v>
      </c>
      <c r="BN146" s="1">
        <v>0</v>
      </c>
      <c r="BO146" s="1">
        <v>118.75</v>
      </c>
      <c r="BP146" s="1">
        <v>599.09999999999968</v>
      </c>
      <c r="BQ146" s="1">
        <v>599.24999999999989</v>
      </c>
      <c r="BR146" s="1">
        <v>501</v>
      </c>
      <c r="BS146" s="1">
        <v>2774.8541562519949</v>
      </c>
      <c r="BT146" s="1">
        <v>287.21831632653061</v>
      </c>
      <c r="BU146" s="1">
        <v>555.44999999999993</v>
      </c>
      <c r="BV146" s="1">
        <v>0</v>
      </c>
      <c r="BW146" s="1">
        <v>107.5</v>
      </c>
      <c r="BX146" s="1">
        <v>17018.263239914111</v>
      </c>
      <c r="BY146" s="1">
        <v>18065.73146284894</v>
      </c>
      <c r="BZ146" s="1">
        <v>221.14615384615391</v>
      </c>
      <c r="CA146" s="1">
        <v>2106.6750000000002</v>
      </c>
      <c r="CB146" s="1">
        <v>450.5625</v>
      </c>
      <c r="CC146" s="1">
        <v>62.099999999999987</v>
      </c>
      <c r="CD146" s="1">
        <v>72.599999999999994</v>
      </c>
      <c r="CE146" s="1">
        <v>290.7</v>
      </c>
      <c r="CF146" s="1">
        <v>909.00735293369939</v>
      </c>
      <c r="CG146" s="1">
        <v>1209.5865527950309</v>
      </c>
      <c r="CH146" s="1">
        <v>50</v>
      </c>
      <c r="CI146" s="1">
        <v>535.97500000000002</v>
      </c>
      <c r="CJ146" s="1">
        <v>88.5</v>
      </c>
      <c r="CK146" s="1">
        <v>743.90159090909094</v>
      </c>
      <c r="CL146" s="1">
        <v>366.32954545454538</v>
      </c>
      <c r="CM146" s="1">
        <v>153.35110294117649</v>
      </c>
      <c r="CN146" s="1">
        <v>99.1875</v>
      </c>
      <c r="CO146" s="1">
        <v>716.6953125</v>
      </c>
      <c r="CP146" s="1">
        <v>83.427166666666722</v>
      </c>
      <c r="CQ146" s="1">
        <v>82.319543478260925</v>
      </c>
      <c r="CR146" s="1">
        <v>80.952210144927591</v>
      </c>
      <c r="CS146" s="1">
        <v>50</v>
      </c>
      <c r="CT146" s="1">
        <v>81.899999999999977</v>
      </c>
      <c r="CU146" s="1">
        <v>980</v>
      </c>
      <c r="CV146" s="1">
        <v>1441.8</v>
      </c>
      <c r="CW146" s="1">
        <v>100.5</v>
      </c>
      <c r="CX146" s="1">
        <v>3018.121382598757</v>
      </c>
      <c r="CY146" s="1">
        <v>25</v>
      </c>
      <c r="CZ146" s="1">
        <v>1681.6065266393441</v>
      </c>
      <c r="DA146" s="1">
        <v>356.8062514005602</v>
      </c>
      <c r="DB146" s="1">
        <v>1009.896473148771</v>
      </c>
      <c r="DC146" s="1">
        <v>50</v>
      </c>
      <c r="DD146" s="1">
        <v>3791.2755645908251</v>
      </c>
      <c r="DE146" s="1">
        <v>3392.8478062729259</v>
      </c>
      <c r="DF146" s="1">
        <v>656.4375</v>
      </c>
      <c r="DG146" s="1">
        <v>78.599999999999966</v>
      </c>
      <c r="DH146" s="1">
        <v>1075.3125</v>
      </c>
      <c r="DI146" s="1">
        <v>381.30833333333328</v>
      </c>
      <c r="DJ146" s="1">
        <v>0</v>
      </c>
      <c r="DK146" s="1">
        <v>1043.5559100673761</v>
      </c>
      <c r="DL146" s="1">
        <v>734.60207675136223</v>
      </c>
      <c r="DM146" s="1">
        <v>988.125</v>
      </c>
      <c r="DN146" s="1">
        <v>167.3125</v>
      </c>
      <c r="DO146" s="1">
        <v>137.1875</v>
      </c>
      <c r="DP146" s="1">
        <v>247.421875</v>
      </c>
      <c r="DQ146" s="1">
        <v>50</v>
      </c>
      <c r="DR146" s="1">
        <v>578.96590909090912</v>
      </c>
      <c r="DS146" s="1">
        <v>839.0625</v>
      </c>
      <c r="DZ146" s="1">
        <v>177557.53853898661</v>
      </c>
      <c r="EA146" s="1" t="s">
        <v>485</v>
      </c>
    </row>
    <row r="147" spans="1:131" x14ac:dyDescent="0.2">
      <c r="A147" s="2" t="s">
        <v>486</v>
      </c>
      <c r="B147" s="1">
        <v>3234.1609591574029</v>
      </c>
      <c r="C147" s="1">
        <v>972.72999999999979</v>
      </c>
      <c r="D147" s="1">
        <v>100</v>
      </c>
      <c r="E147" s="1">
        <v>297.11000000000013</v>
      </c>
      <c r="F147" s="1">
        <v>2255.8843181818179</v>
      </c>
      <c r="G147" s="1">
        <v>671.37586363636376</v>
      </c>
      <c r="H147" s="1">
        <v>177.6</v>
      </c>
      <c r="I147" s="1">
        <v>37</v>
      </c>
      <c r="J147" s="1">
        <v>514.15688194444442</v>
      </c>
      <c r="K147" s="1">
        <v>743.91470588235256</v>
      </c>
      <c r="L147" s="1">
        <v>405.37538461538469</v>
      </c>
      <c r="M147" s="1">
        <v>407.68000000000012</v>
      </c>
      <c r="O147" s="1">
        <v>14885.54033148708</v>
      </c>
      <c r="P147" s="1">
        <v>615.30227272727257</v>
      </c>
      <c r="Q147" s="1">
        <v>2098.6180551029752</v>
      </c>
      <c r="R147" s="1">
        <v>1246.0666349206349</v>
      </c>
      <c r="S147" s="1">
        <v>129.15</v>
      </c>
      <c r="T147" s="1">
        <v>1409.85</v>
      </c>
      <c r="U147" s="1">
        <v>1541.796250923647</v>
      </c>
      <c r="V147" s="1">
        <v>0</v>
      </c>
      <c r="W147" s="1">
        <v>1808.358145833334</v>
      </c>
      <c r="X147" s="1">
        <v>1586.517380442385</v>
      </c>
      <c r="Y147" s="1">
        <v>208.8479779411764</v>
      </c>
      <c r="Z147" s="1">
        <v>1618.05</v>
      </c>
      <c r="AA147" s="1">
        <v>86.249999999999972</v>
      </c>
      <c r="AB147" s="1">
        <v>250.88000000000011</v>
      </c>
      <c r="AC147" s="1">
        <v>941.08610256410248</v>
      </c>
      <c r="AD147" s="1">
        <v>324.88086220697528</v>
      </c>
      <c r="AE147" s="1">
        <v>4150.0772727272733</v>
      </c>
      <c r="AF147" s="1">
        <v>681.56826923076915</v>
      </c>
      <c r="AG147" s="1">
        <v>988.10769230769233</v>
      </c>
      <c r="AH147" s="1">
        <v>122.9325000000008</v>
      </c>
      <c r="AI147" s="1">
        <v>513.53106617646881</v>
      </c>
      <c r="AJ147" s="1">
        <v>368.560356058092</v>
      </c>
      <c r="AK147" s="1">
        <v>8315.8942702578297</v>
      </c>
      <c r="AL147" s="1">
        <v>3222.703125</v>
      </c>
      <c r="AM147" s="1">
        <v>25.8</v>
      </c>
      <c r="AN147" s="1">
        <v>338.04910930735929</v>
      </c>
      <c r="AO147" s="1">
        <v>69.887878787878776</v>
      </c>
      <c r="AP147" s="1">
        <v>0</v>
      </c>
      <c r="AQ147" s="1">
        <v>0</v>
      </c>
      <c r="AR147" s="1">
        <v>2871.0635238933601</v>
      </c>
      <c r="AS147" s="1">
        <v>261.99263888888891</v>
      </c>
      <c r="AU147" s="1">
        <v>1136.0499383311881</v>
      </c>
      <c r="AV147" s="1">
        <v>1894.4055495610239</v>
      </c>
      <c r="AW147" s="1">
        <v>332.69999999999987</v>
      </c>
      <c r="AX147" s="1">
        <v>675.875</v>
      </c>
      <c r="AY147" s="1">
        <v>174.453125</v>
      </c>
      <c r="AZ147" s="1">
        <v>529.47</v>
      </c>
      <c r="BA147" s="1">
        <v>573.46874999999977</v>
      </c>
      <c r="BB147" s="1">
        <v>309.90000000000009</v>
      </c>
      <c r="BC147" s="1">
        <v>118.0821428571429</v>
      </c>
      <c r="BD147" s="1">
        <v>0</v>
      </c>
      <c r="BE147" s="1">
        <v>990.5</v>
      </c>
      <c r="BF147" s="1">
        <v>416.64121463642772</v>
      </c>
      <c r="BG147" s="1">
        <v>5100.45683203508</v>
      </c>
      <c r="BH147" s="1">
        <v>369.71551614481422</v>
      </c>
      <c r="BJ147" s="1">
        <v>5081.6825015285958</v>
      </c>
      <c r="BK147" s="1">
        <v>735.5</v>
      </c>
      <c r="BL147" s="1">
        <v>149.84579439252329</v>
      </c>
      <c r="BM147" s="1">
        <v>546.60000000000014</v>
      </c>
      <c r="BN147" s="1">
        <v>0</v>
      </c>
      <c r="BO147" s="1">
        <v>118.75</v>
      </c>
      <c r="BP147" s="1">
        <v>599.09999999999968</v>
      </c>
      <c r="BQ147" s="1">
        <v>1000</v>
      </c>
      <c r="BR147" s="1">
        <v>501</v>
      </c>
      <c r="BS147" s="1">
        <v>1434.923522332314</v>
      </c>
      <c r="BT147" s="1">
        <v>287.21831632653061</v>
      </c>
      <c r="BU147" s="1">
        <v>555.44999999999993</v>
      </c>
      <c r="BV147" s="1">
        <v>0</v>
      </c>
      <c r="BW147" s="1">
        <v>107.5</v>
      </c>
      <c r="BX147" s="1">
        <v>11892.291413506149</v>
      </c>
      <c r="BY147" s="1">
        <v>12965.73146284894</v>
      </c>
      <c r="BZ147" s="1">
        <v>221.14615384615391</v>
      </c>
      <c r="CA147" s="1">
        <v>2106.6750000000002</v>
      </c>
      <c r="CB147" s="1">
        <v>450.5625</v>
      </c>
      <c r="CC147" s="1">
        <v>62.099999999999987</v>
      </c>
      <c r="CD147" s="1">
        <v>72.599999999999994</v>
      </c>
      <c r="CE147" s="1">
        <v>290.7</v>
      </c>
      <c r="CF147" s="1">
        <v>932.87401960036595</v>
      </c>
      <c r="CG147" s="1">
        <v>1101.455045945715</v>
      </c>
      <c r="CH147" s="1">
        <v>50</v>
      </c>
      <c r="CI147" s="1">
        <v>535.97500000000002</v>
      </c>
      <c r="CJ147" s="1">
        <v>88.5</v>
      </c>
      <c r="CK147" s="1">
        <v>643.90159090909094</v>
      </c>
      <c r="CL147" s="1">
        <v>366.32954545454538</v>
      </c>
      <c r="CM147" s="1">
        <v>153.35110294117649</v>
      </c>
      <c r="CN147" s="1">
        <v>99.1875</v>
      </c>
      <c r="CO147" s="1">
        <v>716.6953125</v>
      </c>
      <c r="CP147" s="1">
        <v>83.427166666666722</v>
      </c>
      <c r="CQ147" s="1">
        <v>82.319543478260925</v>
      </c>
      <c r="CR147" s="1">
        <v>80.952210144927591</v>
      </c>
      <c r="CS147" s="1">
        <v>50</v>
      </c>
      <c r="CT147" s="1">
        <v>81.899999999999977</v>
      </c>
      <c r="CU147" s="1">
        <v>380</v>
      </c>
      <c r="CV147" s="1">
        <v>1441.8</v>
      </c>
      <c r="CW147" s="1">
        <v>100.5</v>
      </c>
      <c r="CX147" s="1">
        <v>1028.021382598758</v>
      </c>
      <c r="CY147" s="1">
        <v>25</v>
      </c>
      <c r="CZ147" s="1">
        <v>1052.1065266393441</v>
      </c>
      <c r="DA147" s="1">
        <v>318.20625140056018</v>
      </c>
      <c r="DB147" s="1">
        <v>959.49580350591395</v>
      </c>
      <c r="DC147" s="1">
        <v>50</v>
      </c>
      <c r="DD147" s="1">
        <v>2092.8674763555309</v>
      </c>
      <c r="DE147" s="1">
        <v>3292.8478062729259</v>
      </c>
      <c r="DF147" s="1">
        <v>656.4375</v>
      </c>
      <c r="DG147" s="1">
        <v>78.599999999999966</v>
      </c>
      <c r="DH147" s="1">
        <v>1075.3125</v>
      </c>
      <c r="DI147" s="1">
        <v>381.30833333333328</v>
      </c>
      <c r="DJ147" s="1">
        <v>0</v>
      </c>
      <c r="DK147" s="1">
        <v>843.55591006737632</v>
      </c>
      <c r="DL147" s="1">
        <v>734.60207675136223</v>
      </c>
      <c r="DM147" s="1">
        <v>988.125</v>
      </c>
      <c r="DN147" s="1">
        <v>167.3125</v>
      </c>
      <c r="DO147" s="1">
        <v>137.1875</v>
      </c>
      <c r="DP147" s="1">
        <v>212.296875</v>
      </c>
      <c r="DQ147" s="1">
        <v>50</v>
      </c>
      <c r="DR147" s="1">
        <v>578.96590909090912</v>
      </c>
      <c r="DS147" s="1">
        <v>839.0625</v>
      </c>
      <c r="DZ147" s="1">
        <v>134849.92445220659</v>
      </c>
      <c r="EA147" s="1" t="s">
        <v>486</v>
      </c>
    </row>
    <row r="148" spans="1:131" x14ac:dyDescent="0.2">
      <c r="A148" s="2" t="s">
        <v>487</v>
      </c>
      <c r="B148" s="1">
        <v>4090.4076258240671</v>
      </c>
      <c r="C148" s="1">
        <v>972.72999999999979</v>
      </c>
      <c r="D148" s="1">
        <v>100</v>
      </c>
      <c r="E148" s="1">
        <v>297.11000000000013</v>
      </c>
      <c r="F148" s="1">
        <v>2165.6843181818181</v>
      </c>
      <c r="G148" s="1">
        <v>627.44174598930499</v>
      </c>
      <c r="H148" s="1">
        <v>177.6</v>
      </c>
      <c r="I148" s="1">
        <v>37</v>
      </c>
      <c r="J148" s="1">
        <v>514.15688194444442</v>
      </c>
      <c r="K148" s="1">
        <v>743.91470588235256</v>
      </c>
      <c r="L148" s="1">
        <v>405.37538461538469</v>
      </c>
      <c r="M148" s="1">
        <v>407.68000000000012</v>
      </c>
      <c r="O148" s="1">
        <v>12790.016672483251</v>
      </c>
      <c r="P148" s="1">
        <v>615.30227272727257</v>
      </c>
      <c r="Q148" s="1">
        <v>2067.3543816335869</v>
      </c>
      <c r="R148" s="1">
        <v>1246.0666349206349</v>
      </c>
      <c r="S148" s="1">
        <v>129.15</v>
      </c>
      <c r="T148" s="1">
        <v>1409.85</v>
      </c>
      <c r="U148" s="1">
        <v>1512.8597423029571</v>
      </c>
      <c r="V148" s="1">
        <v>0</v>
      </c>
      <c r="W148" s="1">
        <v>1803.000202505883</v>
      </c>
      <c r="X148" s="1">
        <v>1373.742380442385</v>
      </c>
      <c r="Y148" s="1">
        <v>208.8479779411764</v>
      </c>
      <c r="Z148" s="1">
        <v>1618.05</v>
      </c>
      <c r="AA148" s="1">
        <v>86.249999999999972</v>
      </c>
      <c r="AB148" s="1">
        <v>250.88000000000011</v>
      </c>
      <c r="AC148" s="1">
        <v>941.08610256410248</v>
      </c>
      <c r="AD148" s="1">
        <v>324.88086220697528</v>
      </c>
      <c r="AE148" s="1">
        <v>4150.0772727272733</v>
      </c>
      <c r="AF148" s="1">
        <v>681.56826923076915</v>
      </c>
      <c r="AG148" s="1">
        <v>988.10769230769233</v>
      </c>
      <c r="AH148" s="1">
        <v>122.9325000000008</v>
      </c>
      <c r="AI148" s="1">
        <v>513.53106617646881</v>
      </c>
      <c r="AJ148" s="1">
        <v>368.560356058092</v>
      </c>
      <c r="AK148" s="1">
        <v>7242.3442702578304</v>
      </c>
      <c r="AL148" s="1">
        <v>3222.703125</v>
      </c>
      <c r="AM148" s="1">
        <v>25.8</v>
      </c>
      <c r="AN148" s="1">
        <v>388.04910930735929</v>
      </c>
      <c r="AO148" s="1">
        <v>69.887878787878776</v>
      </c>
      <c r="AP148" s="1">
        <v>0</v>
      </c>
      <c r="AQ148" s="1">
        <v>0</v>
      </c>
      <c r="AR148" s="1">
        <v>2721.4234151068049</v>
      </c>
      <c r="AS148" s="1">
        <v>370.01347222222222</v>
      </c>
      <c r="AU148" s="1">
        <v>1136.0499383311881</v>
      </c>
      <c r="AV148" s="1">
        <v>1985.340795049487</v>
      </c>
      <c r="AW148" s="1">
        <v>332.69999999999987</v>
      </c>
      <c r="AX148" s="1">
        <v>675.875</v>
      </c>
      <c r="AY148" s="1">
        <v>174.453125</v>
      </c>
      <c r="AZ148" s="1">
        <v>529.47</v>
      </c>
      <c r="BA148" s="1">
        <v>573.46874999999977</v>
      </c>
      <c r="BB148" s="1">
        <v>309.90000000000009</v>
      </c>
      <c r="BC148" s="1">
        <v>118.0821428571429</v>
      </c>
      <c r="BD148" s="1">
        <v>0</v>
      </c>
      <c r="BE148" s="1">
        <v>990.5</v>
      </c>
      <c r="BF148" s="1">
        <v>226.14121463642769</v>
      </c>
      <c r="BG148" s="1">
        <v>3950.253754303988</v>
      </c>
      <c r="BH148" s="1">
        <v>263.65406363084759</v>
      </c>
      <c r="BJ148" s="1">
        <v>5034.3658348619292</v>
      </c>
      <c r="BK148" s="1">
        <v>735.5</v>
      </c>
      <c r="BL148" s="1">
        <v>149.84579439252329</v>
      </c>
      <c r="BM148" s="1">
        <v>546.60000000000014</v>
      </c>
      <c r="BN148" s="1">
        <v>0</v>
      </c>
      <c r="BO148" s="1">
        <v>118.75</v>
      </c>
      <c r="BP148" s="1">
        <v>599.09999999999968</v>
      </c>
      <c r="BQ148" s="1">
        <v>200</v>
      </c>
      <c r="BR148" s="1">
        <v>501</v>
      </c>
      <c r="BS148" s="1">
        <v>1350.2992167767579</v>
      </c>
      <c r="BT148" s="1">
        <v>287.21831632653061</v>
      </c>
      <c r="BU148" s="1">
        <v>555.44999999999993</v>
      </c>
      <c r="BV148" s="1">
        <v>0</v>
      </c>
      <c r="BW148" s="1">
        <v>107.5</v>
      </c>
      <c r="BX148" s="1">
        <v>14276.624316742211</v>
      </c>
      <c r="BY148" s="1">
        <v>11817.148503665259</v>
      </c>
      <c r="BZ148" s="1">
        <v>221.14615384615391</v>
      </c>
      <c r="CA148" s="1">
        <v>2106.6750000000002</v>
      </c>
      <c r="CB148" s="1">
        <v>450.5625</v>
      </c>
      <c r="CC148" s="1">
        <v>62.099999999999987</v>
      </c>
      <c r="CD148" s="1">
        <v>72.599999999999994</v>
      </c>
      <c r="CE148" s="1">
        <v>290.7</v>
      </c>
      <c r="CF148" s="1">
        <v>677.04929924242435</v>
      </c>
      <c r="CG148" s="1">
        <v>519.00504594571566</v>
      </c>
      <c r="CH148" s="1">
        <v>50</v>
      </c>
      <c r="CI148" s="1">
        <v>35.974999999999987</v>
      </c>
      <c r="CJ148" s="1">
        <v>88.5</v>
      </c>
      <c r="CK148" s="1">
        <v>143.90159090909091</v>
      </c>
      <c r="CL148" s="1">
        <v>366.32954545454538</v>
      </c>
      <c r="CM148" s="1">
        <v>153.35110294117649</v>
      </c>
      <c r="CN148" s="1">
        <v>99.1875</v>
      </c>
      <c r="CO148" s="1">
        <v>716.6953125</v>
      </c>
      <c r="CP148" s="1">
        <v>83.427166666666722</v>
      </c>
      <c r="CQ148" s="1">
        <v>82.319543478260925</v>
      </c>
      <c r="CR148" s="1">
        <v>2080.952210144927</v>
      </c>
      <c r="CS148" s="1">
        <v>50</v>
      </c>
      <c r="CT148" s="1">
        <v>81.899999999999977</v>
      </c>
      <c r="CU148" s="1">
        <v>340</v>
      </c>
      <c r="CV148" s="1">
        <v>1441.8</v>
      </c>
      <c r="CW148" s="1">
        <v>100.5</v>
      </c>
      <c r="CX148" s="1">
        <v>887.67138259875878</v>
      </c>
      <c r="CY148" s="1">
        <v>25</v>
      </c>
      <c r="CZ148" s="1">
        <v>1052.1065266393441</v>
      </c>
      <c r="DA148" s="1">
        <v>318.20625140056018</v>
      </c>
      <c r="DB148" s="1">
        <v>859.69118165717452</v>
      </c>
      <c r="DC148" s="1">
        <v>50</v>
      </c>
      <c r="DD148" s="1">
        <v>4030.0947490828039</v>
      </c>
      <c r="DE148" s="1">
        <v>3292.8478062729259</v>
      </c>
      <c r="DF148" s="1">
        <v>656.4375</v>
      </c>
      <c r="DG148" s="1">
        <v>78.599999999999966</v>
      </c>
      <c r="DH148" s="1">
        <v>1075.3125</v>
      </c>
      <c r="DI148" s="1">
        <v>381.30833333333328</v>
      </c>
      <c r="DJ148" s="1">
        <v>0</v>
      </c>
      <c r="DK148" s="1">
        <v>633.3089712918661</v>
      </c>
      <c r="DL148" s="1">
        <v>659.60207675136223</v>
      </c>
      <c r="DM148" s="1">
        <v>988.125</v>
      </c>
      <c r="DN148" s="1">
        <v>167.3125</v>
      </c>
      <c r="DO148" s="1">
        <v>187.1875</v>
      </c>
      <c r="DP148" s="1">
        <v>212.296875</v>
      </c>
      <c r="DQ148" s="1">
        <v>50</v>
      </c>
      <c r="DR148" s="1">
        <v>578.96590909090912</v>
      </c>
      <c r="DS148" s="1">
        <v>839.0625</v>
      </c>
      <c r="DZ148" s="1">
        <v>132664.54162017029</v>
      </c>
      <c r="EA148" s="1" t="s">
        <v>487</v>
      </c>
    </row>
    <row r="149" spans="1:131" x14ac:dyDescent="0.2">
      <c r="A149" s="2" t="s">
        <v>488</v>
      </c>
      <c r="B149" s="1">
        <v>3111.2276258240699</v>
      </c>
      <c r="C149" s="1">
        <v>972.72999999999979</v>
      </c>
      <c r="D149" s="1">
        <v>100</v>
      </c>
      <c r="E149" s="1">
        <v>297.11000000000013</v>
      </c>
      <c r="F149" s="1">
        <v>1380.6877964426881</v>
      </c>
      <c r="G149" s="1">
        <v>627.44174598930499</v>
      </c>
      <c r="H149" s="1">
        <v>177.6</v>
      </c>
      <c r="I149" s="1">
        <v>37</v>
      </c>
      <c r="J149" s="1">
        <v>514.15688194444442</v>
      </c>
      <c r="K149" s="1">
        <v>743.91470588235256</v>
      </c>
      <c r="L149" s="1">
        <v>405.37538461538469</v>
      </c>
      <c r="M149" s="1">
        <v>407.68000000000012</v>
      </c>
      <c r="O149" s="1">
        <v>20698.830005816581</v>
      </c>
      <c r="P149" s="1">
        <v>615.30227272727257</v>
      </c>
      <c r="Q149" s="1">
        <v>2042.3543816335871</v>
      </c>
      <c r="R149" s="1">
        <v>1246.0666349206349</v>
      </c>
      <c r="S149" s="1">
        <v>129.15</v>
      </c>
      <c r="T149" s="1">
        <v>1409.85</v>
      </c>
      <c r="U149" s="1">
        <v>1512.8597423029571</v>
      </c>
      <c r="V149" s="1">
        <v>0</v>
      </c>
      <c r="W149" s="1">
        <v>1803.000202505883</v>
      </c>
      <c r="X149" s="1">
        <v>1373.742380442385</v>
      </c>
      <c r="Y149" s="1">
        <v>183.8479779411764</v>
      </c>
      <c r="Z149" s="1">
        <v>1618.05</v>
      </c>
      <c r="AA149" s="1">
        <v>86.249999999999972</v>
      </c>
      <c r="AB149" s="1">
        <v>250.88000000000011</v>
      </c>
      <c r="AC149" s="1">
        <v>941.08610256410248</v>
      </c>
      <c r="AD149" s="1">
        <v>324.88086220697528</v>
      </c>
      <c r="AE149" s="1">
        <v>4150.0772727272733</v>
      </c>
      <c r="AF149" s="1">
        <v>681.56826923076915</v>
      </c>
      <c r="AG149" s="1">
        <v>988.10769230769233</v>
      </c>
      <c r="AH149" s="1">
        <v>122.9325000000008</v>
      </c>
      <c r="AI149" s="1">
        <v>513.53106617646881</v>
      </c>
      <c r="AJ149" s="1">
        <v>368.560356058092</v>
      </c>
      <c r="AK149" s="1">
        <v>5634.2442702578301</v>
      </c>
      <c r="AL149" s="1">
        <v>3222.703125</v>
      </c>
      <c r="AM149" s="1">
        <v>25.8</v>
      </c>
      <c r="AN149" s="1">
        <v>438.04910930735929</v>
      </c>
      <c r="AO149" s="1">
        <v>69.887878787878776</v>
      </c>
      <c r="AP149" s="1">
        <v>0</v>
      </c>
      <c r="AQ149" s="1">
        <v>0</v>
      </c>
      <c r="AR149" s="1">
        <v>2606.4234151068049</v>
      </c>
      <c r="AS149" s="1">
        <v>370.01347222222222</v>
      </c>
      <c r="AU149" s="1">
        <v>1136.0499383311881</v>
      </c>
      <c r="AV149" s="1">
        <v>1886.9198352753101</v>
      </c>
      <c r="AW149" s="1">
        <v>332.69999999999987</v>
      </c>
      <c r="AX149" s="1">
        <v>728.625</v>
      </c>
      <c r="AY149" s="1">
        <v>174.453125</v>
      </c>
      <c r="AZ149" s="1">
        <v>529.47</v>
      </c>
      <c r="BA149" s="1">
        <v>573.46874999999977</v>
      </c>
      <c r="BB149" s="1">
        <v>309.90000000000009</v>
      </c>
      <c r="BC149" s="1">
        <v>118.0821428571429</v>
      </c>
      <c r="BD149" s="1">
        <v>0</v>
      </c>
      <c r="BE149" s="1">
        <v>990.5</v>
      </c>
      <c r="BF149" s="1">
        <v>226.14121463642769</v>
      </c>
      <c r="BG149" s="1">
        <v>1936.4302248922229</v>
      </c>
      <c r="BH149" s="1">
        <v>263.65406363084759</v>
      </c>
      <c r="BJ149" s="1">
        <v>5288.5047501806648</v>
      </c>
      <c r="BK149" s="1">
        <v>735.5</v>
      </c>
      <c r="BL149" s="1">
        <v>149.84579439252329</v>
      </c>
      <c r="BM149" s="1">
        <v>546.60000000000014</v>
      </c>
      <c r="BN149" s="1">
        <v>0</v>
      </c>
      <c r="BO149" s="1">
        <v>118.75</v>
      </c>
      <c r="BP149" s="1">
        <v>599.09999999999968</v>
      </c>
      <c r="BQ149" s="1">
        <v>200</v>
      </c>
      <c r="BR149" s="1">
        <v>501</v>
      </c>
      <c r="BS149" s="1">
        <v>1355.8602854790479</v>
      </c>
      <c r="BT149" s="1">
        <v>287.21831632653061</v>
      </c>
      <c r="BU149" s="1">
        <v>555.44999999999993</v>
      </c>
      <c r="BV149" s="1">
        <v>0</v>
      </c>
      <c r="BW149" s="1">
        <v>95</v>
      </c>
      <c r="BX149" s="1">
        <v>22589.217162698649</v>
      </c>
      <c r="BY149" s="1">
        <v>5290.1985036652586</v>
      </c>
      <c r="BZ149" s="1">
        <v>221.14615384615391</v>
      </c>
      <c r="CA149" s="1">
        <v>2106.6750000000002</v>
      </c>
      <c r="CB149" s="1">
        <v>450.5625</v>
      </c>
      <c r="CC149" s="1">
        <v>62.099999999999987</v>
      </c>
      <c r="CD149" s="1">
        <v>72.599999999999994</v>
      </c>
      <c r="CE149" s="1">
        <v>290.7</v>
      </c>
      <c r="CF149" s="1">
        <v>338.38008020642661</v>
      </c>
      <c r="CG149" s="1">
        <v>611.50504594571566</v>
      </c>
      <c r="CH149" s="1">
        <v>50</v>
      </c>
      <c r="CI149" s="1">
        <v>28.475000000000001</v>
      </c>
      <c r="CJ149" s="1">
        <v>88.5</v>
      </c>
      <c r="CK149" s="1">
        <v>183.43559090909091</v>
      </c>
      <c r="CL149" s="1">
        <v>366.32954545454538</v>
      </c>
      <c r="CM149" s="1">
        <v>115.85110294117651</v>
      </c>
      <c r="CN149" s="1">
        <v>99.1875</v>
      </c>
      <c r="CO149" s="1">
        <v>716.6953125</v>
      </c>
      <c r="CP149" s="1">
        <v>83.427166666666722</v>
      </c>
      <c r="CQ149" s="1">
        <v>82.319543478260925</v>
      </c>
      <c r="CR149" s="1">
        <v>3180.952210144927</v>
      </c>
      <c r="CS149" s="1">
        <v>50</v>
      </c>
      <c r="CT149" s="1">
        <v>81.899999999999977</v>
      </c>
      <c r="CU149" s="1">
        <v>312.70362637362632</v>
      </c>
      <c r="CV149" s="1">
        <v>1441.8</v>
      </c>
      <c r="CW149" s="1">
        <v>100.5</v>
      </c>
      <c r="CX149" s="1">
        <v>887.67138259875878</v>
      </c>
      <c r="CY149" s="1">
        <v>0</v>
      </c>
      <c r="CZ149" s="1">
        <v>482.83985997267729</v>
      </c>
      <c r="DA149" s="1">
        <v>293.20625140056018</v>
      </c>
      <c r="DB149" s="1">
        <v>839.74028880003164</v>
      </c>
      <c r="DC149" s="1">
        <v>50</v>
      </c>
      <c r="DD149" s="1">
        <v>8438.0244365828039</v>
      </c>
      <c r="DE149" s="1">
        <v>3292.8478062729259</v>
      </c>
      <c r="DF149" s="1">
        <v>656.4375</v>
      </c>
      <c r="DG149" s="1">
        <v>78.599999999999966</v>
      </c>
      <c r="DH149" s="1">
        <v>1075.3125</v>
      </c>
      <c r="DI149" s="1">
        <v>381.30833333333328</v>
      </c>
      <c r="DJ149" s="1">
        <v>0</v>
      </c>
      <c r="DK149" s="1">
        <v>283.25591006737642</v>
      </c>
      <c r="DL149" s="1">
        <v>659.60207675136223</v>
      </c>
      <c r="DM149" s="1">
        <v>988.125</v>
      </c>
      <c r="DN149" s="1">
        <v>167.3125</v>
      </c>
      <c r="DO149" s="1">
        <v>157.1875</v>
      </c>
      <c r="DP149" s="1">
        <v>189.796875</v>
      </c>
      <c r="DQ149" s="1">
        <v>50</v>
      </c>
      <c r="DR149" s="1">
        <v>578.96590909090912</v>
      </c>
      <c r="DS149" s="1">
        <v>839.0625</v>
      </c>
      <c r="DZ149" s="1">
        <v>141246.65424664531</v>
      </c>
      <c r="EA149" s="1" t="s">
        <v>488</v>
      </c>
    </row>
    <row r="150" spans="1:131" x14ac:dyDescent="0.2">
      <c r="A150" s="2" t="s">
        <v>489</v>
      </c>
      <c r="B150" s="1">
        <v>3111.2276258240699</v>
      </c>
      <c r="C150" s="1">
        <v>972.72999999999979</v>
      </c>
      <c r="D150" s="1">
        <v>100</v>
      </c>
      <c r="E150" s="1">
        <v>297.11000000000013</v>
      </c>
      <c r="F150" s="1">
        <v>1380.6877964426881</v>
      </c>
      <c r="G150" s="1">
        <v>627.44174598930499</v>
      </c>
      <c r="H150" s="1">
        <v>177.6</v>
      </c>
      <c r="I150" s="1">
        <v>37</v>
      </c>
      <c r="J150" s="1">
        <v>514.15688194444442</v>
      </c>
      <c r="K150" s="1">
        <v>743.91470588235256</v>
      </c>
      <c r="L150" s="1">
        <v>405.37538461538469</v>
      </c>
      <c r="M150" s="1">
        <v>407.68000000000012</v>
      </c>
      <c r="O150" s="1">
        <v>12298.830005816581</v>
      </c>
      <c r="P150" s="1">
        <v>615.30227272727257</v>
      </c>
      <c r="Q150" s="1">
        <v>2042.3543816335871</v>
      </c>
      <c r="R150" s="1">
        <v>1246.0666349206349</v>
      </c>
      <c r="S150" s="1">
        <v>129.15</v>
      </c>
      <c r="T150" s="1">
        <v>1409.85</v>
      </c>
      <c r="U150" s="1">
        <v>1587.8597423029571</v>
      </c>
      <c r="V150" s="1">
        <v>0</v>
      </c>
      <c r="W150" s="1">
        <v>1803.000202505883</v>
      </c>
      <c r="X150" s="1">
        <v>1373.742380442385</v>
      </c>
      <c r="Y150" s="1">
        <v>183.8479779411764</v>
      </c>
      <c r="Z150" s="1">
        <v>1618.05</v>
      </c>
      <c r="AA150" s="1">
        <v>86.249999999999972</v>
      </c>
      <c r="AB150" s="1">
        <v>250.88000000000011</v>
      </c>
      <c r="AC150" s="1">
        <v>941.08610256410248</v>
      </c>
      <c r="AD150" s="1">
        <v>324.88086220697528</v>
      </c>
      <c r="AE150" s="1">
        <v>4150.0772727272733</v>
      </c>
      <c r="AF150" s="1">
        <v>681.56826923076915</v>
      </c>
      <c r="AG150" s="1">
        <v>988.10769230769233</v>
      </c>
      <c r="AH150" s="1">
        <v>122.9325000000008</v>
      </c>
      <c r="AI150" s="1">
        <v>513.53106617646881</v>
      </c>
      <c r="AJ150" s="1">
        <v>368.560356058092</v>
      </c>
      <c r="AK150" s="1">
        <v>8134.2442702578301</v>
      </c>
      <c r="AL150" s="1">
        <v>3222.703125</v>
      </c>
      <c r="AM150" s="1">
        <v>25.8</v>
      </c>
      <c r="AN150" s="1">
        <v>438.04910930735929</v>
      </c>
      <c r="AO150" s="1">
        <v>69.887878787878776</v>
      </c>
      <c r="AP150" s="1">
        <v>0</v>
      </c>
      <c r="AQ150" s="1">
        <v>0</v>
      </c>
      <c r="AR150" s="1">
        <v>8264.652581773471</v>
      </c>
      <c r="AS150" s="1">
        <v>370.01347222222222</v>
      </c>
      <c r="AU150" s="1">
        <v>1136.0499383311881</v>
      </c>
      <c r="AV150" s="1">
        <v>1886.9198352753101</v>
      </c>
      <c r="AW150" s="1">
        <v>332.69999999999987</v>
      </c>
      <c r="AX150" s="1">
        <v>728.625</v>
      </c>
      <c r="AY150" s="1">
        <v>174.453125</v>
      </c>
      <c r="AZ150" s="1">
        <v>529.47</v>
      </c>
      <c r="BA150" s="1">
        <v>573.46874999999977</v>
      </c>
      <c r="BB150" s="1">
        <v>309.90000000000009</v>
      </c>
      <c r="BC150" s="1">
        <v>118.0821428571429</v>
      </c>
      <c r="BD150" s="1">
        <v>0</v>
      </c>
      <c r="BE150" s="1">
        <v>990.5</v>
      </c>
      <c r="BF150" s="1">
        <v>226.14121463642769</v>
      </c>
      <c r="BG150" s="1">
        <v>1861.4302248922229</v>
      </c>
      <c r="BH150" s="1">
        <v>263.65406363084759</v>
      </c>
      <c r="BJ150" s="1">
        <v>5332.638083513998</v>
      </c>
      <c r="BK150" s="1">
        <v>735.5</v>
      </c>
      <c r="BL150" s="1">
        <v>149.84579439252329</v>
      </c>
      <c r="BM150" s="1">
        <v>546.60000000000014</v>
      </c>
      <c r="BN150" s="1">
        <v>0</v>
      </c>
      <c r="BO150" s="1">
        <v>118.75</v>
      </c>
      <c r="BP150" s="1">
        <v>599.09999999999968</v>
      </c>
      <c r="BQ150" s="1">
        <v>599.24999999999989</v>
      </c>
      <c r="BR150" s="1">
        <v>501</v>
      </c>
      <c r="BS150" s="1">
        <v>1355.8602854790479</v>
      </c>
      <c r="BT150" s="1">
        <v>287.21831632653061</v>
      </c>
      <c r="BU150" s="1">
        <v>555.44999999999993</v>
      </c>
      <c r="BV150" s="1">
        <v>0</v>
      </c>
      <c r="BW150" s="1">
        <v>45.000000000000007</v>
      </c>
      <c r="BX150" s="1">
        <v>20709.47330284485</v>
      </c>
      <c r="BY150" s="1">
        <v>10238.75850366526</v>
      </c>
      <c r="BZ150" s="1">
        <v>221.14615384615391</v>
      </c>
      <c r="CA150" s="1">
        <v>2106.6750000000002</v>
      </c>
      <c r="CB150" s="1">
        <v>450.5625</v>
      </c>
      <c r="CC150" s="1">
        <v>62.099999999999987</v>
      </c>
      <c r="CD150" s="1">
        <v>72.599999999999994</v>
      </c>
      <c r="CE150" s="1">
        <v>290.7</v>
      </c>
      <c r="CF150" s="1">
        <v>338.38008020642661</v>
      </c>
      <c r="CG150" s="1">
        <v>611.50504594571566</v>
      </c>
      <c r="CH150" s="1">
        <v>50</v>
      </c>
      <c r="CI150" s="1">
        <v>28.475000000000001</v>
      </c>
      <c r="CJ150" s="1">
        <v>88.5</v>
      </c>
      <c r="CK150" s="1">
        <v>183.43559090909091</v>
      </c>
      <c r="CL150" s="1">
        <v>366.32954545454538</v>
      </c>
      <c r="CM150" s="1">
        <v>115.85110294117651</v>
      </c>
      <c r="CN150" s="1">
        <v>99.1875</v>
      </c>
      <c r="CO150" s="1">
        <v>716.6953125</v>
      </c>
      <c r="CP150" s="1">
        <v>83.427166666666722</v>
      </c>
      <c r="CQ150" s="1">
        <v>82.319543478260925</v>
      </c>
      <c r="CR150" s="1">
        <v>3180.952210144927</v>
      </c>
      <c r="CS150" s="1">
        <v>50</v>
      </c>
      <c r="CT150" s="1">
        <v>81.899999999999977</v>
      </c>
      <c r="CU150" s="1">
        <v>312.70362637362632</v>
      </c>
      <c r="CV150" s="1">
        <v>1441.8</v>
      </c>
      <c r="CW150" s="1">
        <v>100.5</v>
      </c>
      <c r="CX150" s="1">
        <v>762.67138259875878</v>
      </c>
      <c r="CY150" s="1">
        <v>0</v>
      </c>
      <c r="CZ150" s="1">
        <v>482.83985997267729</v>
      </c>
      <c r="DA150" s="1">
        <v>218.20625140056021</v>
      </c>
      <c r="DB150" s="1">
        <v>839.74028880003164</v>
      </c>
      <c r="DC150" s="1">
        <v>50</v>
      </c>
      <c r="DD150" s="1">
        <v>5991.2755645908264</v>
      </c>
      <c r="DE150" s="1">
        <v>3617.8478062729259</v>
      </c>
      <c r="DF150" s="1">
        <v>656.4375</v>
      </c>
      <c r="DG150" s="1">
        <v>78.599999999999966</v>
      </c>
      <c r="DH150" s="1">
        <v>1075.3125</v>
      </c>
      <c r="DI150" s="1">
        <v>381.30833333333328</v>
      </c>
      <c r="DJ150" s="1">
        <v>0</v>
      </c>
      <c r="DK150" s="1">
        <v>283.25591006737642</v>
      </c>
      <c r="DL150" s="1">
        <v>659.60207675136223</v>
      </c>
      <c r="DM150" s="1">
        <v>988.125</v>
      </c>
      <c r="DN150" s="1">
        <v>167.3125</v>
      </c>
      <c r="DO150" s="1">
        <v>157.1875</v>
      </c>
      <c r="DP150" s="1">
        <v>114.796875</v>
      </c>
      <c r="DQ150" s="1">
        <v>50</v>
      </c>
      <c r="DR150" s="1">
        <v>578.96590909090912</v>
      </c>
      <c r="DS150" s="1">
        <v>839.0625</v>
      </c>
      <c r="DZ150" s="1">
        <v>142070.3340147995</v>
      </c>
      <c r="EA150" s="1" t="s">
        <v>489</v>
      </c>
    </row>
    <row r="151" spans="1:131" x14ac:dyDescent="0.2">
      <c r="A151" s="2" t="s">
        <v>490</v>
      </c>
      <c r="B151" s="1">
        <v>3111.2276258240699</v>
      </c>
      <c r="C151" s="1">
        <v>972.72999999999979</v>
      </c>
      <c r="D151" s="1">
        <v>100</v>
      </c>
      <c r="E151" s="1">
        <v>297.11000000000013</v>
      </c>
      <c r="F151" s="1">
        <v>1380.6877964426881</v>
      </c>
      <c r="G151" s="1">
        <v>627.44174598930499</v>
      </c>
      <c r="H151" s="1">
        <v>177.6</v>
      </c>
      <c r="I151" s="1">
        <v>37</v>
      </c>
      <c r="J151" s="1">
        <v>514.15688194444442</v>
      </c>
      <c r="K151" s="1">
        <v>743.91470588235256</v>
      </c>
      <c r="L151" s="1">
        <v>405.37538461538469</v>
      </c>
      <c r="M151" s="1">
        <v>407.68000000000012</v>
      </c>
      <c r="O151" s="1">
        <v>12123.830005816581</v>
      </c>
      <c r="P151" s="1">
        <v>615.30227272727257</v>
      </c>
      <c r="Q151" s="1">
        <v>1426.3472387764441</v>
      </c>
      <c r="R151" s="1">
        <v>1246.0666349206349</v>
      </c>
      <c r="S151" s="1">
        <v>129.15</v>
      </c>
      <c r="T151" s="1">
        <v>1409.85</v>
      </c>
      <c r="U151" s="1">
        <v>1587.8597423029571</v>
      </c>
      <c r="V151" s="1">
        <v>0</v>
      </c>
      <c r="W151" s="1">
        <v>1803.000202505883</v>
      </c>
      <c r="X151" s="1">
        <v>707.8138090138134</v>
      </c>
      <c r="Y151" s="1">
        <v>183.8479779411764</v>
      </c>
      <c r="Z151" s="1">
        <v>1618.05</v>
      </c>
      <c r="AA151" s="1">
        <v>86.249999999999972</v>
      </c>
      <c r="AB151" s="1">
        <v>250.88000000000011</v>
      </c>
      <c r="AC151" s="1">
        <v>941.08610256410248</v>
      </c>
      <c r="AD151" s="1">
        <v>324.88086220697528</v>
      </c>
      <c r="AE151" s="1">
        <v>4150.0772727272733</v>
      </c>
      <c r="AF151" s="1">
        <v>681.56826923076915</v>
      </c>
      <c r="AG151" s="1">
        <v>988.10769230769233</v>
      </c>
      <c r="AH151" s="1">
        <v>122.9325000000008</v>
      </c>
      <c r="AI151" s="1">
        <v>513.53106617646881</v>
      </c>
      <c r="AJ151" s="1">
        <v>368.560356058092</v>
      </c>
      <c r="AK151" s="1">
        <v>5739.6879166666658</v>
      </c>
      <c r="AL151" s="1">
        <v>3222.703125</v>
      </c>
      <c r="AM151" s="1">
        <v>25.8</v>
      </c>
      <c r="AN151" s="1">
        <v>363.04910930735929</v>
      </c>
      <c r="AO151" s="1">
        <v>69.887878787878776</v>
      </c>
      <c r="AP151" s="1">
        <v>0</v>
      </c>
      <c r="AQ151" s="1">
        <v>0</v>
      </c>
      <c r="AR151" s="1">
        <v>2009.838187834077</v>
      </c>
      <c r="AS151" s="1">
        <v>370.01347222222222</v>
      </c>
      <c r="AU151" s="1">
        <v>1136.0499383311881</v>
      </c>
      <c r="AV151" s="1">
        <v>1886.9198352753101</v>
      </c>
      <c r="AW151" s="1">
        <v>332.69999999999987</v>
      </c>
      <c r="AX151" s="1">
        <v>728.625</v>
      </c>
      <c r="AY151" s="1">
        <v>174.453125</v>
      </c>
      <c r="AZ151" s="1">
        <v>529.47</v>
      </c>
      <c r="BA151" s="1">
        <v>573.46874999999977</v>
      </c>
      <c r="BB151" s="1">
        <v>309.90000000000009</v>
      </c>
      <c r="BC151" s="1">
        <v>118.0821428571429</v>
      </c>
      <c r="BD151" s="1">
        <v>0</v>
      </c>
      <c r="BE151" s="1">
        <v>990.5</v>
      </c>
      <c r="BF151" s="1">
        <v>226.14121463642769</v>
      </c>
      <c r="BG151" s="1">
        <v>1861.4302248922229</v>
      </c>
      <c r="BH151" s="1">
        <v>263.65406363084759</v>
      </c>
      <c r="BJ151" s="1">
        <v>5032.638083513998</v>
      </c>
      <c r="BK151" s="1">
        <v>735.5</v>
      </c>
      <c r="BL151" s="1">
        <v>149.84579439252329</v>
      </c>
      <c r="BM151" s="1">
        <v>546.60000000000014</v>
      </c>
      <c r="BN151" s="1">
        <v>0</v>
      </c>
      <c r="BO151" s="1">
        <v>118.75</v>
      </c>
      <c r="BP151" s="1">
        <v>599.09999999999968</v>
      </c>
      <c r="BQ151" s="1">
        <v>599.24999999999989</v>
      </c>
      <c r="BR151" s="1">
        <v>501</v>
      </c>
      <c r="BS151" s="1">
        <v>1355.8602854790479</v>
      </c>
      <c r="BT151" s="1">
        <v>287.21831632653061</v>
      </c>
      <c r="BU151" s="1">
        <v>555.44999999999993</v>
      </c>
      <c r="BV151" s="1">
        <v>0</v>
      </c>
      <c r="BW151" s="1">
        <v>45.000000000000007</v>
      </c>
      <c r="BX151" s="1">
        <v>17084.893990245859</v>
      </c>
      <c r="BY151" s="1">
        <v>8395.7314628489366</v>
      </c>
      <c r="BZ151" s="1">
        <v>221.14615384615391</v>
      </c>
      <c r="CA151" s="1">
        <v>2106.6750000000002</v>
      </c>
      <c r="CB151" s="1">
        <v>450.5625</v>
      </c>
      <c r="CC151" s="1">
        <v>62.099999999999987</v>
      </c>
      <c r="CD151" s="1">
        <v>72.599999999999994</v>
      </c>
      <c r="CE151" s="1">
        <v>290.7</v>
      </c>
      <c r="CF151" s="1">
        <v>338.38008020642661</v>
      </c>
      <c r="CG151" s="1">
        <v>511.50504594571561</v>
      </c>
      <c r="CH151" s="1">
        <v>50</v>
      </c>
      <c r="CI151" s="1">
        <v>28.475000000000001</v>
      </c>
      <c r="CJ151" s="1">
        <v>88.5</v>
      </c>
      <c r="CK151" s="1">
        <v>183.43559090909091</v>
      </c>
      <c r="CL151" s="1">
        <v>366.32954545454538</v>
      </c>
      <c r="CM151" s="1">
        <v>115.85110294117651</v>
      </c>
      <c r="CN151" s="1">
        <v>99.1875</v>
      </c>
      <c r="CO151" s="1">
        <v>716.6953125</v>
      </c>
      <c r="CP151" s="1">
        <v>83.427166666666722</v>
      </c>
      <c r="CQ151" s="1">
        <v>82.319543478260925</v>
      </c>
      <c r="CR151" s="1">
        <v>80.952210144927591</v>
      </c>
      <c r="CS151" s="1">
        <v>50</v>
      </c>
      <c r="CT151" s="1">
        <v>81.899999999999977</v>
      </c>
      <c r="CU151" s="1">
        <v>2112.7036263736259</v>
      </c>
      <c r="CV151" s="1">
        <v>1441.8</v>
      </c>
      <c r="CW151" s="1">
        <v>100.5</v>
      </c>
      <c r="CX151" s="1">
        <v>762.67138259875878</v>
      </c>
      <c r="CY151" s="1">
        <v>0</v>
      </c>
      <c r="CZ151" s="1">
        <v>482.83985997267729</v>
      </c>
      <c r="DA151" s="1">
        <v>218.20625140056021</v>
      </c>
      <c r="DB151" s="1">
        <v>839.74028880003164</v>
      </c>
      <c r="DC151" s="1">
        <v>50</v>
      </c>
      <c r="DD151" s="1">
        <v>3241.2755645908251</v>
      </c>
      <c r="DE151" s="1">
        <v>3617.8478062729259</v>
      </c>
      <c r="DF151" s="1">
        <v>656.4375</v>
      </c>
      <c r="DG151" s="1">
        <v>78.599999999999966</v>
      </c>
      <c r="DH151" s="1">
        <v>1075.3125</v>
      </c>
      <c r="DI151" s="1">
        <v>381.30833333333328</v>
      </c>
      <c r="DJ151" s="1">
        <v>0</v>
      </c>
      <c r="DK151" s="1">
        <v>283.25591006737642</v>
      </c>
      <c r="DL151" s="1">
        <v>659.60207675136223</v>
      </c>
      <c r="DM151" s="1">
        <v>988.125</v>
      </c>
      <c r="DN151" s="1">
        <v>167.3125</v>
      </c>
      <c r="DO151" s="1">
        <v>157.1875</v>
      </c>
      <c r="DP151" s="1">
        <v>114.796875</v>
      </c>
      <c r="DQ151" s="1">
        <v>50</v>
      </c>
      <c r="DR151" s="1">
        <v>578.96590909090912</v>
      </c>
      <c r="DS151" s="1">
        <v>839.0625</v>
      </c>
      <c r="DZ151" s="1">
        <v>121971.42119956799</v>
      </c>
      <c r="EA151" s="1" t="s">
        <v>490</v>
      </c>
    </row>
    <row r="152" spans="1:131" x14ac:dyDescent="0.2">
      <c r="A152" s="2" t="s">
        <v>491</v>
      </c>
      <c r="B152" s="1">
        <v>2986.2276258240699</v>
      </c>
      <c r="C152" s="1">
        <v>972.72999999999979</v>
      </c>
      <c r="D152" s="1">
        <v>100</v>
      </c>
      <c r="E152" s="1">
        <v>297.11000000000013</v>
      </c>
      <c r="F152" s="1">
        <v>1380.6877964426881</v>
      </c>
      <c r="G152" s="1">
        <v>627.44174598930499</v>
      </c>
      <c r="H152" s="1">
        <v>177.6</v>
      </c>
      <c r="I152" s="1">
        <v>37</v>
      </c>
      <c r="J152" s="1">
        <v>514.15688194444442</v>
      </c>
      <c r="K152" s="1">
        <v>743.91470588235256</v>
      </c>
      <c r="L152" s="1">
        <v>405.37538461538469</v>
      </c>
      <c r="M152" s="1">
        <v>407.68000000000012</v>
      </c>
      <c r="O152" s="1">
        <v>12123.830005816581</v>
      </c>
      <c r="P152" s="1">
        <v>615.30227272727257</v>
      </c>
      <c r="Q152" s="1">
        <v>926.34723877644433</v>
      </c>
      <c r="R152" s="1">
        <v>1246.0666349206349</v>
      </c>
      <c r="S152" s="1">
        <v>129.15</v>
      </c>
      <c r="T152" s="1">
        <v>1409.85</v>
      </c>
      <c r="U152" s="1">
        <v>1512.8597423029571</v>
      </c>
      <c r="V152" s="1">
        <v>0</v>
      </c>
      <c r="W152" s="1">
        <v>1803.000202505883</v>
      </c>
      <c r="X152" s="1">
        <v>1623.742380442385</v>
      </c>
      <c r="Y152" s="1">
        <v>183.8479779411764</v>
      </c>
      <c r="Z152" s="1">
        <v>1618.05</v>
      </c>
      <c r="AA152" s="1">
        <v>86.249999999999972</v>
      </c>
      <c r="AB152" s="1">
        <v>250.88000000000011</v>
      </c>
      <c r="AC152" s="1">
        <v>941.08610256410248</v>
      </c>
      <c r="AD152" s="1">
        <v>324.88086220697528</v>
      </c>
      <c r="AE152" s="1">
        <v>4150.0772727272733</v>
      </c>
      <c r="AF152" s="1">
        <v>681.56826923076915</v>
      </c>
      <c r="AG152" s="1">
        <v>988.10769230769233</v>
      </c>
      <c r="AH152" s="1">
        <v>122.9325000000008</v>
      </c>
      <c r="AI152" s="1">
        <v>513.53106617646881</v>
      </c>
      <c r="AJ152" s="1">
        <v>368.560356058092</v>
      </c>
      <c r="AK152" s="1">
        <v>3635.8942702578302</v>
      </c>
      <c r="AL152" s="1">
        <v>3222.703125</v>
      </c>
      <c r="AM152" s="1">
        <v>25.8</v>
      </c>
      <c r="AN152" s="1">
        <v>313.04910930735929</v>
      </c>
      <c r="AO152" s="1">
        <v>69.887878787878776</v>
      </c>
      <c r="AP152" s="1">
        <v>0</v>
      </c>
      <c r="AQ152" s="1">
        <v>0</v>
      </c>
      <c r="AR152" s="1">
        <v>1909.838187834077</v>
      </c>
      <c r="AS152" s="1">
        <v>370.01347222222222</v>
      </c>
      <c r="AU152" s="1">
        <v>1136.0499383311881</v>
      </c>
      <c r="AV152" s="1">
        <v>1886.9198352753101</v>
      </c>
      <c r="AW152" s="1">
        <v>332.69999999999987</v>
      </c>
      <c r="AX152" s="1">
        <v>728.625</v>
      </c>
      <c r="AY152" s="1">
        <v>174.453125</v>
      </c>
      <c r="AZ152" s="1">
        <v>529.47</v>
      </c>
      <c r="BA152" s="1">
        <v>573.46874999999977</v>
      </c>
      <c r="BB152" s="1">
        <v>309.90000000000009</v>
      </c>
      <c r="BC152" s="1">
        <v>118.0821428571429</v>
      </c>
      <c r="BD152" s="1">
        <v>0</v>
      </c>
      <c r="BE152" s="1">
        <v>990.5</v>
      </c>
      <c r="BF152" s="1">
        <v>226.14121463642769</v>
      </c>
      <c r="BG152" s="1">
        <v>4311.4302248922231</v>
      </c>
      <c r="BH152" s="1">
        <v>263.65406363084759</v>
      </c>
      <c r="BJ152" s="1">
        <v>4882.638083513998</v>
      </c>
      <c r="BK152" s="1">
        <v>735.5</v>
      </c>
      <c r="BL152" s="1">
        <v>149.84579439252329</v>
      </c>
      <c r="BM152" s="1">
        <v>546.60000000000014</v>
      </c>
      <c r="BN152" s="1">
        <v>0</v>
      </c>
      <c r="BO152" s="1">
        <v>118.75</v>
      </c>
      <c r="BP152" s="1">
        <v>599.09999999999968</v>
      </c>
      <c r="BQ152" s="1">
        <v>599.24999999999989</v>
      </c>
      <c r="BR152" s="1">
        <v>501</v>
      </c>
      <c r="BS152" s="1">
        <v>1355.8602854790479</v>
      </c>
      <c r="BT152" s="1">
        <v>287.21831632653061</v>
      </c>
      <c r="BU152" s="1">
        <v>555.44999999999993</v>
      </c>
      <c r="BV152" s="1">
        <v>0</v>
      </c>
      <c r="BW152" s="1">
        <v>45.000000000000007</v>
      </c>
      <c r="BX152" s="1">
        <v>17084.893990245859</v>
      </c>
      <c r="BY152" s="1">
        <v>4738.7585036652581</v>
      </c>
      <c r="BZ152" s="1">
        <v>221.14615384615391</v>
      </c>
      <c r="CA152" s="1">
        <v>2106.6750000000002</v>
      </c>
      <c r="CB152" s="1">
        <v>450.5625</v>
      </c>
      <c r="CC152" s="1">
        <v>62.099999999999987</v>
      </c>
      <c r="CD152" s="1">
        <v>72.599999999999994</v>
      </c>
      <c r="CE152" s="1">
        <v>290.7</v>
      </c>
      <c r="CF152" s="1">
        <v>338.38008020642661</v>
      </c>
      <c r="CG152" s="1">
        <v>511.50504594571561</v>
      </c>
      <c r="CH152" s="1">
        <v>50</v>
      </c>
      <c r="CI152" s="1">
        <v>28.475000000000001</v>
      </c>
      <c r="CJ152" s="1">
        <v>88.5</v>
      </c>
      <c r="CK152" s="1">
        <v>183.43559090909091</v>
      </c>
      <c r="CL152" s="1">
        <v>366.32954545454538</v>
      </c>
      <c r="CM152" s="1">
        <v>115.85110294117651</v>
      </c>
      <c r="CN152" s="1">
        <v>99.1875</v>
      </c>
      <c r="CO152" s="1">
        <v>716.6953125</v>
      </c>
      <c r="CP152" s="1">
        <v>83.427166666666722</v>
      </c>
      <c r="CQ152" s="1">
        <v>82.319543478260925</v>
      </c>
      <c r="CR152" s="1">
        <v>80.952210144927591</v>
      </c>
      <c r="CS152" s="1">
        <v>50</v>
      </c>
      <c r="CT152" s="1">
        <v>81.899999999999977</v>
      </c>
      <c r="CU152" s="1">
        <v>912.70362637362632</v>
      </c>
      <c r="CV152" s="1">
        <v>1441.8</v>
      </c>
      <c r="CW152" s="1">
        <v>100.5</v>
      </c>
      <c r="CX152" s="1">
        <v>762.67138259875878</v>
      </c>
      <c r="CY152" s="1">
        <v>0</v>
      </c>
      <c r="CZ152" s="1">
        <v>482.83985997267729</v>
      </c>
      <c r="DA152" s="1">
        <v>218.20625140056021</v>
      </c>
      <c r="DB152" s="1">
        <v>839.74028880003164</v>
      </c>
      <c r="DC152" s="1">
        <v>50</v>
      </c>
      <c r="DD152" s="1">
        <v>3188.024436582803</v>
      </c>
      <c r="DE152" s="1">
        <v>4392.8478062729264</v>
      </c>
      <c r="DF152" s="1">
        <v>656.4375</v>
      </c>
      <c r="DG152" s="1">
        <v>78.599999999999966</v>
      </c>
      <c r="DH152" s="1">
        <v>1075.3125</v>
      </c>
      <c r="DI152" s="1">
        <v>381.30833333333328</v>
      </c>
      <c r="DJ152" s="1">
        <v>0</v>
      </c>
      <c r="DK152" s="1">
        <v>283.25591006737642</v>
      </c>
      <c r="DL152" s="1">
        <v>659.60207675136223</v>
      </c>
      <c r="DM152" s="1">
        <v>988.125</v>
      </c>
      <c r="DN152" s="1">
        <v>167.3125</v>
      </c>
      <c r="DO152" s="1">
        <v>107.1875</v>
      </c>
      <c r="DP152" s="1">
        <v>114.796875</v>
      </c>
      <c r="DQ152" s="1">
        <v>50</v>
      </c>
      <c r="DR152" s="1">
        <v>578.96590909090912</v>
      </c>
      <c r="DS152" s="1">
        <v>839.0625</v>
      </c>
      <c r="DZ152" s="1">
        <v>118048.332037396</v>
      </c>
      <c r="EA152" s="1" t="s">
        <v>491</v>
      </c>
    </row>
    <row r="153" spans="1:131" x14ac:dyDescent="0.2">
      <c r="A153" s="2" t="s">
        <v>492</v>
      </c>
      <c r="B153" s="1">
        <v>2986.2276258240699</v>
      </c>
      <c r="C153" s="1">
        <v>972.72999999999979</v>
      </c>
      <c r="D153" s="1">
        <v>100</v>
      </c>
      <c r="E153" s="1">
        <v>297.11000000000013</v>
      </c>
      <c r="F153" s="1">
        <v>1380.6877964426881</v>
      </c>
      <c r="G153" s="1">
        <v>627.44174598930499</v>
      </c>
      <c r="H153" s="1">
        <v>177.6</v>
      </c>
      <c r="I153" s="1">
        <v>37</v>
      </c>
      <c r="J153" s="1">
        <v>514.15688194444442</v>
      </c>
      <c r="K153" s="1">
        <v>743.91470588235256</v>
      </c>
      <c r="L153" s="1">
        <v>405.37538461538469</v>
      </c>
      <c r="M153" s="1">
        <v>407.68000000000012</v>
      </c>
      <c r="O153" s="1">
        <v>12123.830005816581</v>
      </c>
      <c r="P153" s="1">
        <v>615.30227272727257</v>
      </c>
      <c r="Q153" s="1">
        <v>926.34723877644433</v>
      </c>
      <c r="R153" s="1">
        <v>1246.0666349206349</v>
      </c>
      <c r="S153" s="1">
        <v>129.15</v>
      </c>
      <c r="T153" s="1">
        <v>1409.85</v>
      </c>
      <c r="U153" s="1">
        <v>1512.8597423029571</v>
      </c>
      <c r="V153" s="1">
        <v>0</v>
      </c>
      <c r="W153" s="1">
        <v>1803.000202505883</v>
      </c>
      <c r="X153" s="1">
        <v>1024</v>
      </c>
      <c r="Y153" s="1">
        <v>183.8479779411764</v>
      </c>
      <c r="Z153" s="1">
        <v>1618.05</v>
      </c>
      <c r="AA153" s="1">
        <v>86.249999999999972</v>
      </c>
      <c r="AB153" s="1">
        <v>250.88000000000011</v>
      </c>
      <c r="AC153" s="1">
        <v>941.08610256410248</v>
      </c>
      <c r="AD153" s="1">
        <v>324.88086220697528</v>
      </c>
      <c r="AE153" s="1">
        <v>4150.0772727272733</v>
      </c>
      <c r="AF153" s="1">
        <v>681.56826923076915</v>
      </c>
      <c r="AG153" s="1">
        <v>988.10769230769233</v>
      </c>
      <c r="AH153" s="1">
        <v>122.9325000000008</v>
      </c>
      <c r="AI153" s="1">
        <v>513.53106617646881</v>
      </c>
      <c r="AJ153" s="1">
        <v>368.560356058092</v>
      </c>
      <c r="AK153" s="1">
        <v>3635.8942702578302</v>
      </c>
      <c r="AL153" s="1">
        <v>3222.703125</v>
      </c>
      <c r="AM153" s="1">
        <v>25.8</v>
      </c>
      <c r="AN153" s="1">
        <v>313.04910930735929</v>
      </c>
      <c r="AO153" s="1">
        <v>69.887878787878776</v>
      </c>
      <c r="AP153" s="1">
        <v>0</v>
      </c>
      <c r="AQ153" s="1">
        <v>0</v>
      </c>
      <c r="AR153" s="1">
        <v>1909.838187834077</v>
      </c>
      <c r="AS153" s="1">
        <v>370.01347222222222</v>
      </c>
      <c r="AU153" s="1">
        <v>1136.0499383311881</v>
      </c>
      <c r="AV153" s="1">
        <v>1886.9198352753101</v>
      </c>
      <c r="AW153" s="1">
        <v>332.69999999999987</v>
      </c>
      <c r="AX153" s="1">
        <v>728.625</v>
      </c>
      <c r="AY153" s="1">
        <v>174.453125</v>
      </c>
      <c r="AZ153" s="1">
        <v>529.47</v>
      </c>
      <c r="BA153" s="1">
        <v>573.46874999999977</v>
      </c>
      <c r="BB153" s="1">
        <v>309.90000000000009</v>
      </c>
      <c r="BC153" s="1">
        <v>118.0821428571429</v>
      </c>
      <c r="BD153" s="1">
        <v>0</v>
      </c>
      <c r="BE153" s="1">
        <v>990.5</v>
      </c>
      <c r="BF153" s="1">
        <v>226.14121463642769</v>
      </c>
      <c r="BG153" s="1">
        <v>1811</v>
      </c>
      <c r="BH153" s="1">
        <v>263.65406363084759</v>
      </c>
      <c r="BJ153" s="1">
        <v>4882.638083513998</v>
      </c>
      <c r="BK153" s="1">
        <v>735.5</v>
      </c>
      <c r="BL153" s="1">
        <v>149.84579439252329</v>
      </c>
      <c r="BM153" s="1">
        <v>546.60000000000014</v>
      </c>
      <c r="BN153" s="1">
        <v>0</v>
      </c>
      <c r="BO153" s="1">
        <v>118.75</v>
      </c>
      <c r="BP153" s="1">
        <v>599.09999999999968</v>
      </c>
      <c r="BQ153" s="1">
        <v>599.24999999999989</v>
      </c>
      <c r="BR153" s="1">
        <v>501</v>
      </c>
      <c r="BS153" s="1">
        <v>1355.8602854790479</v>
      </c>
      <c r="BT153" s="1">
        <v>287.21831632653061</v>
      </c>
      <c r="BU153" s="1">
        <v>555.44999999999993</v>
      </c>
      <c r="BV153" s="1">
        <v>0</v>
      </c>
      <c r="BW153" s="1">
        <v>45.000000000000007</v>
      </c>
      <c r="BX153" s="1">
        <v>17084.893990245859</v>
      </c>
      <c r="BY153" s="1">
        <v>4738.7585036652581</v>
      </c>
      <c r="BZ153" s="1">
        <v>221.14615384615391</v>
      </c>
      <c r="CA153" s="1">
        <v>2106.6750000000002</v>
      </c>
      <c r="CB153" s="1">
        <v>450.5625</v>
      </c>
      <c r="CC153" s="1">
        <v>62.099999999999987</v>
      </c>
      <c r="CD153" s="1">
        <v>72.599999999999994</v>
      </c>
      <c r="CE153" s="1">
        <v>290.7</v>
      </c>
      <c r="CF153" s="1">
        <v>338.38008020642661</v>
      </c>
      <c r="CG153" s="1">
        <v>511.50504594571561</v>
      </c>
      <c r="CH153" s="1">
        <v>50</v>
      </c>
      <c r="CI153" s="1">
        <v>28.475000000000001</v>
      </c>
      <c r="CJ153" s="1">
        <v>88.5</v>
      </c>
      <c r="CK153" s="1">
        <v>183.43559090909091</v>
      </c>
      <c r="CL153" s="1">
        <v>366.32954545454538</v>
      </c>
      <c r="CM153" s="1">
        <v>115.85110294117651</v>
      </c>
      <c r="CN153" s="1">
        <v>99.1875</v>
      </c>
      <c r="CO153" s="1">
        <v>716.6953125</v>
      </c>
      <c r="CP153" s="1">
        <v>83.427166666666722</v>
      </c>
      <c r="CQ153" s="1">
        <v>82.319543478260925</v>
      </c>
      <c r="CR153" s="1">
        <v>80.952210144927591</v>
      </c>
      <c r="CS153" s="1">
        <v>50</v>
      </c>
      <c r="CT153" s="1">
        <v>81.899999999999977</v>
      </c>
      <c r="CU153" s="1">
        <v>312.70362637362632</v>
      </c>
      <c r="CV153" s="1">
        <v>1441.8</v>
      </c>
      <c r="CW153" s="1">
        <v>100.5</v>
      </c>
      <c r="CX153" s="1">
        <v>762.67138259875878</v>
      </c>
      <c r="CY153" s="1">
        <v>0</v>
      </c>
      <c r="CZ153" s="1">
        <v>482.83985997267729</v>
      </c>
      <c r="DA153" s="1">
        <v>218.20625140056021</v>
      </c>
      <c r="DB153" s="1">
        <v>839.74028880003164</v>
      </c>
      <c r="DC153" s="1">
        <v>50</v>
      </c>
      <c r="DD153" s="1">
        <v>2188</v>
      </c>
      <c r="DE153" s="1">
        <v>3292.8478062729259</v>
      </c>
      <c r="DF153" s="1">
        <v>656.4375</v>
      </c>
      <c r="DG153" s="1">
        <v>78.599999999999966</v>
      </c>
      <c r="DH153" s="1">
        <v>1075.3125</v>
      </c>
      <c r="DI153" s="1">
        <v>381.30833333333328</v>
      </c>
      <c r="DJ153" s="1">
        <v>0</v>
      </c>
      <c r="DK153" s="1">
        <v>283.25591006737642</v>
      </c>
      <c r="DL153" s="1">
        <v>659.60207675136223</v>
      </c>
      <c r="DM153" s="1">
        <v>988.125</v>
      </c>
      <c r="DN153" s="1">
        <v>167.3125</v>
      </c>
      <c r="DO153" s="1">
        <v>107.1875</v>
      </c>
      <c r="DP153" s="1">
        <v>114.796875</v>
      </c>
      <c r="DQ153" s="1">
        <v>50</v>
      </c>
      <c r="DR153" s="1">
        <v>578.96590909090912</v>
      </c>
      <c r="DS153" s="1">
        <v>839.0625</v>
      </c>
      <c r="DZ153" s="1">
        <v>112248.1349954786</v>
      </c>
      <c r="EA153" s="1" t="s">
        <v>492</v>
      </c>
    </row>
    <row r="154" spans="1:131" x14ac:dyDescent="0.2">
      <c r="A154" s="2"/>
    </row>
    <row r="155" spans="1:131" x14ac:dyDescent="0.2">
      <c r="A155" s="2" t="s">
        <v>493</v>
      </c>
      <c r="B155" s="1">
        <v>4118.4027686812124</v>
      </c>
      <c r="C155" s="1">
        <v>960.88999999999976</v>
      </c>
      <c r="D155" s="1">
        <v>79.28</v>
      </c>
      <c r="E155" s="1">
        <v>401.69666666666677</v>
      </c>
      <c r="F155" s="1">
        <v>2921.284318181818</v>
      </c>
      <c r="G155" s="1">
        <v>1044.7882445887451</v>
      </c>
      <c r="H155" s="1">
        <v>177.6</v>
      </c>
      <c r="I155" s="1">
        <v>120.44380952380951</v>
      </c>
      <c r="J155" s="1">
        <v>523.58594444444452</v>
      </c>
      <c r="K155" s="1">
        <v>1400.768039215686</v>
      </c>
      <c r="L155" s="1">
        <v>203.7753846153847</v>
      </c>
      <c r="M155" s="1">
        <v>59.055238095238167</v>
      </c>
      <c r="N155" s="1">
        <v>0</v>
      </c>
      <c r="O155" s="1">
        <v>26965.748726077371</v>
      </c>
      <c r="P155" s="1">
        <v>432.34989177489172</v>
      </c>
      <c r="Q155" s="1">
        <v>1522.582340817261</v>
      </c>
      <c r="R155" s="1">
        <v>1535.3866349206351</v>
      </c>
      <c r="S155" s="1">
        <v>151.83571428571429</v>
      </c>
      <c r="T155" s="1">
        <v>664.64999999999986</v>
      </c>
      <c r="U155" s="1">
        <v>1760.1491080665039</v>
      </c>
      <c r="V155" s="1">
        <v>0</v>
      </c>
      <c r="W155" s="1">
        <v>2505.223145833334</v>
      </c>
      <c r="X155" s="1">
        <v>2023.822916156671</v>
      </c>
      <c r="Y155" s="1">
        <v>319.77369222689072</v>
      </c>
      <c r="Z155" s="1">
        <v>2020.678571428572</v>
      </c>
      <c r="AA155" s="1">
        <v>149.90714285714279</v>
      </c>
      <c r="AB155" s="1">
        <v>256.96000000000009</v>
      </c>
      <c r="AC155" s="1">
        <v>1507.512769230769</v>
      </c>
      <c r="AD155" s="1">
        <v>106.4941955403087</v>
      </c>
      <c r="AE155" s="1">
        <v>4245.5629870129869</v>
      </c>
      <c r="AF155" s="1">
        <v>803.02541208791195</v>
      </c>
      <c r="AG155" s="1">
        <v>743.36483516483509</v>
      </c>
      <c r="AH155" s="1">
        <v>31.912500000000829</v>
      </c>
      <c r="AI155" s="1">
        <v>0</v>
      </c>
      <c r="AJ155" s="1">
        <v>237.21368939142531</v>
      </c>
      <c r="AK155" s="1">
        <v>14616.21648809524</v>
      </c>
      <c r="AL155" s="1">
        <v>2931.9888392857142</v>
      </c>
      <c r="AM155" s="1">
        <v>38.828571428571422</v>
      </c>
      <c r="AN155" s="1">
        <v>689.71641666666665</v>
      </c>
      <c r="AO155" s="1">
        <v>58.687878787878773</v>
      </c>
      <c r="AP155" s="1">
        <v>0</v>
      </c>
      <c r="AQ155" s="1">
        <v>0</v>
      </c>
      <c r="AR155" s="1">
        <v>8513.7074632872991</v>
      </c>
      <c r="AS155" s="1">
        <v>359.74263888888891</v>
      </c>
      <c r="AT155" s="1">
        <v>0</v>
      </c>
      <c r="AU155" s="1">
        <v>1093.0499383311881</v>
      </c>
      <c r="AV155" s="1">
        <v>2562.1555495610241</v>
      </c>
      <c r="AW155" s="1">
        <v>329.09999999999991</v>
      </c>
      <c r="AX155" s="1">
        <v>1175.875</v>
      </c>
      <c r="AY155" s="1">
        <v>174.453125</v>
      </c>
      <c r="AZ155" s="1">
        <v>527.07000000000005</v>
      </c>
      <c r="BA155" s="1">
        <v>571.86874999999975</v>
      </c>
      <c r="BB155" s="1">
        <v>309.90000000000009</v>
      </c>
      <c r="BC155" s="1">
        <v>116.0821428571429</v>
      </c>
      <c r="BD155" s="1">
        <v>0</v>
      </c>
      <c r="BE155" s="1">
        <v>990.5</v>
      </c>
      <c r="BF155" s="1">
        <v>524.13791793313078</v>
      </c>
      <c r="BG155" s="1">
        <v>2053.41683203508</v>
      </c>
      <c r="BH155" s="1">
        <v>387.71551614481422</v>
      </c>
      <c r="BI155" s="1">
        <v>0</v>
      </c>
      <c r="BJ155" s="1">
        <v>7023.7964168473318</v>
      </c>
      <c r="BK155" s="1">
        <v>0</v>
      </c>
      <c r="BL155" s="1">
        <v>146.84579439252329</v>
      </c>
      <c r="BM155" s="1">
        <v>545.40000000000009</v>
      </c>
      <c r="BN155" s="1">
        <v>0</v>
      </c>
      <c r="BO155" s="1">
        <v>118.75</v>
      </c>
      <c r="BP155" s="1">
        <v>595.89999999999964</v>
      </c>
      <c r="BQ155" s="1">
        <v>599.24999999999989</v>
      </c>
      <c r="BR155" s="1">
        <v>492</v>
      </c>
      <c r="BS155" s="1">
        <v>3499.9255848234238</v>
      </c>
      <c r="BT155" s="1">
        <v>147.93260204081639</v>
      </c>
      <c r="BU155" s="1">
        <v>0</v>
      </c>
      <c r="BV155" s="1">
        <v>0</v>
      </c>
      <c r="BW155" s="1">
        <v>93.1</v>
      </c>
      <c r="BX155" s="1">
        <v>15511.834668485541</v>
      </c>
      <c r="BY155" s="1">
        <v>24276.588605706082</v>
      </c>
      <c r="BZ155" s="1">
        <v>288.8604395604396</v>
      </c>
      <c r="CA155" s="1">
        <v>4227.1778571428576</v>
      </c>
      <c r="CB155" s="1">
        <v>768.34821428571422</v>
      </c>
      <c r="CC155" s="1">
        <v>143.52857142857141</v>
      </c>
      <c r="CD155" s="1">
        <v>94.714285714285708</v>
      </c>
      <c r="CE155" s="1">
        <v>453.04285714285709</v>
      </c>
      <c r="CF155" s="1">
        <v>7858.3787815051273</v>
      </c>
      <c r="CG155" s="1">
        <v>1545.6436956521741</v>
      </c>
      <c r="CH155" s="1">
        <v>0</v>
      </c>
      <c r="CI155" s="1">
        <v>489.17500000000001</v>
      </c>
      <c r="CJ155" s="1">
        <v>0</v>
      </c>
      <c r="CK155" s="1">
        <v>647.33016233766239</v>
      </c>
      <c r="CL155" s="1">
        <v>397.06764069264068</v>
      </c>
      <c r="CM155" s="1">
        <v>82.851102941176464</v>
      </c>
      <c r="CN155" s="1">
        <v>75.044642857142861</v>
      </c>
      <c r="CO155" s="1">
        <v>2467.4810267857142</v>
      </c>
      <c r="CP155" s="1">
        <v>0</v>
      </c>
      <c r="CQ155" s="1">
        <v>0</v>
      </c>
      <c r="CR155" s="1">
        <v>0</v>
      </c>
      <c r="CS155" s="1">
        <v>0</v>
      </c>
      <c r="CT155" s="1">
        <v>191.9571428571428</v>
      </c>
      <c r="CU155" s="1">
        <v>338</v>
      </c>
      <c r="CV155" s="1">
        <v>2471.9142857142861</v>
      </c>
      <c r="CW155" s="1">
        <v>167.87142857142859</v>
      </c>
      <c r="CX155" s="1">
        <v>2708.521382598758</v>
      </c>
      <c r="CY155" s="1">
        <v>1167.1771428571431</v>
      </c>
      <c r="CZ155" s="1">
        <v>1573.6065266393441</v>
      </c>
      <c r="DA155" s="1">
        <v>284.00625140056019</v>
      </c>
      <c r="DB155" s="1">
        <v>2198.003616005914</v>
      </c>
      <c r="DC155" s="1">
        <v>0</v>
      </c>
      <c r="DD155" s="1">
        <v>7112.7755645908264</v>
      </c>
      <c r="DE155" s="1">
        <v>3948.2763777014979</v>
      </c>
      <c r="DF155" s="1">
        <v>1124.866071428572</v>
      </c>
      <c r="DG155" s="1">
        <v>135.68571428571431</v>
      </c>
      <c r="DH155" s="1">
        <v>1213.741071428572</v>
      </c>
      <c r="DI155" s="1">
        <v>2686.0226190476192</v>
      </c>
      <c r="DJ155" s="1">
        <v>0</v>
      </c>
      <c r="DK155" s="1">
        <v>1756.613052924519</v>
      </c>
      <c r="DL155" s="1">
        <v>11.983029132314639</v>
      </c>
      <c r="DM155" s="1">
        <v>809.64880952380963</v>
      </c>
      <c r="DN155" s="1">
        <v>0</v>
      </c>
      <c r="DO155" s="1">
        <v>0</v>
      </c>
      <c r="DP155" s="1">
        <v>180.85044642857139</v>
      </c>
      <c r="DQ155" s="1">
        <v>0</v>
      </c>
      <c r="DR155" s="1">
        <v>33.34686147186153</v>
      </c>
      <c r="DS155" s="1">
        <v>204.49107142857159</v>
      </c>
      <c r="DT155" s="1">
        <v>0</v>
      </c>
      <c r="DU155" s="1">
        <v>0</v>
      </c>
      <c r="DV155" s="1">
        <v>0</v>
      </c>
      <c r="DX155" s="1">
        <v>0</v>
      </c>
      <c r="DY155" s="1">
        <v>0</v>
      </c>
      <c r="DZ155" s="1">
        <v>200929.26417156789</v>
      </c>
      <c r="EA155" s="1" t="s">
        <v>493</v>
      </c>
    </row>
    <row r="156" spans="1:131" x14ac:dyDescent="0.2">
      <c r="A156" s="2" t="s">
        <v>481</v>
      </c>
      <c r="B156" s="1">
        <v>604.24180952380959</v>
      </c>
      <c r="C156" s="1">
        <v>0</v>
      </c>
      <c r="D156" s="1">
        <v>0</v>
      </c>
      <c r="E156" s="1">
        <v>104.5866666666667</v>
      </c>
      <c r="F156" s="1">
        <v>165.4</v>
      </c>
      <c r="G156" s="1">
        <v>273.412380952381</v>
      </c>
      <c r="H156" s="1">
        <v>0</v>
      </c>
      <c r="I156" s="1">
        <v>83.443809523809534</v>
      </c>
      <c r="J156" s="1">
        <v>30.339999999999961</v>
      </c>
      <c r="K156" s="1">
        <v>656.85333333333324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487.5714285714285</v>
      </c>
      <c r="R156" s="1">
        <v>189.32</v>
      </c>
      <c r="S156" s="1">
        <v>22.68571428571429</v>
      </c>
      <c r="T156" s="1">
        <v>0</v>
      </c>
      <c r="U156" s="1">
        <v>218.35285714285709</v>
      </c>
      <c r="V156" s="1">
        <v>0</v>
      </c>
      <c r="W156" s="1">
        <v>0</v>
      </c>
      <c r="X156" s="1">
        <v>464.94857142857143</v>
      </c>
      <c r="Y156" s="1">
        <v>110.92571428571431</v>
      </c>
      <c r="Z156" s="1">
        <v>402.62857142857138</v>
      </c>
      <c r="AA156" s="1">
        <v>63.657142857142858</v>
      </c>
      <c r="AB156" s="1">
        <v>6.0799999999999841</v>
      </c>
      <c r="AC156" s="1">
        <v>566.42666666666662</v>
      </c>
      <c r="AD156" s="1">
        <v>0</v>
      </c>
      <c r="AE156" s="1">
        <v>95.485714285714039</v>
      </c>
      <c r="AF156" s="1">
        <v>121.4571428571429</v>
      </c>
      <c r="AG156" s="1">
        <v>0</v>
      </c>
      <c r="AH156" s="1">
        <v>0</v>
      </c>
      <c r="AI156" s="1">
        <v>0</v>
      </c>
      <c r="AJ156" s="1">
        <v>0</v>
      </c>
      <c r="AK156" s="1">
        <v>2115.028571428571</v>
      </c>
      <c r="AL156" s="1">
        <v>0</v>
      </c>
      <c r="AM156" s="1">
        <v>13.02857142857143</v>
      </c>
      <c r="AN156" s="1">
        <v>284.03142857142859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725.07142857142844</v>
      </c>
      <c r="BT156" s="1">
        <v>0</v>
      </c>
      <c r="BW156" s="1">
        <v>0</v>
      </c>
      <c r="BX156" s="1">
        <v>0</v>
      </c>
      <c r="BY156" s="1">
        <v>6210.8571428571413</v>
      </c>
      <c r="BZ156" s="1">
        <v>67.714285714285722</v>
      </c>
      <c r="CA156" s="1">
        <v>2120.502857142857</v>
      </c>
      <c r="CB156" s="1">
        <v>317.78571428571422</v>
      </c>
      <c r="CC156" s="1">
        <v>81.428571428571445</v>
      </c>
      <c r="CD156" s="1">
        <v>22.11428571428571</v>
      </c>
      <c r="CE156" s="1">
        <v>162.34285714285721</v>
      </c>
      <c r="CF156" s="1">
        <v>6949.3714285714286</v>
      </c>
      <c r="CG156" s="1">
        <v>336.05714285714288</v>
      </c>
      <c r="CH156" s="1">
        <v>0</v>
      </c>
      <c r="CI156" s="1">
        <v>0</v>
      </c>
      <c r="CJ156" s="1">
        <v>0</v>
      </c>
      <c r="CK156" s="1">
        <v>0</v>
      </c>
      <c r="CL156" s="1">
        <v>30.738095238095241</v>
      </c>
      <c r="CM156" s="1">
        <v>0</v>
      </c>
      <c r="CN156" s="1">
        <v>0</v>
      </c>
      <c r="CO156" s="1">
        <v>1750.785714285714</v>
      </c>
      <c r="CP156" s="1">
        <v>0</v>
      </c>
      <c r="CQ156" s="1">
        <v>0</v>
      </c>
      <c r="CR156" s="1">
        <v>0</v>
      </c>
      <c r="CS156" s="1">
        <v>0</v>
      </c>
      <c r="CT156" s="1">
        <v>110.05714285714291</v>
      </c>
      <c r="CU156" s="1">
        <v>0</v>
      </c>
      <c r="CV156" s="1">
        <v>1030.1142857142861</v>
      </c>
      <c r="CW156" s="1">
        <v>67.371428571428567</v>
      </c>
      <c r="CX156" s="1">
        <v>0</v>
      </c>
      <c r="CY156" s="1">
        <v>1142.1771428571431</v>
      </c>
      <c r="CZ156" s="1">
        <v>0</v>
      </c>
      <c r="DA156" s="1">
        <v>0</v>
      </c>
      <c r="DB156" s="1">
        <v>1188.1071428571429</v>
      </c>
      <c r="DC156" s="1">
        <v>0</v>
      </c>
      <c r="DD156" s="1">
        <v>3321.5</v>
      </c>
      <c r="DE156" s="1">
        <v>555.42857142857156</v>
      </c>
      <c r="DF156" s="1">
        <v>468.42857142857162</v>
      </c>
      <c r="DG156" s="1">
        <v>57.085714285714268</v>
      </c>
      <c r="DH156" s="1">
        <v>138.42857142857159</v>
      </c>
      <c r="DI156" s="1">
        <v>2304.7142857142849</v>
      </c>
      <c r="DJ156" s="1">
        <v>0</v>
      </c>
      <c r="DK156" s="1">
        <v>713.05714285714271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X156" s="1">
        <v>0</v>
      </c>
      <c r="DY156" s="1">
        <v>0</v>
      </c>
      <c r="DZ156" s="1">
        <v>36951.145619047609</v>
      </c>
      <c r="EA156" s="1" t="s">
        <v>481</v>
      </c>
    </row>
    <row r="157" spans="1:131" x14ac:dyDescent="0.2">
      <c r="A157" s="2" t="s">
        <v>482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X157" s="1">
        <v>0</v>
      </c>
      <c r="DY157" s="1">
        <v>0</v>
      </c>
      <c r="DZ157" s="1">
        <v>0</v>
      </c>
      <c r="EA157" s="1" t="s">
        <v>482</v>
      </c>
    </row>
    <row r="158" spans="1:131" x14ac:dyDescent="0.2">
      <c r="A158" s="2" t="s">
        <v>483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X158" s="1">
        <v>0</v>
      </c>
      <c r="DY158" s="1">
        <v>0</v>
      </c>
      <c r="DZ158" s="1">
        <v>0</v>
      </c>
      <c r="EA158" s="1" t="s">
        <v>483</v>
      </c>
    </row>
    <row r="159" spans="1:131" x14ac:dyDescent="0.2">
      <c r="A159" s="2"/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X159" s="1">
        <v>0</v>
      </c>
      <c r="DY159" s="1">
        <v>0</v>
      </c>
      <c r="DZ159" s="1">
        <v>0</v>
      </c>
    </row>
    <row r="160" spans="1:131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X160" s="1">
        <v>0</v>
      </c>
      <c r="DY160" s="1">
        <v>0</v>
      </c>
      <c r="DZ160" s="1">
        <v>0</v>
      </c>
    </row>
    <row r="161" spans="1:131" x14ac:dyDescent="0.2">
      <c r="A161" s="2" t="s">
        <v>494</v>
      </c>
      <c r="B161" s="1">
        <v>3514.1609591574029</v>
      </c>
      <c r="C161" s="1">
        <v>960.88999999999976</v>
      </c>
      <c r="D161" s="1">
        <v>79.28</v>
      </c>
      <c r="E161" s="1">
        <v>297.11000000000013</v>
      </c>
      <c r="F161" s="1">
        <v>2755.8843181818179</v>
      </c>
      <c r="G161" s="1">
        <v>771.37586363636387</v>
      </c>
      <c r="H161" s="1">
        <v>177.6</v>
      </c>
      <c r="I161" s="1">
        <v>37</v>
      </c>
      <c r="J161" s="1">
        <v>493.24594444444449</v>
      </c>
      <c r="K161" s="1">
        <v>743.91470588235256</v>
      </c>
      <c r="L161" s="1">
        <v>203.7753846153847</v>
      </c>
      <c r="M161" s="1">
        <v>59.055238095238167</v>
      </c>
      <c r="N161" s="1">
        <v>0</v>
      </c>
      <c r="O161" s="1">
        <v>26965.748726077371</v>
      </c>
      <c r="P161" s="1">
        <v>432.34989177489172</v>
      </c>
      <c r="Q161" s="1">
        <v>1035.0109122458321</v>
      </c>
      <c r="R161" s="1">
        <v>1346.0666349206349</v>
      </c>
      <c r="S161" s="1">
        <v>129.15</v>
      </c>
      <c r="T161" s="1">
        <v>664.64999999999986</v>
      </c>
      <c r="U161" s="1">
        <v>1541.796250923647</v>
      </c>
      <c r="V161" s="1">
        <v>0</v>
      </c>
      <c r="W161" s="1">
        <v>2505.223145833334</v>
      </c>
      <c r="X161" s="1">
        <v>1558.874344728099</v>
      </c>
      <c r="Y161" s="1">
        <v>208.8479779411764</v>
      </c>
      <c r="Z161" s="1">
        <v>1618.05</v>
      </c>
      <c r="AA161" s="1">
        <v>86.249999999999986</v>
      </c>
      <c r="AB161" s="1">
        <v>250.88000000000011</v>
      </c>
      <c r="AC161" s="1">
        <v>941.08610256410259</v>
      </c>
      <c r="AD161" s="1">
        <v>106.4941955403087</v>
      </c>
      <c r="AE161" s="1">
        <v>4150.0772727272724</v>
      </c>
      <c r="AF161" s="1">
        <v>681.56826923076915</v>
      </c>
      <c r="AG161" s="1">
        <v>743.36483516483509</v>
      </c>
      <c r="AH161" s="1">
        <v>31.912500000000829</v>
      </c>
      <c r="AI161" s="1">
        <v>0</v>
      </c>
      <c r="AJ161" s="1">
        <v>237.21368939142531</v>
      </c>
      <c r="AK161" s="1">
        <v>12501.187916666669</v>
      </c>
      <c r="AL161" s="1">
        <v>2931.9888392857142</v>
      </c>
      <c r="AM161" s="1">
        <v>25.8</v>
      </c>
      <c r="AN161" s="1">
        <v>405.68498809523811</v>
      </c>
      <c r="AO161" s="1">
        <v>58.687878787878773</v>
      </c>
      <c r="AP161" s="1">
        <v>0</v>
      </c>
      <c r="AQ161" s="1">
        <v>0</v>
      </c>
      <c r="AR161" s="1">
        <v>8513.7074632872991</v>
      </c>
      <c r="AS161" s="1">
        <v>359.74263888888891</v>
      </c>
      <c r="AT161" s="1">
        <v>0</v>
      </c>
      <c r="AU161" s="1">
        <v>1093.0499383311881</v>
      </c>
      <c r="AV161" s="1">
        <v>2562.1555495610241</v>
      </c>
      <c r="AW161" s="1">
        <v>329.09999999999991</v>
      </c>
      <c r="AX161" s="1">
        <v>1175.875</v>
      </c>
      <c r="AY161" s="1">
        <v>174.453125</v>
      </c>
      <c r="AZ161" s="1">
        <v>527.07000000000005</v>
      </c>
      <c r="BA161" s="1">
        <v>571.86874999999975</v>
      </c>
      <c r="BB161" s="1">
        <v>309.90000000000009</v>
      </c>
      <c r="BC161" s="1">
        <v>116.0821428571429</v>
      </c>
      <c r="BD161" s="1">
        <v>0</v>
      </c>
      <c r="BE161" s="1">
        <v>990.5</v>
      </c>
      <c r="BF161" s="1">
        <v>524.13791793313078</v>
      </c>
      <c r="BG161" s="1">
        <v>2053.41683203508</v>
      </c>
      <c r="BH161" s="1">
        <v>387.71551614481422</v>
      </c>
      <c r="BI161" s="1">
        <v>0</v>
      </c>
      <c r="BJ161" s="1">
        <v>7023.7964168473318</v>
      </c>
      <c r="BL161" s="1">
        <v>146.84579439252329</v>
      </c>
      <c r="BM161" s="1">
        <v>545.40000000000009</v>
      </c>
      <c r="BN161" s="1">
        <v>0</v>
      </c>
      <c r="BO161" s="1">
        <v>118.75</v>
      </c>
      <c r="BP161" s="1">
        <v>595.89999999999964</v>
      </c>
      <c r="BQ161" s="1">
        <v>599.24999999999989</v>
      </c>
      <c r="BR161" s="1">
        <v>492</v>
      </c>
      <c r="BS161" s="1">
        <v>2774.8541562519958</v>
      </c>
      <c r="BT161" s="1">
        <v>147.93260204081639</v>
      </c>
      <c r="BW161" s="1">
        <v>93.1</v>
      </c>
      <c r="BX161" s="1">
        <v>15511.834668485541</v>
      </c>
      <c r="BY161" s="1">
        <v>18065.73146284894</v>
      </c>
      <c r="BZ161" s="1">
        <v>221.14615384615391</v>
      </c>
      <c r="CA161" s="1">
        <v>2106.6750000000002</v>
      </c>
      <c r="CB161" s="1">
        <v>450.5625</v>
      </c>
      <c r="CC161" s="1">
        <v>62.099999999999973</v>
      </c>
      <c r="CD161" s="1">
        <v>72.599999999999994</v>
      </c>
      <c r="CE161" s="1">
        <v>290.7</v>
      </c>
      <c r="CF161" s="1">
        <v>909.00735293369871</v>
      </c>
      <c r="CG161" s="1">
        <v>1209.5865527950309</v>
      </c>
      <c r="CH161" s="1">
        <v>0</v>
      </c>
      <c r="CI161" s="1">
        <v>489.17500000000001</v>
      </c>
      <c r="CJ161" s="1">
        <v>0</v>
      </c>
      <c r="CK161" s="1">
        <v>647.33016233766239</v>
      </c>
      <c r="CL161" s="1">
        <v>366.32954545454538</v>
      </c>
      <c r="CM161" s="1">
        <v>82.851102941176464</v>
      </c>
      <c r="CN161" s="1">
        <v>75.044642857142861</v>
      </c>
      <c r="CO161" s="1">
        <v>716.6953125</v>
      </c>
      <c r="CP161" s="1">
        <v>0</v>
      </c>
      <c r="CQ161" s="1">
        <v>0</v>
      </c>
      <c r="CR161" s="1">
        <v>0</v>
      </c>
      <c r="CS161" s="1">
        <v>0</v>
      </c>
      <c r="CT161" s="1">
        <v>81.899999999999963</v>
      </c>
      <c r="CU161" s="1">
        <v>338</v>
      </c>
      <c r="CV161" s="1">
        <v>1441.8</v>
      </c>
      <c r="CW161" s="1">
        <v>100.5</v>
      </c>
      <c r="CX161" s="1">
        <v>2708.521382598758</v>
      </c>
      <c r="CY161" s="1">
        <v>25</v>
      </c>
      <c r="CZ161" s="1">
        <v>1573.6065266393441</v>
      </c>
      <c r="DA161" s="1">
        <v>284.00625140056019</v>
      </c>
      <c r="DB161" s="1">
        <v>1009.896473148771</v>
      </c>
      <c r="DC161" s="1">
        <v>0</v>
      </c>
      <c r="DD161" s="1">
        <v>3791.275564590826</v>
      </c>
      <c r="DE161" s="1">
        <v>3392.8478062729259</v>
      </c>
      <c r="DF161" s="1">
        <v>656.4375</v>
      </c>
      <c r="DG161" s="1">
        <v>78.59999999999998</v>
      </c>
      <c r="DH161" s="1">
        <v>1075.3125</v>
      </c>
      <c r="DI161" s="1">
        <v>381.30833333333339</v>
      </c>
      <c r="DJ161" s="1">
        <v>0</v>
      </c>
      <c r="DK161" s="1">
        <v>1043.5559100673761</v>
      </c>
      <c r="DL161" s="1">
        <v>11.983029132314639</v>
      </c>
      <c r="DM161" s="1">
        <v>809.64880952380963</v>
      </c>
      <c r="DN161" s="1">
        <v>0</v>
      </c>
      <c r="DO161" s="1">
        <v>0</v>
      </c>
      <c r="DP161" s="1">
        <v>180.85044642857139</v>
      </c>
      <c r="DQ161" s="1">
        <v>0</v>
      </c>
      <c r="DR161" s="1">
        <v>33.34686147186153</v>
      </c>
      <c r="DS161" s="1">
        <v>204.49107142857159</v>
      </c>
      <c r="DT161" s="1">
        <v>0</v>
      </c>
      <c r="DU161" s="1">
        <v>0</v>
      </c>
      <c r="DV161" s="1">
        <v>0</v>
      </c>
      <c r="DX161" s="1">
        <v>0</v>
      </c>
      <c r="DY161" s="1">
        <v>0</v>
      </c>
      <c r="DZ161" s="1">
        <v>163978.11855252029</v>
      </c>
      <c r="EA161" s="1" t="s">
        <v>494</v>
      </c>
    </row>
    <row r="162" spans="1:131" x14ac:dyDescent="0.2">
      <c r="A162" s="2" t="s">
        <v>495</v>
      </c>
      <c r="B162" s="1">
        <v>3234.1609591574029</v>
      </c>
      <c r="C162" s="1">
        <v>972.7299999999999</v>
      </c>
      <c r="D162" s="1">
        <v>100</v>
      </c>
      <c r="E162" s="1">
        <v>297.1099999999999</v>
      </c>
      <c r="F162" s="1">
        <v>2255.8843181818188</v>
      </c>
      <c r="G162" s="1">
        <v>671.37586363636365</v>
      </c>
      <c r="H162" s="1">
        <v>177.6</v>
      </c>
      <c r="I162" s="1">
        <v>37</v>
      </c>
      <c r="J162" s="1">
        <v>514.15688194444465</v>
      </c>
      <c r="K162" s="1">
        <v>743.91470588235279</v>
      </c>
      <c r="L162" s="1">
        <v>405.37538461538458</v>
      </c>
      <c r="M162" s="1">
        <v>407.68</v>
      </c>
      <c r="N162" s="1">
        <v>0</v>
      </c>
      <c r="O162" s="1">
        <v>14885.540331487069</v>
      </c>
      <c r="P162" s="1">
        <v>615.30227272727257</v>
      </c>
      <c r="Q162" s="1">
        <v>2098.6180551029752</v>
      </c>
      <c r="R162" s="1">
        <v>1246.0666349206349</v>
      </c>
      <c r="S162" s="1">
        <v>129.14999999999989</v>
      </c>
      <c r="T162" s="1">
        <v>1409.85</v>
      </c>
      <c r="U162" s="1">
        <v>1541.796250923647</v>
      </c>
      <c r="V162" s="1">
        <v>0</v>
      </c>
      <c r="W162" s="1">
        <v>1808.3581458333349</v>
      </c>
      <c r="X162" s="1">
        <v>1586.517380442385</v>
      </c>
      <c r="Y162" s="1">
        <v>208.8479779411764</v>
      </c>
      <c r="Z162" s="1">
        <v>1618.05</v>
      </c>
      <c r="AA162" s="1">
        <v>86.249999999999957</v>
      </c>
      <c r="AB162" s="1">
        <v>250.88</v>
      </c>
      <c r="AC162" s="1">
        <v>941.08610256410236</v>
      </c>
      <c r="AD162" s="1">
        <v>324.88086220697522</v>
      </c>
      <c r="AE162" s="1">
        <v>4150.0772727272742</v>
      </c>
      <c r="AF162" s="1">
        <v>681.56826923076915</v>
      </c>
      <c r="AG162" s="1">
        <v>988.10769230769256</v>
      </c>
      <c r="AH162" s="1">
        <v>122.9325000000008</v>
      </c>
      <c r="AI162" s="1">
        <v>367.86213235293758</v>
      </c>
      <c r="AJ162" s="1">
        <v>368.560356058092</v>
      </c>
      <c r="AK162" s="1">
        <v>8315.8942702578315</v>
      </c>
      <c r="AL162" s="1">
        <v>3222.703125</v>
      </c>
      <c r="AM162" s="1">
        <v>25.8</v>
      </c>
      <c r="AN162" s="1">
        <v>338.04910930735917</v>
      </c>
      <c r="AO162" s="1">
        <v>69.88787878787879</v>
      </c>
      <c r="AP162" s="1">
        <v>0</v>
      </c>
      <c r="AQ162" s="1">
        <v>0</v>
      </c>
      <c r="AR162" s="1">
        <v>2871.0635238933592</v>
      </c>
      <c r="AS162" s="1">
        <v>261.99263888888891</v>
      </c>
      <c r="AT162" s="1">
        <v>0</v>
      </c>
      <c r="AU162" s="1">
        <v>1136.0499383311881</v>
      </c>
      <c r="AV162" s="1">
        <v>1894.4055495610239</v>
      </c>
      <c r="AW162" s="1">
        <v>332.69999999999987</v>
      </c>
      <c r="AX162" s="1">
        <v>675.875</v>
      </c>
      <c r="AY162" s="1">
        <v>174.453125</v>
      </c>
      <c r="AZ162" s="1">
        <v>529.46999999999991</v>
      </c>
      <c r="BA162" s="1">
        <v>573.46874999999989</v>
      </c>
      <c r="BB162" s="1">
        <v>309.90000000000009</v>
      </c>
      <c r="BC162" s="1">
        <v>118.0821428571429</v>
      </c>
      <c r="BD162" s="1">
        <v>0</v>
      </c>
      <c r="BE162" s="1">
        <v>990.5</v>
      </c>
      <c r="BF162" s="1">
        <v>416.64121463642772</v>
      </c>
      <c r="BG162" s="1">
        <v>5100.45683203508</v>
      </c>
      <c r="BH162" s="1">
        <v>369.71551614481422</v>
      </c>
      <c r="BI162" s="1">
        <v>0</v>
      </c>
      <c r="BJ162" s="1">
        <v>5081.6825015285958</v>
      </c>
      <c r="BL162" s="1">
        <v>149.84579439252329</v>
      </c>
      <c r="BM162" s="1">
        <v>546.60000000000014</v>
      </c>
      <c r="BN162" s="1">
        <v>0</v>
      </c>
      <c r="BO162" s="1">
        <v>118.75</v>
      </c>
      <c r="BP162" s="1">
        <v>599.09999999999968</v>
      </c>
      <c r="BQ162" s="1">
        <v>1000</v>
      </c>
      <c r="BR162" s="1">
        <v>501</v>
      </c>
      <c r="BS162" s="1">
        <v>1434.923522332313</v>
      </c>
      <c r="BT162" s="1">
        <v>287.21831632653061</v>
      </c>
      <c r="BW162" s="1">
        <v>107.5</v>
      </c>
      <c r="BX162" s="1">
        <v>11892.29141350614</v>
      </c>
      <c r="BY162" s="1">
        <v>12965.73146284894</v>
      </c>
      <c r="BZ162" s="1">
        <v>221.14615384615379</v>
      </c>
      <c r="CA162" s="1">
        <v>2106.6750000000002</v>
      </c>
      <c r="CB162" s="1">
        <v>450.5625</v>
      </c>
      <c r="CC162" s="1">
        <v>62.100000000000023</v>
      </c>
      <c r="CD162" s="1">
        <v>72.599999999999994</v>
      </c>
      <c r="CE162" s="1">
        <v>290.7000000000001</v>
      </c>
      <c r="CF162" s="1">
        <v>932.87401960036732</v>
      </c>
      <c r="CG162" s="1">
        <v>1101.455045945715</v>
      </c>
      <c r="CH162" s="1">
        <v>0</v>
      </c>
      <c r="CI162" s="1">
        <v>535.97500000000014</v>
      </c>
      <c r="CJ162" s="1">
        <v>66</v>
      </c>
      <c r="CK162" s="1">
        <v>643.90159090909083</v>
      </c>
      <c r="CL162" s="1">
        <v>366.32954545454561</v>
      </c>
      <c r="CM162" s="1">
        <v>153.35110294117649</v>
      </c>
      <c r="CN162" s="1">
        <v>99.1875</v>
      </c>
      <c r="CO162" s="1">
        <v>716.6953125</v>
      </c>
      <c r="CP162" s="1">
        <v>59.334333333333447</v>
      </c>
      <c r="CQ162" s="1">
        <v>0</v>
      </c>
      <c r="CR162" s="1">
        <v>0</v>
      </c>
      <c r="CS162" s="1">
        <v>0</v>
      </c>
      <c r="CT162" s="1">
        <v>81.899999999999991</v>
      </c>
      <c r="CU162" s="1">
        <v>380</v>
      </c>
      <c r="CV162" s="1">
        <v>1441.8</v>
      </c>
      <c r="CW162" s="1">
        <v>100.5</v>
      </c>
      <c r="CX162" s="1">
        <v>1028.021382598758</v>
      </c>
      <c r="CY162" s="1">
        <v>25</v>
      </c>
      <c r="CZ162" s="1">
        <v>1052.1065266393441</v>
      </c>
      <c r="DA162" s="1">
        <v>318.20625140056029</v>
      </c>
      <c r="DB162" s="1">
        <v>959.4958035059135</v>
      </c>
      <c r="DC162" s="1">
        <v>0</v>
      </c>
      <c r="DD162" s="1">
        <v>2092.86747635553</v>
      </c>
      <c r="DE162" s="1">
        <v>3292.8478062729268</v>
      </c>
      <c r="DF162" s="1">
        <v>656.4375</v>
      </c>
      <c r="DG162" s="1">
        <v>78.599999999999952</v>
      </c>
      <c r="DH162" s="1">
        <v>1075.3125</v>
      </c>
      <c r="DI162" s="1">
        <v>381.30833333333339</v>
      </c>
      <c r="DJ162" s="1">
        <v>0</v>
      </c>
      <c r="DK162" s="1">
        <v>843.55591006737654</v>
      </c>
      <c r="DL162" s="1">
        <v>734.60207675136235</v>
      </c>
      <c r="DM162" s="1">
        <v>988.125</v>
      </c>
      <c r="DN162" s="1">
        <v>100.8630952380952</v>
      </c>
      <c r="DO162" s="1">
        <v>0</v>
      </c>
      <c r="DP162" s="1">
        <v>212.296875</v>
      </c>
      <c r="DQ162" s="1">
        <v>0</v>
      </c>
      <c r="DR162" s="1">
        <v>578.96590909090901</v>
      </c>
      <c r="DS162" s="1">
        <v>839.0625</v>
      </c>
      <c r="DT162" s="1">
        <v>0</v>
      </c>
      <c r="DU162" s="1">
        <v>0</v>
      </c>
      <c r="DV162" s="1">
        <v>0</v>
      </c>
      <c r="DX162" s="1">
        <v>0</v>
      </c>
      <c r="DY162" s="1">
        <v>0</v>
      </c>
      <c r="DZ162" s="1">
        <v>132799.8040266647</v>
      </c>
      <c r="EA162" s="1" t="s">
        <v>495</v>
      </c>
    </row>
    <row r="163" spans="1:131" x14ac:dyDescent="0.2">
      <c r="A163" s="2" t="s">
        <v>496</v>
      </c>
      <c r="B163" s="1">
        <v>4090.4076258240661</v>
      </c>
      <c r="C163" s="1">
        <v>972.72999999999968</v>
      </c>
      <c r="D163" s="1">
        <v>99.999999999999972</v>
      </c>
      <c r="E163" s="1">
        <v>297.11</v>
      </c>
      <c r="F163" s="1">
        <v>2165.6843181818172</v>
      </c>
      <c r="G163" s="1">
        <v>627.44174598930545</v>
      </c>
      <c r="H163" s="1">
        <v>177.59999999999991</v>
      </c>
      <c r="I163" s="1">
        <v>37</v>
      </c>
      <c r="J163" s="1">
        <v>514.15688194444442</v>
      </c>
      <c r="K163" s="1">
        <v>743.91470588235211</v>
      </c>
      <c r="L163" s="1">
        <v>405.37538461538458</v>
      </c>
      <c r="M163" s="1">
        <v>407.68000000000012</v>
      </c>
      <c r="N163" s="1">
        <v>0</v>
      </c>
      <c r="O163" s="1">
        <v>12790.016672483251</v>
      </c>
      <c r="P163" s="1">
        <v>615.30227272727257</v>
      </c>
      <c r="Q163" s="1">
        <v>2067.3543816335869</v>
      </c>
      <c r="R163" s="1">
        <v>1246.066634920634</v>
      </c>
      <c r="S163" s="1">
        <v>129.15</v>
      </c>
      <c r="T163" s="1">
        <v>1409.85</v>
      </c>
      <c r="U163" s="1">
        <v>1512.8597423029571</v>
      </c>
      <c r="V163" s="1">
        <v>0</v>
      </c>
      <c r="W163" s="1">
        <v>1803.000202505882</v>
      </c>
      <c r="X163" s="1">
        <v>1373.7423804423861</v>
      </c>
      <c r="Y163" s="1">
        <v>208.8479779411764</v>
      </c>
      <c r="Z163" s="1">
        <v>1618.05</v>
      </c>
      <c r="AA163" s="1">
        <v>86.249999999999929</v>
      </c>
      <c r="AB163" s="1">
        <v>250.88000000000019</v>
      </c>
      <c r="AC163" s="1">
        <v>941.08610256410259</v>
      </c>
      <c r="AD163" s="1">
        <v>324.88086220697528</v>
      </c>
      <c r="AE163" s="1">
        <v>4150.0772727272724</v>
      </c>
      <c r="AF163" s="1">
        <v>681.56826923076937</v>
      </c>
      <c r="AG163" s="1">
        <v>988.10769230769188</v>
      </c>
      <c r="AH163" s="1">
        <v>122.9325000000009</v>
      </c>
      <c r="AI163" s="1">
        <v>513.53106617646881</v>
      </c>
      <c r="AJ163" s="1">
        <v>368.56035605809188</v>
      </c>
      <c r="AK163" s="1">
        <v>7242.3442702578286</v>
      </c>
      <c r="AL163" s="1">
        <v>3222.703125</v>
      </c>
      <c r="AM163" s="1">
        <v>25.8</v>
      </c>
      <c r="AN163" s="1">
        <v>388.04910930735929</v>
      </c>
      <c r="AO163" s="1">
        <v>69.887878787878762</v>
      </c>
      <c r="AP163" s="1">
        <v>0</v>
      </c>
      <c r="AQ163" s="1">
        <v>0</v>
      </c>
      <c r="AR163" s="1">
        <v>2721.4234151068049</v>
      </c>
      <c r="AS163" s="1">
        <v>370.01347222222222</v>
      </c>
      <c r="AT163" s="1">
        <v>0</v>
      </c>
      <c r="AU163" s="1">
        <v>1136.049938331189</v>
      </c>
      <c r="AV163" s="1">
        <v>1985.340795049487</v>
      </c>
      <c r="AW163" s="1">
        <v>332.7</v>
      </c>
      <c r="AX163" s="1">
        <v>675.875</v>
      </c>
      <c r="AY163" s="1">
        <v>174.453125</v>
      </c>
      <c r="AZ163" s="1">
        <v>529.47000000000014</v>
      </c>
      <c r="BA163" s="1">
        <v>573.46874999999966</v>
      </c>
      <c r="BB163" s="1">
        <v>309.90000000000032</v>
      </c>
      <c r="BC163" s="1">
        <v>118.0821428571429</v>
      </c>
      <c r="BD163" s="1">
        <v>0</v>
      </c>
      <c r="BE163" s="1">
        <v>990.5</v>
      </c>
      <c r="BF163" s="1">
        <v>226.14121463642749</v>
      </c>
      <c r="BG163" s="1">
        <v>3950.253754303988</v>
      </c>
      <c r="BH163" s="1">
        <v>263.65406363084747</v>
      </c>
      <c r="BI163" s="1">
        <v>0</v>
      </c>
      <c r="BJ163" s="1">
        <v>5034.3658348619283</v>
      </c>
      <c r="BL163" s="1">
        <v>149.8457943925234</v>
      </c>
      <c r="BM163" s="1">
        <v>546.60000000000014</v>
      </c>
      <c r="BN163" s="1">
        <v>0</v>
      </c>
      <c r="BO163" s="1">
        <v>118.75</v>
      </c>
      <c r="BP163" s="1">
        <v>599.09999999999968</v>
      </c>
      <c r="BQ163" s="1">
        <v>199.99999999999989</v>
      </c>
      <c r="BR163" s="1">
        <v>501</v>
      </c>
      <c r="BS163" s="1">
        <v>1350.2992167767591</v>
      </c>
      <c r="BT163" s="1">
        <v>287.21831632653061</v>
      </c>
      <c r="BW163" s="1">
        <v>107.5</v>
      </c>
      <c r="BX163" s="1">
        <v>14276.624316742211</v>
      </c>
      <c r="BY163" s="1">
        <v>11817.148503665259</v>
      </c>
      <c r="BZ163" s="1">
        <v>221.14615384615391</v>
      </c>
      <c r="CA163" s="1">
        <v>2106.6749999999988</v>
      </c>
      <c r="CB163" s="1">
        <v>450.5625</v>
      </c>
      <c r="CC163" s="1">
        <v>62.099999999999973</v>
      </c>
      <c r="CD163" s="1">
        <v>72.600000000000023</v>
      </c>
      <c r="CE163" s="1">
        <v>290.69999999999982</v>
      </c>
      <c r="CF163" s="1">
        <v>677.04929924242424</v>
      </c>
      <c r="CG163" s="1">
        <v>519.00504594571612</v>
      </c>
      <c r="CH163" s="1">
        <v>26.400000000000009</v>
      </c>
      <c r="CI163" s="1">
        <v>35.975000000000144</v>
      </c>
      <c r="CJ163" s="1">
        <v>88.5</v>
      </c>
      <c r="CK163" s="1">
        <v>143.90159090909131</v>
      </c>
      <c r="CL163" s="1">
        <v>366.32954545454521</v>
      </c>
      <c r="CM163" s="1">
        <v>153.35110294117649</v>
      </c>
      <c r="CN163" s="1">
        <v>99.187499999999972</v>
      </c>
      <c r="CO163" s="1">
        <v>716.69531249999955</v>
      </c>
      <c r="CP163" s="1">
        <v>83.427166666666736</v>
      </c>
      <c r="CQ163" s="1">
        <v>0.55863043478279906</v>
      </c>
      <c r="CR163" s="1">
        <v>1999.8166304347819</v>
      </c>
      <c r="CS163" s="1">
        <v>0</v>
      </c>
      <c r="CT163" s="1">
        <v>81.899999999999963</v>
      </c>
      <c r="CU163" s="1">
        <v>340</v>
      </c>
      <c r="CV163" s="1">
        <v>1441.8</v>
      </c>
      <c r="CW163" s="1">
        <v>100.5</v>
      </c>
      <c r="CX163" s="1">
        <v>887.6713825987581</v>
      </c>
      <c r="CY163" s="1">
        <v>25</v>
      </c>
      <c r="CZ163" s="1">
        <v>1052.1065266393441</v>
      </c>
      <c r="DA163" s="1">
        <v>318.20625140056018</v>
      </c>
      <c r="DB163" s="1">
        <v>859.69118165717464</v>
      </c>
      <c r="DC163" s="1">
        <v>21</v>
      </c>
      <c r="DD163" s="1">
        <v>4030.0947490828062</v>
      </c>
      <c r="DE163" s="1">
        <v>3292.847806272925</v>
      </c>
      <c r="DF163" s="1">
        <v>656.4375</v>
      </c>
      <c r="DG163" s="1">
        <v>78.59999999999998</v>
      </c>
      <c r="DH163" s="1">
        <v>1075.3125</v>
      </c>
      <c r="DI163" s="1">
        <v>381.30833333333339</v>
      </c>
      <c r="DJ163" s="1">
        <v>0</v>
      </c>
      <c r="DK163" s="1">
        <v>633.3089712918661</v>
      </c>
      <c r="DL163" s="1">
        <v>659.60207675136189</v>
      </c>
      <c r="DM163" s="1">
        <v>988.125</v>
      </c>
      <c r="DN163" s="1">
        <v>167.31249999999989</v>
      </c>
      <c r="DO163" s="1">
        <v>17.80059523809518</v>
      </c>
      <c r="DP163" s="1">
        <v>212.296875</v>
      </c>
      <c r="DQ163" s="1">
        <v>36</v>
      </c>
      <c r="DR163" s="1">
        <v>578.96590909090924</v>
      </c>
      <c r="DS163" s="1">
        <v>839.0625</v>
      </c>
      <c r="DT163" s="1">
        <v>0</v>
      </c>
      <c r="DU163" s="1">
        <v>0</v>
      </c>
      <c r="DV163" s="1">
        <v>0</v>
      </c>
      <c r="DX163" s="1">
        <v>0</v>
      </c>
      <c r="DY163" s="1">
        <v>0</v>
      </c>
      <c r="DZ163" s="1">
        <v>130924.70822265479</v>
      </c>
      <c r="EA163" s="1" t="s">
        <v>496</v>
      </c>
    </row>
    <row r="164" spans="1:131" x14ac:dyDescent="0.2">
      <c r="A164" s="2" t="s">
        <v>497</v>
      </c>
      <c r="B164" s="1">
        <v>3111.227625824069</v>
      </c>
      <c r="C164" s="1">
        <v>972.72999999999945</v>
      </c>
      <c r="D164" s="1">
        <v>100</v>
      </c>
      <c r="E164" s="1">
        <v>297.11000000000018</v>
      </c>
      <c r="F164" s="1">
        <v>1380.687796442691</v>
      </c>
      <c r="G164" s="1">
        <v>627.44174598930476</v>
      </c>
      <c r="H164" s="1">
        <v>177.6</v>
      </c>
      <c r="I164" s="1">
        <v>37</v>
      </c>
      <c r="J164" s="1">
        <v>514.15688194444397</v>
      </c>
      <c r="K164" s="1">
        <v>743.91470588235256</v>
      </c>
      <c r="L164" s="1">
        <v>405.37538461538497</v>
      </c>
      <c r="M164" s="1">
        <v>407.68</v>
      </c>
      <c r="N164" s="1">
        <v>0</v>
      </c>
      <c r="O164" s="1">
        <v>20698.830005816581</v>
      </c>
      <c r="P164" s="1">
        <v>615.30227272727234</v>
      </c>
      <c r="Q164" s="1">
        <v>2042.354381633588</v>
      </c>
      <c r="R164" s="1">
        <v>1246.0666349206349</v>
      </c>
      <c r="S164" s="1">
        <v>129.14999999999981</v>
      </c>
      <c r="T164" s="1">
        <v>1409.85</v>
      </c>
      <c r="U164" s="1">
        <v>1512.8597423029571</v>
      </c>
      <c r="V164" s="1">
        <v>0</v>
      </c>
      <c r="W164" s="1">
        <v>1803.0002025058841</v>
      </c>
      <c r="X164" s="1">
        <v>1373.7423804423861</v>
      </c>
      <c r="Y164" s="1">
        <v>183.8479779411764</v>
      </c>
      <c r="Z164" s="1">
        <v>1618.05</v>
      </c>
      <c r="AA164" s="1">
        <v>86.250000000000014</v>
      </c>
      <c r="AB164" s="1">
        <v>250.88000000000011</v>
      </c>
      <c r="AC164" s="1">
        <v>941.08610256410191</v>
      </c>
      <c r="AD164" s="1">
        <v>324.880862206975</v>
      </c>
      <c r="AE164" s="1">
        <v>4150.0772727272742</v>
      </c>
      <c r="AF164" s="1">
        <v>681.56826923076892</v>
      </c>
      <c r="AG164" s="1">
        <v>988.10769230769233</v>
      </c>
      <c r="AH164" s="1">
        <v>122.9325000000008</v>
      </c>
      <c r="AI164" s="1">
        <v>513.53106617646881</v>
      </c>
      <c r="AJ164" s="1">
        <v>368.560356058092</v>
      </c>
      <c r="AK164" s="1">
        <v>5634.2442702578301</v>
      </c>
      <c r="AL164" s="1">
        <v>3222.703125</v>
      </c>
      <c r="AM164" s="1">
        <v>25.8</v>
      </c>
      <c r="AN164" s="1">
        <v>438.04910930735912</v>
      </c>
      <c r="AO164" s="1">
        <v>69.88787878787879</v>
      </c>
      <c r="AP164" s="1">
        <v>0</v>
      </c>
      <c r="AQ164" s="1">
        <v>0</v>
      </c>
      <c r="AR164" s="1">
        <v>2606.4234151068049</v>
      </c>
      <c r="AS164" s="1">
        <v>370.01347222222222</v>
      </c>
      <c r="AT164" s="1">
        <v>0</v>
      </c>
      <c r="AU164" s="1">
        <v>1136.0499383311881</v>
      </c>
      <c r="AV164" s="1">
        <v>1886.919835275309</v>
      </c>
      <c r="AW164" s="1">
        <v>332.69999999999987</v>
      </c>
      <c r="AX164" s="1">
        <v>728.625</v>
      </c>
      <c r="AY164" s="1">
        <v>174.453125</v>
      </c>
      <c r="AZ164" s="1">
        <v>529.46999999999991</v>
      </c>
      <c r="BA164" s="1">
        <v>573.46874999999989</v>
      </c>
      <c r="BB164" s="1">
        <v>309.90000000000009</v>
      </c>
      <c r="BC164" s="1">
        <v>118.0821428571429</v>
      </c>
      <c r="BD164" s="1">
        <v>0</v>
      </c>
      <c r="BE164" s="1">
        <v>990.5</v>
      </c>
      <c r="BF164" s="1">
        <v>226.141214636428</v>
      </c>
      <c r="BG164" s="1">
        <v>1936.4302248922229</v>
      </c>
      <c r="BH164" s="1">
        <v>263.65406363084782</v>
      </c>
      <c r="BI164" s="1">
        <v>0</v>
      </c>
      <c r="BJ164" s="1">
        <v>5288.5047501806657</v>
      </c>
      <c r="BL164" s="1">
        <v>149.84579439252329</v>
      </c>
      <c r="BM164" s="1">
        <v>546.60000000000036</v>
      </c>
      <c r="BN164" s="1">
        <v>0</v>
      </c>
      <c r="BO164" s="1">
        <v>118.75</v>
      </c>
      <c r="BP164" s="1">
        <v>599.09999999999991</v>
      </c>
      <c r="BQ164" s="1">
        <v>200</v>
      </c>
      <c r="BR164" s="1">
        <v>501</v>
      </c>
      <c r="BS164" s="1">
        <v>1355.860285479047</v>
      </c>
      <c r="BT164" s="1">
        <v>287.21831632653061</v>
      </c>
      <c r="BW164" s="1">
        <v>94.999999999999972</v>
      </c>
      <c r="BX164" s="1">
        <v>22589.217162698649</v>
      </c>
      <c r="BY164" s="1">
        <v>5290.1985036652477</v>
      </c>
      <c r="BZ164" s="1">
        <v>221.14615384615379</v>
      </c>
      <c r="CA164" s="1">
        <v>2106.6749999999988</v>
      </c>
      <c r="CB164" s="1">
        <v>450.5625</v>
      </c>
      <c r="CC164" s="1">
        <v>62.100000000000023</v>
      </c>
      <c r="CD164" s="1">
        <v>72.599999999999966</v>
      </c>
      <c r="CE164" s="1">
        <v>290.7000000000001</v>
      </c>
      <c r="CF164" s="1">
        <v>338.38008020642701</v>
      </c>
      <c r="CG164" s="1">
        <v>611.50504594571521</v>
      </c>
      <c r="CH164" s="1">
        <v>50</v>
      </c>
      <c r="CI164" s="1">
        <v>28.474999999999682</v>
      </c>
      <c r="CJ164" s="1">
        <v>88.5</v>
      </c>
      <c r="CK164" s="1">
        <v>183.43559090909091</v>
      </c>
      <c r="CL164" s="1">
        <v>366.32954545454561</v>
      </c>
      <c r="CM164" s="1">
        <v>115.85110294117651</v>
      </c>
      <c r="CN164" s="1">
        <v>99.187500000000028</v>
      </c>
      <c r="CO164" s="1">
        <v>716.6953125</v>
      </c>
      <c r="CP164" s="1">
        <v>83.427166666666707</v>
      </c>
      <c r="CQ164" s="1">
        <v>82.319543478260925</v>
      </c>
      <c r="CR164" s="1">
        <v>3180.952210144927</v>
      </c>
      <c r="CS164" s="1">
        <v>0</v>
      </c>
      <c r="CT164" s="1">
        <v>81.899999999999991</v>
      </c>
      <c r="CU164" s="1">
        <v>312.70362637362632</v>
      </c>
      <c r="CV164" s="1">
        <v>1441.8</v>
      </c>
      <c r="CW164" s="1">
        <v>100.5</v>
      </c>
      <c r="CX164" s="1">
        <v>887.67138259875901</v>
      </c>
      <c r="CY164" s="1">
        <v>0</v>
      </c>
      <c r="CZ164" s="1">
        <v>482.83985997267752</v>
      </c>
      <c r="DA164" s="1">
        <v>293.20625140056012</v>
      </c>
      <c r="DB164" s="1">
        <v>839.74028880003152</v>
      </c>
      <c r="DC164" s="1">
        <v>50</v>
      </c>
      <c r="DD164" s="1">
        <v>8438.0244365828039</v>
      </c>
      <c r="DE164" s="1">
        <v>3292.8478062729259</v>
      </c>
      <c r="DF164" s="1">
        <v>656.4375</v>
      </c>
      <c r="DG164" s="1">
        <v>78.599999999999952</v>
      </c>
      <c r="DH164" s="1">
        <v>1075.3125</v>
      </c>
      <c r="DI164" s="1">
        <v>381.30833333333339</v>
      </c>
      <c r="DJ164" s="1">
        <v>0</v>
      </c>
      <c r="DK164" s="1">
        <v>283.25591006737608</v>
      </c>
      <c r="DL164" s="1">
        <v>659.60207675136235</v>
      </c>
      <c r="DM164" s="1">
        <v>988.12499999999955</v>
      </c>
      <c r="DN164" s="1">
        <v>167.3125</v>
      </c>
      <c r="DO164" s="1">
        <v>157.1875</v>
      </c>
      <c r="DP164" s="1">
        <v>189.796875</v>
      </c>
      <c r="DQ164" s="1">
        <v>50</v>
      </c>
      <c r="DR164" s="1">
        <v>578.96590909090901</v>
      </c>
      <c r="DS164" s="1">
        <v>839.0625</v>
      </c>
      <c r="DT164" s="1">
        <v>0</v>
      </c>
      <c r="DU164" s="1">
        <v>0</v>
      </c>
      <c r="DV164" s="1">
        <v>0</v>
      </c>
      <c r="DX164" s="1">
        <v>0</v>
      </c>
      <c r="DY164" s="1">
        <v>0</v>
      </c>
      <c r="DZ164" s="1">
        <v>139905.7042466453</v>
      </c>
      <c r="EA164" s="1" t="s">
        <v>497</v>
      </c>
    </row>
    <row r="165" spans="1:131" x14ac:dyDescent="0.2">
      <c r="A165" s="2" t="s">
        <v>498</v>
      </c>
      <c r="B165" s="1">
        <v>3111.2276258240681</v>
      </c>
      <c r="C165" s="1">
        <v>972.72999999999968</v>
      </c>
      <c r="D165" s="1">
        <v>100</v>
      </c>
      <c r="E165" s="1">
        <v>297.11000000000013</v>
      </c>
      <c r="F165" s="1">
        <v>1380.6877964426869</v>
      </c>
      <c r="G165" s="1">
        <v>627.44174598930499</v>
      </c>
      <c r="H165" s="1">
        <v>177.60000000000011</v>
      </c>
      <c r="I165" s="1">
        <v>37</v>
      </c>
      <c r="J165" s="1">
        <v>514.15688194444465</v>
      </c>
      <c r="K165" s="1">
        <v>743.91470588235279</v>
      </c>
      <c r="L165" s="1">
        <v>405.37538461538492</v>
      </c>
      <c r="M165" s="1">
        <v>407.68000000000029</v>
      </c>
      <c r="N165" s="1">
        <v>0</v>
      </c>
      <c r="O165" s="1">
        <v>12298.830005816581</v>
      </c>
      <c r="P165" s="1">
        <v>615.30227272727279</v>
      </c>
      <c r="Q165" s="1">
        <v>2042.354381633588</v>
      </c>
      <c r="R165" s="1">
        <v>1246.0666349206349</v>
      </c>
      <c r="S165" s="1">
        <v>129.15</v>
      </c>
      <c r="T165" s="1">
        <v>1409.850000000001</v>
      </c>
      <c r="U165" s="1">
        <v>1587.859742302958</v>
      </c>
      <c r="V165" s="1">
        <v>0</v>
      </c>
      <c r="W165" s="1">
        <v>1803.000202505883</v>
      </c>
      <c r="X165" s="1">
        <v>1373.7423804423861</v>
      </c>
      <c r="Y165" s="1">
        <v>183.8479779411762</v>
      </c>
      <c r="Z165" s="1">
        <v>1618.049999999999</v>
      </c>
      <c r="AA165" s="1">
        <v>86.249999999999986</v>
      </c>
      <c r="AB165" s="1">
        <v>250.87999999999991</v>
      </c>
      <c r="AC165" s="1">
        <v>941.08610256410304</v>
      </c>
      <c r="AD165" s="1">
        <v>324.88086220697562</v>
      </c>
      <c r="AE165" s="1">
        <v>4150.0772727272761</v>
      </c>
      <c r="AF165" s="1">
        <v>681.56826923076915</v>
      </c>
      <c r="AG165" s="1">
        <v>988.10769230769256</v>
      </c>
      <c r="AH165" s="1">
        <v>122.9325000000008</v>
      </c>
      <c r="AI165" s="1">
        <v>513.53106617646881</v>
      </c>
      <c r="AJ165" s="1">
        <v>368.560356058092</v>
      </c>
      <c r="AK165" s="1">
        <v>8134.2442702578264</v>
      </c>
      <c r="AL165" s="1">
        <v>3222.703125</v>
      </c>
      <c r="AM165" s="1">
        <v>25.800000000000011</v>
      </c>
      <c r="AN165" s="1">
        <v>438.04910930735917</v>
      </c>
      <c r="AO165" s="1">
        <v>69.887878787878762</v>
      </c>
      <c r="AP165" s="1">
        <v>0</v>
      </c>
      <c r="AQ165" s="1">
        <v>0</v>
      </c>
      <c r="AR165" s="1">
        <v>8264.6525817734746</v>
      </c>
      <c r="AS165" s="1">
        <v>370.01347222222222</v>
      </c>
      <c r="AT165" s="1">
        <v>0</v>
      </c>
      <c r="AU165" s="1">
        <v>1136.0499383311881</v>
      </c>
      <c r="AV165" s="1">
        <v>1886.9198352753101</v>
      </c>
      <c r="AW165" s="1">
        <v>332.69999999999982</v>
      </c>
      <c r="AX165" s="1">
        <v>728.625</v>
      </c>
      <c r="AY165" s="1">
        <v>174.453125</v>
      </c>
      <c r="AZ165" s="1">
        <v>529.47000000000014</v>
      </c>
      <c r="BA165" s="1">
        <v>573.46875000000011</v>
      </c>
      <c r="BB165" s="1">
        <v>309.89999999999998</v>
      </c>
      <c r="BC165" s="1">
        <v>118.0821428571428</v>
      </c>
      <c r="BD165" s="1">
        <v>0</v>
      </c>
      <c r="BE165" s="1">
        <v>990.5</v>
      </c>
      <c r="BF165" s="1">
        <v>226.14121463642741</v>
      </c>
      <c r="BG165" s="1">
        <v>1861.4302248922229</v>
      </c>
      <c r="BH165" s="1">
        <v>263.65406363084787</v>
      </c>
      <c r="BI165" s="1">
        <v>0</v>
      </c>
      <c r="BJ165" s="1">
        <v>5332.6380835139953</v>
      </c>
      <c r="BL165" s="1">
        <v>149.84579439252329</v>
      </c>
      <c r="BM165" s="1">
        <v>546.60000000000036</v>
      </c>
      <c r="BN165" s="1">
        <v>0</v>
      </c>
      <c r="BO165" s="1">
        <v>118.75</v>
      </c>
      <c r="BP165" s="1">
        <v>599.09999999999945</v>
      </c>
      <c r="BQ165" s="1">
        <v>599.25</v>
      </c>
      <c r="BR165" s="1">
        <v>501</v>
      </c>
      <c r="BS165" s="1">
        <v>1355.860285479049</v>
      </c>
      <c r="BT165" s="1">
        <v>287.21831632653061</v>
      </c>
      <c r="BW165" s="1">
        <v>45</v>
      </c>
      <c r="BX165" s="1">
        <v>20709.47330284485</v>
      </c>
      <c r="BY165" s="1">
        <v>10238.75850366526</v>
      </c>
      <c r="BZ165" s="1">
        <v>221.14615384615399</v>
      </c>
      <c r="CA165" s="1">
        <v>2106.6749999999979</v>
      </c>
      <c r="CB165" s="1">
        <v>450.5625</v>
      </c>
      <c r="CC165" s="1">
        <v>62.100000000000023</v>
      </c>
      <c r="CD165" s="1">
        <v>72.599999999999994</v>
      </c>
      <c r="CE165" s="1">
        <v>290.7</v>
      </c>
      <c r="CF165" s="1">
        <v>338.38008020642519</v>
      </c>
      <c r="CG165" s="1">
        <v>611.50504594571612</v>
      </c>
      <c r="CH165" s="1">
        <v>50</v>
      </c>
      <c r="CI165" s="1">
        <v>28.47500000000014</v>
      </c>
      <c r="CJ165" s="1">
        <v>88.5</v>
      </c>
      <c r="CK165" s="1">
        <v>183.43559090909091</v>
      </c>
      <c r="CL165" s="1">
        <v>366.32954545454538</v>
      </c>
      <c r="CM165" s="1">
        <v>115.85110294117651</v>
      </c>
      <c r="CN165" s="1">
        <v>99.1875</v>
      </c>
      <c r="CO165" s="1">
        <v>716.6953125</v>
      </c>
      <c r="CP165" s="1">
        <v>83.427166666666736</v>
      </c>
      <c r="CQ165" s="1">
        <v>82.319543478260925</v>
      </c>
      <c r="CR165" s="1">
        <v>3180.952210144927</v>
      </c>
      <c r="CS165" s="1">
        <v>49.52000000000001</v>
      </c>
      <c r="CT165" s="1">
        <v>81.90000000000002</v>
      </c>
      <c r="CU165" s="1">
        <v>312.70362637362632</v>
      </c>
      <c r="CV165" s="1">
        <v>1441.8</v>
      </c>
      <c r="CW165" s="1">
        <v>100.4999999999999</v>
      </c>
      <c r="CX165" s="1">
        <v>762.67138259875901</v>
      </c>
      <c r="CY165" s="1">
        <v>0</v>
      </c>
      <c r="CZ165" s="1">
        <v>482.839859972677</v>
      </c>
      <c r="DA165" s="1">
        <v>218.20625140056021</v>
      </c>
      <c r="DB165" s="1">
        <v>839.74028880003152</v>
      </c>
      <c r="DC165" s="1">
        <v>50</v>
      </c>
      <c r="DD165" s="1">
        <v>5991.2755645908237</v>
      </c>
      <c r="DE165" s="1">
        <v>3617.8478062729268</v>
      </c>
      <c r="DF165" s="1">
        <v>656.4375</v>
      </c>
      <c r="DG165" s="1">
        <v>78.59999999999998</v>
      </c>
      <c r="DH165" s="1">
        <v>1075.3125</v>
      </c>
      <c r="DI165" s="1">
        <v>381.30833333333339</v>
      </c>
      <c r="DJ165" s="1">
        <v>0</v>
      </c>
      <c r="DK165" s="1">
        <v>283.25591006737608</v>
      </c>
      <c r="DL165" s="1">
        <v>659.60207675136235</v>
      </c>
      <c r="DM165" s="1">
        <v>988.125</v>
      </c>
      <c r="DN165" s="1">
        <v>167.3125</v>
      </c>
      <c r="DO165" s="1">
        <v>157.1875</v>
      </c>
      <c r="DP165" s="1">
        <v>114.7968749999999</v>
      </c>
      <c r="DQ165" s="1">
        <v>50</v>
      </c>
      <c r="DR165" s="1">
        <v>578.96590909090878</v>
      </c>
      <c r="DS165" s="1">
        <v>839.0625</v>
      </c>
      <c r="DT165" s="1">
        <v>0</v>
      </c>
      <c r="DU165" s="1">
        <v>0</v>
      </c>
      <c r="DV165" s="1">
        <v>0</v>
      </c>
      <c r="DX165" s="1">
        <v>0</v>
      </c>
      <c r="DY165" s="1">
        <v>0</v>
      </c>
      <c r="DZ165" s="1">
        <v>140778.9040147996</v>
      </c>
      <c r="EA165" s="1" t="s">
        <v>498</v>
      </c>
    </row>
    <row r="166" spans="1:131" x14ac:dyDescent="0.2">
      <c r="A166" s="2" t="s">
        <v>499</v>
      </c>
      <c r="B166" s="1">
        <v>3111.2276258240699</v>
      </c>
      <c r="C166" s="1">
        <v>972.72999999999979</v>
      </c>
      <c r="D166" s="1">
        <v>100</v>
      </c>
      <c r="E166" s="1">
        <v>297.11</v>
      </c>
      <c r="F166" s="1">
        <v>1380.6877964426881</v>
      </c>
      <c r="G166" s="1">
        <v>627.44174598930488</v>
      </c>
      <c r="H166" s="1">
        <v>177.6</v>
      </c>
      <c r="I166" s="1">
        <v>37</v>
      </c>
      <c r="J166" s="1">
        <v>514.15688194444442</v>
      </c>
      <c r="K166" s="1">
        <v>743.91470588235268</v>
      </c>
      <c r="L166" s="1">
        <v>405.37538461538469</v>
      </c>
      <c r="M166" s="1">
        <v>407.68000000000012</v>
      </c>
      <c r="N166" s="1">
        <v>0</v>
      </c>
      <c r="O166" s="1">
        <v>12123.830005816581</v>
      </c>
      <c r="P166" s="1">
        <v>615.30227272727257</v>
      </c>
      <c r="Q166" s="1">
        <v>1426.347238776445</v>
      </c>
      <c r="R166" s="1">
        <v>1246.0666349206349</v>
      </c>
      <c r="S166" s="1">
        <v>129.15</v>
      </c>
      <c r="T166" s="1">
        <v>1409.85</v>
      </c>
      <c r="U166" s="1">
        <v>1587.8597423029571</v>
      </c>
      <c r="V166" s="1">
        <v>0</v>
      </c>
      <c r="W166" s="1">
        <v>1803.000202505883</v>
      </c>
      <c r="X166" s="1">
        <v>707.8138090138134</v>
      </c>
      <c r="Y166" s="1">
        <v>183.8479779411764</v>
      </c>
      <c r="Z166" s="1">
        <v>1618.05</v>
      </c>
      <c r="AA166" s="1">
        <v>86.249999999999957</v>
      </c>
      <c r="AB166" s="1">
        <v>250.88000000000011</v>
      </c>
      <c r="AC166" s="1">
        <v>941.08610256410248</v>
      </c>
      <c r="AD166" s="1">
        <v>324.88086220697528</v>
      </c>
      <c r="AE166" s="1">
        <v>4150.0772727272742</v>
      </c>
      <c r="AF166" s="1">
        <v>681.56826923076915</v>
      </c>
      <c r="AG166" s="1">
        <v>988.10769230769245</v>
      </c>
      <c r="AH166" s="1">
        <v>122.9325000000008</v>
      </c>
      <c r="AI166" s="1">
        <v>367.86213235293758</v>
      </c>
      <c r="AJ166" s="1">
        <v>368.560356058092</v>
      </c>
      <c r="AK166" s="1">
        <v>5739.6879166666668</v>
      </c>
      <c r="AL166" s="1">
        <v>3222.703125</v>
      </c>
      <c r="AM166" s="1">
        <v>25.8</v>
      </c>
      <c r="AN166" s="1">
        <v>363.0491093073594</v>
      </c>
      <c r="AO166" s="1">
        <v>69.887878787878776</v>
      </c>
      <c r="AP166" s="1">
        <v>0</v>
      </c>
      <c r="AQ166" s="1">
        <v>0</v>
      </c>
      <c r="AR166" s="1">
        <v>2009.838187834077</v>
      </c>
      <c r="AS166" s="1">
        <v>370.01347222222222</v>
      </c>
      <c r="AT166" s="1">
        <v>0</v>
      </c>
      <c r="AU166" s="1">
        <v>1136.0499383311881</v>
      </c>
      <c r="AV166" s="1">
        <v>1886.9198352753101</v>
      </c>
      <c r="AW166" s="1">
        <v>332.69999999999987</v>
      </c>
      <c r="AX166" s="1">
        <v>728.625</v>
      </c>
      <c r="AY166" s="1">
        <v>174.453125</v>
      </c>
      <c r="AZ166" s="1">
        <v>529.47</v>
      </c>
      <c r="BA166" s="1">
        <v>573.46874999999977</v>
      </c>
      <c r="BB166" s="1">
        <v>309.90000000000009</v>
      </c>
      <c r="BC166" s="1">
        <v>118.0821428571429</v>
      </c>
      <c r="BD166" s="1">
        <v>0</v>
      </c>
      <c r="BE166" s="1">
        <v>990.5</v>
      </c>
      <c r="BF166" s="1">
        <v>226.14121463642769</v>
      </c>
      <c r="BG166" s="1">
        <v>1861.4302248922229</v>
      </c>
      <c r="BH166" s="1">
        <v>263.65406363084759</v>
      </c>
      <c r="BI166" s="1">
        <v>0</v>
      </c>
      <c r="BJ166" s="1">
        <v>5032.638083513998</v>
      </c>
      <c r="BL166" s="1">
        <v>149.84579439252329</v>
      </c>
      <c r="BM166" s="1">
        <v>546.60000000000014</v>
      </c>
      <c r="BN166" s="1">
        <v>0</v>
      </c>
      <c r="BO166" s="1">
        <v>118.75</v>
      </c>
      <c r="BP166" s="1">
        <v>599.09999999999968</v>
      </c>
      <c r="BQ166" s="1">
        <v>599.24999999999989</v>
      </c>
      <c r="BR166" s="1">
        <v>501</v>
      </c>
      <c r="BS166" s="1">
        <v>1355.8602854790479</v>
      </c>
      <c r="BT166" s="1">
        <v>287.21831632653061</v>
      </c>
      <c r="BW166" s="1">
        <v>45.000000000000007</v>
      </c>
      <c r="BX166" s="1">
        <v>17084.893990245859</v>
      </c>
      <c r="BY166" s="1">
        <v>8395.7314628489385</v>
      </c>
      <c r="BZ166" s="1">
        <v>221.14615384615379</v>
      </c>
      <c r="CA166" s="1">
        <v>2106.6750000000002</v>
      </c>
      <c r="CB166" s="1">
        <v>450.5625</v>
      </c>
      <c r="CC166" s="1">
        <v>62.100000000000009</v>
      </c>
      <c r="CD166" s="1">
        <v>72.599999999999994</v>
      </c>
      <c r="CE166" s="1">
        <v>290.7</v>
      </c>
      <c r="CF166" s="1">
        <v>338.38008020642792</v>
      </c>
      <c r="CG166" s="1">
        <v>511.50504594571561</v>
      </c>
      <c r="CH166" s="1">
        <v>0</v>
      </c>
      <c r="CI166" s="1">
        <v>28.475000000000001</v>
      </c>
      <c r="CJ166" s="1">
        <v>66</v>
      </c>
      <c r="CK166" s="1">
        <v>183.43559090909091</v>
      </c>
      <c r="CL166" s="1">
        <v>366.32954545454538</v>
      </c>
      <c r="CM166" s="1">
        <v>115.85110294117651</v>
      </c>
      <c r="CN166" s="1">
        <v>99.1875</v>
      </c>
      <c r="CO166" s="1">
        <v>716.6953125</v>
      </c>
      <c r="CP166" s="1">
        <v>59.334333333333447</v>
      </c>
      <c r="CQ166" s="1">
        <v>0</v>
      </c>
      <c r="CR166" s="1">
        <v>0</v>
      </c>
      <c r="CS166" s="1">
        <v>0</v>
      </c>
      <c r="CT166" s="1">
        <v>81.899999999999977</v>
      </c>
      <c r="CU166" s="1">
        <v>2112.7036263736259</v>
      </c>
      <c r="CV166" s="1">
        <v>1441.8</v>
      </c>
      <c r="CW166" s="1">
        <v>100.5</v>
      </c>
      <c r="CX166" s="1">
        <v>762.67138259875878</v>
      </c>
      <c r="CY166" s="1">
        <v>0</v>
      </c>
      <c r="CZ166" s="1">
        <v>482.83985997267729</v>
      </c>
      <c r="DA166" s="1">
        <v>218.20625140056021</v>
      </c>
      <c r="DB166" s="1">
        <v>839.74028880003141</v>
      </c>
      <c r="DC166" s="1">
        <v>0</v>
      </c>
      <c r="DD166" s="1">
        <v>3241.2755645908251</v>
      </c>
      <c r="DE166" s="1">
        <v>3617.8478062729259</v>
      </c>
      <c r="DF166" s="1">
        <v>656.4375</v>
      </c>
      <c r="DG166" s="1">
        <v>78.599999999999966</v>
      </c>
      <c r="DH166" s="1">
        <v>1075.3125</v>
      </c>
      <c r="DI166" s="1">
        <v>381.30833333333339</v>
      </c>
      <c r="DJ166" s="1">
        <v>0</v>
      </c>
      <c r="DK166" s="1">
        <v>283.25591006737642</v>
      </c>
      <c r="DL166" s="1">
        <v>659.60207675136223</v>
      </c>
      <c r="DM166" s="1">
        <v>988.12499999999989</v>
      </c>
      <c r="DN166" s="1">
        <v>100.8630952380952</v>
      </c>
      <c r="DO166" s="1">
        <v>0</v>
      </c>
      <c r="DP166" s="1">
        <v>114.796875</v>
      </c>
      <c r="DQ166" s="1">
        <v>0</v>
      </c>
      <c r="DR166" s="1">
        <v>578.96590909090912</v>
      </c>
      <c r="DS166" s="1">
        <v>839.06249999999989</v>
      </c>
      <c r="DT166" s="1">
        <v>0</v>
      </c>
      <c r="DU166" s="1">
        <v>0</v>
      </c>
      <c r="DV166" s="1">
        <v>0</v>
      </c>
      <c r="DX166" s="1">
        <v>0</v>
      </c>
      <c r="DY166" s="1">
        <v>0</v>
      </c>
      <c r="DZ166" s="1">
        <v>119901.30077402609</v>
      </c>
      <c r="EA166" s="1" t="s">
        <v>499</v>
      </c>
    </row>
    <row r="167" spans="1:131" x14ac:dyDescent="0.2">
      <c r="A167" s="2" t="s">
        <v>500</v>
      </c>
      <c r="B167" s="1">
        <v>2986.2276258240699</v>
      </c>
      <c r="C167" s="1">
        <v>972.72999999999979</v>
      </c>
      <c r="D167" s="1">
        <v>100</v>
      </c>
      <c r="E167" s="1">
        <v>297.11</v>
      </c>
      <c r="F167" s="1">
        <v>1380.6877964426881</v>
      </c>
      <c r="G167" s="1">
        <v>627.4417459893051</v>
      </c>
      <c r="H167" s="1">
        <v>177.6</v>
      </c>
      <c r="I167" s="1">
        <v>37</v>
      </c>
      <c r="J167" s="1">
        <v>514.15688194444454</v>
      </c>
      <c r="K167" s="1">
        <v>743.91470588235245</v>
      </c>
      <c r="L167" s="1">
        <v>405.37538461538469</v>
      </c>
      <c r="M167" s="1">
        <v>407.68000000000012</v>
      </c>
      <c r="N167" s="1">
        <v>0</v>
      </c>
      <c r="O167" s="1">
        <v>12123.830005816581</v>
      </c>
      <c r="P167" s="1">
        <v>615.30227272727268</v>
      </c>
      <c r="Q167" s="1">
        <v>926.34723877644421</v>
      </c>
      <c r="R167" s="1">
        <v>1246.066634920634</v>
      </c>
      <c r="S167" s="1">
        <v>129.15</v>
      </c>
      <c r="T167" s="1">
        <v>1409.85</v>
      </c>
      <c r="U167" s="1">
        <v>1512.8597423029571</v>
      </c>
      <c r="V167" s="1">
        <v>0</v>
      </c>
      <c r="W167" s="1">
        <v>1803.000202505883</v>
      </c>
      <c r="X167" s="1">
        <v>1623.742380442385</v>
      </c>
      <c r="Y167" s="1">
        <v>183.8479779411764</v>
      </c>
      <c r="Z167" s="1">
        <v>1618.05</v>
      </c>
      <c r="AA167" s="1">
        <v>86.249999999999986</v>
      </c>
      <c r="AB167" s="1">
        <v>250.88000000000019</v>
      </c>
      <c r="AC167" s="1">
        <v>941.08610256410248</v>
      </c>
      <c r="AD167" s="1">
        <v>324.88086220697528</v>
      </c>
      <c r="AE167" s="1">
        <v>4150.0772727272724</v>
      </c>
      <c r="AF167" s="1">
        <v>681.56826923076915</v>
      </c>
      <c r="AG167" s="1">
        <v>988.10769230769222</v>
      </c>
      <c r="AH167" s="1">
        <v>122.9325000000008</v>
      </c>
      <c r="AI167" s="1">
        <v>513.53106617646881</v>
      </c>
      <c r="AJ167" s="1">
        <v>368.560356058092</v>
      </c>
      <c r="AK167" s="1">
        <v>3635.8942702578311</v>
      </c>
      <c r="AL167" s="1">
        <v>3222.703125</v>
      </c>
      <c r="AM167" s="1">
        <v>25.8</v>
      </c>
      <c r="AN167" s="1">
        <v>313.04910930735929</v>
      </c>
      <c r="AO167" s="1">
        <v>69.887878787878776</v>
      </c>
      <c r="AP167" s="1">
        <v>0</v>
      </c>
      <c r="AQ167" s="1">
        <v>0</v>
      </c>
      <c r="AR167" s="1">
        <v>1909.8381878340781</v>
      </c>
      <c r="AS167" s="1">
        <v>370.01347222222228</v>
      </c>
      <c r="AT167" s="1">
        <v>0</v>
      </c>
      <c r="AU167" s="1">
        <v>1136.0499383311881</v>
      </c>
      <c r="AV167" s="1">
        <v>1886.919835275311</v>
      </c>
      <c r="AW167" s="1">
        <v>332.69999999999987</v>
      </c>
      <c r="AX167" s="1">
        <v>728.625</v>
      </c>
      <c r="AY167" s="1">
        <v>174.453125</v>
      </c>
      <c r="AZ167" s="1">
        <v>529.47</v>
      </c>
      <c r="BA167" s="1">
        <v>573.46874999999977</v>
      </c>
      <c r="BB167" s="1">
        <v>309.90000000000009</v>
      </c>
      <c r="BC167" s="1">
        <v>118.0821428571429</v>
      </c>
      <c r="BD167" s="1">
        <v>0</v>
      </c>
      <c r="BE167" s="1">
        <v>990.5</v>
      </c>
      <c r="BF167" s="1">
        <v>226.14121463642769</v>
      </c>
      <c r="BG167" s="1">
        <v>4311.4302248922231</v>
      </c>
      <c r="BH167" s="1">
        <v>263.65406363084759</v>
      </c>
      <c r="BI167" s="1">
        <v>0</v>
      </c>
      <c r="BJ167" s="1">
        <v>4882.6380835139989</v>
      </c>
      <c r="BL167" s="1">
        <v>149.84579439252329</v>
      </c>
      <c r="BM167" s="1">
        <v>546.60000000000014</v>
      </c>
      <c r="BN167" s="1">
        <v>0</v>
      </c>
      <c r="BO167" s="1">
        <v>118.75</v>
      </c>
      <c r="BP167" s="1">
        <v>599.09999999999968</v>
      </c>
      <c r="BQ167" s="1">
        <v>599.24999999999989</v>
      </c>
      <c r="BR167" s="1">
        <v>501</v>
      </c>
      <c r="BS167" s="1">
        <v>1355.8602854790479</v>
      </c>
      <c r="BT167" s="1">
        <v>287.21831632653061</v>
      </c>
      <c r="BW167" s="1">
        <v>45.000000000000007</v>
      </c>
      <c r="BX167" s="1">
        <v>17084.893990245859</v>
      </c>
      <c r="BY167" s="1">
        <v>4738.7585036652563</v>
      </c>
      <c r="BZ167" s="1">
        <v>221.14615384615391</v>
      </c>
      <c r="CA167" s="1">
        <v>2106.6750000000002</v>
      </c>
      <c r="CB167" s="1">
        <v>450.5625</v>
      </c>
      <c r="CC167" s="1">
        <v>62.09999999999998</v>
      </c>
      <c r="CD167" s="1">
        <v>72.599999999999994</v>
      </c>
      <c r="CE167" s="1">
        <v>290.7</v>
      </c>
      <c r="CF167" s="1">
        <v>338.3800802064261</v>
      </c>
      <c r="CG167" s="1">
        <v>511.50504594571578</v>
      </c>
      <c r="CH167" s="1">
        <v>26.400000000000009</v>
      </c>
      <c r="CI167" s="1">
        <v>28.474999999999969</v>
      </c>
      <c r="CJ167" s="1">
        <v>88.5</v>
      </c>
      <c r="CK167" s="1">
        <v>183.43559090909091</v>
      </c>
      <c r="CL167" s="1">
        <v>366.32954545454538</v>
      </c>
      <c r="CM167" s="1">
        <v>115.85110294117651</v>
      </c>
      <c r="CN167" s="1">
        <v>99.1875</v>
      </c>
      <c r="CO167" s="1">
        <v>716.6953125</v>
      </c>
      <c r="CP167" s="1">
        <v>83.427166666666722</v>
      </c>
      <c r="CQ167" s="1">
        <v>0.55863043478279906</v>
      </c>
      <c r="CR167" s="1">
        <v>0</v>
      </c>
      <c r="CS167" s="1">
        <v>0</v>
      </c>
      <c r="CT167" s="1">
        <v>81.899999999999949</v>
      </c>
      <c r="CU167" s="1">
        <v>912.70362637362632</v>
      </c>
      <c r="CV167" s="1">
        <v>1441.8</v>
      </c>
      <c r="CW167" s="1">
        <v>100.5</v>
      </c>
      <c r="CX167" s="1">
        <v>762.67138259875901</v>
      </c>
      <c r="CY167" s="1">
        <v>0</v>
      </c>
      <c r="CZ167" s="1">
        <v>482.83985997267712</v>
      </c>
      <c r="DA167" s="1">
        <v>218.20625140056021</v>
      </c>
      <c r="DB167" s="1">
        <v>839.74028880003164</v>
      </c>
      <c r="DC167" s="1">
        <v>21</v>
      </c>
      <c r="DD167" s="1">
        <v>3188.024436582803</v>
      </c>
      <c r="DE167" s="1">
        <v>4392.8478062729246</v>
      </c>
      <c r="DF167" s="1">
        <v>656.4375</v>
      </c>
      <c r="DG167" s="1">
        <v>78.599999999999966</v>
      </c>
      <c r="DH167" s="1">
        <v>1075.3125</v>
      </c>
      <c r="DI167" s="1">
        <v>381.30833333333339</v>
      </c>
      <c r="DJ167" s="1">
        <v>0</v>
      </c>
      <c r="DK167" s="1">
        <v>283.25591006737642</v>
      </c>
      <c r="DL167" s="1">
        <v>659.60207675136223</v>
      </c>
      <c r="DM167" s="1">
        <v>988.12499999999989</v>
      </c>
      <c r="DN167" s="1">
        <v>167.3125</v>
      </c>
      <c r="DO167" s="1">
        <v>0</v>
      </c>
      <c r="DP167" s="1">
        <v>114.796875</v>
      </c>
      <c r="DQ167" s="1">
        <v>36</v>
      </c>
      <c r="DR167" s="1">
        <v>578.96590909090901</v>
      </c>
      <c r="DS167" s="1">
        <v>839.06249999999989</v>
      </c>
      <c r="DT167" s="1">
        <v>0</v>
      </c>
      <c r="DU167" s="1">
        <v>0</v>
      </c>
      <c r="DV167" s="1">
        <v>0</v>
      </c>
      <c r="DX167" s="1">
        <v>0</v>
      </c>
      <c r="DY167" s="1">
        <v>0</v>
      </c>
      <c r="DZ167" s="1">
        <v>116370.8814142076</v>
      </c>
      <c r="EA167" s="1" t="s">
        <v>500</v>
      </c>
    </row>
    <row r="168" spans="1:131" x14ac:dyDescent="0.2">
      <c r="A168" s="2" t="s">
        <v>501</v>
      </c>
      <c r="B168" s="1">
        <v>2986.2276258240722</v>
      </c>
      <c r="C168" s="1">
        <v>972.72999999999956</v>
      </c>
      <c r="D168" s="1">
        <v>100</v>
      </c>
      <c r="E168" s="1">
        <v>297.11</v>
      </c>
      <c r="F168" s="1">
        <v>1380.6877964426881</v>
      </c>
      <c r="G168" s="1">
        <v>627.44174598930476</v>
      </c>
      <c r="H168" s="1">
        <v>177.60000000000011</v>
      </c>
      <c r="I168" s="1">
        <v>37</v>
      </c>
      <c r="J168" s="1">
        <v>514.15688194444431</v>
      </c>
      <c r="K168" s="1">
        <v>743.91470588235291</v>
      </c>
      <c r="L168" s="1">
        <v>405.3753846153848</v>
      </c>
      <c r="M168" s="1">
        <v>407.67999999999989</v>
      </c>
      <c r="N168" s="1">
        <v>0</v>
      </c>
      <c r="O168" s="1">
        <v>12123.830005816581</v>
      </c>
      <c r="P168" s="1">
        <v>615.30227272727245</v>
      </c>
      <c r="Q168" s="1">
        <v>926.34723877644467</v>
      </c>
      <c r="R168" s="1">
        <v>1246.0666349206349</v>
      </c>
      <c r="S168" s="1">
        <v>129.15</v>
      </c>
      <c r="T168" s="1">
        <v>1409.85</v>
      </c>
      <c r="U168" s="1">
        <v>1512.8597423029571</v>
      </c>
      <c r="V168" s="1">
        <v>0</v>
      </c>
      <c r="W168" s="1">
        <v>1803.0002025058841</v>
      </c>
      <c r="X168" s="1">
        <v>1024</v>
      </c>
      <c r="Y168" s="1">
        <v>183.8479779411764</v>
      </c>
      <c r="Z168" s="1">
        <v>1618.05</v>
      </c>
      <c r="AA168" s="1">
        <v>86.249999999999957</v>
      </c>
      <c r="AB168" s="1">
        <v>250.87999999999991</v>
      </c>
      <c r="AC168" s="1">
        <v>941.08610256410248</v>
      </c>
      <c r="AD168" s="1">
        <v>324.88086220697528</v>
      </c>
      <c r="AE168" s="1">
        <v>4150.0772727272742</v>
      </c>
      <c r="AF168" s="1">
        <v>681.56826923076937</v>
      </c>
      <c r="AG168" s="1">
        <v>988.10769230769267</v>
      </c>
      <c r="AH168" s="1">
        <v>122.9325000000008</v>
      </c>
      <c r="AI168" s="1">
        <v>513.53106617646881</v>
      </c>
      <c r="AJ168" s="1">
        <v>368.56035605809222</v>
      </c>
      <c r="AK168" s="1">
        <v>3635.8942702578288</v>
      </c>
      <c r="AL168" s="1">
        <v>3222.703125</v>
      </c>
      <c r="AM168" s="1">
        <v>25.8</v>
      </c>
      <c r="AN168" s="1">
        <v>313.04910930735952</v>
      </c>
      <c r="AO168" s="1">
        <v>69.887878787878776</v>
      </c>
      <c r="AP168" s="1">
        <v>0</v>
      </c>
      <c r="AQ168" s="1">
        <v>0</v>
      </c>
      <c r="AR168" s="1">
        <v>1909.838187834077</v>
      </c>
      <c r="AS168" s="1">
        <v>370.01347222222211</v>
      </c>
      <c r="AT168" s="1">
        <v>0</v>
      </c>
      <c r="AU168" s="1">
        <v>1136.0499383311881</v>
      </c>
      <c r="AV168" s="1">
        <v>1886.9198352753101</v>
      </c>
      <c r="AW168" s="1">
        <v>332.69999999999982</v>
      </c>
      <c r="AX168" s="1">
        <v>728.625</v>
      </c>
      <c r="AY168" s="1">
        <v>174.453125</v>
      </c>
      <c r="AZ168" s="1">
        <v>529.47</v>
      </c>
      <c r="BA168" s="1">
        <v>573.46874999999977</v>
      </c>
      <c r="BB168" s="1">
        <v>309.89999999999998</v>
      </c>
      <c r="BC168" s="1">
        <v>118.0821428571429</v>
      </c>
      <c r="BD168" s="1">
        <v>0</v>
      </c>
      <c r="BE168" s="1">
        <v>990.5</v>
      </c>
      <c r="BF168" s="1">
        <v>226.14121463642769</v>
      </c>
      <c r="BG168" s="1">
        <v>1811</v>
      </c>
      <c r="BH168" s="1">
        <v>263.65406363084759</v>
      </c>
      <c r="BI168" s="1">
        <v>0</v>
      </c>
      <c r="BJ168" s="1">
        <v>4882.6380835139962</v>
      </c>
      <c r="BL168" s="1">
        <v>149.84579439252329</v>
      </c>
      <c r="BM168" s="1">
        <v>546.60000000000014</v>
      </c>
      <c r="BN168" s="1">
        <v>0</v>
      </c>
      <c r="BO168" s="1">
        <v>118.75</v>
      </c>
      <c r="BP168" s="1">
        <v>599.09999999999968</v>
      </c>
      <c r="BQ168" s="1">
        <v>599.25000000000011</v>
      </c>
      <c r="BR168" s="1">
        <v>501</v>
      </c>
      <c r="BS168" s="1">
        <v>1355.8602854790479</v>
      </c>
      <c r="BT168" s="1">
        <v>287.21831632653061</v>
      </c>
      <c r="BW168" s="1">
        <v>45.000000000000021</v>
      </c>
      <c r="BX168" s="1">
        <v>17084.893990245859</v>
      </c>
      <c r="BY168" s="1">
        <v>4738.7585036652617</v>
      </c>
      <c r="BZ168" s="1">
        <v>221.14615384615379</v>
      </c>
      <c r="CA168" s="1">
        <v>2106.6750000000002</v>
      </c>
      <c r="CB168" s="1">
        <v>450.5625</v>
      </c>
      <c r="CC168" s="1">
        <v>62.100000000000009</v>
      </c>
      <c r="CD168" s="1">
        <v>72.599999999999994</v>
      </c>
      <c r="CE168" s="1">
        <v>290.7</v>
      </c>
      <c r="CF168" s="1">
        <v>338.38008020642792</v>
      </c>
      <c r="CG168" s="1">
        <v>511.50504594571532</v>
      </c>
      <c r="CH168" s="1">
        <v>50</v>
      </c>
      <c r="CI168" s="1">
        <v>28.474999999999952</v>
      </c>
      <c r="CJ168" s="1">
        <v>88.5</v>
      </c>
      <c r="CK168" s="1">
        <v>183.43559090909091</v>
      </c>
      <c r="CL168" s="1">
        <v>366.32954545454561</v>
      </c>
      <c r="CM168" s="1">
        <v>115.85110294117651</v>
      </c>
      <c r="CN168" s="1">
        <v>99.187499999999972</v>
      </c>
      <c r="CO168" s="1">
        <v>716.69531250000045</v>
      </c>
      <c r="CP168" s="1">
        <v>83.427166666666722</v>
      </c>
      <c r="CQ168" s="1">
        <v>82.319543478260925</v>
      </c>
      <c r="CR168" s="1">
        <v>80.768840579710371</v>
      </c>
      <c r="CS168" s="1">
        <v>0</v>
      </c>
      <c r="CT168" s="1">
        <v>81.900000000000006</v>
      </c>
      <c r="CU168" s="1">
        <v>312.70362637362632</v>
      </c>
      <c r="CV168" s="1">
        <v>1441.8</v>
      </c>
      <c r="CW168" s="1">
        <v>100.5</v>
      </c>
      <c r="CX168" s="1">
        <v>762.67138259875878</v>
      </c>
      <c r="CY168" s="1">
        <v>0</v>
      </c>
      <c r="CZ168" s="1">
        <v>482.8398599726774</v>
      </c>
      <c r="DA168" s="1">
        <v>218.20625140056021</v>
      </c>
      <c r="DB168" s="1">
        <v>839.74028880003164</v>
      </c>
      <c r="DC168" s="1">
        <v>50</v>
      </c>
      <c r="DD168" s="1">
        <v>2188</v>
      </c>
      <c r="DE168" s="1">
        <v>3292.8478062729268</v>
      </c>
      <c r="DF168" s="1">
        <v>656.4375</v>
      </c>
      <c r="DG168" s="1">
        <v>78.599999999999966</v>
      </c>
      <c r="DH168" s="1">
        <v>1075.3125</v>
      </c>
      <c r="DI168" s="1">
        <v>381.30833333333339</v>
      </c>
      <c r="DJ168" s="1">
        <v>0</v>
      </c>
      <c r="DK168" s="1">
        <v>283.25591006737659</v>
      </c>
      <c r="DL168" s="1">
        <v>659.60207675136223</v>
      </c>
      <c r="DM168" s="1">
        <v>988.12499999999989</v>
      </c>
      <c r="DN168" s="1">
        <v>167.31250000000011</v>
      </c>
      <c r="DO168" s="1">
        <v>64.988095238095241</v>
      </c>
      <c r="DP168" s="1">
        <v>114.796875</v>
      </c>
      <c r="DQ168" s="1">
        <v>50</v>
      </c>
      <c r="DR168" s="1">
        <v>578.96590909090901</v>
      </c>
      <c r="DS168" s="1">
        <v>839.06249999999989</v>
      </c>
      <c r="DT168" s="1">
        <v>0</v>
      </c>
      <c r="DU168" s="1">
        <v>0</v>
      </c>
      <c r="DV168" s="1">
        <v>0</v>
      </c>
      <c r="DX168" s="1">
        <v>0</v>
      </c>
      <c r="DY168" s="1">
        <v>0</v>
      </c>
      <c r="DZ168" s="1">
        <v>110864.80222115151</v>
      </c>
      <c r="EA168" s="1" t="s">
        <v>501</v>
      </c>
    </row>
    <row r="169" spans="1:131" x14ac:dyDescent="0.2">
      <c r="A169" s="2"/>
    </row>
    <row r="170" spans="1:131" x14ac:dyDescent="0.2">
      <c r="A170" s="2" t="s">
        <v>502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 t="s">
        <v>502</v>
      </c>
    </row>
    <row r="171" spans="1:131" x14ac:dyDescent="0.2">
      <c r="A171" s="23">
        <v>43938</v>
      </c>
      <c r="DZ171" s="1">
        <v>0</v>
      </c>
      <c r="EA171" s="24">
        <v>43938</v>
      </c>
    </row>
    <row r="172" spans="1:131" x14ac:dyDescent="0.2">
      <c r="A172" s="23">
        <v>43939</v>
      </c>
      <c r="DZ172" s="1">
        <v>0</v>
      </c>
      <c r="EA172" s="24">
        <v>43939</v>
      </c>
    </row>
    <row r="173" spans="1:131" x14ac:dyDescent="0.2">
      <c r="A173" s="23">
        <v>43940</v>
      </c>
      <c r="DZ173" s="1">
        <v>0</v>
      </c>
      <c r="EA173" s="24">
        <v>43940</v>
      </c>
    </row>
    <row r="174" spans="1:131" x14ac:dyDescent="0.2">
      <c r="A174" s="2"/>
      <c r="DZ174" s="1">
        <v>0</v>
      </c>
      <c r="EA174" s="1" t="s">
        <v>503</v>
      </c>
    </row>
    <row r="175" spans="1:131" x14ac:dyDescent="0.2">
      <c r="A175" s="2"/>
      <c r="DZ175" s="1">
        <v>0</v>
      </c>
      <c r="EA175" s="1" t="s">
        <v>503</v>
      </c>
    </row>
    <row r="176" spans="1:131" x14ac:dyDescent="0.2">
      <c r="A176" s="2" t="s">
        <v>494</v>
      </c>
      <c r="DZ176" s="1">
        <v>0</v>
      </c>
      <c r="EA176" s="1" t="s">
        <v>494</v>
      </c>
    </row>
    <row r="177" spans="1:131" x14ac:dyDescent="0.2">
      <c r="A177" s="2" t="s">
        <v>495</v>
      </c>
      <c r="DZ177" s="1">
        <v>0</v>
      </c>
      <c r="EA177" s="1" t="s">
        <v>495</v>
      </c>
    </row>
    <row r="178" spans="1:131" x14ac:dyDescent="0.2">
      <c r="A178" s="2" t="s">
        <v>496</v>
      </c>
      <c r="DZ178" s="1">
        <v>0</v>
      </c>
      <c r="EA178" s="1" t="s">
        <v>496</v>
      </c>
    </row>
    <row r="179" spans="1:131" x14ac:dyDescent="0.2">
      <c r="A179" s="2" t="s">
        <v>497</v>
      </c>
      <c r="DZ179" s="1">
        <v>0</v>
      </c>
      <c r="EA179" s="1" t="s">
        <v>497</v>
      </c>
    </row>
    <row r="180" spans="1:131" x14ac:dyDescent="0.2">
      <c r="A180" s="2" t="s">
        <v>498</v>
      </c>
      <c r="DZ180" s="1">
        <v>0</v>
      </c>
      <c r="EA180" s="1" t="s">
        <v>498</v>
      </c>
    </row>
    <row r="181" spans="1:131" x14ac:dyDescent="0.2">
      <c r="A181" s="2" t="s">
        <v>499</v>
      </c>
      <c r="DZ181" s="1">
        <v>0</v>
      </c>
      <c r="EA181" s="1" t="s">
        <v>499</v>
      </c>
    </row>
    <row r="182" spans="1:131" x14ac:dyDescent="0.2">
      <c r="A182" s="2" t="s">
        <v>500</v>
      </c>
      <c r="DZ182" s="1">
        <v>0</v>
      </c>
      <c r="EA182" s="1" t="s">
        <v>500</v>
      </c>
    </row>
    <row r="183" spans="1:131" x14ac:dyDescent="0.2">
      <c r="A183" s="2" t="s">
        <v>501</v>
      </c>
      <c r="DZ183" s="1">
        <v>0</v>
      </c>
      <c r="EA183" s="1" t="s">
        <v>501</v>
      </c>
    </row>
    <row r="184" spans="1:131" x14ac:dyDescent="0.2">
      <c r="A184" s="2"/>
    </row>
    <row r="185" spans="1:131" x14ac:dyDescent="0.2">
      <c r="A185" s="2" t="s">
        <v>504</v>
      </c>
      <c r="B185" s="1">
        <v>-4118.4027686812124</v>
      </c>
      <c r="C185" s="1">
        <v>-960.88999999999976</v>
      </c>
      <c r="D185" s="1">
        <v>-79.28</v>
      </c>
      <c r="E185" s="1">
        <v>-401.69666666666677</v>
      </c>
      <c r="F185" s="1">
        <v>-2921.284318181818</v>
      </c>
      <c r="G185" s="1">
        <v>-1044.7882445887451</v>
      </c>
      <c r="H185" s="1">
        <v>-177.6</v>
      </c>
      <c r="I185" s="1">
        <v>-120.44380952380951</v>
      </c>
      <c r="J185" s="1">
        <v>-523.58594444444452</v>
      </c>
      <c r="K185" s="1">
        <v>-1400.768039215686</v>
      </c>
      <c r="L185" s="1">
        <v>-203.7753846153847</v>
      </c>
      <c r="M185" s="1">
        <v>-59.055238095238167</v>
      </c>
      <c r="N185" s="1">
        <v>0</v>
      </c>
      <c r="O185" s="1">
        <v>-26965.748726077371</v>
      </c>
      <c r="P185" s="1">
        <v>-432.34989177489172</v>
      </c>
      <c r="Q185" s="1">
        <v>-1522.582340817261</v>
      </c>
      <c r="R185" s="1">
        <v>-1535.3866349206351</v>
      </c>
      <c r="S185" s="1">
        <v>-151.83571428571429</v>
      </c>
      <c r="T185" s="1">
        <v>-664.64999999999986</v>
      </c>
      <c r="U185" s="1">
        <v>-1760.1491080665039</v>
      </c>
      <c r="V185" s="1">
        <v>0</v>
      </c>
      <c r="W185" s="1">
        <v>-2505.223145833334</v>
      </c>
      <c r="X185" s="1">
        <v>-2023.822916156671</v>
      </c>
      <c r="Y185" s="1">
        <v>-319.77369222689072</v>
      </c>
      <c r="Z185" s="1">
        <v>-2020.678571428572</v>
      </c>
      <c r="AA185" s="1">
        <v>-149.90714285714279</v>
      </c>
      <c r="AB185" s="1">
        <v>-256.96000000000009</v>
      </c>
      <c r="AC185" s="1">
        <v>-1507.512769230769</v>
      </c>
      <c r="AD185" s="1">
        <v>-106.4941955403087</v>
      </c>
      <c r="AE185" s="1">
        <v>-4245.5629870129869</v>
      </c>
      <c r="AF185" s="1">
        <v>-803.02541208791195</v>
      </c>
      <c r="AG185" s="1">
        <v>-743.36483516483509</v>
      </c>
      <c r="AH185" s="1">
        <v>-31.912500000000829</v>
      </c>
      <c r="AI185" s="1">
        <v>0</v>
      </c>
      <c r="AJ185" s="1">
        <v>-237.21368939142531</v>
      </c>
      <c r="AK185" s="1">
        <v>-14616.21648809524</v>
      </c>
      <c r="AL185" s="1">
        <v>-2931.9888392857142</v>
      </c>
      <c r="AM185" s="1">
        <v>-38.828571428571422</v>
      </c>
      <c r="AN185" s="1">
        <v>-689.71641666666665</v>
      </c>
      <c r="AO185" s="1">
        <v>-58.687878787878773</v>
      </c>
      <c r="AP185" s="1">
        <v>0</v>
      </c>
      <c r="AQ185" s="1">
        <v>0</v>
      </c>
      <c r="AR185" s="1">
        <v>-8513.7074632872991</v>
      </c>
      <c r="AS185" s="1">
        <v>-359.74263888888891</v>
      </c>
      <c r="AT185" s="1">
        <v>0</v>
      </c>
      <c r="AU185" s="1">
        <v>-1093.0499383311881</v>
      </c>
      <c r="AV185" s="1">
        <v>-2562.1555495610241</v>
      </c>
      <c r="AW185" s="1">
        <v>-329.09999999999991</v>
      </c>
      <c r="AX185" s="1">
        <v>-1175.875</v>
      </c>
      <c r="AY185" s="1">
        <v>-174.453125</v>
      </c>
      <c r="AZ185" s="1">
        <v>-527.07000000000005</v>
      </c>
      <c r="BA185" s="1">
        <v>-571.86874999999975</v>
      </c>
      <c r="BB185" s="1">
        <v>-309.90000000000009</v>
      </c>
      <c r="BC185" s="1">
        <v>-116.0821428571429</v>
      </c>
      <c r="BD185" s="1">
        <v>0</v>
      </c>
      <c r="BE185" s="1">
        <v>-990.5</v>
      </c>
      <c r="BF185" s="1">
        <v>-524.13791793313078</v>
      </c>
      <c r="BG185" s="1">
        <v>-2053.41683203508</v>
      </c>
      <c r="BH185" s="1">
        <v>-387.71551614481422</v>
      </c>
      <c r="BI185" s="1">
        <v>0</v>
      </c>
      <c r="BJ185" s="1">
        <v>-7023.7964168473318</v>
      </c>
      <c r="BK185" s="1">
        <v>0</v>
      </c>
      <c r="BL185" s="1">
        <v>-146.84579439252329</v>
      </c>
      <c r="BM185" s="1">
        <v>-545.40000000000009</v>
      </c>
      <c r="BN185" s="1">
        <v>0</v>
      </c>
      <c r="BO185" s="1">
        <v>-118.75</v>
      </c>
      <c r="BP185" s="1">
        <v>-595.89999999999964</v>
      </c>
      <c r="BQ185" s="1">
        <v>-599.24999999999989</v>
      </c>
      <c r="BR185" s="1">
        <v>-492</v>
      </c>
      <c r="BS185" s="1">
        <v>-3499.9255848234238</v>
      </c>
      <c r="BT185" s="1">
        <v>-147.93260204081639</v>
      </c>
      <c r="BU185" s="1">
        <v>0</v>
      </c>
      <c r="BV185" s="1">
        <v>0</v>
      </c>
      <c r="BW185" s="1">
        <v>-93.1</v>
      </c>
      <c r="BX185" s="1">
        <v>-15511.834668485541</v>
      </c>
      <c r="BY185" s="1">
        <v>-24276.588605706082</v>
      </c>
      <c r="BZ185" s="1">
        <v>-288.8604395604396</v>
      </c>
      <c r="CA185" s="1">
        <v>-4227.1778571428576</v>
      </c>
      <c r="CB185" s="1">
        <v>-768.34821428571422</v>
      </c>
      <c r="CC185" s="1">
        <v>-143.52857142857141</v>
      </c>
      <c r="CD185" s="1">
        <v>-94.714285714285708</v>
      </c>
      <c r="CE185" s="1">
        <v>-453.04285714285709</v>
      </c>
      <c r="CF185" s="1">
        <v>-7858.3787815051273</v>
      </c>
      <c r="CG185" s="1">
        <v>-1545.6436956521741</v>
      </c>
      <c r="CH185" s="1">
        <v>0</v>
      </c>
      <c r="CI185" s="1">
        <v>-489.17500000000001</v>
      </c>
      <c r="CJ185" s="1">
        <v>0</v>
      </c>
      <c r="CK185" s="1">
        <v>-647.33016233766239</v>
      </c>
      <c r="CL185" s="1">
        <v>-397.06764069264068</v>
      </c>
      <c r="CM185" s="1">
        <v>-82.851102941176464</v>
      </c>
      <c r="CN185" s="1">
        <v>-75.044642857142861</v>
      </c>
      <c r="CO185" s="1">
        <v>-2467.4810267857142</v>
      </c>
      <c r="CP185" s="1">
        <v>0</v>
      </c>
      <c r="CQ185" s="1">
        <v>0</v>
      </c>
      <c r="CR185" s="1">
        <v>0</v>
      </c>
      <c r="CS185" s="1">
        <v>0</v>
      </c>
      <c r="CT185" s="1">
        <v>-191.9571428571428</v>
      </c>
      <c r="CU185" s="1">
        <v>-338</v>
      </c>
      <c r="CV185" s="1">
        <v>-2471.9142857142861</v>
      </c>
      <c r="CW185" s="1">
        <v>-167.87142857142859</v>
      </c>
      <c r="CX185" s="1">
        <v>-2708.521382598758</v>
      </c>
      <c r="CY185" s="1">
        <v>-1167.1771428571431</v>
      </c>
      <c r="CZ185" s="1">
        <v>-1573.6065266393441</v>
      </c>
      <c r="DA185" s="1">
        <v>-284.00625140056019</v>
      </c>
      <c r="DB185" s="1">
        <v>-2198.003616005914</v>
      </c>
      <c r="DC185" s="1">
        <v>0</v>
      </c>
      <c r="DD185" s="1">
        <v>-7112.7755645908264</v>
      </c>
      <c r="DE185" s="1">
        <v>-3948.2763777014979</v>
      </c>
      <c r="DF185" s="1">
        <v>-1124.866071428572</v>
      </c>
      <c r="DG185" s="1">
        <v>-135.68571428571431</v>
      </c>
      <c r="DH185" s="1">
        <v>-1213.741071428572</v>
      </c>
      <c r="DI185" s="1">
        <v>-2686.0226190476192</v>
      </c>
      <c r="DJ185" s="1">
        <v>0</v>
      </c>
      <c r="DK185" s="1">
        <v>-1756.613052924519</v>
      </c>
      <c r="DL185" s="1">
        <v>-11.983029132314639</v>
      </c>
      <c r="DM185" s="1">
        <v>-809.64880952380963</v>
      </c>
      <c r="DN185" s="1">
        <v>0</v>
      </c>
      <c r="DO185" s="1">
        <v>0</v>
      </c>
      <c r="DP185" s="1">
        <v>-180.85044642857139</v>
      </c>
      <c r="DQ185" s="1">
        <v>0</v>
      </c>
      <c r="DR185" s="1">
        <v>-33.34686147186153</v>
      </c>
      <c r="DS185" s="1">
        <v>-204.49107142857159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-200929.26417156789</v>
      </c>
      <c r="EA185" s="1" t="s">
        <v>504</v>
      </c>
    </row>
    <row r="186" spans="1:131" x14ac:dyDescent="0.2">
      <c r="A186" s="2" t="s">
        <v>481</v>
      </c>
      <c r="B186" s="1">
        <v>-604.24180952380959</v>
      </c>
      <c r="C186" s="1">
        <v>0</v>
      </c>
      <c r="D186" s="1">
        <v>0</v>
      </c>
      <c r="E186" s="1">
        <v>-104.5866666666667</v>
      </c>
      <c r="F186" s="1">
        <v>-165.4</v>
      </c>
      <c r="G186" s="1">
        <v>-273.412380952381</v>
      </c>
      <c r="H186" s="1">
        <v>0</v>
      </c>
      <c r="I186" s="1">
        <v>-83.443809523809534</v>
      </c>
      <c r="J186" s="1">
        <v>-30.339999999999961</v>
      </c>
      <c r="K186" s="1">
        <v>-656.85333333333324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-487.5714285714285</v>
      </c>
      <c r="R186" s="1">
        <v>-189.32</v>
      </c>
      <c r="S186" s="1">
        <v>-22.68571428571429</v>
      </c>
      <c r="T186" s="1">
        <v>0</v>
      </c>
      <c r="U186" s="1">
        <v>-218.35285714285709</v>
      </c>
      <c r="V186" s="1">
        <v>0</v>
      </c>
      <c r="W186" s="1">
        <v>0</v>
      </c>
      <c r="X186" s="1">
        <v>-464.94857142857143</v>
      </c>
      <c r="Y186" s="1">
        <v>-110.92571428571431</v>
      </c>
      <c r="Z186" s="1">
        <v>-402.62857142857138</v>
      </c>
      <c r="AA186" s="1">
        <v>-63.657142857142858</v>
      </c>
      <c r="AB186" s="1">
        <v>-6.0799999999999841</v>
      </c>
      <c r="AC186" s="1">
        <v>-566.42666666666662</v>
      </c>
      <c r="AD186" s="1">
        <v>0</v>
      </c>
      <c r="AE186" s="1">
        <v>-95.485714285714039</v>
      </c>
      <c r="AF186" s="1">
        <v>-121.4571428571429</v>
      </c>
      <c r="AG186" s="1">
        <v>0</v>
      </c>
      <c r="AH186" s="1">
        <v>0</v>
      </c>
      <c r="AI186" s="1">
        <v>0</v>
      </c>
      <c r="AJ186" s="1">
        <v>0</v>
      </c>
      <c r="AK186" s="1">
        <v>-2115.028571428571</v>
      </c>
      <c r="AL186" s="1">
        <v>0</v>
      </c>
      <c r="AM186" s="1">
        <v>-13.02857142857143</v>
      </c>
      <c r="AN186" s="1">
        <v>-284.03142857142859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-725.07142857142844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-6210.8571428571413</v>
      </c>
      <c r="BZ186" s="1">
        <v>-67.714285714285722</v>
      </c>
      <c r="CA186" s="1">
        <v>-2120.502857142857</v>
      </c>
      <c r="CB186" s="1">
        <v>-317.78571428571422</v>
      </c>
      <c r="CC186" s="1">
        <v>-81.428571428571445</v>
      </c>
      <c r="CD186" s="1">
        <v>-22.11428571428571</v>
      </c>
      <c r="CE186" s="1">
        <v>-162.34285714285721</v>
      </c>
      <c r="CF186" s="1">
        <v>-6949.3714285714286</v>
      </c>
      <c r="CG186" s="1">
        <v>-336.05714285714288</v>
      </c>
      <c r="CH186" s="1">
        <v>0</v>
      </c>
      <c r="CI186" s="1">
        <v>0</v>
      </c>
      <c r="CJ186" s="1">
        <v>0</v>
      </c>
      <c r="CK186" s="1">
        <v>0</v>
      </c>
      <c r="CL186" s="1">
        <v>-30.738095238095241</v>
      </c>
      <c r="CM186" s="1">
        <v>0</v>
      </c>
      <c r="CN186" s="1">
        <v>0</v>
      </c>
      <c r="CO186" s="1">
        <v>-1750.785714285714</v>
      </c>
      <c r="CP186" s="1">
        <v>0</v>
      </c>
      <c r="CQ186" s="1">
        <v>0</v>
      </c>
      <c r="CR186" s="1">
        <v>0</v>
      </c>
      <c r="CS186" s="1">
        <v>0</v>
      </c>
      <c r="CT186" s="1">
        <v>-110.05714285714291</v>
      </c>
      <c r="CU186" s="1">
        <v>0</v>
      </c>
      <c r="CV186" s="1">
        <v>-1030.1142857142861</v>
      </c>
      <c r="CW186" s="1">
        <v>-67.371428571428567</v>
      </c>
      <c r="CX186" s="1">
        <v>0</v>
      </c>
      <c r="CY186" s="1">
        <v>-1142.1771428571431</v>
      </c>
      <c r="CZ186" s="1">
        <v>0</v>
      </c>
      <c r="DA186" s="1">
        <v>0</v>
      </c>
      <c r="DB186" s="1">
        <v>-1188.1071428571429</v>
      </c>
      <c r="DC186" s="1">
        <v>0</v>
      </c>
      <c r="DD186" s="1">
        <v>-3321.5</v>
      </c>
      <c r="DE186" s="1">
        <v>-555.42857142857156</v>
      </c>
      <c r="DF186" s="1">
        <v>-468.42857142857162</v>
      </c>
      <c r="DG186" s="1">
        <v>-57.085714285714268</v>
      </c>
      <c r="DH186" s="1">
        <v>-138.42857142857159</v>
      </c>
      <c r="DI186" s="1">
        <v>-2304.7142857142849</v>
      </c>
      <c r="DJ186" s="1">
        <v>0</v>
      </c>
      <c r="DK186" s="1">
        <v>-713.05714285714271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X186" s="1">
        <v>0</v>
      </c>
      <c r="DY186" s="1">
        <v>0</v>
      </c>
      <c r="DZ186" s="1">
        <v>-36951.145619047609</v>
      </c>
      <c r="EA186" s="1" t="s">
        <v>481</v>
      </c>
    </row>
    <row r="187" spans="1:131" x14ac:dyDescent="0.2">
      <c r="A187" s="2" t="s">
        <v>482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X187" s="1">
        <v>0</v>
      </c>
      <c r="DY187" s="1">
        <v>0</v>
      </c>
      <c r="DZ187" s="1">
        <v>0</v>
      </c>
      <c r="EA187" s="1" t="s">
        <v>482</v>
      </c>
    </row>
    <row r="188" spans="1:131" x14ac:dyDescent="0.2">
      <c r="A188" s="2" t="s">
        <v>483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X188" s="1">
        <v>0</v>
      </c>
      <c r="DY188" s="1">
        <v>0</v>
      </c>
      <c r="DZ188" s="1">
        <v>0</v>
      </c>
      <c r="EA188" s="1" t="s">
        <v>483</v>
      </c>
    </row>
    <row r="189" spans="1:131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X189" s="1">
        <v>0</v>
      </c>
      <c r="DY189" s="1">
        <v>0</v>
      </c>
      <c r="DZ189" s="1">
        <v>0</v>
      </c>
    </row>
    <row r="190" spans="1:131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X190" s="1">
        <v>0</v>
      </c>
      <c r="DY190" s="1">
        <v>0</v>
      </c>
      <c r="DZ190" s="1">
        <v>0</v>
      </c>
    </row>
    <row r="191" spans="1:131" x14ac:dyDescent="0.2">
      <c r="A191" s="2" t="s">
        <v>505</v>
      </c>
      <c r="B191" s="1">
        <v>-3514.1609591574029</v>
      </c>
      <c r="C191" s="1">
        <v>-960.88999999999976</v>
      </c>
      <c r="D191" s="1">
        <v>-79.28</v>
      </c>
      <c r="E191" s="1">
        <v>-297.11000000000013</v>
      </c>
      <c r="F191" s="1">
        <v>-2755.8843181818179</v>
      </c>
      <c r="G191" s="1">
        <v>-771.37586363636387</v>
      </c>
      <c r="H191" s="1">
        <v>-177.6</v>
      </c>
      <c r="I191" s="1">
        <v>-37</v>
      </c>
      <c r="J191" s="1">
        <v>-493.24594444444449</v>
      </c>
      <c r="K191" s="1">
        <v>-743.91470588235256</v>
      </c>
      <c r="L191" s="1">
        <v>-203.7753846153847</v>
      </c>
      <c r="M191" s="1">
        <v>-59.055238095238167</v>
      </c>
      <c r="N191" s="1">
        <v>0</v>
      </c>
      <c r="O191" s="1">
        <v>-26965.748726077371</v>
      </c>
      <c r="P191" s="1">
        <v>-432.34989177489172</v>
      </c>
      <c r="Q191" s="1">
        <v>-1035.0109122458321</v>
      </c>
      <c r="R191" s="1">
        <v>-1346.0666349206349</v>
      </c>
      <c r="S191" s="1">
        <v>-129.15</v>
      </c>
      <c r="T191" s="1">
        <v>-664.64999999999986</v>
      </c>
      <c r="U191" s="1">
        <v>-1541.796250923647</v>
      </c>
      <c r="V191" s="1">
        <v>0</v>
      </c>
      <c r="W191" s="1">
        <v>-2505.223145833334</v>
      </c>
      <c r="X191" s="1">
        <v>-1558.874344728099</v>
      </c>
      <c r="Y191" s="1">
        <v>-208.8479779411764</v>
      </c>
      <c r="Z191" s="1">
        <v>-1618.05</v>
      </c>
      <c r="AA191" s="1">
        <v>-86.249999999999986</v>
      </c>
      <c r="AB191" s="1">
        <v>-250.88000000000011</v>
      </c>
      <c r="AC191" s="1">
        <v>-941.08610256410259</v>
      </c>
      <c r="AD191" s="1">
        <v>-106.4941955403087</v>
      </c>
      <c r="AE191" s="1">
        <v>-4150.0772727272724</v>
      </c>
      <c r="AF191" s="1">
        <v>-681.56826923076915</v>
      </c>
      <c r="AG191" s="1">
        <v>-743.36483516483509</v>
      </c>
      <c r="AH191" s="1">
        <v>-31.912500000000829</v>
      </c>
      <c r="AI191" s="1">
        <v>0</v>
      </c>
      <c r="AJ191" s="1">
        <v>-237.21368939142531</v>
      </c>
      <c r="AK191" s="1">
        <v>-12501.187916666669</v>
      </c>
      <c r="AL191" s="1">
        <v>-2931.9888392857142</v>
      </c>
      <c r="AM191" s="1">
        <v>-25.8</v>
      </c>
      <c r="AN191" s="1">
        <v>-405.68498809523811</v>
      </c>
      <c r="AO191" s="1">
        <v>-58.687878787878773</v>
      </c>
      <c r="AP191" s="1">
        <v>0</v>
      </c>
      <c r="AQ191" s="1">
        <v>0</v>
      </c>
      <c r="AR191" s="1">
        <v>-8513.7074632872991</v>
      </c>
      <c r="AS191" s="1">
        <v>-359.74263888888891</v>
      </c>
      <c r="AT191" s="1">
        <v>0</v>
      </c>
      <c r="AU191" s="1">
        <v>-1093.0499383311881</v>
      </c>
      <c r="AV191" s="1">
        <v>-2562.1555495610241</v>
      </c>
      <c r="AW191" s="1">
        <v>-329.09999999999991</v>
      </c>
      <c r="AX191" s="1">
        <v>-1175.875</v>
      </c>
      <c r="AY191" s="1">
        <v>-174.453125</v>
      </c>
      <c r="AZ191" s="1">
        <v>-527.07000000000005</v>
      </c>
      <c r="BA191" s="1">
        <v>-571.86874999999975</v>
      </c>
      <c r="BB191" s="1">
        <v>-309.90000000000009</v>
      </c>
      <c r="BC191" s="1">
        <v>-116.0821428571429</v>
      </c>
      <c r="BD191" s="1">
        <v>0</v>
      </c>
      <c r="BE191" s="1">
        <v>-990.5</v>
      </c>
      <c r="BF191" s="1">
        <v>-524.13791793313078</v>
      </c>
      <c r="BG191" s="1">
        <v>-2053.41683203508</v>
      </c>
      <c r="BH191" s="1">
        <v>-387.71551614481422</v>
      </c>
      <c r="BI191" s="1">
        <v>0</v>
      </c>
      <c r="BJ191" s="1">
        <v>-7023.7964168473318</v>
      </c>
      <c r="BK191" s="1">
        <v>0</v>
      </c>
      <c r="BL191" s="1">
        <v>-146.84579439252329</v>
      </c>
      <c r="BM191" s="1">
        <v>-545.40000000000009</v>
      </c>
      <c r="BN191" s="1">
        <v>0</v>
      </c>
      <c r="BO191" s="1">
        <v>-118.75</v>
      </c>
      <c r="BP191" s="1">
        <v>-595.89999999999964</v>
      </c>
      <c r="BQ191" s="1">
        <v>-599.24999999999989</v>
      </c>
      <c r="BR191" s="1">
        <v>-492</v>
      </c>
      <c r="BS191" s="1">
        <v>-2774.8541562519958</v>
      </c>
      <c r="BT191" s="1">
        <v>-147.93260204081639</v>
      </c>
      <c r="BU191" s="1">
        <v>0</v>
      </c>
      <c r="BV191" s="1">
        <v>0</v>
      </c>
      <c r="BW191" s="1">
        <v>-93.1</v>
      </c>
      <c r="BX191" s="1">
        <v>-15511.834668485541</v>
      </c>
      <c r="BY191" s="1">
        <v>-18065.73146284894</v>
      </c>
      <c r="BZ191" s="1">
        <v>-221.14615384615391</v>
      </c>
      <c r="CA191" s="1">
        <v>-2106.6750000000002</v>
      </c>
      <c r="CB191" s="1">
        <v>-450.5625</v>
      </c>
      <c r="CC191" s="1">
        <v>-62.099999999999973</v>
      </c>
      <c r="CD191" s="1">
        <v>-72.599999999999994</v>
      </c>
      <c r="CE191" s="1">
        <v>-290.7</v>
      </c>
      <c r="CF191" s="1">
        <v>-909.00735293369871</v>
      </c>
      <c r="CG191" s="1">
        <v>-1209.5865527950309</v>
      </c>
      <c r="CH191" s="1">
        <v>0</v>
      </c>
      <c r="CI191" s="1">
        <v>-489.17500000000001</v>
      </c>
      <c r="CJ191" s="1">
        <v>0</v>
      </c>
      <c r="CK191" s="1">
        <v>-647.33016233766239</v>
      </c>
      <c r="CL191" s="1">
        <v>-366.32954545454538</v>
      </c>
      <c r="CM191" s="1">
        <v>-82.851102941176464</v>
      </c>
      <c r="CN191" s="1">
        <v>-75.044642857142861</v>
      </c>
      <c r="CO191" s="1">
        <v>-716.6953125</v>
      </c>
      <c r="CP191" s="1">
        <v>0</v>
      </c>
      <c r="CQ191" s="1">
        <v>0</v>
      </c>
      <c r="CR191" s="1">
        <v>0</v>
      </c>
      <c r="CS191" s="1">
        <v>0</v>
      </c>
      <c r="CT191" s="1">
        <v>-81.899999999999963</v>
      </c>
      <c r="CU191" s="1">
        <v>-338</v>
      </c>
      <c r="CV191" s="1">
        <v>-1441.8</v>
      </c>
      <c r="CW191" s="1">
        <v>-100.5</v>
      </c>
      <c r="CX191" s="1">
        <v>-2708.521382598758</v>
      </c>
      <c r="CY191" s="1">
        <v>-25</v>
      </c>
      <c r="CZ191" s="1">
        <v>-1573.6065266393441</v>
      </c>
      <c r="DA191" s="1">
        <v>-284.00625140056019</v>
      </c>
      <c r="DB191" s="1">
        <v>-1009.896473148771</v>
      </c>
      <c r="DC191" s="1">
        <v>0</v>
      </c>
      <c r="DD191" s="1">
        <v>-3791.275564590826</v>
      </c>
      <c r="DE191" s="1">
        <v>-3392.8478062729259</v>
      </c>
      <c r="DF191" s="1">
        <v>-656.4375</v>
      </c>
      <c r="DG191" s="1">
        <v>-78.59999999999998</v>
      </c>
      <c r="DH191" s="1">
        <v>-1075.3125</v>
      </c>
      <c r="DI191" s="1">
        <v>-381.30833333333339</v>
      </c>
      <c r="DJ191" s="1">
        <v>0</v>
      </c>
      <c r="DK191" s="1">
        <v>-1043.5559100673761</v>
      </c>
      <c r="DL191" s="1">
        <v>-11.983029132314639</v>
      </c>
      <c r="DM191" s="1">
        <v>-809.64880952380963</v>
      </c>
      <c r="DN191" s="1">
        <v>0</v>
      </c>
      <c r="DO191" s="1">
        <v>0</v>
      </c>
      <c r="DP191" s="1">
        <v>-180.85044642857139</v>
      </c>
      <c r="DQ191" s="1">
        <v>0</v>
      </c>
      <c r="DR191" s="1">
        <v>-33.34686147186153</v>
      </c>
      <c r="DS191" s="1">
        <v>-204.49107142857159</v>
      </c>
      <c r="DT191" s="1">
        <v>0</v>
      </c>
      <c r="DU191" s="1">
        <v>0</v>
      </c>
      <c r="DV191" s="1">
        <v>0</v>
      </c>
      <c r="DX191" s="1">
        <v>0</v>
      </c>
      <c r="DY191" s="1">
        <v>0</v>
      </c>
      <c r="DZ191" s="1">
        <v>-163978.11855252029</v>
      </c>
      <c r="EA191" s="1" t="s">
        <v>505</v>
      </c>
    </row>
    <row r="192" spans="1:131" x14ac:dyDescent="0.2">
      <c r="A192" s="2" t="s">
        <v>506</v>
      </c>
      <c r="B192" s="1">
        <v>-3234.1609591574029</v>
      </c>
      <c r="C192" s="1">
        <v>-972.7299999999999</v>
      </c>
      <c r="D192" s="1">
        <v>-100</v>
      </c>
      <c r="E192" s="1">
        <v>-297.1099999999999</v>
      </c>
      <c r="F192" s="1">
        <v>-2255.8843181818188</v>
      </c>
      <c r="G192" s="1">
        <v>-671.37586363636365</v>
      </c>
      <c r="H192" s="1">
        <v>-177.6</v>
      </c>
      <c r="I192" s="1">
        <v>-37</v>
      </c>
      <c r="J192" s="1">
        <v>-514.15688194444465</v>
      </c>
      <c r="K192" s="1">
        <v>-743.91470588235279</v>
      </c>
      <c r="L192" s="1">
        <v>-405.37538461538458</v>
      </c>
      <c r="M192" s="1">
        <v>-407.68</v>
      </c>
      <c r="N192" s="1">
        <v>0</v>
      </c>
      <c r="O192" s="1">
        <v>-14885.540331487069</v>
      </c>
      <c r="P192" s="1">
        <v>-615.30227272727257</v>
      </c>
      <c r="Q192" s="1">
        <v>-2098.6180551029752</v>
      </c>
      <c r="R192" s="1">
        <v>-1246.0666349206349</v>
      </c>
      <c r="S192" s="1">
        <v>-129.14999999999989</v>
      </c>
      <c r="T192" s="1">
        <v>-1409.85</v>
      </c>
      <c r="U192" s="1">
        <v>-1541.796250923647</v>
      </c>
      <c r="V192" s="1">
        <v>0</v>
      </c>
      <c r="W192" s="1">
        <v>-1808.3581458333349</v>
      </c>
      <c r="X192" s="1">
        <v>-1586.517380442385</v>
      </c>
      <c r="Y192" s="1">
        <v>-208.8479779411764</v>
      </c>
      <c r="Z192" s="1">
        <v>-1618.05</v>
      </c>
      <c r="AA192" s="1">
        <v>-86.249999999999957</v>
      </c>
      <c r="AB192" s="1">
        <v>-250.88</v>
      </c>
      <c r="AC192" s="1">
        <v>-941.08610256410236</v>
      </c>
      <c r="AD192" s="1">
        <v>-324.88086220697522</v>
      </c>
      <c r="AE192" s="1">
        <v>-4150.0772727272742</v>
      </c>
      <c r="AF192" s="1">
        <v>-681.56826923076915</v>
      </c>
      <c r="AG192" s="1">
        <v>-988.10769230769256</v>
      </c>
      <c r="AH192" s="1">
        <v>-122.9325000000008</v>
      </c>
      <c r="AI192" s="1">
        <v>-367.86213235293758</v>
      </c>
      <c r="AJ192" s="1">
        <v>-368.560356058092</v>
      </c>
      <c r="AK192" s="1">
        <v>-8315.8942702578315</v>
      </c>
      <c r="AL192" s="1">
        <v>-3222.703125</v>
      </c>
      <c r="AM192" s="1">
        <v>-25.8</v>
      </c>
      <c r="AN192" s="1">
        <v>-338.04910930735917</v>
      </c>
      <c r="AO192" s="1">
        <v>-69.88787878787879</v>
      </c>
      <c r="AP192" s="1">
        <v>0</v>
      </c>
      <c r="AQ192" s="1">
        <v>0</v>
      </c>
      <c r="AR192" s="1">
        <v>-2871.0635238933592</v>
      </c>
      <c r="AS192" s="1">
        <v>-261.99263888888891</v>
      </c>
      <c r="AT192" s="1">
        <v>0</v>
      </c>
      <c r="AU192" s="1">
        <v>-1136.0499383311881</v>
      </c>
      <c r="AV192" s="1">
        <v>-1894.4055495610239</v>
      </c>
      <c r="AW192" s="1">
        <v>-332.69999999999987</v>
      </c>
      <c r="AX192" s="1">
        <v>-675.875</v>
      </c>
      <c r="AY192" s="1">
        <v>-174.453125</v>
      </c>
      <c r="AZ192" s="1">
        <v>-529.46999999999991</v>
      </c>
      <c r="BA192" s="1">
        <v>-573.46874999999989</v>
      </c>
      <c r="BB192" s="1">
        <v>-309.90000000000009</v>
      </c>
      <c r="BC192" s="1">
        <v>-118.0821428571429</v>
      </c>
      <c r="BD192" s="1">
        <v>0</v>
      </c>
      <c r="BE192" s="1">
        <v>-990.5</v>
      </c>
      <c r="BF192" s="1">
        <v>-416.64121463642772</v>
      </c>
      <c r="BG192" s="1">
        <v>-5100.45683203508</v>
      </c>
      <c r="BH192" s="1">
        <v>-369.71551614481422</v>
      </c>
      <c r="BI192" s="1">
        <v>0</v>
      </c>
      <c r="BJ192" s="1">
        <v>-5081.6825015285958</v>
      </c>
      <c r="BK192" s="1">
        <v>0</v>
      </c>
      <c r="BL192" s="1">
        <v>-149.84579439252329</v>
      </c>
      <c r="BM192" s="1">
        <v>-546.60000000000014</v>
      </c>
      <c r="BN192" s="1">
        <v>0</v>
      </c>
      <c r="BO192" s="1">
        <v>-118.75</v>
      </c>
      <c r="BP192" s="1">
        <v>-599.09999999999968</v>
      </c>
      <c r="BQ192" s="1">
        <v>-1000</v>
      </c>
      <c r="BR192" s="1">
        <v>-501</v>
      </c>
      <c r="BS192" s="1">
        <v>-1434.923522332313</v>
      </c>
      <c r="BT192" s="1">
        <v>-287.21831632653061</v>
      </c>
      <c r="BU192" s="1">
        <v>0</v>
      </c>
      <c r="BV192" s="1">
        <v>0</v>
      </c>
      <c r="BW192" s="1">
        <v>-107.5</v>
      </c>
      <c r="BX192" s="1">
        <v>-11892.29141350614</v>
      </c>
      <c r="BY192" s="1">
        <v>-12965.73146284894</v>
      </c>
      <c r="BZ192" s="1">
        <v>-221.14615384615379</v>
      </c>
      <c r="CA192" s="1">
        <v>-2106.6750000000002</v>
      </c>
      <c r="CB192" s="1">
        <v>-450.5625</v>
      </c>
      <c r="CC192" s="1">
        <v>-62.100000000000023</v>
      </c>
      <c r="CD192" s="1">
        <v>-72.599999999999994</v>
      </c>
      <c r="CE192" s="1">
        <v>-290.7000000000001</v>
      </c>
      <c r="CF192" s="1">
        <v>-932.87401960036732</v>
      </c>
      <c r="CG192" s="1">
        <v>-1101.455045945715</v>
      </c>
      <c r="CH192" s="1">
        <v>0</v>
      </c>
      <c r="CI192" s="1">
        <v>-535.97500000000014</v>
      </c>
      <c r="CJ192" s="1">
        <v>-66</v>
      </c>
      <c r="CK192" s="1">
        <v>-643.90159090909083</v>
      </c>
      <c r="CL192" s="1">
        <v>-366.32954545454561</v>
      </c>
      <c r="CM192" s="1">
        <v>-153.35110294117649</v>
      </c>
      <c r="CN192" s="1">
        <v>-99.1875</v>
      </c>
      <c r="CO192" s="1">
        <v>-716.6953125</v>
      </c>
      <c r="CP192" s="1">
        <v>-59.334333333333447</v>
      </c>
      <c r="CQ192" s="1">
        <v>0</v>
      </c>
      <c r="CR192" s="1">
        <v>0</v>
      </c>
      <c r="CS192" s="1">
        <v>0</v>
      </c>
      <c r="CT192" s="1">
        <v>-81.899999999999991</v>
      </c>
      <c r="CU192" s="1">
        <v>-380</v>
      </c>
      <c r="CV192" s="1">
        <v>-1441.8</v>
      </c>
      <c r="CW192" s="1">
        <v>-100.5</v>
      </c>
      <c r="CX192" s="1">
        <v>-1028.021382598758</v>
      </c>
      <c r="CY192" s="1">
        <v>-25</v>
      </c>
      <c r="CZ192" s="1">
        <v>-1052.1065266393441</v>
      </c>
      <c r="DA192" s="1">
        <v>-318.20625140056029</v>
      </c>
      <c r="DB192" s="1">
        <v>-959.4958035059135</v>
      </c>
      <c r="DC192" s="1">
        <v>0</v>
      </c>
      <c r="DD192" s="1">
        <v>-2092.86747635553</v>
      </c>
      <c r="DE192" s="1">
        <v>-3292.8478062729268</v>
      </c>
      <c r="DF192" s="1">
        <v>-656.4375</v>
      </c>
      <c r="DG192" s="1">
        <v>-78.599999999999952</v>
      </c>
      <c r="DH192" s="1">
        <v>-1075.3125</v>
      </c>
      <c r="DI192" s="1">
        <v>-381.30833333333339</v>
      </c>
      <c r="DJ192" s="1">
        <v>0</v>
      </c>
      <c r="DK192" s="1">
        <v>-843.55591006737654</v>
      </c>
      <c r="DL192" s="1">
        <v>-734.60207675136235</v>
      </c>
      <c r="DM192" s="1">
        <v>-988.125</v>
      </c>
      <c r="DN192" s="1">
        <v>-100.8630952380952</v>
      </c>
      <c r="DO192" s="1">
        <v>0</v>
      </c>
      <c r="DP192" s="1">
        <v>-212.296875</v>
      </c>
      <c r="DQ192" s="1">
        <v>0</v>
      </c>
      <c r="DR192" s="1">
        <v>-578.96590909090901</v>
      </c>
      <c r="DS192" s="1">
        <v>-839.0625</v>
      </c>
      <c r="DT192" s="1">
        <v>0</v>
      </c>
      <c r="DU192" s="1">
        <v>0</v>
      </c>
      <c r="DV192" s="1">
        <v>0</v>
      </c>
      <c r="DX192" s="1">
        <v>0</v>
      </c>
      <c r="DY192" s="1">
        <v>0</v>
      </c>
      <c r="DZ192" s="1">
        <v>-132799.8040266647</v>
      </c>
      <c r="EA192" s="1" t="s">
        <v>506</v>
      </c>
    </row>
    <row r="193" spans="1:131" x14ac:dyDescent="0.2">
      <c r="A193" s="2" t="s">
        <v>507</v>
      </c>
      <c r="B193" s="1">
        <v>-4090.4076258240661</v>
      </c>
      <c r="C193" s="1">
        <v>-972.72999999999968</v>
      </c>
      <c r="D193" s="1">
        <v>-99.999999999999972</v>
      </c>
      <c r="E193" s="1">
        <v>-297.11</v>
      </c>
      <c r="F193" s="1">
        <v>-2165.6843181818172</v>
      </c>
      <c r="G193" s="1">
        <v>-627.44174598930545</v>
      </c>
      <c r="H193" s="1">
        <v>-177.59999999999991</v>
      </c>
      <c r="I193" s="1">
        <v>-37</v>
      </c>
      <c r="J193" s="1">
        <v>-514.15688194444442</v>
      </c>
      <c r="K193" s="1">
        <v>-743.91470588235211</v>
      </c>
      <c r="L193" s="1">
        <v>-405.37538461538458</v>
      </c>
      <c r="M193" s="1">
        <v>-407.68000000000012</v>
      </c>
      <c r="N193" s="1">
        <v>0</v>
      </c>
      <c r="O193" s="1">
        <v>-12790.016672483251</v>
      </c>
      <c r="P193" s="1">
        <v>-615.30227272727257</v>
      </c>
      <c r="Q193" s="1">
        <v>-2067.3543816335869</v>
      </c>
      <c r="R193" s="1">
        <v>-1246.066634920634</v>
      </c>
      <c r="S193" s="1">
        <v>-129.15</v>
      </c>
      <c r="T193" s="1">
        <v>-1409.85</v>
      </c>
      <c r="U193" s="1">
        <v>-1512.8597423029571</v>
      </c>
      <c r="V193" s="1">
        <v>0</v>
      </c>
      <c r="W193" s="1">
        <v>-1803.000202505882</v>
      </c>
      <c r="X193" s="1">
        <v>-1373.7423804423861</v>
      </c>
      <c r="Y193" s="1">
        <v>-208.8479779411764</v>
      </c>
      <c r="Z193" s="1">
        <v>-1618.05</v>
      </c>
      <c r="AA193" s="1">
        <v>-86.249999999999929</v>
      </c>
      <c r="AB193" s="1">
        <v>-250.88000000000019</v>
      </c>
      <c r="AC193" s="1">
        <v>-941.08610256410259</v>
      </c>
      <c r="AD193" s="1">
        <v>-324.88086220697528</v>
      </c>
      <c r="AE193" s="1">
        <v>-4150.0772727272724</v>
      </c>
      <c r="AF193" s="1">
        <v>-681.56826923076937</v>
      </c>
      <c r="AG193" s="1">
        <v>-988.10769230769188</v>
      </c>
      <c r="AH193" s="1">
        <v>-122.9325000000009</v>
      </c>
      <c r="AI193" s="1">
        <v>-513.53106617646881</v>
      </c>
      <c r="AJ193" s="1">
        <v>-368.56035605809188</v>
      </c>
      <c r="AK193" s="1">
        <v>-7242.3442702578286</v>
      </c>
      <c r="AL193" s="1">
        <v>-3222.703125</v>
      </c>
      <c r="AM193" s="1">
        <v>-25.8</v>
      </c>
      <c r="AN193" s="1">
        <v>-388.04910930735929</v>
      </c>
      <c r="AO193" s="1">
        <v>-69.887878787878762</v>
      </c>
      <c r="AP193" s="1">
        <v>0</v>
      </c>
      <c r="AQ193" s="1">
        <v>0</v>
      </c>
      <c r="AR193" s="1">
        <v>-2721.4234151068049</v>
      </c>
      <c r="AS193" s="1">
        <v>-370.01347222222222</v>
      </c>
      <c r="AT193" s="1">
        <v>0</v>
      </c>
      <c r="AU193" s="1">
        <v>-1136.049938331189</v>
      </c>
      <c r="AV193" s="1">
        <v>-1985.340795049487</v>
      </c>
      <c r="AW193" s="1">
        <v>-332.7</v>
      </c>
      <c r="AX193" s="1">
        <v>-675.875</v>
      </c>
      <c r="AY193" s="1">
        <v>-174.453125</v>
      </c>
      <c r="AZ193" s="1">
        <v>-529.47000000000014</v>
      </c>
      <c r="BA193" s="1">
        <v>-573.46874999999966</v>
      </c>
      <c r="BB193" s="1">
        <v>-309.90000000000032</v>
      </c>
      <c r="BC193" s="1">
        <v>-118.0821428571429</v>
      </c>
      <c r="BD193" s="1">
        <v>0</v>
      </c>
      <c r="BE193" s="1">
        <v>-990.5</v>
      </c>
      <c r="BF193" s="1">
        <v>-226.14121463642749</v>
      </c>
      <c r="BG193" s="1">
        <v>-3950.253754303988</v>
      </c>
      <c r="BH193" s="1">
        <v>-263.65406363084747</v>
      </c>
      <c r="BI193" s="1">
        <v>0</v>
      </c>
      <c r="BJ193" s="1">
        <v>-5034.3658348619283</v>
      </c>
      <c r="BK193" s="1">
        <v>0</v>
      </c>
      <c r="BL193" s="1">
        <v>-149.8457943925234</v>
      </c>
      <c r="BM193" s="1">
        <v>-546.60000000000014</v>
      </c>
      <c r="BN193" s="1">
        <v>0</v>
      </c>
      <c r="BO193" s="1">
        <v>-118.75</v>
      </c>
      <c r="BP193" s="1">
        <v>-599.09999999999968</v>
      </c>
      <c r="BQ193" s="1">
        <v>-199.99999999999989</v>
      </c>
      <c r="BR193" s="1">
        <v>-501</v>
      </c>
      <c r="BS193" s="1">
        <v>-1350.2992167767591</v>
      </c>
      <c r="BT193" s="1">
        <v>-287.21831632653061</v>
      </c>
      <c r="BU193" s="1">
        <v>0</v>
      </c>
      <c r="BV193" s="1">
        <v>0</v>
      </c>
      <c r="BW193" s="1">
        <v>-107.5</v>
      </c>
      <c r="BX193" s="1">
        <v>-14276.624316742211</v>
      </c>
      <c r="BY193" s="1">
        <v>-11817.148503665259</v>
      </c>
      <c r="BZ193" s="1">
        <v>-221.14615384615391</v>
      </c>
      <c r="CA193" s="1">
        <v>-2106.6749999999988</v>
      </c>
      <c r="CB193" s="1">
        <v>-450.5625</v>
      </c>
      <c r="CC193" s="1">
        <v>-62.099999999999973</v>
      </c>
      <c r="CD193" s="1">
        <v>-72.600000000000023</v>
      </c>
      <c r="CE193" s="1">
        <v>-290.69999999999982</v>
      </c>
      <c r="CF193" s="1">
        <v>-677.04929924242424</v>
      </c>
      <c r="CG193" s="1">
        <v>-519.00504594571612</v>
      </c>
      <c r="CH193" s="1">
        <v>-26.400000000000009</v>
      </c>
      <c r="CI193" s="1">
        <v>-35.975000000000144</v>
      </c>
      <c r="CJ193" s="1">
        <v>-88.5</v>
      </c>
      <c r="CK193" s="1">
        <v>-143.90159090909131</v>
      </c>
      <c r="CL193" s="1">
        <v>-366.32954545454521</v>
      </c>
      <c r="CM193" s="1">
        <v>-153.35110294117649</v>
      </c>
      <c r="CN193" s="1">
        <v>-99.187499999999972</v>
      </c>
      <c r="CO193" s="1">
        <v>-716.69531249999955</v>
      </c>
      <c r="CP193" s="1">
        <v>-83.427166666666736</v>
      </c>
      <c r="CQ193" s="1">
        <v>-0.55863043478279906</v>
      </c>
      <c r="CR193" s="1">
        <v>-1999.8166304347819</v>
      </c>
      <c r="CS193" s="1">
        <v>0</v>
      </c>
      <c r="CT193" s="1">
        <v>-81.899999999999963</v>
      </c>
      <c r="CU193" s="1">
        <v>-340</v>
      </c>
      <c r="CV193" s="1">
        <v>-1441.8</v>
      </c>
      <c r="CW193" s="1">
        <v>-100.5</v>
      </c>
      <c r="CX193" s="1">
        <v>-887.6713825987581</v>
      </c>
      <c r="CY193" s="1">
        <v>-25</v>
      </c>
      <c r="CZ193" s="1">
        <v>-1052.1065266393441</v>
      </c>
      <c r="DA193" s="1">
        <v>-318.20625140056018</v>
      </c>
      <c r="DB193" s="1">
        <v>-859.69118165717464</v>
      </c>
      <c r="DC193" s="1">
        <v>-21</v>
      </c>
      <c r="DD193" s="1">
        <v>-4030.0947490828062</v>
      </c>
      <c r="DE193" s="1">
        <v>-3292.847806272925</v>
      </c>
      <c r="DF193" s="1">
        <v>-656.4375</v>
      </c>
      <c r="DG193" s="1">
        <v>-78.59999999999998</v>
      </c>
      <c r="DH193" s="1">
        <v>-1075.3125</v>
      </c>
      <c r="DI193" s="1">
        <v>-381.30833333333339</v>
      </c>
      <c r="DJ193" s="1">
        <v>0</v>
      </c>
      <c r="DK193" s="1">
        <v>-633.3089712918661</v>
      </c>
      <c r="DL193" s="1">
        <v>-659.60207675136189</v>
      </c>
      <c r="DM193" s="1">
        <v>-988.125</v>
      </c>
      <c r="DN193" s="1">
        <v>-167.31249999999989</v>
      </c>
      <c r="DO193" s="1">
        <v>-17.80059523809518</v>
      </c>
      <c r="DP193" s="1">
        <v>-212.296875</v>
      </c>
      <c r="DQ193" s="1">
        <v>-36</v>
      </c>
      <c r="DR193" s="1">
        <v>-578.96590909090924</v>
      </c>
      <c r="DS193" s="1">
        <v>-839.0625</v>
      </c>
      <c r="DT193" s="1">
        <v>0</v>
      </c>
      <c r="DU193" s="1">
        <v>0</v>
      </c>
      <c r="DV193" s="1">
        <v>0</v>
      </c>
      <c r="DX193" s="1">
        <v>0</v>
      </c>
      <c r="DY193" s="1">
        <v>0</v>
      </c>
      <c r="DZ193" s="1">
        <v>-130924.70822265479</v>
      </c>
      <c r="EA193" s="1" t="s">
        <v>507</v>
      </c>
    </row>
    <row r="194" spans="1:131" x14ac:dyDescent="0.2">
      <c r="A194" s="2" t="s">
        <v>508</v>
      </c>
      <c r="B194" s="1">
        <v>-3111.227625824069</v>
      </c>
      <c r="C194" s="1">
        <v>-972.72999999999945</v>
      </c>
      <c r="D194" s="1">
        <v>-100</v>
      </c>
      <c r="E194" s="1">
        <v>-297.11000000000018</v>
      </c>
      <c r="F194" s="1">
        <v>-1380.687796442691</v>
      </c>
      <c r="G194" s="1">
        <v>-627.44174598930476</v>
      </c>
      <c r="H194" s="1">
        <v>-177.6</v>
      </c>
      <c r="I194" s="1">
        <v>-37</v>
      </c>
      <c r="J194" s="1">
        <v>-514.15688194444397</v>
      </c>
      <c r="K194" s="1">
        <v>-743.91470588235256</v>
      </c>
      <c r="L194" s="1">
        <v>-405.37538461538497</v>
      </c>
      <c r="M194" s="1">
        <v>-407.68</v>
      </c>
      <c r="N194" s="1">
        <v>0</v>
      </c>
      <c r="O194" s="1">
        <v>-20698.830005816581</v>
      </c>
      <c r="P194" s="1">
        <v>-615.30227272727234</v>
      </c>
      <c r="Q194" s="1">
        <v>-2042.354381633588</v>
      </c>
      <c r="R194" s="1">
        <v>-1246.0666349206349</v>
      </c>
      <c r="S194" s="1">
        <v>-129.14999999999981</v>
      </c>
      <c r="T194" s="1">
        <v>-1409.85</v>
      </c>
      <c r="U194" s="1">
        <v>-1512.8597423029571</v>
      </c>
      <c r="V194" s="1">
        <v>0</v>
      </c>
      <c r="W194" s="1">
        <v>-1803.0002025058841</v>
      </c>
      <c r="X194" s="1">
        <v>-1373.7423804423861</v>
      </c>
      <c r="Y194" s="1">
        <v>-183.8479779411764</v>
      </c>
      <c r="Z194" s="1">
        <v>-1618.05</v>
      </c>
      <c r="AA194" s="1">
        <v>-86.250000000000014</v>
      </c>
      <c r="AB194" s="1">
        <v>-250.88000000000011</v>
      </c>
      <c r="AC194" s="1">
        <v>-941.08610256410191</v>
      </c>
      <c r="AD194" s="1">
        <v>-324.880862206975</v>
      </c>
      <c r="AE194" s="1">
        <v>-4150.0772727272742</v>
      </c>
      <c r="AF194" s="1">
        <v>-681.56826923076892</v>
      </c>
      <c r="AG194" s="1">
        <v>-988.10769230769233</v>
      </c>
      <c r="AH194" s="1">
        <v>-122.9325000000008</v>
      </c>
      <c r="AI194" s="1">
        <v>-513.53106617646881</v>
      </c>
      <c r="AJ194" s="1">
        <v>-368.560356058092</v>
      </c>
      <c r="AK194" s="1">
        <v>-5634.2442702578301</v>
      </c>
      <c r="AL194" s="1">
        <v>-3222.703125</v>
      </c>
      <c r="AM194" s="1">
        <v>-25.8</v>
      </c>
      <c r="AN194" s="1">
        <v>-438.04910930735912</v>
      </c>
      <c r="AO194" s="1">
        <v>-69.88787878787879</v>
      </c>
      <c r="AP194" s="1">
        <v>0</v>
      </c>
      <c r="AQ194" s="1">
        <v>0</v>
      </c>
      <c r="AR194" s="1">
        <v>-2606.4234151068049</v>
      </c>
      <c r="AS194" s="1">
        <v>-370.01347222222222</v>
      </c>
      <c r="AT194" s="1">
        <v>0</v>
      </c>
      <c r="AU194" s="1">
        <v>-1136.0499383311881</v>
      </c>
      <c r="AV194" s="1">
        <v>-1886.919835275309</v>
      </c>
      <c r="AW194" s="1">
        <v>-332.69999999999987</v>
      </c>
      <c r="AX194" s="1">
        <v>-728.625</v>
      </c>
      <c r="AY194" s="1">
        <v>-174.453125</v>
      </c>
      <c r="AZ194" s="1">
        <v>-529.46999999999991</v>
      </c>
      <c r="BA194" s="1">
        <v>-573.46874999999989</v>
      </c>
      <c r="BB194" s="1">
        <v>-309.90000000000009</v>
      </c>
      <c r="BC194" s="1">
        <v>-118.0821428571429</v>
      </c>
      <c r="BD194" s="1">
        <v>0</v>
      </c>
      <c r="BE194" s="1">
        <v>-990.5</v>
      </c>
      <c r="BF194" s="1">
        <v>-226.141214636428</v>
      </c>
      <c r="BG194" s="1">
        <v>-1936.4302248922229</v>
      </c>
      <c r="BH194" s="1">
        <v>-263.65406363084782</v>
      </c>
      <c r="BI194" s="1">
        <v>0</v>
      </c>
      <c r="BJ194" s="1">
        <v>-5288.5047501806657</v>
      </c>
      <c r="BK194" s="1">
        <v>0</v>
      </c>
      <c r="BL194" s="1">
        <v>-149.84579439252329</v>
      </c>
      <c r="BM194" s="1">
        <v>-546.60000000000036</v>
      </c>
      <c r="BN194" s="1">
        <v>0</v>
      </c>
      <c r="BO194" s="1">
        <v>-118.75</v>
      </c>
      <c r="BP194" s="1">
        <v>-599.09999999999991</v>
      </c>
      <c r="BQ194" s="1">
        <v>-200</v>
      </c>
      <c r="BR194" s="1">
        <v>-501</v>
      </c>
      <c r="BS194" s="1">
        <v>-1355.860285479047</v>
      </c>
      <c r="BT194" s="1">
        <v>-287.21831632653061</v>
      </c>
      <c r="BU194" s="1">
        <v>0</v>
      </c>
      <c r="BV194" s="1">
        <v>0</v>
      </c>
      <c r="BW194" s="1">
        <v>-94.999999999999972</v>
      </c>
      <c r="BX194" s="1">
        <v>-22589.217162698649</v>
      </c>
      <c r="BY194" s="1">
        <v>-5290.1985036652477</v>
      </c>
      <c r="BZ194" s="1">
        <v>-221.14615384615379</v>
      </c>
      <c r="CA194" s="1">
        <v>-2106.6749999999988</v>
      </c>
      <c r="CB194" s="1">
        <v>-450.5625</v>
      </c>
      <c r="CC194" s="1">
        <v>-62.100000000000023</v>
      </c>
      <c r="CD194" s="1">
        <v>-72.599999999999966</v>
      </c>
      <c r="CE194" s="1">
        <v>-290.7000000000001</v>
      </c>
      <c r="CF194" s="1">
        <v>-338.38008020642701</v>
      </c>
      <c r="CG194" s="1">
        <v>-611.50504594571521</v>
      </c>
      <c r="CH194" s="1">
        <v>-50</v>
      </c>
      <c r="CI194" s="1">
        <v>-28.474999999999682</v>
      </c>
      <c r="CJ194" s="1">
        <v>-88.5</v>
      </c>
      <c r="CK194" s="1">
        <v>-183.43559090909091</v>
      </c>
      <c r="CL194" s="1">
        <v>-366.32954545454561</v>
      </c>
      <c r="CM194" s="1">
        <v>-115.85110294117651</v>
      </c>
      <c r="CN194" s="1">
        <v>-99.187500000000028</v>
      </c>
      <c r="CO194" s="1">
        <v>-716.6953125</v>
      </c>
      <c r="CP194" s="1">
        <v>-83.427166666666707</v>
      </c>
      <c r="CQ194" s="1">
        <v>-82.319543478260925</v>
      </c>
      <c r="CR194" s="1">
        <v>-3180.952210144927</v>
      </c>
      <c r="CS194" s="1">
        <v>0</v>
      </c>
      <c r="CT194" s="1">
        <v>-81.899999999999991</v>
      </c>
      <c r="CU194" s="1">
        <v>-312.70362637362632</v>
      </c>
      <c r="CV194" s="1">
        <v>-1441.8</v>
      </c>
      <c r="CW194" s="1">
        <v>-100.5</v>
      </c>
      <c r="CX194" s="1">
        <v>-887.67138259875901</v>
      </c>
      <c r="CY194" s="1">
        <v>0</v>
      </c>
      <c r="CZ194" s="1">
        <v>-482.83985997267752</v>
      </c>
      <c r="DA194" s="1">
        <v>-293.20625140056012</v>
      </c>
      <c r="DB194" s="1">
        <v>-839.74028880003152</v>
      </c>
      <c r="DC194" s="1">
        <v>-50</v>
      </c>
      <c r="DD194" s="1">
        <v>-8438.0244365828039</v>
      </c>
      <c r="DE194" s="1">
        <v>-3292.8478062729259</v>
      </c>
      <c r="DF194" s="1">
        <v>-656.4375</v>
      </c>
      <c r="DG194" s="1">
        <v>-78.599999999999952</v>
      </c>
      <c r="DH194" s="1">
        <v>-1075.3125</v>
      </c>
      <c r="DI194" s="1">
        <v>-381.30833333333339</v>
      </c>
      <c r="DJ194" s="1">
        <v>0</v>
      </c>
      <c r="DK194" s="1">
        <v>-283.25591006737608</v>
      </c>
      <c r="DL194" s="1">
        <v>-659.60207675136235</v>
      </c>
      <c r="DM194" s="1">
        <v>-988.12499999999955</v>
      </c>
      <c r="DN194" s="1">
        <v>-167.3125</v>
      </c>
      <c r="DO194" s="1">
        <v>-157.1875</v>
      </c>
      <c r="DP194" s="1">
        <v>-189.796875</v>
      </c>
      <c r="DQ194" s="1">
        <v>-50</v>
      </c>
      <c r="DR194" s="1">
        <v>-578.96590909090901</v>
      </c>
      <c r="DS194" s="1">
        <v>-839.0625</v>
      </c>
      <c r="DT194" s="1">
        <v>0</v>
      </c>
      <c r="DU194" s="1">
        <v>0</v>
      </c>
      <c r="DV194" s="1">
        <v>0</v>
      </c>
      <c r="DX194" s="1">
        <v>0</v>
      </c>
      <c r="DY194" s="1">
        <v>0</v>
      </c>
      <c r="DZ194" s="1">
        <v>-139905.7042466453</v>
      </c>
      <c r="EA194" s="1" t="s">
        <v>508</v>
      </c>
    </row>
    <row r="195" spans="1:131" x14ac:dyDescent="0.2">
      <c r="A195" s="2" t="s">
        <v>509</v>
      </c>
      <c r="B195" s="1">
        <v>-3111.2276258240681</v>
      </c>
      <c r="C195" s="1">
        <v>-972.72999999999968</v>
      </c>
      <c r="D195" s="1">
        <v>-100</v>
      </c>
      <c r="E195" s="1">
        <v>-297.11000000000013</v>
      </c>
      <c r="F195" s="1">
        <v>-1380.6877964426869</v>
      </c>
      <c r="G195" s="1">
        <v>-627.44174598930499</v>
      </c>
      <c r="H195" s="1">
        <v>-177.60000000000011</v>
      </c>
      <c r="I195" s="1">
        <v>-37</v>
      </c>
      <c r="J195" s="1">
        <v>-514.15688194444465</v>
      </c>
      <c r="K195" s="1">
        <v>-743.91470588235279</v>
      </c>
      <c r="L195" s="1">
        <v>-405.37538461538492</v>
      </c>
      <c r="M195" s="1">
        <v>-407.68000000000029</v>
      </c>
      <c r="N195" s="1">
        <v>0</v>
      </c>
      <c r="O195" s="1">
        <v>-12298.830005816581</v>
      </c>
      <c r="P195" s="1">
        <v>-615.30227272727279</v>
      </c>
      <c r="Q195" s="1">
        <v>-2042.354381633588</v>
      </c>
      <c r="R195" s="1">
        <v>-1246.0666349206349</v>
      </c>
      <c r="S195" s="1">
        <v>-129.15</v>
      </c>
      <c r="T195" s="1">
        <v>-1409.850000000001</v>
      </c>
      <c r="U195" s="1">
        <v>-1587.859742302958</v>
      </c>
      <c r="V195" s="1">
        <v>0</v>
      </c>
      <c r="W195" s="1">
        <v>-1803.000202505883</v>
      </c>
      <c r="X195" s="1">
        <v>-1373.7423804423861</v>
      </c>
      <c r="Y195" s="1">
        <v>-183.8479779411762</v>
      </c>
      <c r="Z195" s="1">
        <v>-1618.049999999999</v>
      </c>
      <c r="AA195" s="1">
        <v>-86.249999999999986</v>
      </c>
      <c r="AB195" s="1">
        <v>-250.87999999999991</v>
      </c>
      <c r="AC195" s="1">
        <v>-941.08610256410304</v>
      </c>
      <c r="AD195" s="1">
        <v>-324.88086220697562</v>
      </c>
      <c r="AE195" s="1">
        <v>-4150.0772727272761</v>
      </c>
      <c r="AF195" s="1">
        <v>-681.56826923076915</v>
      </c>
      <c r="AG195" s="1">
        <v>-988.10769230769256</v>
      </c>
      <c r="AH195" s="1">
        <v>-122.9325000000008</v>
      </c>
      <c r="AI195" s="1">
        <v>-513.53106617646881</v>
      </c>
      <c r="AJ195" s="1">
        <v>-368.560356058092</v>
      </c>
      <c r="AK195" s="1">
        <v>-8134.2442702578264</v>
      </c>
      <c r="AL195" s="1">
        <v>-3222.703125</v>
      </c>
      <c r="AM195" s="1">
        <v>-25.800000000000011</v>
      </c>
      <c r="AN195" s="1">
        <v>-438.04910930735917</v>
      </c>
      <c r="AO195" s="1">
        <v>-69.887878787878762</v>
      </c>
      <c r="AP195" s="1">
        <v>0</v>
      </c>
      <c r="AQ195" s="1">
        <v>0</v>
      </c>
      <c r="AR195" s="1">
        <v>-8264.6525817734746</v>
      </c>
      <c r="AS195" s="1">
        <v>-370.01347222222222</v>
      </c>
      <c r="AT195" s="1">
        <v>0</v>
      </c>
      <c r="AU195" s="1">
        <v>-1136.0499383311881</v>
      </c>
      <c r="AV195" s="1">
        <v>-1886.9198352753101</v>
      </c>
      <c r="AW195" s="1">
        <v>-332.69999999999982</v>
      </c>
      <c r="AX195" s="1">
        <v>-728.625</v>
      </c>
      <c r="AY195" s="1">
        <v>-174.453125</v>
      </c>
      <c r="AZ195" s="1">
        <v>-529.47000000000014</v>
      </c>
      <c r="BA195" s="1">
        <v>-573.46875000000011</v>
      </c>
      <c r="BB195" s="1">
        <v>-309.89999999999998</v>
      </c>
      <c r="BC195" s="1">
        <v>-118.0821428571428</v>
      </c>
      <c r="BD195" s="1">
        <v>0</v>
      </c>
      <c r="BE195" s="1">
        <v>-990.5</v>
      </c>
      <c r="BF195" s="1">
        <v>-226.14121463642741</v>
      </c>
      <c r="BG195" s="1">
        <v>-1861.4302248922229</v>
      </c>
      <c r="BH195" s="1">
        <v>-263.65406363084787</v>
      </c>
      <c r="BI195" s="1">
        <v>0</v>
      </c>
      <c r="BJ195" s="1">
        <v>-5332.6380835139953</v>
      </c>
      <c r="BK195" s="1">
        <v>0</v>
      </c>
      <c r="BL195" s="1">
        <v>-149.84579439252329</v>
      </c>
      <c r="BM195" s="1">
        <v>-546.60000000000036</v>
      </c>
      <c r="BN195" s="1">
        <v>0</v>
      </c>
      <c r="BO195" s="1">
        <v>-118.75</v>
      </c>
      <c r="BP195" s="1">
        <v>-599.09999999999945</v>
      </c>
      <c r="BQ195" s="1">
        <v>-599.25</v>
      </c>
      <c r="BR195" s="1">
        <v>-501</v>
      </c>
      <c r="BS195" s="1">
        <v>-1355.860285479049</v>
      </c>
      <c r="BT195" s="1">
        <v>-287.21831632653061</v>
      </c>
      <c r="BU195" s="1">
        <v>0</v>
      </c>
      <c r="BV195" s="1">
        <v>0</v>
      </c>
      <c r="BW195" s="1">
        <v>-45</v>
      </c>
      <c r="BX195" s="1">
        <v>-20709.47330284485</v>
      </c>
      <c r="BY195" s="1">
        <v>-10238.75850366526</v>
      </c>
      <c r="BZ195" s="1">
        <v>-221.14615384615399</v>
      </c>
      <c r="CA195" s="1">
        <v>-2106.6749999999979</v>
      </c>
      <c r="CB195" s="1">
        <v>-450.5625</v>
      </c>
      <c r="CC195" s="1">
        <v>-62.100000000000023</v>
      </c>
      <c r="CD195" s="1">
        <v>-72.599999999999994</v>
      </c>
      <c r="CE195" s="1">
        <v>-290.7</v>
      </c>
      <c r="CF195" s="1">
        <v>-338.38008020642519</v>
      </c>
      <c r="CG195" s="1">
        <v>-611.50504594571612</v>
      </c>
      <c r="CH195" s="1">
        <v>-50</v>
      </c>
      <c r="CI195" s="1">
        <v>-28.47500000000014</v>
      </c>
      <c r="CJ195" s="1">
        <v>-88.5</v>
      </c>
      <c r="CK195" s="1">
        <v>-183.43559090909091</v>
      </c>
      <c r="CL195" s="1">
        <v>-366.32954545454538</v>
      </c>
      <c r="CM195" s="1">
        <v>-115.85110294117651</v>
      </c>
      <c r="CN195" s="1">
        <v>-99.1875</v>
      </c>
      <c r="CO195" s="1">
        <v>-716.6953125</v>
      </c>
      <c r="CP195" s="1">
        <v>-83.427166666666736</v>
      </c>
      <c r="CQ195" s="1">
        <v>-82.319543478260925</v>
      </c>
      <c r="CR195" s="1">
        <v>-3180.952210144927</v>
      </c>
      <c r="CS195" s="1">
        <v>-49.52000000000001</v>
      </c>
      <c r="CT195" s="1">
        <v>-81.90000000000002</v>
      </c>
      <c r="CU195" s="1">
        <v>-312.70362637362632</v>
      </c>
      <c r="CV195" s="1">
        <v>-1441.8</v>
      </c>
      <c r="CW195" s="1">
        <v>-100.4999999999999</v>
      </c>
      <c r="CX195" s="1">
        <v>-762.67138259875901</v>
      </c>
      <c r="CY195" s="1">
        <v>0</v>
      </c>
      <c r="CZ195" s="1">
        <v>-482.839859972677</v>
      </c>
      <c r="DA195" s="1">
        <v>-218.20625140056021</v>
      </c>
      <c r="DB195" s="1">
        <v>-839.74028880003152</v>
      </c>
      <c r="DC195" s="1">
        <v>-50</v>
      </c>
      <c r="DD195" s="1">
        <v>-5991.2755645908237</v>
      </c>
      <c r="DE195" s="1">
        <v>-3617.8478062729268</v>
      </c>
      <c r="DF195" s="1">
        <v>-656.4375</v>
      </c>
      <c r="DG195" s="1">
        <v>-78.59999999999998</v>
      </c>
      <c r="DH195" s="1">
        <v>-1075.3125</v>
      </c>
      <c r="DI195" s="1">
        <v>-381.30833333333339</v>
      </c>
      <c r="DJ195" s="1">
        <v>0</v>
      </c>
      <c r="DK195" s="1">
        <v>-283.25591006737608</v>
      </c>
      <c r="DL195" s="1">
        <v>-659.60207675136235</v>
      </c>
      <c r="DM195" s="1">
        <v>-988.125</v>
      </c>
      <c r="DN195" s="1">
        <v>-167.3125</v>
      </c>
      <c r="DO195" s="1">
        <v>-157.1875</v>
      </c>
      <c r="DP195" s="1">
        <v>-114.7968749999999</v>
      </c>
      <c r="DQ195" s="1">
        <v>-50</v>
      </c>
      <c r="DR195" s="1">
        <v>-578.96590909090878</v>
      </c>
      <c r="DS195" s="1">
        <v>-839.0625</v>
      </c>
      <c r="DT195" s="1">
        <v>0</v>
      </c>
      <c r="DU195" s="1">
        <v>0</v>
      </c>
      <c r="DV195" s="1">
        <v>0</v>
      </c>
      <c r="DX195" s="1">
        <v>0</v>
      </c>
      <c r="DY195" s="1">
        <v>0</v>
      </c>
      <c r="DZ195" s="1">
        <v>-140778.9040147996</v>
      </c>
      <c r="EA195" s="1" t="s">
        <v>509</v>
      </c>
    </row>
    <row r="196" spans="1:131" x14ac:dyDescent="0.2">
      <c r="A196" s="2" t="s">
        <v>510</v>
      </c>
      <c r="B196" s="1">
        <v>-3111.2276258240699</v>
      </c>
      <c r="C196" s="1">
        <v>-972.72999999999979</v>
      </c>
      <c r="D196" s="1">
        <v>-100</v>
      </c>
      <c r="E196" s="1">
        <v>-297.11</v>
      </c>
      <c r="F196" s="1">
        <v>-1380.6877964426881</v>
      </c>
      <c r="G196" s="1">
        <v>-627.44174598930488</v>
      </c>
      <c r="H196" s="1">
        <v>-177.6</v>
      </c>
      <c r="I196" s="1">
        <v>-37</v>
      </c>
      <c r="J196" s="1">
        <v>-514.15688194444442</v>
      </c>
      <c r="K196" s="1">
        <v>-743.91470588235268</v>
      </c>
      <c r="L196" s="1">
        <v>-405.37538461538469</v>
      </c>
      <c r="M196" s="1">
        <v>-407.68000000000012</v>
      </c>
      <c r="N196" s="1">
        <v>0</v>
      </c>
      <c r="O196" s="1">
        <v>-12123.830005816581</v>
      </c>
      <c r="P196" s="1">
        <v>-615.30227272727257</v>
      </c>
      <c r="Q196" s="1">
        <v>-1426.347238776445</v>
      </c>
      <c r="R196" s="1">
        <v>-1246.0666349206349</v>
      </c>
      <c r="S196" s="1">
        <v>-129.15</v>
      </c>
      <c r="T196" s="1">
        <v>-1409.85</v>
      </c>
      <c r="U196" s="1">
        <v>-1587.8597423029571</v>
      </c>
      <c r="V196" s="1">
        <v>0</v>
      </c>
      <c r="W196" s="1">
        <v>-1803.000202505883</v>
      </c>
      <c r="X196" s="1">
        <v>-707.8138090138134</v>
      </c>
      <c r="Y196" s="1">
        <v>-183.8479779411764</v>
      </c>
      <c r="Z196" s="1">
        <v>-1618.05</v>
      </c>
      <c r="AA196" s="1">
        <v>-86.249999999999957</v>
      </c>
      <c r="AB196" s="1">
        <v>-250.88000000000011</v>
      </c>
      <c r="AC196" s="1">
        <v>-941.08610256410248</v>
      </c>
      <c r="AD196" s="1">
        <v>-324.88086220697528</v>
      </c>
      <c r="AE196" s="1">
        <v>-4150.0772727272742</v>
      </c>
      <c r="AF196" s="1">
        <v>-681.56826923076915</v>
      </c>
      <c r="AG196" s="1">
        <v>-988.10769230769245</v>
      </c>
      <c r="AH196" s="1">
        <v>-122.9325000000008</v>
      </c>
      <c r="AI196" s="1">
        <v>-367.86213235293758</v>
      </c>
      <c r="AJ196" s="1">
        <v>-368.560356058092</v>
      </c>
      <c r="AK196" s="1">
        <v>-5739.6879166666668</v>
      </c>
      <c r="AL196" s="1">
        <v>-3222.703125</v>
      </c>
      <c r="AM196" s="1">
        <v>-25.8</v>
      </c>
      <c r="AN196" s="1">
        <v>-363.0491093073594</v>
      </c>
      <c r="AO196" s="1">
        <v>-69.887878787878776</v>
      </c>
      <c r="AP196" s="1">
        <v>0</v>
      </c>
      <c r="AQ196" s="1">
        <v>0</v>
      </c>
      <c r="AR196" s="1">
        <v>-2009.838187834077</v>
      </c>
      <c r="AS196" s="1">
        <v>-370.01347222222222</v>
      </c>
      <c r="AT196" s="1">
        <v>0</v>
      </c>
      <c r="AU196" s="1">
        <v>-1136.0499383311881</v>
      </c>
      <c r="AV196" s="1">
        <v>-1886.9198352753101</v>
      </c>
      <c r="AW196" s="1">
        <v>-332.69999999999987</v>
      </c>
      <c r="AX196" s="1">
        <v>-728.625</v>
      </c>
      <c r="AY196" s="1">
        <v>-174.453125</v>
      </c>
      <c r="AZ196" s="1">
        <v>-529.47</v>
      </c>
      <c r="BA196" s="1">
        <v>-573.46874999999977</v>
      </c>
      <c r="BB196" s="1">
        <v>-309.90000000000009</v>
      </c>
      <c r="BC196" s="1">
        <v>-118.0821428571429</v>
      </c>
      <c r="BD196" s="1">
        <v>0</v>
      </c>
      <c r="BE196" s="1">
        <v>-990.5</v>
      </c>
      <c r="BF196" s="1">
        <v>-226.14121463642769</v>
      </c>
      <c r="BG196" s="1">
        <v>-1861.4302248922229</v>
      </c>
      <c r="BH196" s="1">
        <v>-263.65406363084759</v>
      </c>
      <c r="BI196" s="1">
        <v>0</v>
      </c>
      <c r="BJ196" s="1">
        <v>-5032.638083513998</v>
      </c>
      <c r="BK196" s="1">
        <v>0</v>
      </c>
      <c r="BL196" s="1">
        <v>-149.84579439252329</v>
      </c>
      <c r="BM196" s="1">
        <v>-546.60000000000014</v>
      </c>
      <c r="BN196" s="1">
        <v>0</v>
      </c>
      <c r="BO196" s="1">
        <v>-118.75</v>
      </c>
      <c r="BP196" s="1">
        <v>-599.09999999999968</v>
      </c>
      <c r="BQ196" s="1">
        <v>-599.24999999999989</v>
      </c>
      <c r="BR196" s="1">
        <v>-501</v>
      </c>
      <c r="BS196" s="1">
        <v>-1355.8602854790479</v>
      </c>
      <c r="BT196" s="1">
        <v>-287.21831632653061</v>
      </c>
      <c r="BU196" s="1">
        <v>0</v>
      </c>
      <c r="BV196" s="1">
        <v>0</v>
      </c>
      <c r="BW196" s="1">
        <v>-45.000000000000007</v>
      </c>
      <c r="BX196" s="1">
        <v>-17084.893990245859</v>
      </c>
      <c r="BY196" s="1">
        <v>-8395.7314628489385</v>
      </c>
      <c r="BZ196" s="1">
        <v>-221.14615384615379</v>
      </c>
      <c r="CA196" s="1">
        <v>-2106.6750000000002</v>
      </c>
      <c r="CB196" s="1">
        <v>-450.5625</v>
      </c>
      <c r="CC196" s="1">
        <v>-62.100000000000009</v>
      </c>
      <c r="CD196" s="1">
        <v>-72.599999999999994</v>
      </c>
      <c r="CE196" s="1">
        <v>-290.7</v>
      </c>
      <c r="CF196" s="1">
        <v>-338.38008020642792</v>
      </c>
      <c r="CG196" s="1">
        <v>-511.50504594571561</v>
      </c>
      <c r="CH196" s="1">
        <v>0</v>
      </c>
      <c r="CI196" s="1">
        <v>-28.475000000000001</v>
      </c>
      <c r="CJ196" s="1">
        <v>-66</v>
      </c>
      <c r="CK196" s="1">
        <v>-183.43559090909091</v>
      </c>
      <c r="CL196" s="1">
        <v>-366.32954545454538</v>
      </c>
      <c r="CM196" s="1">
        <v>-115.85110294117651</v>
      </c>
      <c r="CN196" s="1">
        <v>-99.1875</v>
      </c>
      <c r="CO196" s="1">
        <v>-716.6953125</v>
      </c>
      <c r="CP196" s="1">
        <v>-59.334333333333447</v>
      </c>
      <c r="CQ196" s="1">
        <v>0</v>
      </c>
      <c r="CR196" s="1">
        <v>0</v>
      </c>
      <c r="CS196" s="1">
        <v>0</v>
      </c>
      <c r="CT196" s="1">
        <v>-81.899999999999977</v>
      </c>
      <c r="CU196" s="1">
        <v>-2112.7036263736259</v>
      </c>
      <c r="CV196" s="1">
        <v>-1441.8</v>
      </c>
      <c r="CW196" s="1">
        <v>-100.5</v>
      </c>
      <c r="CX196" s="1">
        <v>-762.67138259875878</v>
      </c>
      <c r="CY196" s="1">
        <v>0</v>
      </c>
      <c r="CZ196" s="1">
        <v>-482.83985997267729</v>
      </c>
      <c r="DA196" s="1">
        <v>-218.20625140056021</v>
      </c>
      <c r="DB196" s="1">
        <v>-839.74028880003141</v>
      </c>
      <c r="DC196" s="1">
        <v>0</v>
      </c>
      <c r="DD196" s="1">
        <v>-3241.2755645908251</v>
      </c>
      <c r="DE196" s="1">
        <v>-3617.8478062729259</v>
      </c>
      <c r="DF196" s="1">
        <v>-656.4375</v>
      </c>
      <c r="DG196" s="1">
        <v>-78.599999999999966</v>
      </c>
      <c r="DH196" s="1">
        <v>-1075.3125</v>
      </c>
      <c r="DI196" s="1">
        <v>-381.30833333333339</v>
      </c>
      <c r="DJ196" s="1">
        <v>0</v>
      </c>
      <c r="DK196" s="1">
        <v>-283.25591006737642</v>
      </c>
      <c r="DL196" s="1">
        <v>-659.60207675136223</v>
      </c>
      <c r="DM196" s="1">
        <v>-988.12499999999989</v>
      </c>
      <c r="DN196" s="1">
        <v>-100.8630952380952</v>
      </c>
      <c r="DO196" s="1">
        <v>0</v>
      </c>
      <c r="DP196" s="1">
        <v>-114.796875</v>
      </c>
      <c r="DQ196" s="1">
        <v>0</v>
      </c>
      <c r="DR196" s="1">
        <v>-578.96590909090912</v>
      </c>
      <c r="DS196" s="1">
        <v>-839.06249999999989</v>
      </c>
      <c r="DT196" s="1">
        <v>0</v>
      </c>
      <c r="DU196" s="1">
        <v>0</v>
      </c>
      <c r="DV196" s="1">
        <v>0</v>
      </c>
      <c r="DX196" s="1">
        <v>0</v>
      </c>
      <c r="DY196" s="1">
        <v>0</v>
      </c>
      <c r="DZ196" s="1">
        <v>-119901.30077402609</v>
      </c>
      <c r="EA196" s="1" t="s">
        <v>510</v>
      </c>
    </row>
    <row r="197" spans="1:131" x14ac:dyDescent="0.2">
      <c r="A197" s="2" t="s">
        <v>511</v>
      </c>
      <c r="B197" s="1">
        <v>-2986.2276258240699</v>
      </c>
      <c r="C197" s="1">
        <v>-972.72999999999979</v>
      </c>
      <c r="D197" s="1">
        <v>-100</v>
      </c>
      <c r="E197" s="1">
        <v>-297.11</v>
      </c>
      <c r="F197" s="1">
        <v>-1380.6877964426881</v>
      </c>
      <c r="G197" s="1">
        <v>-627.4417459893051</v>
      </c>
      <c r="H197" s="1">
        <v>-177.6</v>
      </c>
      <c r="I197" s="1">
        <v>-37</v>
      </c>
      <c r="J197" s="1">
        <v>-514.15688194444454</v>
      </c>
      <c r="K197" s="1">
        <v>-743.91470588235245</v>
      </c>
      <c r="L197" s="1">
        <v>-405.37538461538469</v>
      </c>
      <c r="M197" s="1">
        <v>-407.68000000000012</v>
      </c>
      <c r="N197" s="1">
        <v>0</v>
      </c>
      <c r="O197" s="1">
        <v>-12123.830005816581</v>
      </c>
      <c r="P197" s="1">
        <v>-615.30227272727268</v>
      </c>
      <c r="Q197" s="1">
        <v>-926.34723877644421</v>
      </c>
      <c r="R197" s="1">
        <v>-1246.066634920634</v>
      </c>
      <c r="S197" s="1">
        <v>-129.15</v>
      </c>
      <c r="T197" s="1">
        <v>-1409.85</v>
      </c>
      <c r="U197" s="1">
        <v>-1512.8597423029571</v>
      </c>
      <c r="V197" s="1">
        <v>0</v>
      </c>
      <c r="W197" s="1">
        <v>-1803.000202505883</v>
      </c>
      <c r="X197" s="1">
        <v>-1623.742380442385</v>
      </c>
      <c r="Y197" s="1">
        <v>-183.8479779411764</v>
      </c>
      <c r="Z197" s="1">
        <v>-1618.05</v>
      </c>
      <c r="AA197" s="1">
        <v>-86.249999999999986</v>
      </c>
      <c r="AB197" s="1">
        <v>-250.88000000000019</v>
      </c>
      <c r="AC197" s="1">
        <v>-941.08610256410248</v>
      </c>
      <c r="AD197" s="1">
        <v>-324.88086220697528</v>
      </c>
      <c r="AE197" s="1">
        <v>-4150.0772727272724</v>
      </c>
      <c r="AF197" s="1">
        <v>-681.56826923076915</v>
      </c>
      <c r="AG197" s="1">
        <v>-988.10769230769222</v>
      </c>
      <c r="AH197" s="1">
        <v>-122.9325000000008</v>
      </c>
      <c r="AI197" s="1">
        <v>-513.53106617646881</v>
      </c>
      <c r="AJ197" s="1">
        <v>-368.560356058092</v>
      </c>
      <c r="AK197" s="1">
        <v>-3635.8942702578311</v>
      </c>
      <c r="AL197" s="1">
        <v>-3222.703125</v>
      </c>
      <c r="AM197" s="1">
        <v>-25.8</v>
      </c>
      <c r="AN197" s="1">
        <v>-313.04910930735929</v>
      </c>
      <c r="AO197" s="1">
        <v>-69.887878787878776</v>
      </c>
      <c r="AP197" s="1">
        <v>0</v>
      </c>
      <c r="AQ197" s="1">
        <v>0</v>
      </c>
      <c r="AR197" s="1">
        <v>-1909.8381878340781</v>
      </c>
      <c r="AS197" s="1">
        <v>-370.01347222222228</v>
      </c>
      <c r="AT197" s="1">
        <v>0</v>
      </c>
      <c r="AU197" s="1">
        <v>-1136.0499383311881</v>
      </c>
      <c r="AV197" s="1">
        <v>-1886.919835275311</v>
      </c>
      <c r="AW197" s="1">
        <v>-332.69999999999987</v>
      </c>
      <c r="AX197" s="1">
        <v>-728.625</v>
      </c>
      <c r="AY197" s="1">
        <v>-174.453125</v>
      </c>
      <c r="AZ197" s="1">
        <v>-529.47</v>
      </c>
      <c r="BA197" s="1">
        <v>-573.46874999999977</v>
      </c>
      <c r="BB197" s="1">
        <v>-309.90000000000009</v>
      </c>
      <c r="BC197" s="1">
        <v>-118.0821428571429</v>
      </c>
      <c r="BD197" s="1">
        <v>0</v>
      </c>
      <c r="BE197" s="1">
        <v>-990.5</v>
      </c>
      <c r="BF197" s="1">
        <v>-226.14121463642769</v>
      </c>
      <c r="BG197" s="1">
        <v>-4311.4302248922231</v>
      </c>
      <c r="BH197" s="1">
        <v>-263.65406363084759</v>
      </c>
      <c r="BI197" s="1">
        <v>0</v>
      </c>
      <c r="BJ197" s="1">
        <v>-4882.6380835139989</v>
      </c>
      <c r="BK197" s="1">
        <v>0</v>
      </c>
      <c r="BL197" s="1">
        <v>-149.84579439252329</v>
      </c>
      <c r="BM197" s="1">
        <v>-546.60000000000014</v>
      </c>
      <c r="BN197" s="1">
        <v>0</v>
      </c>
      <c r="BO197" s="1">
        <v>-118.75</v>
      </c>
      <c r="BP197" s="1">
        <v>-599.09999999999968</v>
      </c>
      <c r="BQ197" s="1">
        <v>-599.24999999999989</v>
      </c>
      <c r="BR197" s="1">
        <v>-501</v>
      </c>
      <c r="BS197" s="1">
        <v>-1355.8602854790479</v>
      </c>
      <c r="BT197" s="1">
        <v>-287.21831632653061</v>
      </c>
      <c r="BU197" s="1">
        <v>0</v>
      </c>
      <c r="BV197" s="1">
        <v>0</v>
      </c>
      <c r="BW197" s="1">
        <v>-45.000000000000007</v>
      </c>
      <c r="BX197" s="1">
        <v>-17084.893990245859</v>
      </c>
      <c r="BY197" s="1">
        <v>-4738.7585036652563</v>
      </c>
      <c r="BZ197" s="1">
        <v>-221.14615384615391</v>
      </c>
      <c r="CA197" s="1">
        <v>-2106.6750000000002</v>
      </c>
      <c r="CB197" s="1">
        <v>-450.5625</v>
      </c>
      <c r="CC197" s="1">
        <v>-62.09999999999998</v>
      </c>
      <c r="CD197" s="1">
        <v>-72.599999999999994</v>
      </c>
      <c r="CE197" s="1">
        <v>-290.7</v>
      </c>
      <c r="CF197" s="1">
        <v>-338.3800802064261</v>
      </c>
      <c r="CG197" s="1">
        <v>-511.50504594571578</v>
      </c>
      <c r="CH197" s="1">
        <v>-26.400000000000009</v>
      </c>
      <c r="CI197" s="1">
        <v>-28.474999999999969</v>
      </c>
      <c r="CJ197" s="1">
        <v>-88.5</v>
      </c>
      <c r="CK197" s="1">
        <v>-183.43559090909091</v>
      </c>
      <c r="CL197" s="1">
        <v>-366.32954545454538</v>
      </c>
      <c r="CM197" s="1">
        <v>-115.85110294117651</v>
      </c>
      <c r="CN197" s="1">
        <v>-99.1875</v>
      </c>
      <c r="CO197" s="1">
        <v>-716.6953125</v>
      </c>
      <c r="CP197" s="1">
        <v>-83.427166666666722</v>
      </c>
      <c r="CQ197" s="1">
        <v>-0.55863043478279906</v>
      </c>
      <c r="CR197" s="1">
        <v>0</v>
      </c>
      <c r="CS197" s="1">
        <v>0</v>
      </c>
      <c r="CT197" s="1">
        <v>-81.899999999999949</v>
      </c>
      <c r="CU197" s="1">
        <v>-912.70362637362632</v>
      </c>
      <c r="CV197" s="1">
        <v>-1441.8</v>
      </c>
      <c r="CW197" s="1">
        <v>-100.5</v>
      </c>
      <c r="CX197" s="1">
        <v>-762.67138259875901</v>
      </c>
      <c r="CY197" s="1">
        <v>0</v>
      </c>
      <c r="CZ197" s="1">
        <v>-482.83985997267712</v>
      </c>
      <c r="DA197" s="1">
        <v>-218.20625140056021</v>
      </c>
      <c r="DB197" s="1">
        <v>-839.74028880003164</v>
      </c>
      <c r="DC197" s="1">
        <v>-21</v>
      </c>
      <c r="DD197" s="1">
        <v>-3188.024436582803</v>
      </c>
      <c r="DE197" s="1">
        <v>-4392.8478062729246</v>
      </c>
      <c r="DF197" s="1">
        <v>-656.4375</v>
      </c>
      <c r="DG197" s="1">
        <v>-78.599999999999966</v>
      </c>
      <c r="DH197" s="1">
        <v>-1075.3125</v>
      </c>
      <c r="DI197" s="1">
        <v>-381.30833333333339</v>
      </c>
      <c r="DJ197" s="1">
        <v>0</v>
      </c>
      <c r="DK197" s="1">
        <v>-283.25591006737642</v>
      </c>
      <c r="DL197" s="1">
        <v>-659.60207675136223</v>
      </c>
      <c r="DM197" s="1">
        <v>-988.12499999999989</v>
      </c>
      <c r="DN197" s="1">
        <v>-167.3125</v>
      </c>
      <c r="DO197" s="1">
        <v>0</v>
      </c>
      <c r="DP197" s="1">
        <v>-114.796875</v>
      </c>
      <c r="DQ197" s="1">
        <v>-36</v>
      </c>
      <c r="DR197" s="1">
        <v>-578.96590909090901</v>
      </c>
      <c r="DS197" s="1">
        <v>-839.06249999999989</v>
      </c>
      <c r="DT197" s="1">
        <v>0</v>
      </c>
      <c r="DU197" s="1">
        <v>0</v>
      </c>
      <c r="DV197" s="1">
        <v>0</v>
      </c>
      <c r="DX197" s="1">
        <v>0</v>
      </c>
      <c r="DY197" s="1">
        <v>0</v>
      </c>
      <c r="DZ197" s="1">
        <v>-116370.8814142076</v>
      </c>
      <c r="EA197" s="1" t="s">
        <v>511</v>
      </c>
    </row>
    <row r="198" spans="1:131" x14ac:dyDescent="0.2">
      <c r="A198" s="2" t="s">
        <v>512</v>
      </c>
      <c r="B198" s="1">
        <v>-2986.2276258240722</v>
      </c>
      <c r="C198" s="1">
        <v>-972.72999999999956</v>
      </c>
      <c r="D198" s="1">
        <v>-100</v>
      </c>
      <c r="E198" s="1">
        <v>-297.11</v>
      </c>
      <c r="F198" s="1">
        <v>-1380.6877964426881</v>
      </c>
      <c r="G198" s="1">
        <v>-627.44174598930476</v>
      </c>
      <c r="H198" s="1">
        <v>-177.60000000000011</v>
      </c>
      <c r="I198" s="1">
        <v>-37</v>
      </c>
      <c r="J198" s="1">
        <v>-514.15688194444431</v>
      </c>
      <c r="K198" s="1">
        <v>-743.91470588235291</v>
      </c>
      <c r="L198" s="1">
        <v>-405.3753846153848</v>
      </c>
      <c r="M198" s="1">
        <v>-407.67999999999989</v>
      </c>
      <c r="N198" s="1">
        <v>0</v>
      </c>
      <c r="O198" s="1">
        <v>-12123.830005816581</v>
      </c>
      <c r="P198" s="1">
        <v>-615.30227272727245</v>
      </c>
      <c r="Q198" s="1">
        <v>-926.34723877644467</v>
      </c>
      <c r="R198" s="1">
        <v>-1246.0666349206349</v>
      </c>
      <c r="S198" s="1">
        <v>-129.15</v>
      </c>
      <c r="T198" s="1">
        <v>-1409.85</v>
      </c>
      <c r="U198" s="1">
        <v>-1512.8597423029571</v>
      </c>
      <c r="V198" s="1">
        <v>0</v>
      </c>
      <c r="W198" s="1">
        <v>-1803.0002025058841</v>
      </c>
      <c r="X198" s="1">
        <v>-1024</v>
      </c>
      <c r="Y198" s="1">
        <v>-183.8479779411764</v>
      </c>
      <c r="Z198" s="1">
        <v>-1618.05</v>
      </c>
      <c r="AA198" s="1">
        <v>-86.249999999999957</v>
      </c>
      <c r="AB198" s="1">
        <v>-250.87999999999991</v>
      </c>
      <c r="AC198" s="1">
        <v>-941.08610256410248</v>
      </c>
      <c r="AD198" s="1">
        <v>-324.88086220697528</v>
      </c>
      <c r="AE198" s="1">
        <v>-4150.0772727272742</v>
      </c>
      <c r="AF198" s="1">
        <v>-681.56826923076937</v>
      </c>
      <c r="AG198" s="1">
        <v>-988.10769230769267</v>
      </c>
      <c r="AH198" s="1">
        <v>-122.9325000000008</v>
      </c>
      <c r="AI198" s="1">
        <v>-513.53106617646881</v>
      </c>
      <c r="AJ198" s="1">
        <v>-368.56035605809222</v>
      </c>
      <c r="AK198" s="1">
        <v>-3635.8942702578288</v>
      </c>
      <c r="AL198" s="1">
        <v>-3222.703125</v>
      </c>
      <c r="AM198" s="1">
        <v>-25.8</v>
      </c>
      <c r="AN198" s="1">
        <v>-313.04910930735952</v>
      </c>
      <c r="AO198" s="1">
        <v>-69.887878787878776</v>
      </c>
      <c r="AP198" s="1">
        <v>0</v>
      </c>
      <c r="AQ198" s="1">
        <v>0</v>
      </c>
      <c r="AR198" s="1">
        <v>-1909.838187834077</v>
      </c>
      <c r="AS198" s="1">
        <v>-370.01347222222211</v>
      </c>
      <c r="AT198" s="1">
        <v>0</v>
      </c>
      <c r="AU198" s="1">
        <v>-1136.0499383311881</v>
      </c>
      <c r="AV198" s="1">
        <v>-1886.9198352753101</v>
      </c>
      <c r="AW198" s="1">
        <v>-332.69999999999982</v>
      </c>
      <c r="AX198" s="1">
        <v>-728.625</v>
      </c>
      <c r="AY198" s="1">
        <v>-174.453125</v>
      </c>
      <c r="AZ198" s="1">
        <v>-529.47</v>
      </c>
      <c r="BA198" s="1">
        <v>-573.46874999999977</v>
      </c>
      <c r="BB198" s="1">
        <v>-309.89999999999998</v>
      </c>
      <c r="BC198" s="1">
        <v>-118.0821428571429</v>
      </c>
      <c r="BD198" s="1">
        <v>0</v>
      </c>
      <c r="BE198" s="1">
        <v>-990.5</v>
      </c>
      <c r="BF198" s="1">
        <v>-226.14121463642769</v>
      </c>
      <c r="BG198" s="1">
        <v>-1811</v>
      </c>
      <c r="BH198" s="1">
        <v>-263.65406363084759</v>
      </c>
      <c r="BI198" s="1">
        <v>0</v>
      </c>
      <c r="BJ198" s="1">
        <v>-4882.6380835139962</v>
      </c>
      <c r="BK198" s="1">
        <v>0</v>
      </c>
      <c r="BL198" s="1">
        <v>-149.84579439252329</v>
      </c>
      <c r="BM198" s="1">
        <v>-546.60000000000014</v>
      </c>
      <c r="BN198" s="1">
        <v>0</v>
      </c>
      <c r="BO198" s="1">
        <v>-118.75</v>
      </c>
      <c r="BP198" s="1">
        <v>-599.09999999999968</v>
      </c>
      <c r="BQ198" s="1">
        <v>-599.25000000000011</v>
      </c>
      <c r="BR198" s="1">
        <v>-501</v>
      </c>
      <c r="BS198" s="1">
        <v>-1355.8602854790479</v>
      </c>
      <c r="BT198" s="1">
        <v>-287.21831632653061</v>
      </c>
      <c r="BU198" s="1">
        <v>0</v>
      </c>
      <c r="BV198" s="1">
        <v>0</v>
      </c>
      <c r="BW198" s="1">
        <v>-45.000000000000021</v>
      </c>
      <c r="BX198" s="1">
        <v>-17084.893990245859</v>
      </c>
      <c r="BY198" s="1">
        <v>-4738.7585036652617</v>
      </c>
      <c r="BZ198" s="1">
        <v>-221.14615384615379</v>
      </c>
      <c r="CA198" s="1">
        <v>-2106.6750000000002</v>
      </c>
      <c r="CB198" s="1">
        <v>-450.5625</v>
      </c>
      <c r="CC198" s="1">
        <v>-62.100000000000009</v>
      </c>
      <c r="CD198" s="1">
        <v>-72.599999999999994</v>
      </c>
      <c r="CE198" s="1">
        <v>-290.7</v>
      </c>
      <c r="CF198" s="1">
        <v>-338.38008020642792</v>
      </c>
      <c r="CG198" s="1">
        <v>-511.50504594571532</v>
      </c>
      <c r="CH198" s="1">
        <v>-50</v>
      </c>
      <c r="CI198" s="1">
        <v>-28.474999999999952</v>
      </c>
      <c r="CJ198" s="1">
        <v>-88.5</v>
      </c>
      <c r="CK198" s="1">
        <v>-183.43559090909091</v>
      </c>
      <c r="CL198" s="1">
        <v>-366.32954545454561</v>
      </c>
      <c r="CM198" s="1">
        <v>-115.85110294117651</v>
      </c>
      <c r="CN198" s="1">
        <v>-99.187499999999972</v>
      </c>
      <c r="CO198" s="1">
        <v>-716.69531250000045</v>
      </c>
      <c r="CP198" s="1">
        <v>-83.427166666666722</v>
      </c>
      <c r="CQ198" s="1">
        <v>-82.319543478260925</v>
      </c>
      <c r="CR198" s="1">
        <v>-80.768840579710371</v>
      </c>
      <c r="CS198" s="1">
        <v>0</v>
      </c>
      <c r="CT198" s="1">
        <v>-81.900000000000006</v>
      </c>
      <c r="CU198" s="1">
        <v>-312.70362637362632</v>
      </c>
      <c r="CV198" s="1">
        <v>-1441.8</v>
      </c>
      <c r="CW198" s="1">
        <v>-100.5</v>
      </c>
      <c r="CX198" s="1">
        <v>-762.67138259875878</v>
      </c>
      <c r="CY198" s="1">
        <v>0</v>
      </c>
      <c r="CZ198" s="1">
        <v>-482.8398599726774</v>
      </c>
      <c r="DA198" s="1">
        <v>-218.20625140056021</v>
      </c>
      <c r="DB198" s="1">
        <v>-839.74028880003164</v>
      </c>
      <c r="DC198" s="1">
        <v>-50</v>
      </c>
      <c r="DD198" s="1">
        <v>-2188</v>
      </c>
      <c r="DE198" s="1">
        <v>-3292.8478062729268</v>
      </c>
      <c r="DF198" s="1">
        <v>-656.4375</v>
      </c>
      <c r="DG198" s="1">
        <v>-78.599999999999966</v>
      </c>
      <c r="DH198" s="1">
        <v>-1075.3125</v>
      </c>
      <c r="DI198" s="1">
        <v>-381.30833333333339</v>
      </c>
      <c r="DJ198" s="1">
        <v>0</v>
      </c>
      <c r="DK198" s="1">
        <v>-283.25591006737659</v>
      </c>
      <c r="DL198" s="1">
        <v>-659.60207675136223</v>
      </c>
      <c r="DM198" s="1">
        <v>-988.12499999999989</v>
      </c>
      <c r="DN198" s="1">
        <v>-167.31250000000011</v>
      </c>
      <c r="DO198" s="1">
        <v>-64.988095238095241</v>
      </c>
      <c r="DP198" s="1">
        <v>-114.796875</v>
      </c>
      <c r="DQ198" s="1">
        <v>-50</v>
      </c>
      <c r="DR198" s="1">
        <v>-578.96590909090901</v>
      </c>
      <c r="DS198" s="1">
        <v>-839.06249999999989</v>
      </c>
      <c r="DT198" s="1">
        <v>0</v>
      </c>
      <c r="DU198" s="1">
        <v>0</v>
      </c>
      <c r="DV198" s="1">
        <v>0</v>
      </c>
      <c r="DX198" s="1">
        <v>0</v>
      </c>
      <c r="DY198" s="1">
        <v>0</v>
      </c>
      <c r="DZ198" s="1">
        <v>-110864.80222115151</v>
      </c>
      <c r="EA198" s="1" t="s">
        <v>512</v>
      </c>
    </row>
    <row r="199" spans="1:131" x14ac:dyDescent="0.2">
      <c r="A199" s="2"/>
    </row>
    <row r="200" spans="1:131" x14ac:dyDescent="0.2">
      <c r="A200" s="2" t="s">
        <v>513</v>
      </c>
      <c r="B200" s="1">
        <v>0.47499999999999998</v>
      </c>
      <c r="F200" s="1">
        <v>0.47499999999999998</v>
      </c>
      <c r="G200" s="1">
        <v>0.47499999999999998</v>
      </c>
      <c r="I200" s="1">
        <v>0.47499999999999998</v>
      </c>
      <c r="J200" s="1">
        <v>0.26500000000000001</v>
      </c>
      <c r="K200" s="1">
        <v>0.47499999999999998</v>
      </c>
      <c r="M200" s="1">
        <v>0.47499999999999998</v>
      </c>
      <c r="O200" s="1">
        <v>0.47499999999999998</v>
      </c>
      <c r="P200" s="1">
        <v>0.47499999999999998</v>
      </c>
      <c r="Q200" s="1">
        <v>0.75</v>
      </c>
      <c r="R200" s="1">
        <v>0.47499999999999998</v>
      </c>
      <c r="U200" s="1">
        <v>0.51400000000000001</v>
      </c>
      <c r="X200" s="1">
        <v>0.51400000000000001</v>
      </c>
      <c r="Y200" s="1">
        <v>0.51400000000000001</v>
      </c>
      <c r="Z200" s="1">
        <v>0.51400000000000001</v>
      </c>
      <c r="AC200" s="1">
        <v>0.51400000000000001</v>
      </c>
      <c r="AD200" s="1">
        <v>0.51400000000000001</v>
      </c>
      <c r="AE200" s="1">
        <v>0.51400000000000001</v>
      </c>
      <c r="AJ200" s="1">
        <v>0.51400000000000001</v>
      </c>
      <c r="AK200" s="1">
        <v>0.51400000000000001</v>
      </c>
      <c r="AL200" s="1">
        <v>0.51400000000000001</v>
      </c>
      <c r="AM200" s="1">
        <v>0.51400000000000001</v>
      </c>
      <c r="AN200" s="1">
        <v>0.63300000000000001</v>
      </c>
      <c r="AR200" s="1">
        <v>0.46300000000000002</v>
      </c>
      <c r="AS200" s="1">
        <v>0.46300000000000002</v>
      </c>
      <c r="AT200" s="1">
        <v>1.4630000000000001</v>
      </c>
      <c r="AU200" s="1">
        <v>0.46300000000000002</v>
      </c>
      <c r="AV200" s="1">
        <v>0.46300000000000002</v>
      </c>
      <c r="AW200" s="1">
        <v>0.46300000000000002</v>
      </c>
      <c r="AX200" s="1">
        <v>0.46300000000000002</v>
      </c>
      <c r="AY200" s="1">
        <v>0.46300000000000002</v>
      </c>
      <c r="AZ200" s="1">
        <v>0.46300000000000002</v>
      </c>
      <c r="BA200" s="1">
        <v>0.46300000000000002</v>
      </c>
      <c r="BB200" s="1">
        <v>0.46300000000000002</v>
      </c>
      <c r="BC200" s="1">
        <v>0.46300000000000002</v>
      </c>
      <c r="BE200" s="1">
        <v>0.46300000000000002</v>
      </c>
      <c r="BF200" s="1">
        <v>0.45900000000000002</v>
      </c>
      <c r="BG200" s="1">
        <v>0.45900000000000002</v>
      </c>
      <c r="BH200" s="1">
        <v>0.45900000000000002</v>
      </c>
      <c r="BI200" s="1">
        <v>1.4590000000000001</v>
      </c>
      <c r="BJ200" s="1">
        <v>0.46300000000000002</v>
      </c>
      <c r="BK200" s="1">
        <v>0.46300000000000002</v>
      </c>
      <c r="BL200" s="1">
        <v>0.45900000000000002</v>
      </c>
      <c r="BM200" s="1">
        <v>0.46300000000000002</v>
      </c>
      <c r="BO200" s="1">
        <v>0.46300000000000002</v>
      </c>
      <c r="BP200" s="1">
        <v>0.45900000000000002</v>
      </c>
      <c r="BQ200" s="1">
        <v>0.45900000000000002</v>
      </c>
      <c r="BR200" s="1">
        <v>0.45900000000000002</v>
      </c>
      <c r="BS200" s="1">
        <v>0.3</v>
      </c>
      <c r="BT200" s="1">
        <v>0.3</v>
      </c>
      <c r="BU200" s="1">
        <v>0.3</v>
      </c>
      <c r="BW200" s="1">
        <v>0.24199999999999999</v>
      </c>
      <c r="BX200" s="1">
        <v>0.26500000000000001</v>
      </c>
      <c r="BY200" s="1">
        <v>0.26500000000000001</v>
      </c>
      <c r="BZ200" s="1">
        <v>0.26500000000000001</v>
      </c>
      <c r="CA200" s="1">
        <v>0.26500000000000001</v>
      </c>
      <c r="CB200" s="1">
        <v>0.26500000000000001</v>
      </c>
      <c r="CE200" s="1">
        <v>0.26500000000000001</v>
      </c>
      <c r="CF200" s="1">
        <v>0.24199999999999999</v>
      </c>
      <c r="CG200" s="1">
        <v>0.24199999999999999</v>
      </c>
      <c r="CK200" s="1">
        <v>0.24199999999999999</v>
      </c>
      <c r="CO200" s="1">
        <v>0.36499999999999999</v>
      </c>
      <c r="CV200" s="1">
        <v>0.36499999999999999</v>
      </c>
      <c r="CW200" s="1">
        <v>0.36499999999999999</v>
      </c>
      <c r="CY200" s="1">
        <v>0.36499999999999999</v>
      </c>
      <c r="DB200" s="1">
        <v>0.49</v>
      </c>
      <c r="DD200" s="1">
        <v>0.49</v>
      </c>
      <c r="DE200" s="1">
        <v>0.49</v>
      </c>
      <c r="DF200" s="1">
        <v>0.49</v>
      </c>
      <c r="DH200" s="1">
        <v>0.49</v>
      </c>
      <c r="DI200" s="1">
        <v>0.49</v>
      </c>
      <c r="DK200" s="1">
        <v>0.49</v>
      </c>
      <c r="DL200" s="1">
        <v>0.76400000000000001</v>
      </c>
      <c r="DM200" s="1">
        <v>0.76400000000000001</v>
      </c>
      <c r="DN200" s="1">
        <v>0.76400000000000001</v>
      </c>
      <c r="DO200" s="1">
        <v>0.76400000000000001</v>
      </c>
      <c r="DP200" s="1">
        <v>0.76400000000000001</v>
      </c>
      <c r="DR200" s="1">
        <v>0.85570000000000002</v>
      </c>
      <c r="DS200" s="1">
        <v>0.85199999999999998</v>
      </c>
      <c r="EA200" s="1" t="s">
        <v>513</v>
      </c>
    </row>
    <row r="201" spans="1:131" x14ac:dyDescent="0.2">
      <c r="A201" s="2" t="s">
        <v>514</v>
      </c>
      <c r="B201" s="1">
        <v>68.5</v>
      </c>
      <c r="EA201" s="1" t="s">
        <v>514</v>
      </c>
    </row>
    <row r="202" spans="1:131" x14ac:dyDescent="0.2">
      <c r="A202" s="2" t="s">
        <v>515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X202" s="1">
        <v>0</v>
      </c>
      <c r="DY202" s="1">
        <v>0</v>
      </c>
      <c r="DZ202" s="1">
        <v>0</v>
      </c>
      <c r="EA202" s="1" t="s">
        <v>515</v>
      </c>
    </row>
    <row r="203" spans="1:131" x14ac:dyDescent="0.2">
      <c r="A203" s="2" t="s">
        <v>516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X203" s="1">
        <v>0</v>
      </c>
      <c r="DY203" s="1">
        <v>0</v>
      </c>
      <c r="DZ203" s="1">
        <v>0</v>
      </c>
      <c r="EA203" s="1" t="s">
        <v>516</v>
      </c>
    </row>
    <row r="204" spans="1:131" x14ac:dyDescent="0.2">
      <c r="A204" s="2" t="s">
        <v>517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X204" s="1">
        <v>0</v>
      </c>
      <c r="DY204" s="1">
        <v>0</v>
      </c>
      <c r="DZ204" s="1">
        <v>0</v>
      </c>
      <c r="EA204" s="1" t="s">
        <v>517</v>
      </c>
    </row>
    <row r="205" spans="1:131" x14ac:dyDescent="0.2">
      <c r="A205" s="2" t="s">
        <v>518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X205" s="1">
        <v>0</v>
      </c>
      <c r="DY205" s="1">
        <v>0</v>
      </c>
      <c r="DZ205" s="1">
        <v>0</v>
      </c>
      <c r="EA205" s="1" t="s">
        <v>518</v>
      </c>
    </row>
    <row r="206" spans="1:131" x14ac:dyDescent="0.2">
      <c r="A206" s="2" t="s">
        <v>519</v>
      </c>
      <c r="EA206" s="1" t="s">
        <v>519</v>
      </c>
    </row>
    <row r="207" spans="1:131" x14ac:dyDescent="0.2">
      <c r="A207" s="2" t="s">
        <v>520</v>
      </c>
      <c r="B207" s="1">
        <v>50</v>
      </c>
      <c r="C207" s="1">
        <v>45</v>
      </c>
      <c r="D207" s="1">
        <v>50</v>
      </c>
      <c r="E207" s="1">
        <v>50</v>
      </c>
      <c r="F207" s="1">
        <v>50</v>
      </c>
      <c r="G207" s="1">
        <v>50</v>
      </c>
      <c r="H207" s="1">
        <v>50</v>
      </c>
      <c r="I207" s="1">
        <v>50</v>
      </c>
      <c r="J207" s="1">
        <v>35</v>
      </c>
      <c r="K207" s="1">
        <v>65</v>
      </c>
      <c r="L207" s="1">
        <v>65</v>
      </c>
      <c r="M207" s="1">
        <v>45</v>
      </c>
      <c r="N207" s="1">
        <v>60</v>
      </c>
      <c r="O207" s="1">
        <v>50</v>
      </c>
      <c r="P207" s="1">
        <v>50</v>
      </c>
      <c r="Q207" s="1">
        <v>50</v>
      </c>
      <c r="R207" s="1">
        <v>45</v>
      </c>
      <c r="S207" s="1">
        <v>50</v>
      </c>
      <c r="T207" s="1">
        <v>30</v>
      </c>
      <c r="U207" s="1">
        <v>50</v>
      </c>
      <c r="V207" s="1">
        <v>50</v>
      </c>
      <c r="W207" s="1">
        <v>65</v>
      </c>
      <c r="X207" s="1">
        <v>65</v>
      </c>
      <c r="Y207" s="1">
        <v>65</v>
      </c>
      <c r="Z207" s="1">
        <v>35</v>
      </c>
      <c r="AA207" s="1">
        <v>65</v>
      </c>
      <c r="AB207" s="1">
        <v>65</v>
      </c>
      <c r="AC207" s="1">
        <v>65</v>
      </c>
      <c r="AD207" s="1">
        <v>65</v>
      </c>
      <c r="AE207" s="1">
        <v>75</v>
      </c>
      <c r="AF207" s="1">
        <v>65</v>
      </c>
      <c r="AG207" s="1">
        <v>75</v>
      </c>
      <c r="AH207" s="1">
        <v>65</v>
      </c>
      <c r="AI207" s="1">
        <v>75</v>
      </c>
      <c r="AJ207" s="1">
        <v>65</v>
      </c>
      <c r="AK207" s="1">
        <v>65</v>
      </c>
      <c r="AL207" s="1">
        <v>45</v>
      </c>
      <c r="AM207" s="1">
        <v>45</v>
      </c>
      <c r="AN207" s="1">
        <v>120</v>
      </c>
      <c r="AO207" s="1">
        <v>120</v>
      </c>
      <c r="AP207" s="1">
        <v>20</v>
      </c>
      <c r="AQ207" s="1">
        <v>20</v>
      </c>
      <c r="AR207" s="1">
        <v>31</v>
      </c>
      <c r="AS207" s="1">
        <v>31</v>
      </c>
      <c r="AT207" s="1">
        <v>31</v>
      </c>
      <c r="AU207" s="1">
        <v>31</v>
      </c>
      <c r="AV207" s="1">
        <v>31</v>
      </c>
      <c r="AW207" s="1">
        <v>25</v>
      </c>
      <c r="AX207" s="1">
        <v>25</v>
      </c>
      <c r="AY207" s="1">
        <v>25</v>
      </c>
      <c r="AZ207" s="1">
        <v>31</v>
      </c>
      <c r="BA207" s="1">
        <v>31</v>
      </c>
      <c r="BB207" s="1">
        <v>31</v>
      </c>
      <c r="BC207" s="1">
        <v>31</v>
      </c>
      <c r="BD207" s="1">
        <v>31</v>
      </c>
      <c r="BE207" s="1">
        <v>25</v>
      </c>
      <c r="BF207" s="1">
        <v>31</v>
      </c>
      <c r="BG207" s="1">
        <v>31</v>
      </c>
      <c r="BH207" s="1">
        <v>31</v>
      </c>
      <c r="BI207" s="1">
        <v>31</v>
      </c>
      <c r="BJ207" s="1">
        <v>31</v>
      </c>
      <c r="BK207" s="1">
        <v>31</v>
      </c>
      <c r="BL207" s="1">
        <v>25</v>
      </c>
      <c r="BM207" s="1">
        <v>31</v>
      </c>
      <c r="BN207" s="1">
        <v>31</v>
      </c>
      <c r="BO207" s="1">
        <v>31</v>
      </c>
      <c r="BP207" s="1">
        <v>31</v>
      </c>
      <c r="BQ207" s="1">
        <v>25</v>
      </c>
      <c r="BR207" s="1">
        <v>25</v>
      </c>
      <c r="BS207" s="1">
        <v>90</v>
      </c>
      <c r="BT207" s="1">
        <v>90</v>
      </c>
      <c r="BU207" s="1">
        <v>90</v>
      </c>
      <c r="BV207" s="1">
        <v>90</v>
      </c>
      <c r="BW207" s="1">
        <v>25</v>
      </c>
      <c r="BX207" s="1">
        <v>120</v>
      </c>
      <c r="BY207" s="1">
        <v>120</v>
      </c>
      <c r="BZ207" s="1">
        <v>120</v>
      </c>
      <c r="CA207" s="1">
        <v>90</v>
      </c>
      <c r="CB207" s="1">
        <v>90</v>
      </c>
      <c r="CC207" s="1">
        <v>90</v>
      </c>
      <c r="CD207" s="1">
        <v>90</v>
      </c>
      <c r="CE207" s="1">
        <v>120</v>
      </c>
      <c r="CF207" s="1">
        <v>90</v>
      </c>
      <c r="CG207" s="1">
        <v>90</v>
      </c>
      <c r="CH207" s="1">
        <v>90</v>
      </c>
      <c r="CI207" s="1">
        <v>90</v>
      </c>
      <c r="CJ207" s="1">
        <v>120</v>
      </c>
      <c r="CK207" s="1">
        <v>90</v>
      </c>
      <c r="CL207" s="1">
        <v>45</v>
      </c>
      <c r="CM207" s="1">
        <v>45</v>
      </c>
      <c r="CN207" s="1">
        <v>45</v>
      </c>
      <c r="CO207" s="1">
        <v>120</v>
      </c>
      <c r="CP207" s="1">
        <v>120</v>
      </c>
      <c r="CQ207" s="1">
        <v>120</v>
      </c>
      <c r="CR207" s="1">
        <v>120</v>
      </c>
      <c r="CS207" s="1">
        <v>120</v>
      </c>
      <c r="CT207" s="1">
        <v>120</v>
      </c>
      <c r="CU207" s="1">
        <v>120</v>
      </c>
      <c r="CV207" s="1">
        <v>60</v>
      </c>
      <c r="CW207" s="1">
        <v>120</v>
      </c>
      <c r="CX207" s="1">
        <v>120</v>
      </c>
      <c r="CY207" s="1">
        <v>120</v>
      </c>
      <c r="CZ207" s="1">
        <v>90</v>
      </c>
      <c r="DA207" s="1">
        <v>120</v>
      </c>
      <c r="DB207" s="1">
        <v>120</v>
      </c>
      <c r="DC207" s="1">
        <v>120</v>
      </c>
      <c r="DD207" s="1">
        <v>120</v>
      </c>
      <c r="DE207" s="1">
        <v>120</v>
      </c>
      <c r="DF207" s="1">
        <v>90</v>
      </c>
      <c r="DG207" s="1">
        <v>120</v>
      </c>
      <c r="DH207" s="1">
        <v>90</v>
      </c>
      <c r="DI207" s="1">
        <v>120</v>
      </c>
      <c r="DJ207" s="1">
        <v>120</v>
      </c>
      <c r="DK207" s="1">
        <v>90</v>
      </c>
      <c r="DL207" s="1">
        <v>60</v>
      </c>
      <c r="DM207" s="1">
        <v>60</v>
      </c>
      <c r="DN207" s="1">
        <v>60</v>
      </c>
      <c r="DO207" s="1">
        <v>60</v>
      </c>
      <c r="DP207" s="1">
        <v>60</v>
      </c>
      <c r="DQ207" s="1">
        <v>60</v>
      </c>
      <c r="DR207" s="1">
        <v>60</v>
      </c>
      <c r="DS207" s="1">
        <v>60</v>
      </c>
      <c r="EA207" s="1" t="s">
        <v>520</v>
      </c>
    </row>
    <row r="208" spans="1:131" x14ac:dyDescent="0.2">
      <c r="A208" s="2" t="s">
        <v>521</v>
      </c>
      <c r="B208" s="1">
        <v>10</v>
      </c>
      <c r="C208" s="1">
        <v>10</v>
      </c>
      <c r="D208" s="1">
        <v>10</v>
      </c>
      <c r="E208" s="1">
        <v>10</v>
      </c>
      <c r="F208" s="1">
        <v>10</v>
      </c>
      <c r="G208" s="1">
        <v>10</v>
      </c>
      <c r="H208" s="1">
        <v>10</v>
      </c>
      <c r="I208" s="1">
        <v>10</v>
      </c>
      <c r="J208" s="1">
        <v>7</v>
      </c>
      <c r="K208" s="1">
        <v>13</v>
      </c>
      <c r="L208" s="1">
        <v>13</v>
      </c>
      <c r="M208" s="1">
        <v>10</v>
      </c>
      <c r="N208" s="1">
        <v>12</v>
      </c>
      <c r="O208" s="1">
        <v>10</v>
      </c>
      <c r="P208" s="1">
        <v>10</v>
      </c>
      <c r="Q208" s="1">
        <v>10</v>
      </c>
      <c r="R208" s="1">
        <v>10</v>
      </c>
      <c r="S208" s="1">
        <v>10</v>
      </c>
      <c r="T208" s="1">
        <v>3</v>
      </c>
      <c r="U208" s="1">
        <v>10</v>
      </c>
      <c r="V208" s="1">
        <v>10</v>
      </c>
      <c r="W208" s="1">
        <v>13</v>
      </c>
      <c r="X208" s="1">
        <v>13</v>
      </c>
      <c r="Y208" s="1">
        <v>13</v>
      </c>
      <c r="Z208" s="1">
        <v>7</v>
      </c>
      <c r="AA208" s="1">
        <v>13</v>
      </c>
      <c r="AB208" s="1">
        <v>13</v>
      </c>
      <c r="AC208" s="1">
        <v>13</v>
      </c>
      <c r="AD208" s="1">
        <v>13</v>
      </c>
      <c r="AE208" s="1">
        <v>15</v>
      </c>
      <c r="AF208" s="1">
        <v>13</v>
      </c>
      <c r="AG208" s="1">
        <v>15</v>
      </c>
      <c r="AH208" s="1">
        <v>13</v>
      </c>
      <c r="AI208" s="1">
        <v>15</v>
      </c>
      <c r="AJ208" s="1">
        <v>13</v>
      </c>
      <c r="AK208" s="1">
        <v>13</v>
      </c>
      <c r="AL208" s="1">
        <v>10</v>
      </c>
      <c r="AM208" s="1">
        <v>10</v>
      </c>
      <c r="AN208" s="1">
        <v>24</v>
      </c>
      <c r="AO208" s="1">
        <v>24</v>
      </c>
      <c r="AP208" s="1">
        <v>4</v>
      </c>
      <c r="AQ208" s="1">
        <v>4</v>
      </c>
      <c r="AR208" s="1">
        <v>6</v>
      </c>
      <c r="AS208" s="1">
        <v>6</v>
      </c>
      <c r="AT208" s="1">
        <v>6</v>
      </c>
      <c r="AU208" s="1">
        <v>6</v>
      </c>
      <c r="AV208" s="1">
        <v>6</v>
      </c>
      <c r="AW208" s="1">
        <v>5</v>
      </c>
      <c r="AX208" s="1">
        <v>5</v>
      </c>
      <c r="AY208" s="1">
        <v>5</v>
      </c>
      <c r="AZ208" s="1">
        <v>6</v>
      </c>
      <c r="BA208" s="1">
        <v>6</v>
      </c>
      <c r="BB208" s="1">
        <v>6</v>
      </c>
      <c r="BC208" s="1">
        <v>6</v>
      </c>
      <c r="BD208" s="1">
        <v>6</v>
      </c>
      <c r="BE208" s="1">
        <v>3</v>
      </c>
      <c r="BF208" s="1">
        <v>6</v>
      </c>
      <c r="BG208" s="1">
        <v>6</v>
      </c>
      <c r="BH208" s="1">
        <v>6</v>
      </c>
      <c r="BI208" s="1">
        <v>6</v>
      </c>
      <c r="BJ208" s="1">
        <v>6</v>
      </c>
      <c r="BK208" s="1">
        <v>6</v>
      </c>
      <c r="BL208" s="1">
        <v>5</v>
      </c>
      <c r="BM208" s="1">
        <v>6</v>
      </c>
      <c r="BN208" s="1">
        <v>6</v>
      </c>
      <c r="BO208" s="1">
        <v>6</v>
      </c>
      <c r="BP208" s="1">
        <v>6</v>
      </c>
      <c r="BQ208" s="1">
        <v>5</v>
      </c>
      <c r="BR208" s="1">
        <v>5</v>
      </c>
      <c r="BS208" s="1">
        <v>18</v>
      </c>
      <c r="BT208" s="1">
        <v>18</v>
      </c>
      <c r="BU208" s="1">
        <v>18</v>
      </c>
      <c r="BV208" s="1">
        <v>18</v>
      </c>
      <c r="BW208" s="1">
        <v>3</v>
      </c>
      <c r="BX208" s="1">
        <v>24</v>
      </c>
      <c r="BY208" s="1">
        <v>24</v>
      </c>
      <c r="BZ208" s="1">
        <v>24</v>
      </c>
      <c r="CA208" s="1">
        <v>18</v>
      </c>
      <c r="CB208" s="1">
        <v>18</v>
      </c>
      <c r="CC208" s="1">
        <v>18</v>
      </c>
      <c r="CD208" s="1">
        <v>18</v>
      </c>
      <c r="CE208" s="1">
        <v>24</v>
      </c>
      <c r="CF208" s="1">
        <v>18</v>
      </c>
      <c r="CG208" s="1">
        <v>18</v>
      </c>
      <c r="CH208" s="1">
        <v>18</v>
      </c>
      <c r="CI208" s="1">
        <v>18</v>
      </c>
      <c r="CJ208" s="1">
        <v>24</v>
      </c>
      <c r="CK208" s="1">
        <v>18</v>
      </c>
      <c r="CL208" s="1">
        <v>10</v>
      </c>
      <c r="CM208" s="1">
        <v>10</v>
      </c>
      <c r="CN208" s="1">
        <v>10</v>
      </c>
      <c r="CO208" s="1">
        <v>24</v>
      </c>
      <c r="CP208" s="1">
        <v>24</v>
      </c>
      <c r="CQ208" s="1">
        <v>24</v>
      </c>
      <c r="CR208" s="1">
        <v>24</v>
      </c>
      <c r="CS208" s="1">
        <v>24</v>
      </c>
      <c r="CT208" s="1">
        <v>24</v>
      </c>
      <c r="CU208" s="1">
        <v>24</v>
      </c>
      <c r="CV208" s="1">
        <v>12</v>
      </c>
      <c r="CW208" s="1">
        <v>24</v>
      </c>
      <c r="CX208" s="1">
        <v>24</v>
      </c>
      <c r="CY208" s="1">
        <v>24</v>
      </c>
      <c r="CZ208" s="1">
        <v>18</v>
      </c>
      <c r="DA208" s="1">
        <v>24</v>
      </c>
      <c r="DB208" s="1">
        <v>24</v>
      </c>
      <c r="DC208" s="1">
        <v>24</v>
      </c>
      <c r="DD208" s="1">
        <v>24</v>
      </c>
      <c r="DE208" s="1">
        <v>24</v>
      </c>
      <c r="DF208" s="1">
        <v>18</v>
      </c>
      <c r="DG208" s="1">
        <v>24</v>
      </c>
      <c r="DH208" s="1">
        <v>18</v>
      </c>
      <c r="DI208" s="1">
        <v>24</v>
      </c>
      <c r="DJ208" s="1">
        <v>24</v>
      </c>
      <c r="DK208" s="1">
        <v>18</v>
      </c>
      <c r="DL208" s="1">
        <v>12</v>
      </c>
      <c r="DM208" s="1">
        <v>12</v>
      </c>
      <c r="DN208" s="1">
        <v>12</v>
      </c>
      <c r="DO208" s="1">
        <v>12</v>
      </c>
      <c r="DP208" s="1">
        <v>12</v>
      </c>
      <c r="DQ208" s="1">
        <v>12</v>
      </c>
      <c r="DR208" s="1">
        <v>12</v>
      </c>
      <c r="DS208" s="1">
        <v>12</v>
      </c>
      <c r="DT208" s="1">
        <v>0</v>
      </c>
      <c r="DU208" s="1">
        <v>0</v>
      </c>
      <c r="DV208" s="1">
        <v>0</v>
      </c>
      <c r="DX208" s="1">
        <v>0</v>
      </c>
      <c r="DY208" s="1">
        <v>0</v>
      </c>
      <c r="EA208" s="1" t="s">
        <v>521</v>
      </c>
    </row>
    <row r="209" spans="1:131" x14ac:dyDescent="0.2">
      <c r="A209" s="2" t="s">
        <v>522</v>
      </c>
      <c r="B209" s="1">
        <v>2</v>
      </c>
      <c r="C209" s="1">
        <v>2</v>
      </c>
      <c r="D209" s="1">
        <v>2</v>
      </c>
      <c r="E209" s="1">
        <v>2</v>
      </c>
      <c r="F209" s="1">
        <v>2</v>
      </c>
      <c r="G209" s="1">
        <v>2</v>
      </c>
      <c r="H209" s="1">
        <v>2</v>
      </c>
      <c r="I209" s="1">
        <v>2</v>
      </c>
      <c r="J209" s="1">
        <v>2</v>
      </c>
      <c r="K209" s="1">
        <v>4</v>
      </c>
      <c r="L209" s="1">
        <v>4</v>
      </c>
      <c r="M209" s="1">
        <v>2</v>
      </c>
      <c r="N209" s="1">
        <v>3</v>
      </c>
      <c r="O209" s="1">
        <v>2</v>
      </c>
      <c r="P209" s="1">
        <v>2</v>
      </c>
      <c r="Q209" s="1">
        <v>2</v>
      </c>
      <c r="R209" s="1">
        <v>2</v>
      </c>
      <c r="S209" s="1">
        <v>2</v>
      </c>
      <c r="T209" s="1">
        <v>0</v>
      </c>
      <c r="U209" s="1">
        <v>2</v>
      </c>
      <c r="V209" s="1">
        <v>2</v>
      </c>
      <c r="W209" s="1">
        <v>4</v>
      </c>
      <c r="X209" s="1">
        <v>4</v>
      </c>
      <c r="Y209" s="1">
        <v>4</v>
      </c>
      <c r="Z209" s="1">
        <v>2</v>
      </c>
      <c r="AA209" s="1">
        <v>4</v>
      </c>
      <c r="AB209" s="1">
        <v>4</v>
      </c>
      <c r="AC209" s="1">
        <v>4</v>
      </c>
      <c r="AD209" s="1">
        <v>4</v>
      </c>
      <c r="AE209" s="1">
        <v>4</v>
      </c>
      <c r="AF209" s="1">
        <v>4</v>
      </c>
      <c r="AG209" s="1">
        <v>4</v>
      </c>
      <c r="AH209" s="1">
        <v>4</v>
      </c>
      <c r="AI209" s="1">
        <v>4</v>
      </c>
      <c r="AJ209" s="1">
        <v>4</v>
      </c>
      <c r="AK209" s="1">
        <v>4</v>
      </c>
      <c r="AL209" s="1">
        <v>2</v>
      </c>
      <c r="AM209" s="1">
        <v>2</v>
      </c>
      <c r="AN209" s="1">
        <v>6</v>
      </c>
      <c r="AO209" s="1">
        <v>6</v>
      </c>
      <c r="AP209" s="1">
        <v>2</v>
      </c>
      <c r="AQ209" s="1">
        <v>2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6</v>
      </c>
      <c r="BT209" s="1">
        <v>6</v>
      </c>
      <c r="BU209" s="1">
        <v>6</v>
      </c>
      <c r="BV209" s="1">
        <v>6</v>
      </c>
      <c r="BW209" s="1">
        <v>0</v>
      </c>
      <c r="BX209" s="1">
        <v>6</v>
      </c>
      <c r="BY209" s="1">
        <v>6</v>
      </c>
      <c r="BZ209" s="1">
        <v>6</v>
      </c>
      <c r="CA209" s="1">
        <v>6</v>
      </c>
      <c r="CB209" s="1">
        <v>6</v>
      </c>
      <c r="CC209" s="1">
        <v>6</v>
      </c>
      <c r="CD209" s="1">
        <v>6</v>
      </c>
      <c r="CE209" s="1">
        <v>6</v>
      </c>
      <c r="CF209" s="1">
        <v>6</v>
      </c>
      <c r="CG209" s="1">
        <v>6</v>
      </c>
      <c r="CH209" s="1">
        <v>6</v>
      </c>
      <c r="CI209" s="1">
        <v>6</v>
      </c>
      <c r="CJ209" s="1">
        <v>6</v>
      </c>
      <c r="CK209" s="1">
        <v>6</v>
      </c>
      <c r="CL209" s="1">
        <v>2</v>
      </c>
      <c r="CM209" s="1">
        <v>2</v>
      </c>
      <c r="CN209" s="1">
        <v>2</v>
      </c>
      <c r="CO209" s="1">
        <v>6</v>
      </c>
      <c r="CP209" s="1">
        <v>6</v>
      </c>
      <c r="CQ209" s="1">
        <v>6</v>
      </c>
      <c r="CR209" s="1">
        <v>6</v>
      </c>
      <c r="CS209" s="1">
        <v>6</v>
      </c>
      <c r="CT209" s="1">
        <v>6</v>
      </c>
      <c r="CU209" s="1">
        <v>6</v>
      </c>
      <c r="CV209" s="1">
        <v>4</v>
      </c>
      <c r="CW209" s="1">
        <v>6</v>
      </c>
      <c r="CX209" s="1">
        <v>6</v>
      </c>
      <c r="CY209" s="1">
        <v>6</v>
      </c>
      <c r="CZ209" s="1">
        <v>6</v>
      </c>
      <c r="DA209" s="1">
        <v>6</v>
      </c>
      <c r="DB209" s="1">
        <v>6</v>
      </c>
      <c r="DC209" s="1">
        <v>6</v>
      </c>
      <c r="DD209" s="1">
        <v>6</v>
      </c>
      <c r="DE209" s="1">
        <v>6</v>
      </c>
      <c r="DF209" s="1">
        <v>6</v>
      </c>
      <c r="DG209" s="1">
        <v>6</v>
      </c>
      <c r="DH209" s="1">
        <v>6</v>
      </c>
      <c r="DI209" s="1">
        <v>6</v>
      </c>
      <c r="DJ209" s="1">
        <v>6</v>
      </c>
      <c r="DK209" s="1">
        <v>6</v>
      </c>
      <c r="DL209" s="1">
        <v>4</v>
      </c>
      <c r="DM209" s="1">
        <v>4</v>
      </c>
      <c r="DN209" s="1">
        <v>4</v>
      </c>
      <c r="DO209" s="1">
        <v>4</v>
      </c>
      <c r="DP209" s="1">
        <v>4</v>
      </c>
      <c r="DQ209" s="1">
        <v>4</v>
      </c>
      <c r="DR209" s="1">
        <v>4</v>
      </c>
      <c r="DS209" s="1">
        <v>4</v>
      </c>
      <c r="DT209" s="1">
        <v>0</v>
      </c>
      <c r="DU209" s="1">
        <v>0</v>
      </c>
      <c r="DV209" s="1">
        <v>0</v>
      </c>
      <c r="DX209" s="1">
        <v>0</v>
      </c>
      <c r="DY209" s="1">
        <v>0</v>
      </c>
      <c r="EA209" s="1" t="s">
        <v>522</v>
      </c>
    </row>
    <row r="210" spans="1:131" x14ac:dyDescent="0.2">
      <c r="A210" s="2" t="s">
        <v>523</v>
      </c>
      <c r="EA210" s="1" t="s">
        <v>523</v>
      </c>
    </row>
    <row r="211" spans="1:131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X211" s="1">
        <v>0</v>
      </c>
      <c r="DY211" s="1">
        <v>0</v>
      </c>
      <c r="EA211" s="1" t="s">
        <v>524</v>
      </c>
    </row>
    <row r="212" spans="1:131" x14ac:dyDescent="0.2">
      <c r="A212" s="2" t="s">
        <v>525</v>
      </c>
      <c r="B212" s="1" t="s">
        <v>317</v>
      </c>
      <c r="C212" s="1" t="s">
        <v>318</v>
      </c>
      <c r="D212" s="1" t="s">
        <v>319</v>
      </c>
      <c r="E212" s="1" t="s">
        <v>320</v>
      </c>
      <c r="F212" s="1" t="s">
        <v>321</v>
      </c>
      <c r="G212" s="1" t="s">
        <v>322</v>
      </c>
      <c r="H212" s="1" t="s">
        <v>323</v>
      </c>
      <c r="I212" s="1" t="s">
        <v>324</v>
      </c>
      <c r="J212" s="1" t="s">
        <v>325</v>
      </c>
      <c r="K212" s="1">
        <v>3503984</v>
      </c>
      <c r="L212" s="1" t="s">
        <v>326</v>
      </c>
      <c r="M212" s="1" t="s">
        <v>327</v>
      </c>
      <c r="N212" s="1" t="s">
        <v>328</v>
      </c>
      <c r="O212" s="1" t="s">
        <v>329</v>
      </c>
      <c r="P212" s="1" t="s">
        <v>330</v>
      </c>
      <c r="Q212" s="1" t="s">
        <v>331</v>
      </c>
      <c r="R212" s="1" t="s">
        <v>332</v>
      </c>
      <c r="S212" s="1" t="s">
        <v>333</v>
      </c>
      <c r="T212" s="1" t="s">
        <v>334</v>
      </c>
      <c r="U212" s="1" t="s">
        <v>335</v>
      </c>
      <c r="V212" s="1" t="s">
        <v>336</v>
      </c>
      <c r="W212" s="1" t="s">
        <v>337</v>
      </c>
      <c r="X212" s="1" t="s">
        <v>338</v>
      </c>
      <c r="Y212" s="1" t="s">
        <v>339</v>
      </c>
      <c r="Z212" s="1" t="s">
        <v>340</v>
      </c>
      <c r="AA212" s="1" t="s">
        <v>341</v>
      </c>
      <c r="AB212" s="1" t="s">
        <v>342</v>
      </c>
      <c r="AC212" s="1" t="s">
        <v>343</v>
      </c>
      <c r="AD212" s="1" t="s">
        <v>344</v>
      </c>
      <c r="AE212" s="1" t="s">
        <v>345</v>
      </c>
      <c r="AF212" s="1" t="s">
        <v>526</v>
      </c>
      <c r="AG212" s="1" t="s">
        <v>347</v>
      </c>
      <c r="AH212" s="1" t="s">
        <v>527</v>
      </c>
      <c r="AI212" s="1" t="s">
        <v>528</v>
      </c>
      <c r="AJ212" s="1" t="s">
        <v>350</v>
      </c>
      <c r="AK212" s="1" t="s">
        <v>351</v>
      </c>
      <c r="AL212" s="1" t="s">
        <v>352</v>
      </c>
      <c r="AM212" s="1" t="s">
        <v>353</v>
      </c>
      <c r="AN212" s="1" t="s">
        <v>354</v>
      </c>
      <c r="AO212" s="1" t="s">
        <v>355</v>
      </c>
      <c r="AP212" s="1" t="s">
        <v>356</v>
      </c>
      <c r="AQ212" s="1" t="s">
        <v>357</v>
      </c>
      <c r="AR212" s="1" t="s">
        <v>358</v>
      </c>
      <c r="AS212" s="1" t="s">
        <v>359</v>
      </c>
      <c r="AT212" s="1" t="s">
        <v>360</v>
      </c>
      <c r="AU212" s="1" t="s">
        <v>361</v>
      </c>
      <c r="AV212" s="1" t="s">
        <v>362</v>
      </c>
      <c r="AW212" s="1">
        <v>327193010</v>
      </c>
      <c r="AX212" s="1" t="s">
        <v>363</v>
      </c>
      <c r="AY212" s="1" t="s">
        <v>364</v>
      </c>
      <c r="AZ212" s="1" t="s">
        <v>365</v>
      </c>
      <c r="BA212" s="1" t="s">
        <v>366</v>
      </c>
      <c r="BB212" s="1" t="s">
        <v>367</v>
      </c>
      <c r="BC212" s="1" t="s">
        <v>368</v>
      </c>
      <c r="BD212" s="1" t="s">
        <v>369</v>
      </c>
      <c r="BE212" s="1" t="s">
        <v>370</v>
      </c>
      <c r="BF212" s="1" t="s">
        <v>371</v>
      </c>
      <c r="BG212" s="1" t="s">
        <v>372</v>
      </c>
      <c r="BH212" s="1" t="s">
        <v>373</v>
      </c>
      <c r="BI212" s="1" t="s">
        <v>374</v>
      </c>
      <c r="BJ212" s="1" t="s">
        <v>375</v>
      </c>
      <c r="BK212" s="1" t="s">
        <v>376</v>
      </c>
      <c r="BL212" s="1" t="s">
        <v>377</v>
      </c>
      <c r="BM212" s="1" t="s">
        <v>378</v>
      </c>
      <c r="BN212" s="1" t="s">
        <v>379</v>
      </c>
      <c r="BO212" s="1" t="s">
        <v>380</v>
      </c>
      <c r="BP212" s="1" t="s">
        <v>381</v>
      </c>
      <c r="BQ212" s="1">
        <v>327192013</v>
      </c>
      <c r="BR212" s="1" t="s">
        <v>382</v>
      </c>
      <c r="BS212" s="1" t="s">
        <v>383</v>
      </c>
      <c r="BT212" s="1" t="s">
        <v>384</v>
      </c>
      <c r="BU212" s="1" t="s">
        <v>385</v>
      </c>
      <c r="BV212" s="1" t="s">
        <v>386</v>
      </c>
      <c r="BW212" s="1" t="s">
        <v>387</v>
      </c>
      <c r="BX212" s="1" t="s">
        <v>388</v>
      </c>
      <c r="BY212" s="1" t="s">
        <v>389</v>
      </c>
      <c r="BZ212" s="1" t="s">
        <v>390</v>
      </c>
      <c r="CA212" s="1" t="s">
        <v>391</v>
      </c>
      <c r="CB212" s="1" t="s">
        <v>392</v>
      </c>
      <c r="CC212" s="1" t="s">
        <v>529</v>
      </c>
      <c r="CD212" s="1" t="s">
        <v>530</v>
      </c>
      <c r="CE212" s="1" t="s">
        <v>395</v>
      </c>
      <c r="CF212" s="1" t="s">
        <v>396</v>
      </c>
      <c r="CG212" s="1" t="s">
        <v>397</v>
      </c>
      <c r="CH212" s="1" t="s">
        <v>398</v>
      </c>
      <c r="CI212" s="1" t="s">
        <v>399</v>
      </c>
      <c r="CJ212" s="1" t="s">
        <v>400</v>
      </c>
      <c r="CK212" s="1" t="s">
        <v>401</v>
      </c>
      <c r="CL212" s="1" t="s">
        <v>402</v>
      </c>
      <c r="CM212" s="1" t="s">
        <v>403</v>
      </c>
      <c r="CN212" s="1" t="s">
        <v>404</v>
      </c>
      <c r="CO212" s="1" t="s">
        <v>405</v>
      </c>
      <c r="CP212" s="1" t="s">
        <v>406</v>
      </c>
      <c r="CQ212" s="1" t="s">
        <v>407</v>
      </c>
      <c r="CR212" s="1" t="s">
        <v>408</v>
      </c>
      <c r="CS212" s="1" t="s">
        <v>409</v>
      </c>
      <c r="CT212" s="1" t="s">
        <v>410</v>
      </c>
      <c r="CU212" s="1" t="s">
        <v>411</v>
      </c>
      <c r="CV212" s="1" t="s">
        <v>412</v>
      </c>
      <c r="CW212" s="1" t="s">
        <v>413</v>
      </c>
      <c r="CX212" s="1" t="s">
        <v>531</v>
      </c>
      <c r="CY212" s="1" t="s">
        <v>415</v>
      </c>
      <c r="CZ212" s="1" t="s">
        <v>416</v>
      </c>
      <c r="DA212" s="1" t="s">
        <v>417</v>
      </c>
      <c r="DB212" s="1" t="s">
        <v>418</v>
      </c>
      <c r="DC212" s="1" t="s">
        <v>409</v>
      </c>
      <c r="DD212" s="1" t="s">
        <v>419</v>
      </c>
      <c r="DE212" s="1" t="s">
        <v>420</v>
      </c>
      <c r="DF212" s="1" t="s">
        <v>421</v>
      </c>
      <c r="DG212" s="1" t="s">
        <v>392</v>
      </c>
      <c r="DH212" s="1" t="s">
        <v>423</v>
      </c>
      <c r="DI212" s="1" t="s">
        <v>424</v>
      </c>
      <c r="DJ212" s="1" t="s">
        <v>425</v>
      </c>
      <c r="DK212" s="1" t="s">
        <v>426</v>
      </c>
      <c r="DL212" s="1" t="s">
        <v>427</v>
      </c>
      <c r="DM212" s="1" t="s">
        <v>428</v>
      </c>
      <c r="DN212" s="1" t="s">
        <v>429</v>
      </c>
      <c r="DO212" s="1" t="s">
        <v>430</v>
      </c>
      <c r="DP212" s="1" t="s">
        <v>431</v>
      </c>
      <c r="DQ212" s="1" t="s">
        <v>432</v>
      </c>
      <c r="DR212" s="1" t="s">
        <v>433</v>
      </c>
      <c r="DS212" s="1" t="s">
        <v>434</v>
      </c>
      <c r="DT212" s="1">
        <v>0</v>
      </c>
      <c r="DU212" s="1" t="s">
        <v>435</v>
      </c>
      <c r="DV212" s="1" t="s">
        <v>436</v>
      </c>
      <c r="DX212" s="1" t="s">
        <v>437</v>
      </c>
      <c r="DY212" s="1" t="s">
        <v>437</v>
      </c>
      <c r="EA212" s="1" t="s">
        <v>525</v>
      </c>
    </row>
    <row r="213" spans="1:131" x14ac:dyDescent="0.2">
      <c r="A213" s="2"/>
    </row>
    <row r="214" spans="1:131" x14ac:dyDescent="0.2">
      <c r="A214" s="2" t="s">
        <v>532</v>
      </c>
      <c r="B214" s="1">
        <v>168.35</v>
      </c>
      <c r="C214" s="1">
        <v>11.84</v>
      </c>
      <c r="D214" s="1">
        <v>23.68</v>
      </c>
      <c r="E214" s="1">
        <v>34.04</v>
      </c>
      <c r="F214" s="1">
        <v>322.27999999999997</v>
      </c>
      <c r="G214" s="1">
        <v>351.87</v>
      </c>
      <c r="H214" s="1">
        <v>0</v>
      </c>
      <c r="I214" s="1">
        <v>4.4400000000000004</v>
      </c>
      <c r="J214" s="1">
        <v>132.09</v>
      </c>
      <c r="K214" s="1">
        <v>138.88</v>
      </c>
      <c r="L214" s="1">
        <v>2.2400000000000002</v>
      </c>
      <c r="M214" s="1">
        <v>2.2400000000000002</v>
      </c>
      <c r="N214" s="1">
        <v>0</v>
      </c>
      <c r="O214" s="1">
        <v>2523.71</v>
      </c>
      <c r="P214" s="1">
        <v>171.2</v>
      </c>
      <c r="Q214" s="1">
        <v>74.040000000000006</v>
      </c>
      <c r="R214" s="1">
        <v>97.68</v>
      </c>
      <c r="S214" s="1">
        <v>0</v>
      </c>
      <c r="T214" s="1">
        <v>1.2</v>
      </c>
      <c r="U214" s="1">
        <v>597.54999999999995</v>
      </c>
      <c r="V214" s="1">
        <v>543.6</v>
      </c>
      <c r="W214" s="1">
        <v>269.10000000000002</v>
      </c>
      <c r="X214" s="1">
        <v>96.84</v>
      </c>
      <c r="Y214" s="1">
        <v>23.88</v>
      </c>
      <c r="Z214" s="1">
        <v>1.2</v>
      </c>
      <c r="AA214" s="1">
        <v>1.2</v>
      </c>
      <c r="AB214" s="1">
        <v>221.76</v>
      </c>
      <c r="AC214" s="1">
        <v>467.88000000000011</v>
      </c>
      <c r="AD214" s="1">
        <v>382.2</v>
      </c>
      <c r="AE214" s="1">
        <v>866.4</v>
      </c>
      <c r="AF214" s="1">
        <v>45</v>
      </c>
      <c r="AG214" s="1">
        <v>441.6</v>
      </c>
      <c r="AH214" s="1">
        <v>93.24</v>
      </c>
      <c r="AI214" s="1">
        <v>268.8</v>
      </c>
      <c r="AJ214" s="1">
        <v>120.52</v>
      </c>
      <c r="AK214" s="1">
        <v>367.2</v>
      </c>
      <c r="AL214" s="1">
        <v>18</v>
      </c>
      <c r="AM214" s="1">
        <v>11.4</v>
      </c>
      <c r="AN214" s="1">
        <v>10.92</v>
      </c>
      <c r="AO214" s="1">
        <v>188</v>
      </c>
      <c r="AP214" s="1">
        <v>0</v>
      </c>
      <c r="AQ214" s="1">
        <v>0</v>
      </c>
      <c r="AR214" s="1">
        <v>252.22499999999999</v>
      </c>
      <c r="AS214" s="1">
        <v>46.25</v>
      </c>
      <c r="AT214" s="1">
        <v>0</v>
      </c>
      <c r="AU214" s="1">
        <v>299.375</v>
      </c>
      <c r="AV214" s="1">
        <v>189.3</v>
      </c>
      <c r="AW214" s="1">
        <v>3.6</v>
      </c>
      <c r="AX214" s="1">
        <v>26.5</v>
      </c>
      <c r="AY214" s="1">
        <v>0</v>
      </c>
      <c r="AZ214" s="1">
        <v>2.4</v>
      </c>
      <c r="BA214" s="1">
        <v>4</v>
      </c>
      <c r="BB214" s="1">
        <v>20.04</v>
      </c>
      <c r="BC214" s="1">
        <v>2</v>
      </c>
      <c r="BD214" s="1">
        <v>43.5</v>
      </c>
      <c r="BE214" s="1">
        <v>1</v>
      </c>
      <c r="BF214" s="1">
        <v>14.6</v>
      </c>
      <c r="BG214" s="1">
        <v>369.85</v>
      </c>
      <c r="BH214" s="1">
        <v>33.5</v>
      </c>
      <c r="BI214" s="1">
        <v>-2</v>
      </c>
      <c r="BJ214" s="1">
        <v>421.4</v>
      </c>
      <c r="BK214" s="1">
        <v>2.9</v>
      </c>
      <c r="BL214" s="1">
        <v>4.5</v>
      </c>
      <c r="BM214" s="1">
        <v>1.2</v>
      </c>
      <c r="BN214" s="1">
        <v>3</v>
      </c>
      <c r="BO214" s="1">
        <v>0</v>
      </c>
      <c r="BP214" s="1">
        <v>8.8000000000000007</v>
      </c>
      <c r="BQ214" s="1">
        <v>3.6</v>
      </c>
      <c r="BR214" s="1">
        <v>9</v>
      </c>
      <c r="BS214" s="1">
        <v>526.75</v>
      </c>
      <c r="BT214" s="1">
        <v>211</v>
      </c>
      <c r="BU214" s="1">
        <v>78</v>
      </c>
      <c r="BV214" s="1">
        <v>0</v>
      </c>
      <c r="BW214" s="1">
        <v>19.2</v>
      </c>
      <c r="BX214" s="1">
        <v>6986</v>
      </c>
      <c r="BY214" s="1">
        <v>2708.4</v>
      </c>
      <c r="BZ214" s="1">
        <v>133.19999999999999</v>
      </c>
      <c r="CA214" s="1">
        <v>140.4</v>
      </c>
      <c r="CB214" s="1">
        <v>27</v>
      </c>
      <c r="CC214" s="1">
        <v>38.4</v>
      </c>
      <c r="CD214" s="1">
        <v>85.2</v>
      </c>
      <c r="CE214" s="1">
        <v>238.8</v>
      </c>
      <c r="CF214" s="1">
        <v>374.6</v>
      </c>
      <c r="CG214" s="1">
        <v>97.8</v>
      </c>
      <c r="CH214" s="1">
        <v>132.80000000000001</v>
      </c>
      <c r="CI214" s="1">
        <v>55.2</v>
      </c>
      <c r="CJ214" s="1">
        <v>111</v>
      </c>
      <c r="CK214" s="1">
        <v>961</v>
      </c>
      <c r="CL214" s="1">
        <v>101.5</v>
      </c>
      <c r="CM214" s="1">
        <v>74.75</v>
      </c>
      <c r="CN214" s="1">
        <v>63.5</v>
      </c>
      <c r="CO214" s="1">
        <v>405.5</v>
      </c>
      <c r="CP214" s="1">
        <v>118.44</v>
      </c>
      <c r="CQ214" s="1">
        <v>264.18</v>
      </c>
      <c r="CR214" s="1">
        <v>255.08</v>
      </c>
      <c r="CS214" s="1">
        <v>202.44</v>
      </c>
      <c r="CT214" s="1">
        <v>16.8</v>
      </c>
      <c r="CU214" s="1">
        <v>652.20000000000005</v>
      </c>
      <c r="CV214" s="1">
        <v>141.47999999999999</v>
      </c>
      <c r="CW214" s="1">
        <v>2.4</v>
      </c>
      <c r="CX214" s="1">
        <v>315</v>
      </c>
      <c r="CY214" s="1">
        <v>85.5</v>
      </c>
      <c r="CZ214" s="1">
        <v>113.8</v>
      </c>
      <c r="DA214" s="1">
        <v>72.94</v>
      </c>
      <c r="DB214" s="1">
        <v>618.25</v>
      </c>
      <c r="DC214" s="1">
        <v>131.25</v>
      </c>
      <c r="DD214" s="1">
        <v>1465.5</v>
      </c>
      <c r="DE214" s="1">
        <v>1242.5</v>
      </c>
      <c r="DF214" s="1">
        <v>552</v>
      </c>
      <c r="DG214" s="1">
        <v>79.2</v>
      </c>
      <c r="DH214" s="1">
        <v>1222.5</v>
      </c>
      <c r="DI214" s="1">
        <v>97.5</v>
      </c>
      <c r="DJ214" s="1">
        <v>0</v>
      </c>
      <c r="DK214" s="1">
        <v>148.80000000000001</v>
      </c>
      <c r="DL214" s="1">
        <v>1290</v>
      </c>
      <c r="DM214" s="1">
        <v>704</v>
      </c>
      <c r="DN214" s="1">
        <v>395.5</v>
      </c>
      <c r="DO214" s="1">
        <v>520.5</v>
      </c>
      <c r="DP214" s="1">
        <v>146</v>
      </c>
      <c r="DQ214" s="1">
        <v>822</v>
      </c>
      <c r="DR214" s="1">
        <v>964</v>
      </c>
      <c r="DS214" s="1">
        <v>118</v>
      </c>
      <c r="DT214" s="1">
        <v>0</v>
      </c>
      <c r="DU214" s="1">
        <v>0</v>
      </c>
      <c r="DV214" s="1">
        <v>0</v>
      </c>
      <c r="DX214" s="1">
        <v>0</v>
      </c>
      <c r="DY214" s="1">
        <v>0</v>
      </c>
      <c r="DZ214" s="1">
        <v>37184.37000000001</v>
      </c>
      <c r="EA214" s="1" t="s">
        <v>532</v>
      </c>
    </row>
    <row r="215" spans="1:131" x14ac:dyDescent="0.2">
      <c r="A215" s="2" t="s">
        <v>445</v>
      </c>
      <c r="B215" s="1">
        <v>159.47</v>
      </c>
      <c r="C215" s="1">
        <v>11.84</v>
      </c>
      <c r="D215" s="1">
        <v>23.68</v>
      </c>
      <c r="E215" s="1">
        <v>34.04</v>
      </c>
      <c r="F215" s="1">
        <v>320.04000000000002</v>
      </c>
      <c r="G215" s="1">
        <v>351.87</v>
      </c>
      <c r="I215" s="1">
        <v>4.4400000000000004</v>
      </c>
      <c r="J215" s="1">
        <v>122.47</v>
      </c>
      <c r="K215" s="1">
        <v>105.28</v>
      </c>
      <c r="L215" s="1">
        <v>2.2400000000000002</v>
      </c>
      <c r="M215" s="1">
        <v>2.2400000000000002</v>
      </c>
      <c r="O215" s="1">
        <v>1994.51</v>
      </c>
      <c r="P215" s="1">
        <v>171.2</v>
      </c>
      <c r="Q215" s="1">
        <v>42.24</v>
      </c>
      <c r="R215" s="1">
        <v>96.48</v>
      </c>
      <c r="T215" s="1">
        <v>1.2</v>
      </c>
      <c r="U215" s="1">
        <v>563.51</v>
      </c>
      <c r="V215" s="1">
        <v>541.20000000000005</v>
      </c>
      <c r="W215" s="1">
        <v>150.41999999999999</v>
      </c>
      <c r="X215" s="1">
        <v>4.4400000000000004</v>
      </c>
      <c r="Y215" s="1">
        <v>-0.12</v>
      </c>
      <c r="Z215" s="1">
        <v>1.2</v>
      </c>
      <c r="AA215" s="1">
        <v>1.2</v>
      </c>
      <c r="AB215" s="1">
        <v>221.76</v>
      </c>
      <c r="AC215" s="1">
        <v>447.72</v>
      </c>
      <c r="AD215" s="1">
        <v>381.64</v>
      </c>
      <c r="AE215" s="1">
        <v>856.8</v>
      </c>
      <c r="AF215" s="1">
        <v>45</v>
      </c>
      <c r="AG215" s="1">
        <v>441.6</v>
      </c>
      <c r="AH215" s="1">
        <v>91.02</v>
      </c>
      <c r="AI215" s="1">
        <v>259.2</v>
      </c>
      <c r="AJ215" s="1">
        <v>113.16</v>
      </c>
      <c r="AK215" s="1">
        <v>145.80000000000001</v>
      </c>
      <c r="AL215" s="1">
        <v>18</v>
      </c>
      <c r="AM215" s="1">
        <v>11.4</v>
      </c>
      <c r="AN215" s="1">
        <v>4.68</v>
      </c>
      <c r="AO215" s="1">
        <v>188</v>
      </c>
      <c r="AR215" s="1">
        <v>219.97499999999999</v>
      </c>
      <c r="AS215" s="1">
        <v>3.25</v>
      </c>
      <c r="AU215" s="1">
        <v>115.375</v>
      </c>
      <c r="AV215" s="1">
        <v>136.4</v>
      </c>
      <c r="AW215" s="1">
        <v>3.6</v>
      </c>
      <c r="AX215" s="1">
        <v>26.5</v>
      </c>
      <c r="AZ215" s="1">
        <v>2.4</v>
      </c>
      <c r="BA215" s="1">
        <v>1.6</v>
      </c>
      <c r="BB215" s="1">
        <v>20.04</v>
      </c>
      <c r="BC215" s="1">
        <v>2</v>
      </c>
      <c r="BD215" s="1">
        <v>40.5</v>
      </c>
      <c r="BE215" s="1">
        <v>1</v>
      </c>
      <c r="BF215" s="1">
        <v>13</v>
      </c>
      <c r="BG215" s="1">
        <v>270.85000000000002</v>
      </c>
      <c r="BH215" s="1">
        <v>32.5</v>
      </c>
      <c r="BI215" s="1">
        <v>-2</v>
      </c>
      <c r="BJ215" s="1">
        <v>379.8</v>
      </c>
      <c r="BK215" s="1">
        <v>2.9</v>
      </c>
      <c r="BL215" s="1">
        <v>3</v>
      </c>
      <c r="BM215" s="1">
        <v>1.2</v>
      </c>
      <c r="BN215" s="1">
        <v>3</v>
      </c>
      <c r="BP215" s="1">
        <v>3.2</v>
      </c>
      <c r="BQ215" s="1">
        <v>3.6</v>
      </c>
      <c r="BR215" s="1">
        <v>9</v>
      </c>
      <c r="BS215" s="1">
        <v>438.25</v>
      </c>
      <c r="BT215" s="1">
        <v>205</v>
      </c>
      <c r="BU215" s="1">
        <v>78</v>
      </c>
      <c r="BW215" s="1">
        <v>19.2</v>
      </c>
      <c r="BX215" s="1">
        <v>1136</v>
      </c>
      <c r="BY215" s="1">
        <v>2616</v>
      </c>
      <c r="BZ215" s="1">
        <v>133.19999999999999</v>
      </c>
      <c r="CA215" s="1">
        <v>140.4</v>
      </c>
      <c r="CB215" s="1">
        <v>27</v>
      </c>
      <c r="CC215" s="1">
        <v>38.4</v>
      </c>
      <c r="CD215" s="1">
        <v>85.2</v>
      </c>
      <c r="CE215" s="1">
        <v>238.8</v>
      </c>
      <c r="CF215" s="1">
        <v>335.8</v>
      </c>
      <c r="CG215" s="1">
        <v>96.6</v>
      </c>
      <c r="CH215" s="1">
        <v>132.80000000000001</v>
      </c>
      <c r="CI215" s="1">
        <v>55.2</v>
      </c>
      <c r="CJ215" s="1">
        <v>111</v>
      </c>
      <c r="CK215" s="1">
        <v>364.4</v>
      </c>
      <c r="CL215" s="1">
        <v>101.5</v>
      </c>
      <c r="CM215" s="1">
        <v>74.75</v>
      </c>
      <c r="CN215" s="1">
        <v>63.5</v>
      </c>
      <c r="CO215" s="1">
        <v>399.5</v>
      </c>
      <c r="CP215" s="1">
        <v>112.84</v>
      </c>
      <c r="CQ215" s="1">
        <v>255.22</v>
      </c>
      <c r="CR215" s="1">
        <v>249.48</v>
      </c>
      <c r="CS215" s="1">
        <v>202.44</v>
      </c>
      <c r="CT215" s="1">
        <v>16.8</v>
      </c>
      <c r="CU215" s="1">
        <v>646.20000000000005</v>
      </c>
      <c r="CV215" s="1">
        <v>141.47999999999999</v>
      </c>
      <c r="CW215" s="1">
        <v>2.4</v>
      </c>
      <c r="CX215" s="1">
        <v>315</v>
      </c>
      <c r="CY215" s="1">
        <v>84.42</v>
      </c>
      <c r="CZ215" s="1">
        <v>109</v>
      </c>
      <c r="DA215" s="1">
        <v>72.94</v>
      </c>
      <c r="DB215" s="1">
        <v>607.75</v>
      </c>
      <c r="DC215" s="1">
        <v>131.25</v>
      </c>
      <c r="DD215" s="1">
        <v>1323</v>
      </c>
      <c r="DE215" s="1">
        <v>1236.5</v>
      </c>
      <c r="DF215" s="1">
        <v>552</v>
      </c>
      <c r="DG215" s="1">
        <v>79.2</v>
      </c>
      <c r="DH215" s="1">
        <v>1222.5</v>
      </c>
      <c r="DI215" s="1">
        <v>97.5</v>
      </c>
      <c r="DK215" s="1">
        <v>142.4</v>
      </c>
      <c r="DL215" s="1">
        <v>1287</v>
      </c>
      <c r="DM215" s="1">
        <v>704</v>
      </c>
      <c r="DN215" s="1">
        <v>394.5</v>
      </c>
      <c r="DO215" s="1">
        <v>518.5</v>
      </c>
      <c r="DP215" s="1">
        <v>140</v>
      </c>
      <c r="DQ215" s="1">
        <v>822</v>
      </c>
      <c r="DR215" s="1">
        <v>964</v>
      </c>
      <c r="DS215" s="1">
        <v>118</v>
      </c>
      <c r="DZ215" s="1">
        <v>28662.38</v>
      </c>
      <c r="EA215" s="1" t="s">
        <v>450</v>
      </c>
    </row>
    <row r="216" spans="1:131" x14ac:dyDescent="0.2">
      <c r="A216" s="2" t="s">
        <v>446</v>
      </c>
      <c r="B216" s="1">
        <v>8.8800000000000008</v>
      </c>
      <c r="E216" s="1">
        <v>0</v>
      </c>
      <c r="F216" s="1">
        <v>2.2400000000000002</v>
      </c>
      <c r="I216" s="1">
        <v>0</v>
      </c>
      <c r="J216" s="1">
        <v>9.6199999999999992</v>
      </c>
      <c r="K216" s="1">
        <v>33.6</v>
      </c>
      <c r="O216" s="1">
        <v>529.20000000000005</v>
      </c>
      <c r="P216" s="1">
        <v>0</v>
      </c>
      <c r="Q216" s="1">
        <v>31.8</v>
      </c>
      <c r="R216" s="1">
        <v>1.2</v>
      </c>
      <c r="U216" s="1">
        <v>34.04</v>
      </c>
      <c r="V216" s="1">
        <v>2.4</v>
      </c>
      <c r="W216" s="1">
        <v>118.68</v>
      </c>
      <c r="X216" s="1">
        <v>92.4</v>
      </c>
      <c r="Y216" s="1">
        <v>24</v>
      </c>
      <c r="AC216" s="1">
        <v>20.16</v>
      </c>
      <c r="AD216" s="1">
        <v>0.56000000000000005</v>
      </c>
      <c r="AE216" s="1">
        <v>9.6</v>
      </c>
      <c r="AH216" s="1">
        <v>2.2200000000000002</v>
      </c>
      <c r="AI216" s="1">
        <v>9.6</v>
      </c>
      <c r="AJ216" s="1">
        <v>7.36</v>
      </c>
      <c r="AK216" s="1">
        <v>221.4</v>
      </c>
      <c r="AN216" s="1">
        <v>6.24</v>
      </c>
      <c r="AR216" s="1">
        <v>32.25</v>
      </c>
      <c r="AS216" s="1">
        <v>43</v>
      </c>
      <c r="AU216" s="1">
        <v>184</v>
      </c>
      <c r="AV216" s="1">
        <v>52.9</v>
      </c>
      <c r="BA216" s="1">
        <v>2.4</v>
      </c>
      <c r="BD216" s="1">
        <v>3</v>
      </c>
      <c r="BF216" s="1">
        <v>1.6</v>
      </c>
      <c r="BG216" s="1">
        <v>99</v>
      </c>
      <c r="BH216" s="1">
        <v>1</v>
      </c>
      <c r="BJ216" s="1">
        <v>41.6</v>
      </c>
      <c r="BL216" s="1">
        <v>1.5</v>
      </c>
      <c r="BP216" s="1">
        <v>5.6</v>
      </c>
      <c r="BS216" s="1">
        <v>88.5</v>
      </c>
      <c r="BT216" s="1">
        <v>6</v>
      </c>
      <c r="BX216" s="1">
        <v>5850</v>
      </c>
      <c r="BY216" s="1">
        <v>92.4</v>
      </c>
      <c r="CF216" s="1">
        <v>38.799999999999997</v>
      </c>
      <c r="CG216" s="1">
        <v>1.2</v>
      </c>
      <c r="CK216" s="1">
        <v>596.6</v>
      </c>
      <c r="CO216" s="1">
        <v>6</v>
      </c>
      <c r="CP216" s="1">
        <v>5.6</v>
      </c>
      <c r="CQ216" s="1">
        <v>8.9600000000000009</v>
      </c>
      <c r="CR216" s="1">
        <v>5.6</v>
      </c>
      <c r="CU216" s="1">
        <v>6</v>
      </c>
      <c r="CY216" s="1">
        <v>1.08</v>
      </c>
      <c r="CZ216" s="1">
        <v>4.8</v>
      </c>
      <c r="DB216" s="1">
        <v>10.5</v>
      </c>
      <c r="DD216" s="1">
        <v>142.5</v>
      </c>
      <c r="DE216" s="1">
        <v>6</v>
      </c>
      <c r="DK216" s="1">
        <v>6.4</v>
      </c>
      <c r="DL216" s="1">
        <v>3</v>
      </c>
      <c r="DN216" s="1">
        <v>1</v>
      </c>
      <c r="DO216" s="1">
        <v>2</v>
      </c>
      <c r="DP216" s="1">
        <v>6</v>
      </c>
      <c r="DZ216" s="1">
        <v>8521.989999999998</v>
      </c>
      <c r="EA216" s="1" t="s">
        <v>451</v>
      </c>
    </row>
    <row r="217" spans="1:131" x14ac:dyDescent="0.2">
      <c r="A217" s="2">
        <v>0</v>
      </c>
      <c r="K217" s="1">
        <v>0</v>
      </c>
      <c r="U217" s="1">
        <v>0</v>
      </c>
      <c r="DZ217" s="1">
        <v>0</v>
      </c>
    </row>
    <row r="218" spans="1:131" x14ac:dyDescent="0.2">
      <c r="A218" s="2">
        <v>0</v>
      </c>
      <c r="K218" s="1">
        <v>0</v>
      </c>
      <c r="U218" s="1">
        <v>0</v>
      </c>
      <c r="DZ218" s="1">
        <v>0</v>
      </c>
    </row>
    <row r="219" spans="1:131" x14ac:dyDescent="0.2">
      <c r="A219" s="2" t="s">
        <v>447</v>
      </c>
      <c r="K219" s="1">
        <v>0</v>
      </c>
      <c r="U219" s="1">
        <v>0</v>
      </c>
      <c r="DZ219" s="1">
        <v>0</v>
      </c>
      <c r="EA219" s="1" t="s">
        <v>452</v>
      </c>
    </row>
    <row r="220" spans="1:131" x14ac:dyDescent="0.2">
      <c r="A220" s="2" t="s">
        <v>448</v>
      </c>
      <c r="DZ220" s="1">
        <v>0</v>
      </c>
      <c r="EA220" s="1" t="s">
        <v>453</v>
      </c>
    </row>
    <row r="221" spans="1:131" x14ac:dyDescent="0.2">
      <c r="A221" s="2"/>
    </row>
    <row r="222" spans="1:131" x14ac:dyDescent="0.2">
      <c r="A222" s="2" t="s">
        <v>533</v>
      </c>
      <c r="B222" s="1">
        <v>-26.269999999999989</v>
      </c>
      <c r="C222" s="1">
        <v>0</v>
      </c>
      <c r="D222" s="1">
        <v>-2.9600000000000009</v>
      </c>
      <c r="E222" s="1">
        <v>-31.08</v>
      </c>
      <c r="F222" s="1">
        <v>-53.480000000000011</v>
      </c>
      <c r="G222" s="1">
        <v>-351.87</v>
      </c>
      <c r="H222" s="1">
        <v>0</v>
      </c>
      <c r="I222" s="1">
        <v>-4.4400000000000004</v>
      </c>
      <c r="J222" s="1">
        <v>-10.73</v>
      </c>
      <c r="K222" s="1">
        <v>170.24</v>
      </c>
      <c r="L222" s="1">
        <v>199.36</v>
      </c>
      <c r="M222" s="1">
        <v>443.52</v>
      </c>
      <c r="N222" s="1">
        <v>0</v>
      </c>
      <c r="O222" s="1">
        <v>4467.8100000000004</v>
      </c>
      <c r="P222" s="1">
        <v>118.6</v>
      </c>
      <c r="Q222" s="1">
        <v>-33.240000000000009</v>
      </c>
      <c r="R222" s="1">
        <v>-1.6800000000000039</v>
      </c>
      <c r="S222" s="1">
        <v>1.2</v>
      </c>
      <c r="T222" s="1">
        <v>744</v>
      </c>
      <c r="U222" s="1">
        <v>-35.890000000000022</v>
      </c>
      <c r="V222" s="1">
        <v>-15.600000000000049</v>
      </c>
      <c r="W222" s="1">
        <v>967.37999999999988</v>
      </c>
      <c r="X222" s="1">
        <v>-94.440000000000012</v>
      </c>
      <c r="Y222" s="1">
        <v>-21.48</v>
      </c>
      <c r="Z222" s="1">
        <v>0</v>
      </c>
      <c r="AA222" s="1">
        <v>-1.2</v>
      </c>
      <c r="AB222" s="1">
        <v>-13.44</v>
      </c>
      <c r="AC222" s="1">
        <v>-37.799999999999983</v>
      </c>
      <c r="AD222" s="1">
        <v>-12.599999999999961</v>
      </c>
      <c r="AE222" s="1">
        <v>1299.5999999999999</v>
      </c>
      <c r="AF222" s="1">
        <v>0</v>
      </c>
      <c r="AG222" s="1">
        <v>421.19999999999987</v>
      </c>
      <c r="AH222" s="1">
        <v>-2.2200000000000002</v>
      </c>
      <c r="AI222" s="1">
        <v>390.4</v>
      </c>
      <c r="AJ222" s="1">
        <v>328.84</v>
      </c>
      <c r="AK222" s="1">
        <v>2261.6</v>
      </c>
      <c r="AL222" s="1">
        <v>996</v>
      </c>
      <c r="AM222" s="1">
        <v>-11.4</v>
      </c>
      <c r="AN222" s="1">
        <v>-10.92</v>
      </c>
      <c r="AO222" s="1">
        <v>-176.8</v>
      </c>
      <c r="AP222" s="1">
        <v>0</v>
      </c>
      <c r="AQ222" s="1">
        <v>0</v>
      </c>
      <c r="AR222" s="1">
        <v>-53.224999999999987</v>
      </c>
      <c r="AS222" s="1">
        <v>-46.25</v>
      </c>
      <c r="AT222" s="1">
        <v>2</v>
      </c>
      <c r="AU222" s="1">
        <v>-256.375</v>
      </c>
      <c r="AV222" s="1">
        <v>129.9</v>
      </c>
      <c r="AW222" s="1">
        <v>0</v>
      </c>
      <c r="AX222" s="1">
        <v>-26.5</v>
      </c>
      <c r="AY222" s="1">
        <v>0</v>
      </c>
      <c r="AZ222" s="1">
        <v>0</v>
      </c>
      <c r="BA222" s="1">
        <v>-2.4</v>
      </c>
      <c r="BB222" s="1">
        <v>-20.04</v>
      </c>
      <c r="BC222" s="1">
        <v>0</v>
      </c>
      <c r="BD222" s="1">
        <v>-3</v>
      </c>
      <c r="BE222" s="1">
        <v>-1</v>
      </c>
      <c r="BF222" s="1">
        <v>-9.7999999999999989</v>
      </c>
      <c r="BG222" s="1">
        <v>-111.85</v>
      </c>
      <c r="BH222" s="1">
        <v>-1.5</v>
      </c>
      <c r="BI222" s="1">
        <v>4</v>
      </c>
      <c r="BJ222" s="1">
        <v>-27.000000000000039</v>
      </c>
      <c r="BK222" s="1">
        <v>-0.5</v>
      </c>
      <c r="BL222" s="1">
        <v>-1.5</v>
      </c>
      <c r="BM222" s="1">
        <v>0</v>
      </c>
      <c r="BN222" s="1">
        <v>0</v>
      </c>
      <c r="BO222" s="1">
        <v>0</v>
      </c>
      <c r="BP222" s="1">
        <v>-5.6</v>
      </c>
      <c r="BQ222" s="1">
        <v>-3.6</v>
      </c>
      <c r="BR222" s="1">
        <v>0</v>
      </c>
      <c r="BS222" s="1">
        <v>587.75</v>
      </c>
      <c r="BT222" s="1">
        <v>254</v>
      </c>
      <c r="BU222" s="1">
        <v>0</v>
      </c>
      <c r="BV222" s="1">
        <v>0</v>
      </c>
      <c r="BW222" s="1">
        <v>-4.7999999999999989</v>
      </c>
      <c r="BX222" s="1">
        <v>2107</v>
      </c>
      <c r="BY222" s="1">
        <v>-88.800000000000097</v>
      </c>
      <c r="BZ222" s="1">
        <v>0</v>
      </c>
      <c r="CA222" s="1">
        <v>-43.2</v>
      </c>
      <c r="CB222" s="1">
        <v>297</v>
      </c>
      <c r="CC222" s="1">
        <v>-3.600000000000001</v>
      </c>
      <c r="CD222" s="1">
        <v>0</v>
      </c>
      <c r="CE222" s="1">
        <v>0</v>
      </c>
      <c r="CF222" s="1">
        <v>-36.200000000000031</v>
      </c>
      <c r="CG222" s="1">
        <v>-8.9999999999999964</v>
      </c>
      <c r="CH222" s="1">
        <v>-9.2000000000000171</v>
      </c>
      <c r="CI222" s="1">
        <v>-8.4000000000000057</v>
      </c>
      <c r="CJ222" s="1">
        <v>0</v>
      </c>
      <c r="CK222" s="1">
        <v>-601</v>
      </c>
      <c r="CL222" s="1">
        <v>-20.5</v>
      </c>
      <c r="CM222" s="1">
        <v>-4.25</v>
      </c>
      <c r="CN222" s="1">
        <v>-3.5</v>
      </c>
      <c r="CO222" s="1">
        <v>-21.5</v>
      </c>
      <c r="CP222" s="1">
        <v>-10.920000000000011</v>
      </c>
      <c r="CQ222" s="1">
        <v>-17.780000000000019</v>
      </c>
      <c r="CR222" s="1">
        <v>-12.04</v>
      </c>
      <c r="CS222" s="1">
        <v>-1.960000000000008</v>
      </c>
      <c r="CT222" s="1">
        <v>0</v>
      </c>
      <c r="CU222" s="1">
        <v>-10.200000000000051</v>
      </c>
      <c r="CV222" s="1">
        <v>-11.88</v>
      </c>
      <c r="CW222" s="1">
        <v>-1.2</v>
      </c>
      <c r="CX222" s="1">
        <v>-5.3999999999999773</v>
      </c>
      <c r="CY222" s="1">
        <v>-6.6599999999999984</v>
      </c>
      <c r="CZ222" s="1">
        <v>-5.8</v>
      </c>
      <c r="DA222" s="1">
        <v>-0.1400000000000006</v>
      </c>
      <c r="DB222" s="1">
        <v>-9.25</v>
      </c>
      <c r="DC222" s="1">
        <v>-2.25</v>
      </c>
      <c r="DD222" s="1">
        <v>375</v>
      </c>
      <c r="DE222" s="1">
        <v>1730.5</v>
      </c>
      <c r="DF222" s="1">
        <v>-30</v>
      </c>
      <c r="DG222" s="1">
        <v>0</v>
      </c>
      <c r="DH222" s="1">
        <v>45</v>
      </c>
      <c r="DI222" s="1">
        <v>-4.5</v>
      </c>
      <c r="DJ222" s="1">
        <v>0</v>
      </c>
      <c r="DK222" s="1">
        <v>-148.80000000000001</v>
      </c>
      <c r="DL222" s="1">
        <v>-5</v>
      </c>
      <c r="DM222" s="1">
        <v>52</v>
      </c>
      <c r="DN222" s="1">
        <v>-32.5</v>
      </c>
      <c r="DO222" s="1">
        <v>7.5</v>
      </c>
      <c r="DP222" s="1">
        <v>-20</v>
      </c>
      <c r="DQ222" s="1">
        <v>-708</v>
      </c>
      <c r="DR222" s="1">
        <v>-274</v>
      </c>
      <c r="DS222" s="1">
        <v>872</v>
      </c>
      <c r="DT222" s="1">
        <v>0</v>
      </c>
      <c r="DU222" s="1">
        <v>0</v>
      </c>
      <c r="DY222" s="1">
        <v>0</v>
      </c>
      <c r="DZ222" s="1">
        <v>15581.49</v>
      </c>
      <c r="EA222" s="1" t="s">
        <v>533</v>
      </c>
    </row>
    <row r="223" spans="1:131" x14ac:dyDescent="0.2">
      <c r="A223" s="2" t="s">
        <v>534</v>
      </c>
      <c r="B223" s="1">
        <v>-17.38999999999999</v>
      </c>
      <c r="C223" s="1">
        <v>0</v>
      </c>
      <c r="D223" s="1">
        <v>-2.9600000000000009</v>
      </c>
      <c r="E223" s="1">
        <v>-31.08</v>
      </c>
      <c r="F223" s="1">
        <v>-51.240000000000009</v>
      </c>
      <c r="G223" s="1">
        <v>-351.87</v>
      </c>
      <c r="H223" s="1">
        <v>0</v>
      </c>
      <c r="I223" s="1">
        <v>-4.4400000000000004</v>
      </c>
      <c r="J223" s="1">
        <v>-1.109999999999999</v>
      </c>
      <c r="K223" s="1">
        <v>203.84</v>
      </c>
      <c r="L223" s="1">
        <v>199.36</v>
      </c>
      <c r="M223" s="1">
        <v>443.52</v>
      </c>
      <c r="N223" s="1">
        <v>0</v>
      </c>
      <c r="O223" s="1">
        <v>4997.01</v>
      </c>
      <c r="P223" s="1">
        <v>118.6</v>
      </c>
      <c r="Q223" s="1">
        <v>-1.4400000000000051</v>
      </c>
      <c r="R223" s="1">
        <v>-0.48000000000000398</v>
      </c>
      <c r="S223" s="1">
        <v>1.2</v>
      </c>
      <c r="T223" s="1">
        <v>744</v>
      </c>
      <c r="U223" s="1">
        <v>-1.850000000000023</v>
      </c>
      <c r="V223" s="1">
        <v>-13.200000000000051</v>
      </c>
      <c r="W223" s="1">
        <v>1086.06</v>
      </c>
      <c r="X223" s="1">
        <v>-2.04</v>
      </c>
      <c r="Y223" s="1">
        <v>2.52</v>
      </c>
      <c r="Z223" s="1">
        <v>0</v>
      </c>
      <c r="AA223" s="1">
        <v>-1.2</v>
      </c>
      <c r="AB223" s="1">
        <v>-13.44</v>
      </c>
      <c r="AC223" s="1">
        <v>-17.63999999999999</v>
      </c>
      <c r="AD223" s="1">
        <v>-12.03999999999996</v>
      </c>
      <c r="AE223" s="1">
        <v>1309.2</v>
      </c>
      <c r="AF223" s="1">
        <v>0</v>
      </c>
      <c r="AG223" s="1">
        <v>421.19999999999987</v>
      </c>
      <c r="AH223" s="1">
        <v>0</v>
      </c>
      <c r="AI223" s="1">
        <v>400.00000000000011</v>
      </c>
      <c r="AJ223" s="1">
        <v>336.2</v>
      </c>
      <c r="AK223" s="1">
        <v>2483</v>
      </c>
      <c r="AL223" s="1">
        <v>996</v>
      </c>
      <c r="AM223" s="1">
        <v>-11.4</v>
      </c>
      <c r="AN223" s="1">
        <v>-4.68</v>
      </c>
      <c r="AO223" s="1">
        <v>-176.8</v>
      </c>
      <c r="AP223" s="1">
        <v>0</v>
      </c>
      <c r="AQ223" s="1">
        <v>0</v>
      </c>
      <c r="AR223" s="1">
        <v>-20.974999999999991</v>
      </c>
      <c r="AS223" s="1">
        <v>-3.25</v>
      </c>
      <c r="AT223" s="1">
        <v>2</v>
      </c>
      <c r="AU223" s="1">
        <v>-72.375</v>
      </c>
      <c r="AV223" s="1">
        <v>182.8</v>
      </c>
      <c r="AW223" s="1">
        <v>0</v>
      </c>
      <c r="AX223" s="1">
        <v>-26.5</v>
      </c>
      <c r="AY223" s="1">
        <v>0</v>
      </c>
      <c r="AZ223" s="1">
        <v>0</v>
      </c>
      <c r="BA223" s="1">
        <v>0</v>
      </c>
      <c r="BB223" s="1">
        <v>-20.04</v>
      </c>
      <c r="BC223" s="1">
        <v>0</v>
      </c>
      <c r="BD223" s="1">
        <v>0</v>
      </c>
      <c r="BE223" s="1">
        <v>-1</v>
      </c>
      <c r="BF223" s="1">
        <v>-8.1999999999999993</v>
      </c>
      <c r="BG223" s="1">
        <v>-12.850000000000019</v>
      </c>
      <c r="BH223" s="1">
        <v>-0.5</v>
      </c>
      <c r="BI223" s="1">
        <v>4</v>
      </c>
      <c r="BJ223" s="1">
        <v>14.599999999999969</v>
      </c>
      <c r="BK223" s="1">
        <v>-0.5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-3.6</v>
      </c>
      <c r="BR223" s="1">
        <v>0</v>
      </c>
      <c r="BS223" s="1">
        <v>676.25</v>
      </c>
      <c r="BT223" s="1">
        <v>260</v>
      </c>
      <c r="BU223" s="1">
        <v>0</v>
      </c>
      <c r="BV223" s="1">
        <v>0</v>
      </c>
      <c r="BW223" s="1">
        <v>-4.7999999999999989</v>
      </c>
      <c r="BX223" s="1">
        <v>2107</v>
      </c>
      <c r="BY223" s="1">
        <v>3.5999999999999091</v>
      </c>
      <c r="BZ223" s="1">
        <v>0</v>
      </c>
      <c r="CA223" s="1">
        <v>-43.2</v>
      </c>
      <c r="CB223" s="1">
        <v>297</v>
      </c>
      <c r="CC223" s="1">
        <v>-3.600000000000001</v>
      </c>
      <c r="CD223" s="1">
        <v>0</v>
      </c>
      <c r="CE223" s="1">
        <v>0</v>
      </c>
      <c r="CF223" s="1">
        <v>2.5999999999999659</v>
      </c>
      <c r="CG223" s="1">
        <v>-7.7999999999999972</v>
      </c>
      <c r="CH223" s="1">
        <v>-9.2000000000000171</v>
      </c>
      <c r="CI223" s="1">
        <v>-8.4000000000000057</v>
      </c>
      <c r="CJ223" s="1">
        <v>0</v>
      </c>
      <c r="CK223" s="1">
        <v>-4.3999999999999773</v>
      </c>
      <c r="CL223" s="1">
        <v>-20.5</v>
      </c>
      <c r="CM223" s="1">
        <v>-4.25</v>
      </c>
      <c r="CN223" s="1">
        <v>-3.5</v>
      </c>
      <c r="CO223" s="1">
        <v>-15.5</v>
      </c>
      <c r="CP223" s="1">
        <v>-5.3200000000000074</v>
      </c>
      <c r="CQ223" s="1">
        <v>-8.8200000000000216</v>
      </c>
      <c r="CR223" s="1">
        <v>-6.4399999999999977</v>
      </c>
      <c r="CS223" s="1">
        <v>-1.960000000000008</v>
      </c>
      <c r="CT223" s="1">
        <v>0</v>
      </c>
      <c r="CU223" s="1">
        <v>-4.2000000000000446</v>
      </c>
      <c r="CV223" s="1">
        <v>-11.88</v>
      </c>
      <c r="CW223" s="1">
        <v>-1.2</v>
      </c>
      <c r="CX223" s="1">
        <v>-5.3999999999999773</v>
      </c>
      <c r="CY223" s="1">
        <v>-5.5799999999999983</v>
      </c>
      <c r="CZ223" s="1">
        <v>-1</v>
      </c>
      <c r="DA223" s="1">
        <v>-0.1400000000000006</v>
      </c>
      <c r="DB223" s="1">
        <v>1.25</v>
      </c>
      <c r="DC223" s="1">
        <v>-2.25</v>
      </c>
      <c r="DD223" s="1">
        <v>517.5</v>
      </c>
      <c r="DE223" s="1">
        <v>1736.5</v>
      </c>
      <c r="DF223" s="1">
        <v>-30</v>
      </c>
      <c r="DG223" s="1">
        <v>0</v>
      </c>
      <c r="DH223" s="1">
        <v>45</v>
      </c>
      <c r="DI223" s="1">
        <v>-4.5</v>
      </c>
      <c r="DJ223" s="1">
        <v>0</v>
      </c>
      <c r="DK223" s="1">
        <v>-142.4</v>
      </c>
      <c r="DL223" s="1">
        <v>-2</v>
      </c>
      <c r="DM223" s="1">
        <v>52</v>
      </c>
      <c r="DN223" s="1">
        <v>-31.5</v>
      </c>
      <c r="DO223" s="1">
        <v>9.5</v>
      </c>
      <c r="DP223" s="1">
        <v>-14</v>
      </c>
      <c r="DQ223" s="1">
        <v>-708</v>
      </c>
      <c r="DR223" s="1">
        <v>-274</v>
      </c>
      <c r="DS223" s="1">
        <v>872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18253.48</v>
      </c>
      <c r="EA223" s="1" t="s">
        <v>534</v>
      </c>
    </row>
    <row r="224" spans="1:131" x14ac:dyDescent="0.2">
      <c r="A224" s="2" t="s">
        <v>535</v>
      </c>
      <c r="B224" s="1">
        <v>-8.8800000000000008</v>
      </c>
      <c r="C224" s="1">
        <v>0</v>
      </c>
      <c r="D224" s="1">
        <v>0</v>
      </c>
      <c r="E224" s="1">
        <v>0</v>
      </c>
      <c r="F224" s="1">
        <v>-2.2400000000000002</v>
      </c>
      <c r="G224" s="1">
        <v>0</v>
      </c>
      <c r="H224" s="1">
        <v>0</v>
      </c>
      <c r="I224" s="1">
        <v>0</v>
      </c>
      <c r="J224" s="1">
        <v>-9.6199999999999992</v>
      </c>
      <c r="K224" s="1">
        <v>-33.6</v>
      </c>
      <c r="L224" s="1">
        <v>0</v>
      </c>
      <c r="M224" s="1">
        <v>0</v>
      </c>
      <c r="N224" s="1">
        <v>0</v>
      </c>
      <c r="O224" s="1">
        <v>-529.20000000000005</v>
      </c>
      <c r="P224" s="1">
        <v>0</v>
      </c>
      <c r="Q224" s="1">
        <v>-31.8</v>
      </c>
      <c r="R224" s="1">
        <v>-1.2</v>
      </c>
      <c r="S224" s="1">
        <v>0</v>
      </c>
      <c r="T224" s="1">
        <v>0</v>
      </c>
      <c r="U224" s="1">
        <v>-34.04</v>
      </c>
      <c r="V224" s="1">
        <v>-2.4</v>
      </c>
      <c r="W224" s="1">
        <v>-118.68</v>
      </c>
      <c r="X224" s="1">
        <v>-92.4</v>
      </c>
      <c r="Y224" s="1">
        <v>-24</v>
      </c>
      <c r="Z224" s="1">
        <v>0</v>
      </c>
      <c r="AA224" s="1">
        <v>0</v>
      </c>
      <c r="AB224" s="1">
        <v>0</v>
      </c>
      <c r="AC224" s="1">
        <v>-20.16</v>
      </c>
      <c r="AD224" s="1">
        <v>-0.56000000000000005</v>
      </c>
      <c r="AE224" s="1">
        <v>-9.6</v>
      </c>
      <c r="AF224" s="1">
        <v>0</v>
      </c>
      <c r="AG224" s="1">
        <v>0</v>
      </c>
      <c r="AH224" s="1">
        <v>-2.2200000000000002</v>
      </c>
      <c r="AI224" s="1">
        <v>-9.6</v>
      </c>
      <c r="AJ224" s="1">
        <v>-7.36</v>
      </c>
      <c r="AK224" s="1">
        <v>-221.4</v>
      </c>
      <c r="AL224" s="1">
        <v>0</v>
      </c>
      <c r="AM224" s="1">
        <v>0</v>
      </c>
      <c r="AN224" s="1">
        <v>-6.24</v>
      </c>
      <c r="AO224" s="1">
        <v>0</v>
      </c>
      <c r="AP224" s="1">
        <v>0</v>
      </c>
      <c r="AQ224" s="1">
        <v>0</v>
      </c>
      <c r="AR224" s="1">
        <v>-32.25</v>
      </c>
      <c r="AS224" s="1">
        <v>-43</v>
      </c>
      <c r="AT224" s="1">
        <v>0</v>
      </c>
      <c r="AU224" s="1">
        <v>-184</v>
      </c>
      <c r="AV224" s="1">
        <v>-52.9</v>
      </c>
      <c r="AW224" s="1">
        <v>0</v>
      </c>
      <c r="AX224" s="1">
        <v>0</v>
      </c>
      <c r="AY224" s="1">
        <v>0</v>
      </c>
      <c r="AZ224" s="1">
        <v>0</v>
      </c>
      <c r="BA224" s="1">
        <v>-2.4</v>
      </c>
      <c r="BB224" s="1">
        <v>0</v>
      </c>
      <c r="BC224" s="1">
        <v>0</v>
      </c>
      <c r="BD224" s="1">
        <v>-3</v>
      </c>
      <c r="BE224" s="1">
        <v>0</v>
      </c>
      <c r="BF224" s="1">
        <v>-1.6</v>
      </c>
      <c r="BG224" s="1">
        <v>-99</v>
      </c>
      <c r="BH224" s="1">
        <v>-1</v>
      </c>
      <c r="BI224" s="1">
        <v>0</v>
      </c>
      <c r="BJ224" s="1">
        <v>-41.6</v>
      </c>
      <c r="BK224" s="1">
        <v>0</v>
      </c>
      <c r="BL224" s="1">
        <v>-1.5</v>
      </c>
      <c r="BM224" s="1">
        <v>0</v>
      </c>
      <c r="BN224" s="1">
        <v>0</v>
      </c>
      <c r="BO224" s="1">
        <v>0</v>
      </c>
      <c r="BP224" s="1">
        <v>-5.6</v>
      </c>
      <c r="BQ224" s="1">
        <v>0</v>
      </c>
      <c r="BR224" s="1">
        <v>0</v>
      </c>
      <c r="BS224" s="1">
        <v>-88.5</v>
      </c>
      <c r="BT224" s="1">
        <v>-6</v>
      </c>
      <c r="BU224" s="1">
        <v>0</v>
      </c>
      <c r="BV224" s="1">
        <v>0</v>
      </c>
      <c r="BW224" s="1">
        <v>0</v>
      </c>
      <c r="BX224" s="1">
        <v>0</v>
      </c>
      <c r="BY224" s="1">
        <v>-92.4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-38.799999999999997</v>
      </c>
      <c r="CG224" s="1">
        <v>-1.2</v>
      </c>
      <c r="CH224" s="1">
        <v>0</v>
      </c>
      <c r="CI224" s="1">
        <v>0</v>
      </c>
      <c r="CJ224" s="1">
        <v>0</v>
      </c>
      <c r="CK224" s="1">
        <v>-596.6</v>
      </c>
      <c r="CL224" s="1">
        <v>0</v>
      </c>
      <c r="CM224" s="1">
        <v>0</v>
      </c>
      <c r="CN224" s="1">
        <v>0</v>
      </c>
      <c r="CO224" s="1">
        <v>-6</v>
      </c>
      <c r="CP224" s="1">
        <v>-5.6</v>
      </c>
      <c r="CQ224" s="1">
        <v>-8.9600000000000009</v>
      </c>
      <c r="CR224" s="1">
        <v>-5.6</v>
      </c>
      <c r="CS224" s="1">
        <v>0</v>
      </c>
      <c r="CT224" s="1">
        <v>0</v>
      </c>
      <c r="CU224" s="1">
        <v>-6</v>
      </c>
      <c r="CV224" s="1">
        <v>0</v>
      </c>
      <c r="CW224" s="1">
        <v>0</v>
      </c>
      <c r="CX224" s="1">
        <v>0</v>
      </c>
      <c r="CY224" s="1">
        <v>-1.08</v>
      </c>
      <c r="CZ224" s="1">
        <v>-4.8</v>
      </c>
      <c r="DA224" s="1">
        <v>0</v>
      </c>
      <c r="DB224" s="1">
        <v>-10.5</v>
      </c>
      <c r="DC224" s="1">
        <v>0</v>
      </c>
      <c r="DD224" s="1">
        <v>-142.5</v>
      </c>
      <c r="DE224" s="1">
        <v>-6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-6.4</v>
      </c>
      <c r="DL224" s="1">
        <v>-3</v>
      </c>
      <c r="DM224" s="1">
        <v>0</v>
      </c>
      <c r="DN224" s="1">
        <v>-1</v>
      </c>
      <c r="DO224" s="1">
        <v>-2</v>
      </c>
      <c r="DP224" s="1">
        <v>-6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-2671.989999999998</v>
      </c>
      <c r="EA224" s="1" t="s">
        <v>535</v>
      </c>
    </row>
    <row r="225" spans="1:131" x14ac:dyDescent="0.2">
      <c r="A225" s="2" t="s">
        <v>536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Y225" s="1">
        <v>0</v>
      </c>
      <c r="DZ225" s="1">
        <v>0</v>
      </c>
      <c r="EA225" s="1" t="s">
        <v>536</v>
      </c>
    </row>
    <row r="226" spans="1:131" x14ac:dyDescent="0.2">
      <c r="A226" s="2" t="s">
        <v>537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Y226" s="1">
        <v>0</v>
      </c>
      <c r="DZ226" s="1">
        <v>0</v>
      </c>
      <c r="EA226" s="1" t="s">
        <v>537</v>
      </c>
    </row>
    <row r="227" spans="1:131" x14ac:dyDescent="0.2">
      <c r="A227" s="2" t="s">
        <v>538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Y227" s="1">
        <v>0</v>
      </c>
      <c r="DZ227" s="1">
        <v>0</v>
      </c>
      <c r="EA227" s="1" t="s">
        <v>538</v>
      </c>
    </row>
    <row r="228" spans="1:131" x14ac:dyDescent="0.2">
      <c r="A228" s="2" t="s">
        <v>539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Y228" s="1">
        <v>0</v>
      </c>
      <c r="DZ228" s="1">
        <v>0</v>
      </c>
      <c r="EA228" s="1" t="s">
        <v>539</v>
      </c>
    </row>
    <row r="229" spans="1:131" x14ac:dyDescent="0.2">
      <c r="A229" s="2"/>
    </row>
    <row r="230" spans="1:131" x14ac:dyDescent="0.2">
      <c r="A230" s="2" t="s">
        <v>540</v>
      </c>
    </row>
    <row r="231" spans="1:131" x14ac:dyDescent="0.2">
      <c r="A231" s="2" t="s">
        <v>541</v>
      </c>
      <c r="B231" s="1">
        <v>2033.646</v>
      </c>
      <c r="E231" s="1">
        <v>346.32</v>
      </c>
      <c r="F231" s="1">
        <v>521.91999999999996</v>
      </c>
      <c r="G231" s="1">
        <v>461.76</v>
      </c>
      <c r="I231" s="1">
        <v>242.72</v>
      </c>
      <c r="J231" s="1">
        <v>219.04</v>
      </c>
      <c r="K231" s="1">
        <v>960.96</v>
      </c>
      <c r="M231" s="1">
        <v>0</v>
      </c>
      <c r="O231" s="1">
        <v>10450.719999999999</v>
      </c>
      <c r="P231" s="1">
        <v>72.400000000000006</v>
      </c>
      <c r="Q231" s="1">
        <v>534</v>
      </c>
      <c r="R231" s="1">
        <v>313.2</v>
      </c>
      <c r="S231" s="1">
        <v>49.2</v>
      </c>
      <c r="T231" s="1">
        <v>228</v>
      </c>
      <c r="U231" s="1">
        <v>1578.42</v>
      </c>
      <c r="X231" s="1">
        <v>360.12</v>
      </c>
      <c r="Y231" s="1">
        <v>112.8</v>
      </c>
      <c r="Z231" s="1">
        <v>522</v>
      </c>
      <c r="AA231" s="1">
        <v>122.4</v>
      </c>
      <c r="AB231" s="1">
        <v>262.08</v>
      </c>
      <c r="AC231" s="1">
        <v>536.76</v>
      </c>
      <c r="AD231" s="1">
        <v>85.12</v>
      </c>
      <c r="AE231" s="1">
        <v>10588.8</v>
      </c>
      <c r="AF231" s="1">
        <v>0</v>
      </c>
      <c r="AG231" s="1">
        <v>1152</v>
      </c>
      <c r="AJ231" s="1">
        <v>426.88</v>
      </c>
      <c r="AK231" s="1">
        <v>2560.1999999999998</v>
      </c>
      <c r="AL231" s="1">
        <v>4704</v>
      </c>
      <c r="AM231" s="1">
        <v>27.6</v>
      </c>
      <c r="AN231" s="1">
        <v>330.46</v>
      </c>
      <c r="AR231" s="1">
        <v>1390.875</v>
      </c>
      <c r="AS231" s="1">
        <v>414</v>
      </c>
      <c r="AU231" s="1">
        <v>521</v>
      </c>
      <c r="AV231" s="1">
        <v>900</v>
      </c>
      <c r="AW231" s="1">
        <v>72</v>
      </c>
      <c r="AX231" s="1">
        <v>474</v>
      </c>
      <c r="AY231" s="1">
        <v>135</v>
      </c>
      <c r="AZ231" s="1">
        <v>33.6</v>
      </c>
      <c r="BA231" s="1">
        <v>115.2</v>
      </c>
      <c r="BB231" s="1">
        <v>128.4</v>
      </c>
      <c r="BC231" s="1">
        <v>93</v>
      </c>
      <c r="BE231" s="1">
        <v>260</v>
      </c>
      <c r="BF231" s="1">
        <v>47.2</v>
      </c>
      <c r="BG231" s="1">
        <v>7155</v>
      </c>
      <c r="BH231" s="1">
        <v>101.875</v>
      </c>
      <c r="BJ231" s="1">
        <v>2332.8000000000002</v>
      </c>
      <c r="BK231" s="1">
        <v>137.6</v>
      </c>
      <c r="BL231" s="1">
        <v>129</v>
      </c>
      <c r="BM231" s="1">
        <v>129.6</v>
      </c>
      <c r="BO231" s="1">
        <v>39</v>
      </c>
      <c r="BP231" s="1">
        <v>288</v>
      </c>
      <c r="BQ231" s="1">
        <v>272.39999999999998</v>
      </c>
      <c r="BR231" s="1">
        <v>522</v>
      </c>
      <c r="BS231" s="1">
        <v>1810.25</v>
      </c>
      <c r="BT231" s="1">
        <v>759</v>
      </c>
      <c r="BU231" s="1">
        <v>128.4</v>
      </c>
      <c r="BW231" s="1">
        <v>95.4</v>
      </c>
      <c r="BX231" s="1">
        <v>9060</v>
      </c>
      <c r="BY231" s="1">
        <v>5958</v>
      </c>
      <c r="BZ231" s="1">
        <v>264</v>
      </c>
      <c r="CA231" s="1">
        <v>810</v>
      </c>
      <c r="CB231" s="1">
        <v>451.5</v>
      </c>
      <c r="CC231" s="1">
        <v>166.8</v>
      </c>
      <c r="CD231" s="1">
        <v>62.4</v>
      </c>
      <c r="CE231" s="1">
        <v>0</v>
      </c>
      <c r="CF231" s="1">
        <v>8414.7999999999993</v>
      </c>
      <c r="CG231" s="1">
        <v>615.20000000000005</v>
      </c>
      <c r="CK231" s="1">
        <v>157.6</v>
      </c>
      <c r="CL231" s="1">
        <v>434</v>
      </c>
      <c r="CN231" s="1">
        <v>171</v>
      </c>
      <c r="CO231" s="1">
        <v>981</v>
      </c>
      <c r="CT231" s="1">
        <v>66</v>
      </c>
      <c r="CV231" s="1">
        <v>928.8</v>
      </c>
      <c r="CW231" s="1">
        <v>384</v>
      </c>
      <c r="CY231" s="1">
        <v>1304.6400000000001</v>
      </c>
      <c r="DB231" s="1">
        <v>2983.75</v>
      </c>
      <c r="DD231" s="1">
        <v>2974.5</v>
      </c>
      <c r="DE231" s="1">
        <v>4176</v>
      </c>
      <c r="DF231" s="1">
        <v>970.5</v>
      </c>
      <c r="DG231" s="1">
        <v>145.19999999999999</v>
      </c>
      <c r="DH231" s="1">
        <v>1035</v>
      </c>
      <c r="DI231" s="1">
        <v>1188</v>
      </c>
      <c r="DK231" s="1">
        <v>880</v>
      </c>
      <c r="DL231" s="1">
        <v>889</v>
      </c>
      <c r="DM231" s="1">
        <v>1116</v>
      </c>
      <c r="DN231" s="1">
        <v>304</v>
      </c>
      <c r="DO231" s="1">
        <v>215</v>
      </c>
      <c r="DP231" s="1">
        <v>339</v>
      </c>
      <c r="DR231" s="1">
        <v>396</v>
      </c>
      <c r="DS231" s="1">
        <v>672</v>
      </c>
      <c r="DZ231" s="1">
        <v>106801.81600000001</v>
      </c>
      <c r="EA231" s="1" t="s">
        <v>541</v>
      </c>
    </row>
    <row r="232" spans="1:131" x14ac:dyDescent="0.2">
      <c r="A232" s="2" t="s">
        <v>542</v>
      </c>
      <c r="B232" s="1">
        <v>1644.4380000000001</v>
      </c>
      <c r="E232" s="1">
        <v>642.32000000000005</v>
      </c>
      <c r="F232" s="1">
        <v>904.96</v>
      </c>
      <c r="G232" s="1">
        <v>837.68</v>
      </c>
      <c r="I232" s="1">
        <v>257.52</v>
      </c>
      <c r="J232" s="1">
        <v>444</v>
      </c>
      <c r="K232" s="1">
        <v>300.16000000000003</v>
      </c>
      <c r="M232" s="1">
        <v>408</v>
      </c>
      <c r="O232" s="1">
        <v>24572.799999999999</v>
      </c>
      <c r="P232" s="1">
        <v>246.6</v>
      </c>
      <c r="Q232" s="1">
        <v>3339.6</v>
      </c>
      <c r="R232" s="1">
        <v>357.6</v>
      </c>
      <c r="S232" s="1">
        <v>147.6</v>
      </c>
      <c r="T232" s="1">
        <v>540</v>
      </c>
      <c r="U232" s="1">
        <v>1514.04</v>
      </c>
      <c r="X232" s="1">
        <v>1422.48</v>
      </c>
      <c r="Y232" s="1">
        <v>128.4</v>
      </c>
      <c r="Z232" s="1">
        <v>1168.8</v>
      </c>
      <c r="AA232" s="1">
        <v>205.2</v>
      </c>
      <c r="AB232" s="1">
        <v>589.12</v>
      </c>
      <c r="AC232" s="1">
        <v>1340.64</v>
      </c>
      <c r="AD232" s="1">
        <v>183.68</v>
      </c>
      <c r="AE232" s="1">
        <v>1315.2</v>
      </c>
      <c r="AF232" s="1">
        <v>0</v>
      </c>
      <c r="AG232" s="1">
        <v>710.4</v>
      </c>
      <c r="AJ232" s="1">
        <v>463.68</v>
      </c>
      <c r="AK232" s="1">
        <v>9955.6</v>
      </c>
      <c r="AL232" s="1">
        <v>660</v>
      </c>
      <c r="AM232" s="1">
        <v>42</v>
      </c>
      <c r="AN232" s="1">
        <v>365.04</v>
      </c>
      <c r="AR232" s="1">
        <v>2213.5</v>
      </c>
      <c r="AS232" s="1">
        <v>686</v>
      </c>
      <c r="AU232" s="1">
        <v>644</v>
      </c>
      <c r="AV232" s="1">
        <v>1240</v>
      </c>
      <c r="AW232" s="1">
        <v>252</v>
      </c>
      <c r="AX232" s="1">
        <v>898.5</v>
      </c>
      <c r="AY232" s="1">
        <v>154.5</v>
      </c>
      <c r="AZ232" s="1">
        <v>37.6</v>
      </c>
      <c r="BA232" s="1">
        <v>634.4</v>
      </c>
      <c r="BB232" s="1">
        <v>501.6</v>
      </c>
      <c r="BC232" s="1">
        <v>227</v>
      </c>
      <c r="BE232" s="1">
        <v>842</v>
      </c>
      <c r="BF232" s="1">
        <v>155.19999999999999</v>
      </c>
      <c r="BG232" s="1">
        <v>5575</v>
      </c>
      <c r="BH232" s="1">
        <v>244.5</v>
      </c>
      <c r="BJ232" s="1">
        <v>4327.2</v>
      </c>
      <c r="BK232" s="1">
        <v>720</v>
      </c>
      <c r="BL232" s="1">
        <v>181.5</v>
      </c>
      <c r="BM232" s="1">
        <v>680.4</v>
      </c>
      <c r="BO232" s="1">
        <v>246</v>
      </c>
      <c r="BP232" s="1">
        <v>1132</v>
      </c>
      <c r="BQ232" s="1">
        <v>596.4</v>
      </c>
      <c r="BR232" s="1">
        <v>1072.5</v>
      </c>
      <c r="BS232" s="1">
        <v>1844.5</v>
      </c>
      <c r="BT232" s="1">
        <v>432</v>
      </c>
      <c r="BU232" s="1">
        <v>657.6</v>
      </c>
      <c r="BW232" s="1">
        <v>232.2</v>
      </c>
      <c r="BX232" s="1">
        <v>11319</v>
      </c>
      <c r="BY232" s="1">
        <v>8599.2000000000007</v>
      </c>
      <c r="BZ232" s="1">
        <v>0</v>
      </c>
      <c r="CA232" s="1">
        <v>2412.7199999999998</v>
      </c>
      <c r="CB232" s="1">
        <v>1248</v>
      </c>
      <c r="CC232" s="1">
        <v>301.2</v>
      </c>
      <c r="CD232" s="1">
        <v>294</v>
      </c>
      <c r="CE232" s="1">
        <v>276</v>
      </c>
      <c r="CF232" s="1">
        <v>15789.6</v>
      </c>
      <c r="CG232" s="1">
        <v>500.4</v>
      </c>
      <c r="CK232" s="1">
        <v>162</v>
      </c>
      <c r="CL232" s="1">
        <v>369</v>
      </c>
      <c r="CN232" s="1">
        <v>142.5</v>
      </c>
      <c r="CO232" s="1">
        <v>2155</v>
      </c>
      <c r="CT232" s="1">
        <v>244.8</v>
      </c>
      <c r="CV232" s="1">
        <v>2511</v>
      </c>
      <c r="CW232" s="1">
        <v>0</v>
      </c>
      <c r="CY232" s="1">
        <v>941.76</v>
      </c>
      <c r="DB232" s="1">
        <v>1501</v>
      </c>
      <c r="DD232" s="1">
        <v>7584</v>
      </c>
      <c r="DE232" s="1">
        <v>4077</v>
      </c>
      <c r="DF232" s="1">
        <v>1809</v>
      </c>
      <c r="DG232" s="1">
        <v>326.39999999999998</v>
      </c>
      <c r="DH232" s="1">
        <v>1417.5</v>
      </c>
      <c r="DI232" s="1">
        <v>2130</v>
      </c>
      <c r="DK232" s="1">
        <v>728.4</v>
      </c>
      <c r="DL232" s="1">
        <v>917.5</v>
      </c>
      <c r="DM232" s="1">
        <v>874</v>
      </c>
      <c r="DN232" s="1">
        <v>285</v>
      </c>
      <c r="DO232" s="1">
        <v>129</v>
      </c>
      <c r="DP232" s="1">
        <v>60</v>
      </c>
      <c r="DR232" s="1">
        <v>48</v>
      </c>
      <c r="DS232" s="1">
        <v>606</v>
      </c>
      <c r="DZ232" s="1">
        <v>150894.63800000001</v>
      </c>
      <c r="EA232" s="1" t="s">
        <v>542</v>
      </c>
    </row>
    <row r="233" spans="1:131" x14ac:dyDescent="0.2">
      <c r="A233" s="2" t="s">
        <v>543</v>
      </c>
      <c r="B233" s="1">
        <v>1744.134</v>
      </c>
      <c r="E233" s="1">
        <v>358.16</v>
      </c>
      <c r="F233" s="1">
        <v>1989.4</v>
      </c>
      <c r="G233" s="1">
        <v>953.12</v>
      </c>
      <c r="I233" s="1">
        <v>287.12</v>
      </c>
      <c r="J233" s="1">
        <v>544.64</v>
      </c>
      <c r="K233" s="1">
        <v>638.4</v>
      </c>
      <c r="M233" s="1">
        <v>407.84</v>
      </c>
      <c r="O233" s="1">
        <v>19313.560000000001</v>
      </c>
      <c r="P233" s="1">
        <v>225</v>
      </c>
      <c r="Q233" s="1">
        <v>1502.4</v>
      </c>
      <c r="R233" s="1">
        <v>1020</v>
      </c>
      <c r="S233" s="1">
        <v>56.4</v>
      </c>
      <c r="T233" s="1">
        <v>816</v>
      </c>
      <c r="U233" s="1">
        <v>2044.62</v>
      </c>
      <c r="X233" s="1">
        <v>413.76</v>
      </c>
      <c r="Y233" s="1">
        <v>206.28</v>
      </c>
      <c r="Z233" s="1">
        <v>1596</v>
      </c>
      <c r="AA233" s="1">
        <v>93.6</v>
      </c>
      <c r="AB233" s="1">
        <v>418.88</v>
      </c>
      <c r="AC233" s="1">
        <v>2764.16</v>
      </c>
      <c r="AD233" s="1">
        <v>239.68</v>
      </c>
      <c r="AE233" s="1">
        <v>3302.4</v>
      </c>
      <c r="AF233" s="1">
        <v>0</v>
      </c>
      <c r="AG233" s="1">
        <v>768</v>
      </c>
      <c r="AJ233" s="1">
        <v>515.20000000000005</v>
      </c>
      <c r="AK233" s="1">
        <v>8688.7999999999993</v>
      </c>
      <c r="AL233" s="1">
        <v>756</v>
      </c>
      <c r="AM233" s="1">
        <v>68.400000000000006</v>
      </c>
      <c r="AN233" s="1">
        <v>509.6</v>
      </c>
      <c r="AR233" s="1">
        <v>2330</v>
      </c>
      <c r="AS233" s="1">
        <v>679</v>
      </c>
      <c r="AU233" s="1">
        <v>999</v>
      </c>
      <c r="AV233" s="1">
        <v>2853.6</v>
      </c>
      <c r="AW233" s="1">
        <v>192</v>
      </c>
      <c r="AX233" s="1">
        <v>798</v>
      </c>
      <c r="AY233" s="1">
        <v>204</v>
      </c>
      <c r="AZ233" s="1">
        <v>319.2</v>
      </c>
      <c r="BA233" s="1">
        <v>288</v>
      </c>
      <c r="BB233" s="1">
        <v>274.8</v>
      </c>
      <c r="BC233" s="1">
        <v>131</v>
      </c>
      <c r="BE233" s="1">
        <v>1030</v>
      </c>
      <c r="BF233" s="1">
        <v>139.4</v>
      </c>
      <c r="BG233" s="1">
        <v>5328</v>
      </c>
      <c r="BH233" s="1">
        <v>161</v>
      </c>
      <c r="BJ233" s="1">
        <v>5728</v>
      </c>
      <c r="BK233" s="1">
        <v>125.6</v>
      </c>
      <c r="BL233" s="1">
        <v>192</v>
      </c>
      <c r="BM233" s="1">
        <v>391.2</v>
      </c>
      <c r="BO233" s="1">
        <v>123</v>
      </c>
      <c r="BP233" s="1">
        <v>384</v>
      </c>
      <c r="BQ233" s="1">
        <v>277.2</v>
      </c>
      <c r="BR233" s="1">
        <v>652.5</v>
      </c>
      <c r="BS233" s="1">
        <v>1961.25</v>
      </c>
      <c r="BT233" s="1">
        <v>354</v>
      </c>
      <c r="BU233" s="1">
        <v>770.4</v>
      </c>
      <c r="BW233" s="1">
        <v>133.19999999999999</v>
      </c>
      <c r="BX233" s="1">
        <v>13143</v>
      </c>
      <c r="BY233" s="1">
        <v>7220.4</v>
      </c>
      <c r="BZ233" s="1">
        <v>192</v>
      </c>
      <c r="CA233" s="1">
        <v>3234.6</v>
      </c>
      <c r="CB233" s="1">
        <v>733.5</v>
      </c>
      <c r="CC233" s="1">
        <v>142.80000000000001</v>
      </c>
      <c r="CD233" s="1">
        <v>120</v>
      </c>
      <c r="CE233" s="1">
        <v>288</v>
      </c>
      <c r="CF233" s="1">
        <v>12616.6</v>
      </c>
      <c r="CG233" s="1">
        <v>459</v>
      </c>
      <c r="CK233" s="1">
        <v>255</v>
      </c>
      <c r="CL233" s="1">
        <v>429</v>
      </c>
      <c r="CN233" s="1">
        <v>111</v>
      </c>
      <c r="CO233" s="1">
        <v>3219</v>
      </c>
      <c r="CT233" s="1">
        <v>165.6</v>
      </c>
      <c r="CV233" s="1">
        <v>3164.4</v>
      </c>
      <c r="CW233" s="1">
        <v>0</v>
      </c>
      <c r="CY233" s="1">
        <v>1422.36</v>
      </c>
      <c r="DB233" s="1">
        <v>2036</v>
      </c>
      <c r="DD233" s="1">
        <v>6696</v>
      </c>
      <c r="DE233" s="1">
        <v>3597</v>
      </c>
      <c r="DF233" s="1">
        <v>1255.5</v>
      </c>
      <c r="DG233" s="1">
        <v>145.19999999999999</v>
      </c>
      <c r="DH233" s="1">
        <v>2512.5</v>
      </c>
      <c r="DI233" s="1">
        <v>3738</v>
      </c>
      <c r="DK233" s="1">
        <v>939</v>
      </c>
      <c r="DL233" s="1">
        <v>747</v>
      </c>
      <c r="DM233" s="1">
        <v>744</v>
      </c>
      <c r="DN233" s="1">
        <v>210</v>
      </c>
      <c r="DO233" s="1">
        <v>111.5</v>
      </c>
      <c r="DP233" s="1">
        <v>90</v>
      </c>
      <c r="DR233" s="1">
        <v>78</v>
      </c>
      <c r="DS233" s="1">
        <v>522</v>
      </c>
      <c r="DZ233" s="1">
        <v>149398.864</v>
      </c>
      <c r="EA233" s="1" t="s">
        <v>543</v>
      </c>
    </row>
    <row r="234" spans="1:131" x14ac:dyDescent="0.2">
      <c r="A234" s="2" t="s">
        <v>544</v>
      </c>
      <c r="B234" s="1">
        <v>3515.9960000000001</v>
      </c>
      <c r="E234" s="1">
        <v>408.48</v>
      </c>
      <c r="F234" s="1">
        <v>1973.44</v>
      </c>
      <c r="G234" s="1">
        <v>1024.1600000000001</v>
      </c>
      <c r="I234" s="1">
        <v>266.39999999999998</v>
      </c>
      <c r="J234" s="1">
        <v>456.58</v>
      </c>
      <c r="K234" s="1">
        <v>1657.6</v>
      </c>
      <c r="M234" s="1">
        <v>612</v>
      </c>
      <c r="O234" s="1">
        <v>29958.6</v>
      </c>
      <c r="P234" s="1">
        <v>556.20000000000005</v>
      </c>
      <c r="Q234" s="1">
        <v>1855.2</v>
      </c>
      <c r="R234" s="1">
        <v>1083.5999999999999</v>
      </c>
      <c r="S234" s="1">
        <v>72</v>
      </c>
      <c r="T234" s="1">
        <v>1254</v>
      </c>
      <c r="U234" s="1">
        <v>4003.03</v>
      </c>
      <c r="X234" s="1">
        <v>524.76</v>
      </c>
      <c r="Y234" s="1">
        <v>284.27999999999997</v>
      </c>
      <c r="Z234" s="1">
        <v>1792.8</v>
      </c>
      <c r="AA234" s="1">
        <v>102</v>
      </c>
      <c r="AB234" s="1">
        <v>448</v>
      </c>
      <c r="AC234" s="1">
        <v>2076.7600000000002</v>
      </c>
      <c r="AD234" s="1">
        <v>225.12</v>
      </c>
      <c r="AE234" s="1">
        <v>1497.6</v>
      </c>
      <c r="AF234" s="1">
        <v>1.8</v>
      </c>
      <c r="AG234" s="1">
        <v>528</v>
      </c>
      <c r="AJ234" s="1">
        <v>621.91999999999996</v>
      </c>
      <c r="AK234" s="1">
        <v>11496.6</v>
      </c>
      <c r="AL234" s="1">
        <v>2661</v>
      </c>
      <c r="AM234" s="1">
        <v>61.2</v>
      </c>
      <c r="AN234" s="1">
        <v>209.04</v>
      </c>
      <c r="AR234" s="1">
        <v>3599</v>
      </c>
      <c r="AS234" s="1">
        <v>671</v>
      </c>
      <c r="AU234" s="1">
        <v>840</v>
      </c>
      <c r="AV234" s="1">
        <v>1430.4</v>
      </c>
      <c r="AW234" s="1">
        <v>489.6</v>
      </c>
      <c r="AX234" s="1">
        <v>721.5</v>
      </c>
      <c r="AY234" s="1">
        <v>168</v>
      </c>
      <c r="AZ234" s="1">
        <v>1191.2</v>
      </c>
      <c r="BA234" s="1">
        <v>460.8</v>
      </c>
      <c r="BB234" s="1">
        <v>343.2</v>
      </c>
      <c r="BC234" s="1">
        <v>113</v>
      </c>
      <c r="BE234" s="1">
        <v>970</v>
      </c>
      <c r="BF234" s="1">
        <v>183.2</v>
      </c>
      <c r="BG234" s="1">
        <v>2049.75</v>
      </c>
      <c r="BH234" s="1">
        <v>139.5</v>
      </c>
      <c r="BJ234" s="1">
        <v>4435.2</v>
      </c>
      <c r="BK234" s="1">
        <v>300.8</v>
      </c>
      <c r="BL234" s="1">
        <v>162</v>
      </c>
      <c r="BM234" s="1">
        <v>547.20000000000005</v>
      </c>
      <c r="BO234" s="1">
        <v>101</v>
      </c>
      <c r="BP234" s="1">
        <v>675.2</v>
      </c>
      <c r="BQ234" s="1">
        <v>824.4</v>
      </c>
      <c r="BR234" s="1">
        <v>624</v>
      </c>
      <c r="BS234" s="1">
        <v>2595.25</v>
      </c>
      <c r="BT234" s="1">
        <v>317</v>
      </c>
      <c r="BU234" s="1">
        <v>1010.4</v>
      </c>
      <c r="BW234" s="1">
        <v>131.4</v>
      </c>
      <c r="BX234" s="1">
        <v>5052</v>
      </c>
      <c r="BY234" s="1">
        <v>15076.8</v>
      </c>
      <c r="BZ234" s="1">
        <v>374.4</v>
      </c>
      <c r="CA234" s="1">
        <v>4044.6</v>
      </c>
      <c r="CB234" s="1">
        <v>790.5</v>
      </c>
      <c r="CC234" s="1">
        <v>102</v>
      </c>
      <c r="CD234" s="1">
        <v>120</v>
      </c>
      <c r="CE234" s="1">
        <v>768</v>
      </c>
      <c r="CF234" s="1">
        <v>11053.6</v>
      </c>
      <c r="CG234" s="1">
        <v>320.39999999999998</v>
      </c>
      <c r="CK234" s="1">
        <v>314.39999999999998</v>
      </c>
      <c r="CL234" s="1">
        <v>320.5</v>
      </c>
      <c r="CN234" s="1">
        <v>127.5</v>
      </c>
      <c r="CO234" s="1">
        <v>2822.5</v>
      </c>
      <c r="CT234" s="1">
        <v>181.2</v>
      </c>
      <c r="CV234" s="1">
        <v>1938.6</v>
      </c>
      <c r="CW234" s="1">
        <v>0</v>
      </c>
      <c r="CY234" s="1">
        <v>2015.28</v>
      </c>
      <c r="DB234" s="1">
        <v>1752.5</v>
      </c>
      <c r="DD234" s="1">
        <v>9406.5</v>
      </c>
      <c r="DE234" s="1">
        <v>4500</v>
      </c>
      <c r="DF234" s="1">
        <v>1101</v>
      </c>
      <c r="DG234" s="1">
        <v>165.6</v>
      </c>
      <c r="DH234" s="1">
        <v>2482.5</v>
      </c>
      <c r="DI234" s="1">
        <v>2975</v>
      </c>
      <c r="DK234" s="1">
        <v>1122.2</v>
      </c>
      <c r="DL234" s="1">
        <v>993.5</v>
      </c>
      <c r="DM234" s="1">
        <v>806</v>
      </c>
      <c r="DN234" s="1">
        <v>210</v>
      </c>
      <c r="DO234" s="1">
        <v>113.5</v>
      </c>
      <c r="DP234" s="1">
        <v>42</v>
      </c>
      <c r="DR234" s="1">
        <v>432</v>
      </c>
      <c r="DS234" s="1">
        <v>372</v>
      </c>
      <c r="DZ234" s="1">
        <v>168218.74600000001</v>
      </c>
      <c r="EA234" s="1" t="s">
        <v>544</v>
      </c>
    </row>
    <row r="235" spans="1:131" x14ac:dyDescent="0.2">
      <c r="A235" s="2" t="s">
        <v>545</v>
      </c>
      <c r="B235" s="1">
        <v>3465.0219999999999</v>
      </c>
      <c r="E235" s="1">
        <v>290.08</v>
      </c>
      <c r="F235" s="1">
        <v>2116.8000000000002</v>
      </c>
      <c r="G235" s="1">
        <v>1491.84</v>
      </c>
      <c r="I235" s="1">
        <v>325.60000000000002</v>
      </c>
      <c r="J235" s="1">
        <v>905.76</v>
      </c>
      <c r="K235" s="1">
        <v>4518.08</v>
      </c>
      <c r="M235" s="1">
        <v>408</v>
      </c>
      <c r="O235" s="1">
        <v>32499.599999999999</v>
      </c>
      <c r="P235" s="1">
        <v>562.20000000000005</v>
      </c>
      <c r="Q235" s="1">
        <v>1713.84</v>
      </c>
      <c r="R235" s="1">
        <v>1185.5999999999999</v>
      </c>
      <c r="S235" s="1">
        <v>58.8</v>
      </c>
      <c r="T235" s="1">
        <v>906</v>
      </c>
      <c r="U235" s="1">
        <v>5514.48</v>
      </c>
      <c r="X235" s="1">
        <v>1105.68</v>
      </c>
      <c r="Y235" s="1">
        <v>252.72</v>
      </c>
      <c r="Z235" s="1">
        <v>2028</v>
      </c>
      <c r="AA235" s="1">
        <v>70.8</v>
      </c>
      <c r="AB235" s="1">
        <v>273.27999999999997</v>
      </c>
      <c r="AC235" s="1">
        <v>2273.04</v>
      </c>
      <c r="AD235" s="1">
        <v>268.24</v>
      </c>
      <c r="AE235" s="1">
        <v>4617.6000000000004</v>
      </c>
      <c r="AF235" s="1">
        <v>1314</v>
      </c>
      <c r="AG235" s="1">
        <v>2256</v>
      </c>
      <c r="AJ235" s="1">
        <v>673.44</v>
      </c>
      <c r="AK235" s="1">
        <v>8954.6</v>
      </c>
      <c r="AL235" s="1">
        <v>3966</v>
      </c>
      <c r="AM235" s="1">
        <v>45.6</v>
      </c>
      <c r="AN235" s="1">
        <v>282.88</v>
      </c>
      <c r="AR235" s="1">
        <v>3089.25</v>
      </c>
      <c r="AS235" s="1">
        <v>461.5</v>
      </c>
      <c r="AU235" s="1">
        <v>1356</v>
      </c>
      <c r="AV235" s="1">
        <v>1451.4</v>
      </c>
      <c r="AW235" s="1">
        <v>264</v>
      </c>
      <c r="AX235" s="1">
        <v>799.5</v>
      </c>
      <c r="AY235" s="1">
        <v>148.5</v>
      </c>
      <c r="AZ235" s="1">
        <v>141.6</v>
      </c>
      <c r="BA235" s="1">
        <v>345.6</v>
      </c>
      <c r="BB235" s="1">
        <v>282</v>
      </c>
      <c r="BC235" s="1">
        <v>151</v>
      </c>
      <c r="BE235" s="1">
        <v>1160</v>
      </c>
      <c r="BF235" s="1">
        <v>148.4</v>
      </c>
      <c r="BG235" s="1">
        <v>1713</v>
      </c>
      <c r="BH235" s="1">
        <v>167.5</v>
      </c>
      <c r="BJ235" s="1">
        <v>5300</v>
      </c>
      <c r="BK235" s="1">
        <v>850.4</v>
      </c>
      <c r="BL235" s="1">
        <v>94.5</v>
      </c>
      <c r="BM235" s="1">
        <v>432</v>
      </c>
      <c r="BO235" s="1">
        <v>122</v>
      </c>
      <c r="BP235" s="1">
        <v>541.6</v>
      </c>
      <c r="BQ235" s="1">
        <v>519.6</v>
      </c>
      <c r="BR235" s="1">
        <v>574.5</v>
      </c>
      <c r="BS235" s="1">
        <v>2158.5</v>
      </c>
      <c r="BT235" s="1">
        <v>261</v>
      </c>
      <c r="BU235" s="1">
        <v>570</v>
      </c>
      <c r="BW235" s="1">
        <v>207</v>
      </c>
      <c r="BX235" s="1">
        <v>11913</v>
      </c>
      <c r="BY235" s="1">
        <v>8733.6</v>
      </c>
      <c r="BZ235" s="1">
        <v>288</v>
      </c>
      <c r="CA235" s="1">
        <v>2916</v>
      </c>
      <c r="CB235" s="1">
        <v>639</v>
      </c>
      <c r="CC235" s="1">
        <v>51.6</v>
      </c>
      <c r="CD235" s="1">
        <v>79.2</v>
      </c>
      <c r="CE235" s="1">
        <v>960</v>
      </c>
      <c r="CF235" s="1">
        <v>2865.2</v>
      </c>
      <c r="CG235" s="1">
        <v>644</v>
      </c>
      <c r="CK235" s="1">
        <v>582.4</v>
      </c>
      <c r="CL235" s="1">
        <v>427</v>
      </c>
      <c r="CN235" s="1">
        <v>81</v>
      </c>
      <c r="CO235" s="1">
        <v>3144</v>
      </c>
      <c r="CT235" s="1">
        <v>75.599999999999994</v>
      </c>
      <c r="CV235" s="1">
        <v>2143.8000000000002</v>
      </c>
      <c r="CW235" s="1">
        <v>0</v>
      </c>
      <c r="CY235" s="1">
        <v>1458</v>
      </c>
      <c r="DB235" s="1">
        <v>2319</v>
      </c>
      <c r="DD235" s="1">
        <v>5871.5</v>
      </c>
      <c r="DE235" s="1">
        <v>4665</v>
      </c>
      <c r="DF235" s="1">
        <v>816</v>
      </c>
      <c r="DG235" s="1">
        <v>93.6</v>
      </c>
      <c r="DH235" s="1">
        <v>1246.5</v>
      </c>
      <c r="DI235" s="1">
        <v>4026</v>
      </c>
      <c r="DK235" s="1">
        <v>804.4</v>
      </c>
      <c r="DL235" s="1">
        <v>1185</v>
      </c>
      <c r="DM235" s="1">
        <v>1524</v>
      </c>
      <c r="DN235" s="1">
        <v>151</v>
      </c>
      <c r="DO235" s="1">
        <v>200</v>
      </c>
      <c r="DP235" s="1">
        <v>48</v>
      </c>
      <c r="DR235" s="1">
        <v>250</v>
      </c>
      <c r="DS235" s="1">
        <v>786</v>
      </c>
      <c r="DZ235" s="1">
        <v>168641.33199999999</v>
      </c>
      <c r="EA235" s="1" t="s">
        <v>545</v>
      </c>
    </row>
    <row r="236" spans="1:131" x14ac:dyDescent="0.2">
      <c r="A236" s="2" t="s">
        <v>546</v>
      </c>
      <c r="B236" s="1">
        <v>3269.5219999999999</v>
      </c>
      <c r="E236" s="1">
        <v>213.12</v>
      </c>
      <c r="F236" s="1">
        <v>1611.68</v>
      </c>
      <c r="G236" s="1">
        <v>973.1</v>
      </c>
      <c r="I236" s="1">
        <v>372.96</v>
      </c>
      <c r="J236" s="1">
        <v>615.67999999999995</v>
      </c>
      <c r="K236" s="1">
        <v>2067.52</v>
      </c>
      <c r="M236" s="1">
        <v>204</v>
      </c>
      <c r="O236" s="1">
        <v>15167.32</v>
      </c>
      <c r="P236" s="1">
        <v>581.4</v>
      </c>
      <c r="Q236" s="1">
        <v>2150.7600000000002</v>
      </c>
      <c r="R236" s="1">
        <v>2031.72</v>
      </c>
      <c r="S236" s="1">
        <v>117.6</v>
      </c>
      <c r="T236" s="1">
        <v>798</v>
      </c>
      <c r="U236" s="1">
        <v>1725.68</v>
      </c>
      <c r="X236" s="1">
        <v>1080.3599999999999</v>
      </c>
      <c r="Y236" s="1">
        <v>205.44</v>
      </c>
      <c r="Z236" s="1">
        <v>1372.8</v>
      </c>
      <c r="AA236" s="1">
        <v>74.400000000000006</v>
      </c>
      <c r="AB236" s="1">
        <v>259.83999999999997</v>
      </c>
      <c r="AC236" s="1">
        <v>1471.96</v>
      </c>
      <c r="AD236" s="1">
        <v>186.48</v>
      </c>
      <c r="AE236" s="1">
        <v>2424</v>
      </c>
      <c r="AF236" s="1">
        <v>432</v>
      </c>
      <c r="AG236" s="1">
        <v>1075.2</v>
      </c>
      <c r="AJ236" s="1">
        <v>638.02</v>
      </c>
      <c r="AK236" s="1">
        <v>8154.4</v>
      </c>
      <c r="AL236" s="1">
        <v>2442</v>
      </c>
      <c r="AM236" s="1">
        <v>28.8</v>
      </c>
      <c r="AN236" s="1">
        <v>291.2</v>
      </c>
      <c r="AR236" s="1">
        <v>2433.5</v>
      </c>
      <c r="AS236" s="1">
        <v>503.125</v>
      </c>
      <c r="AU236" s="1">
        <v>875</v>
      </c>
      <c r="AV236" s="1">
        <v>1061.0999999999999</v>
      </c>
      <c r="AW236" s="1">
        <v>265.2</v>
      </c>
      <c r="AX236" s="1">
        <v>894</v>
      </c>
      <c r="AY236" s="1">
        <v>181.5</v>
      </c>
      <c r="AZ236" s="1">
        <v>286.39999999999998</v>
      </c>
      <c r="BA236" s="1">
        <v>288</v>
      </c>
      <c r="BB236" s="1">
        <v>349.2</v>
      </c>
      <c r="BC236" s="1">
        <v>93</v>
      </c>
      <c r="BE236" s="1">
        <v>900</v>
      </c>
      <c r="BF236" s="1">
        <v>160.6</v>
      </c>
      <c r="BG236" s="1">
        <v>5116.625</v>
      </c>
      <c r="BH236" s="1">
        <v>247</v>
      </c>
      <c r="BJ236" s="1">
        <v>4526.8999999999996</v>
      </c>
      <c r="BK236" s="1">
        <v>129.6</v>
      </c>
      <c r="BL236" s="1">
        <v>168</v>
      </c>
      <c r="BM236" s="1">
        <v>516</v>
      </c>
      <c r="BO236" s="1">
        <v>103</v>
      </c>
      <c r="BP236" s="1">
        <v>518.4</v>
      </c>
      <c r="BQ236" s="1">
        <v>570</v>
      </c>
      <c r="BR236" s="1">
        <v>634.5</v>
      </c>
      <c r="BS236" s="1">
        <v>2507.25</v>
      </c>
      <c r="BT236" s="1">
        <v>157</v>
      </c>
      <c r="BU236" s="1">
        <v>1333.2</v>
      </c>
      <c r="BW236" s="1">
        <v>234.3</v>
      </c>
      <c r="BX236" s="1">
        <v>2619</v>
      </c>
      <c r="BY236" s="1">
        <v>16225.2</v>
      </c>
      <c r="BZ236" s="1">
        <v>288</v>
      </c>
      <c r="CA236" s="1">
        <v>2106</v>
      </c>
      <c r="CB236" s="1">
        <v>630</v>
      </c>
      <c r="CC236" s="1">
        <v>49.2</v>
      </c>
      <c r="CD236" s="1">
        <v>75.599999999999994</v>
      </c>
      <c r="CE236" s="1">
        <v>516</v>
      </c>
      <c r="CF236" s="1">
        <v>274.60000000000002</v>
      </c>
      <c r="CG236" s="1">
        <v>435</v>
      </c>
      <c r="CK236" s="1">
        <v>372.6</v>
      </c>
      <c r="CL236" s="1">
        <v>367</v>
      </c>
      <c r="CN236" s="1">
        <v>120</v>
      </c>
      <c r="CO236" s="1">
        <v>2622</v>
      </c>
      <c r="CT236" s="1">
        <v>154.80000000000001</v>
      </c>
      <c r="CV236" s="1">
        <v>1490.4</v>
      </c>
      <c r="CW236" s="1">
        <v>96</v>
      </c>
      <c r="CY236" s="1">
        <v>1405.08</v>
      </c>
      <c r="DB236" s="1">
        <v>1987.5</v>
      </c>
      <c r="DD236" s="1">
        <v>3601.5</v>
      </c>
      <c r="DE236" s="1">
        <v>3684</v>
      </c>
      <c r="DF236" s="1">
        <v>981</v>
      </c>
      <c r="DG236" s="1">
        <v>78</v>
      </c>
      <c r="DH236" s="1">
        <v>1147.5</v>
      </c>
      <c r="DI236" s="1">
        <v>2727</v>
      </c>
      <c r="DK236" s="1">
        <v>517.4</v>
      </c>
      <c r="DL236" s="1">
        <v>1173</v>
      </c>
      <c r="DM236" s="1">
        <v>1000</v>
      </c>
      <c r="DN236" s="1">
        <v>197</v>
      </c>
      <c r="DO236" s="1">
        <v>115.5</v>
      </c>
      <c r="DP236" s="1">
        <v>45</v>
      </c>
      <c r="DR236" s="1">
        <v>312</v>
      </c>
      <c r="DS236" s="1">
        <v>774</v>
      </c>
      <c r="DZ236" s="1">
        <v>125276.242</v>
      </c>
      <c r="EA236" s="1" t="s">
        <v>546</v>
      </c>
    </row>
    <row r="237" spans="1:131" x14ac:dyDescent="0.2">
      <c r="A237" s="2"/>
    </row>
    <row r="238" spans="1:131" x14ac:dyDescent="0.2">
      <c r="A238" s="2"/>
    </row>
    <row r="239" spans="1:131" x14ac:dyDescent="0.2">
      <c r="A239" s="2"/>
    </row>
    <row r="240" spans="1:131" x14ac:dyDescent="0.2">
      <c r="A240" s="2" t="s">
        <v>547</v>
      </c>
      <c r="B240" s="1">
        <v>1606.3440000000001</v>
      </c>
      <c r="F240" s="1">
        <v>3386.88</v>
      </c>
      <c r="G240" s="1">
        <v>1989.12</v>
      </c>
      <c r="I240" s="1">
        <v>6674.8</v>
      </c>
      <c r="J240" s="1">
        <v>631.59</v>
      </c>
      <c r="K240" s="1">
        <v>3727.36</v>
      </c>
      <c r="O240" s="1">
        <v>11181.52</v>
      </c>
      <c r="P240" s="1">
        <v>208.8</v>
      </c>
      <c r="Q240" s="1">
        <v>3318</v>
      </c>
      <c r="R240" s="1">
        <v>416.4</v>
      </c>
      <c r="U240" s="1">
        <v>2999.96</v>
      </c>
      <c r="X240" s="1">
        <v>439.08</v>
      </c>
      <c r="Z240" s="1">
        <v>1317.6</v>
      </c>
      <c r="AC240" s="1">
        <v>1955.24</v>
      </c>
      <c r="AJ240" s="1">
        <v>1151.8399999999999</v>
      </c>
      <c r="AK240" s="1">
        <v>11571</v>
      </c>
      <c r="AL240" s="1">
        <v>534</v>
      </c>
      <c r="AM240" s="1">
        <v>135.6</v>
      </c>
      <c r="AN240" s="1">
        <v>173.94</v>
      </c>
      <c r="AR240" s="1">
        <v>1740</v>
      </c>
      <c r="AS240" s="1">
        <v>334</v>
      </c>
      <c r="AU240" s="1">
        <v>297</v>
      </c>
      <c r="AV240" s="1">
        <v>1488.2</v>
      </c>
      <c r="AW240" s="1">
        <v>423.6</v>
      </c>
      <c r="AX240" s="1">
        <v>930</v>
      </c>
      <c r="AY240" s="1">
        <v>190.5</v>
      </c>
      <c r="BF240" s="1">
        <v>4.2</v>
      </c>
      <c r="BG240" s="1">
        <v>1419</v>
      </c>
      <c r="BJ240" s="1">
        <v>1857.2</v>
      </c>
      <c r="BL240" s="1">
        <v>157.5</v>
      </c>
      <c r="BQ240" s="1">
        <v>618</v>
      </c>
      <c r="BR240" s="1">
        <v>864</v>
      </c>
      <c r="BS240" s="1">
        <v>3481.75</v>
      </c>
      <c r="BT240" s="1">
        <v>42</v>
      </c>
      <c r="BX240" s="1">
        <v>26034</v>
      </c>
      <c r="BY240" s="1">
        <v>16494</v>
      </c>
      <c r="CA240" s="1">
        <v>3153.6</v>
      </c>
      <c r="CE240" s="1">
        <v>240</v>
      </c>
      <c r="CL240" s="1">
        <v>425</v>
      </c>
      <c r="CO240" s="1">
        <v>204</v>
      </c>
      <c r="CV240" s="1">
        <v>2035.8</v>
      </c>
      <c r="CY240" s="1">
        <v>1184.76</v>
      </c>
      <c r="DB240" s="1">
        <v>2380.75</v>
      </c>
      <c r="DD240" s="1">
        <v>7995</v>
      </c>
      <c r="DE240" s="1">
        <v>3060</v>
      </c>
      <c r="DH240" s="1">
        <v>1852.5</v>
      </c>
      <c r="DI240" s="1">
        <v>924</v>
      </c>
      <c r="DL240" s="1">
        <v>1225</v>
      </c>
      <c r="DM240" s="1">
        <v>604</v>
      </c>
      <c r="DR240" s="1">
        <v>144</v>
      </c>
      <c r="DS240" s="1">
        <v>438</v>
      </c>
      <c r="DZ240" s="1">
        <v>185876.26300000001</v>
      </c>
      <c r="EA240" s="1" t="s">
        <v>547</v>
      </c>
    </row>
    <row r="241" spans="1:133" x14ac:dyDescent="0.2">
      <c r="A241" s="2" t="s">
        <v>548</v>
      </c>
    </row>
    <row r="242" spans="1:133" x14ac:dyDescent="0.2">
      <c r="A242" s="2"/>
      <c r="B242" s="1" t="s">
        <v>155</v>
      </c>
      <c r="F242" s="1" t="s">
        <v>549</v>
      </c>
      <c r="G242" s="1" t="s">
        <v>550</v>
      </c>
      <c r="I242" s="1" t="s">
        <v>551</v>
      </c>
      <c r="J242" s="1" t="s">
        <v>229</v>
      </c>
      <c r="K242" s="1" t="s">
        <v>552</v>
      </c>
      <c r="O242" s="1" t="s">
        <v>553</v>
      </c>
      <c r="P242" s="1" t="s">
        <v>198</v>
      </c>
      <c r="Q242" s="1" t="s">
        <v>554</v>
      </c>
      <c r="R242" s="1" t="s">
        <v>292</v>
      </c>
      <c r="U242" s="1" t="s">
        <v>555</v>
      </c>
      <c r="X242" s="1" t="s">
        <v>556</v>
      </c>
      <c r="Z242" s="1" t="s">
        <v>301</v>
      </c>
      <c r="AC242" s="1" t="s">
        <v>557</v>
      </c>
      <c r="AJ242" s="1" t="s">
        <v>558</v>
      </c>
      <c r="AK242" s="1" t="s">
        <v>311</v>
      </c>
      <c r="AL242" s="1" t="s">
        <v>559</v>
      </c>
      <c r="AM242" s="1" t="s">
        <v>312</v>
      </c>
      <c r="AN242" s="1" t="s">
        <v>560</v>
      </c>
      <c r="AR242" s="1" t="s">
        <v>227</v>
      </c>
      <c r="AS242" s="1" t="s">
        <v>561</v>
      </c>
      <c r="AU242" s="1" t="s">
        <v>562</v>
      </c>
      <c r="AV242" s="1" t="s">
        <v>563</v>
      </c>
      <c r="AW242" s="1" t="s">
        <v>564</v>
      </c>
      <c r="AX242" s="1" t="s">
        <v>565</v>
      </c>
      <c r="AY242" s="1" t="s">
        <v>566</v>
      </c>
      <c r="BF242" s="1" t="s">
        <v>218</v>
      </c>
      <c r="BG242" s="1" t="s">
        <v>213</v>
      </c>
      <c r="BJ242" s="1" t="s">
        <v>215</v>
      </c>
      <c r="BL242" s="1" t="s">
        <v>567</v>
      </c>
      <c r="BQ242" s="1" t="s">
        <v>568</v>
      </c>
      <c r="BR242" s="1" t="s">
        <v>569</v>
      </c>
      <c r="BS242" s="1" t="s">
        <v>570</v>
      </c>
      <c r="BT242" s="1" t="s">
        <v>571</v>
      </c>
      <c r="BX242" s="1" t="s">
        <v>572</v>
      </c>
      <c r="BY242" s="1" t="s">
        <v>573</v>
      </c>
      <c r="CA242" s="1" t="s">
        <v>574</v>
      </c>
      <c r="CB242" s="1" t="s">
        <v>575</v>
      </c>
      <c r="CE242" s="1" t="s">
        <v>576</v>
      </c>
      <c r="CL242" s="1" t="s">
        <v>577</v>
      </c>
      <c r="CO242" s="1" t="s">
        <v>578</v>
      </c>
      <c r="CV242" s="1" t="s">
        <v>579</v>
      </c>
      <c r="CY242" s="1" t="s">
        <v>266</v>
      </c>
      <c r="DB242" s="1" t="s">
        <v>260</v>
      </c>
      <c r="DD242" s="1" t="s">
        <v>261</v>
      </c>
      <c r="DE242" s="1" t="s">
        <v>580</v>
      </c>
      <c r="DF242" s="1" t="s">
        <v>581</v>
      </c>
      <c r="DH242" s="1" t="s">
        <v>582</v>
      </c>
      <c r="DI242" s="1" t="s">
        <v>583</v>
      </c>
      <c r="DL242" s="1" t="s">
        <v>584</v>
      </c>
      <c r="DM242" s="1" t="s">
        <v>585</v>
      </c>
      <c r="DR242" s="1" t="s">
        <v>279</v>
      </c>
      <c r="DS242" s="1" t="s">
        <v>207</v>
      </c>
      <c r="DT242" s="1" t="s">
        <v>205</v>
      </c>
      <c r="DU242" s="1" t="s">
        <v>586</v>
      </c>
      <c r="DV242" s="1" t="s">
        <v>204</v>
      </c>
      <c r="DW242" s="1" t="s">
        <v>587</v>
      </c>
      <c r="DX242" s="1" t="s">
        <v>588</v>
      </c>
      <c r="DY242" s="1" t="s">
        <v>206</v>
      </c>
      <c r="DZ242" s="1" t="s">
        <v>589</v>
      </c>
      <c r="EA242" s="1" t="s">
        <v>195</v>
      </c>
      <c r="EB242" s="1" t="s">
        <v>590</v>
      </c>
      <c r="EC242" s="1" t="s">
        <v>591</v>
      </c>
    </row>
    <row r="243" spans="1:133" x14ac:dyDescent="0.2">
      <c r="A243" s="2"/>
      <c r="F243" s="1" t="s">
        <v>592</v>
      </c>
      <c r="G243" s="1" t="s">
        <v>593</v>
      </c>
      <c r="I243" s="1" t="s">
        <v>594</v>
      </c>
      <c r="J243" s="1" t="s">
        <v>354</v>
      </c>
      <c r="K243" s="1" t="s">
        <v>595</v>
      </c>
      <c r="O243" s="1" t="s">
        <v>596</v>
      </c>
      <c r="P243" s="1" t="s">
        <v>324</v>
      </c>
      <c r="Q243" s="1" t="s">
        <v>597</v>
      </c>
      <c r="R243" s="1" t="s">
        <v>415</v>
      </c>
      <c r="U243" s="1" t="s">
        <v>405</v>
      </c>
      <c r="X243" s="1" t="s">
        <v>424</v>
      </c>
      <c r="Z243" s="1" t="s">
        <v>423</v>
      </c>
      <c r="AC243" s="1">
        <v>326636013</v>
      </c>
      <c r="AJ243" s="1" t="s">
        <v>598</v>
      </c>
      <c r="AK243" s="1" t="s">
        <v>433</v>
      </c>
      <c r="AL243" s="1" t="s">
        <v>599</v>
      </c>
      <c r="AM243" s="1" t="s">
        <v>434</v>
      </c>
      <c r="AN243" s="1" t="s">
        <v>600</v>
      </c>
      <c r="AR243" s="1" t="s">
        <v>352</v>
      </c>
      <c r="AS243" s="1" t="s">
        <v>601</v>
      </c>
      <c r="AU243" s="1" t="s">
        <v>359</v>
      </c>
      <c r="AV243" s="1" t="s">
        <v>371</v>
      </c>
      <c r="AW243" s="1" t="s">
        <v>602</v>
      </c>
      <c r="AX243" s="1" t="s">
        <v>350</v>
      </c>
      <c r="AY243" s="1" t="s">
        <v>337</v>
      </c>
      <c r="BF243" s="1" t="s">
        <v>343</v>
      </c>
      <c r="BG243" s="1" t="s">
        <v>338</v>
      </c>
      <c r="BJ243" s="1" t="s">
        <v>340</v>
      </c>
      <c r="BL243" s="1" t="s">
        <v>603</v>
      </c>
      <c r="BQ243" s="1" t="s">
        <v>364</v>
      </c>
      <c r="BR243" s="1" t="s">
        <v>362</v>
      </c>
      <c r="BS243" s="1" t="s">
        <v>604</v>
      </c>
      <c r="BT243" s="1" t="s">
        <v>605</v>
      </c>
      <c r="BX243" s="1" t="s">
        <v>363</v>
      </c>
      <c r="BY243" s="1" t="s">
        <v>377</v>
      </c>
      <c r="CA243" s="1" t="s">
        <v>375</v>
      </c>
      <c r="CB243" s="1" t="s">
        <v>606</v>
      </c>
      <c r="CE243" s="1" t="s">
        <v>607</v>
      </c>
      <c r="CL243" s="1" t="s">
        <v>608</v>
      </c>
      <c r="CO243" s="1" t="s">
        <v>609</v>
      </c>
      <c r="CV243" s="1" t="s">
        <v>610</v>
      </c>
      <c r="CY243" s="1" t="s">
        <v>389</v>
      </c>
      <c r="DB243" s="1" t="s">
        <v>383</v>
      </c>
      <c r="DD243" s="1" t="s">
        <v>384</v>
      </c>
      <c r="DE243" s="1">
        <v>326635016</v>
      </c>
      <c r="DF243" s="1" t="s">
        <v>391</v>
      </c>
      <c r="DH243" s="1" t="s">
        <v>611</v>
      </c>
      <c r="DI243" s="1" t="s">
        <v>612</v>
      </c>
      <c r="DL243" s="1" t="s">
        <v>613</v>
      </c>
      <c r="DM243" s="1" t="s">
        <v>614</v>
      </c>
      <c r="DR243" s="1" t="s">
        <v>402</v>
      </c>
      <c r="DS243" s="1" t="s">
        <v>332</v>
      </c>
      <c r="DT243" s="1" t="s">
        <v>330</v>
      </c>
      <c r="DU243" s="1" t="s">
        <v>615</v>
      </c>
      <c r="DV243" s="1" t="s">
        <v>329</v>
      </c>
      <c r="DW243" s="1" t="s">
        <v>616</v>
      </c>
      <c r="DX243" s="1" t="s">
        <v>617</v>
      </c>
      <c r="DY243" s="1" t="s">
        <v>331</v>
      </c>
      <c r="DZ243" s="1" t="s">
        <v>618</v>
      </c>
      <c r="EA243" s="1" t="s">
        <v>321</v>
      </c>
      <c r="EB243" s="1" t="s">
        <v>619</v>
      </c>
      <c r="EC243" s="1" t="s">
        <v>620</v>
      </c>
    </row>
    <row r="244" spans="1:133" x14ac:dyDescent="0.2">
      <c r="A244" s="2" t="s">
        <v>155</v>
      </c>
      <c r="B244" s="1">
        <v>157659.82810000001</v>
      </c>
      <c r="F244" s="1">
        <v>817.36599999999999</v>
      </c>
      <c r="G244" s="1">
        <v>193.202</v>
      </c>
      <c r="I244" s="1">
        <v>12.757999999999999</v>
      </c>
      <c r="J244" s="1">
        <v>276.64</v>
      </c>
      <c r="K244" s="1">
        <v>28.113099999999999</v>
      </c>
      <c r="O244" s="1">
        <v>18.2</v>
      </c>
      <c r="P244" s="1">
        <v>5526.32</v>
      </c>
      <c r="Q244" s="1">
        <v>421.2</v>
      </c>
      <c r="R244" s="1">
        <v>1280.8800000000001</v>
      </c>
      <c r="U244" s="1">
        <v>243</v>
      </c>
      <c r="X244" s="1">
        <v>240</v>
      </c>
      <c r="Z244" s="1">
        <v>1381.5</v>
      </c>
      <c r="AC244" s="1">
        <v>49.5</v>
      </c>
      <c r="AJ244" s="1">
        <v>543</v>
      </c>
      <c r="AK244" s="1">
        <v>50</v>
      </c>
      <c r="AL244" s="1">
        <v>219</v>
      </c>
      <c r="AM244" s="1">
        <v>564</v>
      </c>
      <c r="AN244" s="1">
        <v>162</v>
      </c>
      <c r="AR244" s="1">
        <v>942</v>
      </c>
      <c r="AU244" s="1">
        <v>631.125</v>
      </c>
      <c r="AV244" s="1">
        <v>1.6</v>
      </c>
      <c r="AW244" s="1">
        <v>173.9</v>
      </c>
      <c r="AX244" s="1">
        <v>1078.24</v>
      </c>
      <c r="AY244" s="1">
        <v>8.2799999999999994</v>
      </c>
      <c r="BF244" s="1">
        <v>1536.92</v>
      </c>
      <c r="BG244" s="1">
        <v>462.24</v>
      </c>
      <c r="BJ244" s="1">
        <v>1198.8</v>
      </c>
      <c r="BL244" s="1">
        <v>209</v>
      </c>
      <c r="BQ244" s="1">
        <v>169.5</v>
      </c>
      <c r="BR244" s="1">
        <v>1839.3</v>
      </c>
      <c r="BS244" s="1">
        <v>12.6</v>
      </c>
      <c r="BX244" s="1">
        <v>963</v>
      </c>
      <c r="BY244" s="1">
        <v>120</v>
      </c>
      <c r="CA244" s="1">
        <v>4170.2</v>
      </c>
      <c r="CB244" s="1">
        <v>259</v>
      </c>
      <c r="CE244" s="1">
        <v>33.75</v>
      </c>
      <c r="CL244" s="1">
        <v>1352.4</v>
      </c>
      <c r="CO244" s="1">
        <v>48</v>
      </c>
      <c r="CV244" s="1">
        <v>60</v>
      </c>
      <c r="CY244" s="1">
        <v>8436.4</v>
      </c>
      <c r="DB244" s="1">
        <v>2090.75</v>
      </c>
      <c r="DD244" s="1">
        <v>84</v>
      </c>
      <c r="DE244" s="1">
        <v>91.5</v>
      </c>
      <c r="DF244" s="1">
        <v>2949.48</v>
      </c>
      <c r="DH244" s="1">
        <v>381</v>
      </c>
      <c r="DI244" s="1">
        <v>1200.78</v>
      </c>
      <c r="DL244" s="1">
        <v>451.62</v>
      </c>
      <c r="DM244" s="1">
        <v>444</v>
      </c>
      <c r="DR244" s="1">
        <v>484</v>
      </c>
      <c r="DS244" s="1">
        <v>348</v>
      </c>
      <c r="DT244" s="1">
        <v>313.2</v>
      </c>
      <c r="DU244" s="1">
        <v>470.96</v>
      </c>
      <c r="DV244" s="1">
        <v>19722.64</v>
      </c>
      <c r="DW244" s="1">
        <v>3.7</v>
      </c>
      <c r="DX244" s="1">
        <v>606.96</v>
      </c>
      <c r="DY244" s="1">
        <v>2421.7199999999998</v>
      </c>
      <c r="DZ244" s="1">
        <v>41.83</v>
      </c>
      <c r="EA244" s="1">
        <v>1639.68</v>
      </c>
      <c r="EB244" s="1">
        <v>207.88399999999999</v>
      </c>
      <c r="EC244" s="1">
        <v>814.5</v>
      </c>
    </row>
    <row r="245" spans="1:133" x14ac:dyDescent="0.2">
      <c r="A245" s="2"/>
    </row>
    <row r="246" spans="1:133" x14ac:dyDescent="0.2">
      <c r="A246" s="2"/>
      <c r="J246" s="1" t="s">
        <v>354</v>
      </c>
      <c r="P246" s="1" t="s">
        <v>324</v>
      </c>
      <c r="R246" s="1" t="s">
        <v>415</v>
      </c>
      <c r="U246" s="1" t="s">
        <v>405</v>
      </c>
      <c r="X246" s="1" t="s">
        <v>424</v>
      </c>
      <c r="Z246" s="1" t="s">
        <v>423</v>
      </c>
      <c r="AK246" s="1" t="s">
        <v>433</v>
      </c>
      <c r="AM246" s="1" t="s">
        <v>434</v>
      </c>
      <c r="AR246" s="1" t="s">
        <v>352</v>
      </c>
      <c r="AU246" s="1" t="s">
        <v>359</v>
      </c>
      <c r="AV246" s="1" t="s">
        <v>371</v>
      </c>
      <c r="AX246" s="1" t="s">
        <v>350</v>
      </c>
      <c r="AY246" s="1" t="s">
        <v>337</v>
      </c>
      <c r="BF246" s="1" t="s">
        <v>343</v>
      </c>
      <c r="BG246" s="1" t="s">
        <v>338</v>
      </c>
      <c r="BJ246" s="1" t="s">
        <v>340</v>
      </c>
      <c r="BQ246" s="1" t="s">
        <v>364</v>
      </c>
      <c r="BR246" s="1" t="s">
        <v>362</v>
      </c>
      <c r="BX246" s="1" t="s">
        <v>363</v>
      </c>
      <c r="BY246" s="1" t="s">
        <v>377</v>
      </c>
      <c r="CA246" s="1" t="s">
        <v>375</v>
      </c>
      <c r="CY246" s="1" t="s">
        <v>389</v>
      </c>
      <c r="DB246" s="1" t="s">
        <v>383</v>
      </c>
      <c r="DD246" s="1" t="s">
        <v>384</v>
      </c>
      <c r="DF246" s="1" t="s">
        <v>391</v>
      </c>
      <c r="DR246" s="1" t="s">
        <v>402</v>
      </c>
      <c r="DS246" s="1" t="s">
        <v>332</v>
      </c>
      <c r="DT246" s="1" t="s">
        <v>330</v>
      </c>
      <c r="DV246" s="1" t="s">
        <v>329</v>
      </c>
      <c r="DY246" s="1" t="s">
        <v>331</v>
      </c>
      <c r="EA246" s="1" t="s">
        <v>321</v>
      </c>
    </row>
    <row r="247" spans="1:133" x14ac:dyDescent="0.2">
      <c r="A247" s="2"/>
    </row>
    <row r="248" spans="1:133" x14ac:dyDescent="0.2">
      <c r="A248" s="2"/>
    </row>
    <row r="249" spans="1:133" x14ac:dyDescent="0.2">
      <c r="A249" s="2"/>
    </row>
    <row r="250" spans="1:133" x14ac:dyDescent="0.2">
      <c r="A250" s="2"/>
    </row>
    <row r="251" spans="1:133" x14ac:dyDescent="0.2">
      <c r="A251" s="2"/>
    </row>
    <row r="252" spans="1:133" x14ac:dyDescent="0.2">
      <c r="A252" s="2"/>
    </row>
    <row r="253" spans="1:133" x14ac:dyDescent="0.2">
      <c r="A253" s="2"/>
    </row>
    <row r="254" spans="1:133" x14ac:dyDescent="0.2">
      <c r="A254" s="2"/>
    </row>
    <row r="255" spans="1:133" x14ac:dyDescent="0.2">
      <c r="A255" s="2"/>
    </row>
    <row r="256" spans="1:133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1" x14ac:dyDescent="0.2">
      <c r="A273" s="2"/>
    </row>
    <row r="274" spans="1:131" x14ac:dyDescent="0.2">
      <c r="A274" s="2"/>
    </row>
    <row r="275" spans="1:131" x14ac:dyDescent="0.2">
      <c r="A275" s="2"/>
    </row>
    <row r="276" spans="1:131" x14ac:dyDescent="0.2">
      <c r="A276" s="2"/>
    </row>
    <row r="277" spans="1:131" x14ac:dyDescent="0.2">
      <c r="A277" s="2"/>
    </row>
    <row r="278" spans="1:131" x14ac:dyDescent="0.2">
      <c r="A278" s="2"/>
    </row>
    <row r="279" spans="1:131" x14ac:dyDescent="0.2">
      <c r="A279" s="2"/>
      <c r="B279" s="1" t="s">
        <v>549</v>
      </c>
      <c r="G279" s="1" t="s">
        <v>554</v>
      </c>
      <c r="J279" s="1" t="s">
        <v>621</v>
      </c>
      <c r="K279" s="1" t="s">
        <v>556</v>
      </c>
      <c r="U279" s="1" t="s">
        <v>557</v>
      </c>
      <c r="AJ279" s="1" t="s">
        <v>312</v>
      </c>
      <c r="AN279" s="1" t="s">
        <v>622</v>
      </c>
      <c r="AR279" s="1" t="s">
        <v>564</v>
      </c>
      <c r="AU279" s="1" t="s">
        <v>623</v>
      </c>
      <c r="AV279" s="1" t="s">
        <v>624</v>
      </c>
      <c r="AW279" s="1" t="s">
        <v>625</v>
      </c>
      <c r="AY279" s="1" t="s">
        <v>568</v>
      </c>
      <c r="BF279" s="1" t="s">
        <v>626</v>
      </c>
      <c r="BG279" s="1" t="s">
        <v>626</v>
      </c>
      <c r="BJ279" s="1" t="s">
        <v>573</v>
      </c>
      <c r="BL279" s="1" t="s">
        <v>627</v>
      </c>
      <c r="BQ279" s="1" t="s">
        <v>628</v>
      </c>
      <c r="BX279" s="1" t="s">
        <v>629</v>
      </c>
      <c r="BY279" s="1" t="s">
        <v>630</v>
      </c>
      <c r="CO279" s="1" t="s">
        <v>631</v>
      </c>
      <c r="CY279" s="1" t="s">
        <v>632</v>
      </c>
      <c r="DB279" s="1" t="s">
        <v>580</v>
      </c>
      <c r="DD279" s="1" t="s">
        <v>633</v>
      </c>
      <c r="DE279" s="1" t="s">
        <v>634</v>
      </c>
      <c r="DI279" s="1" t="s">
        <v>635</v>
      </c>
      <c r="DL279" s="1" t="s">
        <v>636</v>
      </c>
      <c r="DM279" s="1" t="s">
        <v>200</v>
      </c>
      <c r="DS279" s="1" t="s">
        <v>637</v>
      </c>
      <c r="DT279" s="1" t="s">
        <v>196</v>
      </c>
      <c r="DU279" s="1" t="s">
        <v>638</v>
      </c>
      <c r="DY279" s="1" t="s">
        <v>639</v>
      </c>
      <c r="DZ279" s="1" t="s">
        <v>640</v>
      </c>
    </row>
    <row r="280" spans="1:131" x14ac:dyDescent="0.2">
      <c r="A280" s="2" t="s">
        <v>641</v>
      </c>
      <c r="B280" s="1">
        <v>6</v>
      </c>
      <c r="G280" s="1">
        <v>130.4</v>
      </c>
      <c r="J280" s="1">
        <v>571.85</v>
      </c>
      <c r="K280" s="1">
        <v>551</v>
      </c>
      <c r="U280" s="1">
        <v>12</v>
      </c>
      <c r="AJ280" s="1">
        <v>392</v>
      </c>
      <c r="AN280" s="1">
        <v>40</v>
      </c>
      <c r="AR280" s="1">
        <v>25.9</v>
      </c>
      <c r="AU280" s="1">
        <v>83.72</v>
      </c>
      <c r="AV280" s="1">
        <v>929.2</v>
      </c>
      <c r="AW280" s="1">
        <v>432.4</v>
      </c>
      <c r="BF280" s="1">
        <v>42</v>
      </c>
      <c r="BG280" s="1">
        <v>42</v>
      </c>
      <c r="BJ280" s="1">
        <v>-1.5</v>
      </c>
      <c r="BL280" s="1">
        <v>2.1</v>
      </c>
      <c r="BQ280" s="1">
        <v>3</v>
      </c>
      <c r="BX280" s="1">
        <v>-45</v>
      </c>
      <c r="BY280" s="1">
        <v>168</v>
      </c>
      <c r="CO280" s="1">
        <v>2776</v>
      </c>
      <c r="CY280" s="1">
        <v>660.298</v>
      </c>
      <c r="DB280" s="1">
        <v>7.5</v>
      </c>
      <c r="DD280" s="1">
        <v>954.5</v>
      </c>
      <c r="DE280" s="1">
        <v>16.84</v>
      </c>
      <c r="DI280" s="1">
        <v>-4.25</v>
      </c>
      <c r="DL280" s="1">
        <v>409.28</v>
      </c>
      <c r="DM280" s="1">
        <v>120.96</v>
      </c>
      <c r="DS280" s="1">
        <v>70.400000000000006</v>
      </c>
      <c r="DT280" s="1">
        <v>136.6</v>
      </c>
      <c r="DU280" s="1">
        <v>121.41</v>
      </c>
      <c r="DY280" s="1">
        <v>429.40499999999997</v>
      </c>
      <c r="DZ280" s="1">
        <v>46756.084999999999</v>
      </c>
      <c r="EA280" s="1">
        <v>-18093.705000000002</v>
      </c>
    </row>
    <row r="281" spans="1:131" x14ac:dyDescent="0.2">
      <c r="A281" s="2" t="s">
        <v>642</v>
      </c>
      <c r="B281" s="1">
        <v>6</v>
      </c>
      <c r="J281" s="1">
        <v>1.08</v>
      </c>
      <c r="AR281" s="1">
        <v>3.7</v>
      </c>
      <c r="AU281" s="1">
        <v>5.52</v>
      </c>
      <c r="AY281" s="1">
        <v>1.5</v>
      </c>
      <c r="BJ281" s="1">
        <v>3</v>
      </c>
      <c r="BQ281" s="1">
        <v>1.5</v>
      </c>
      <c r="CO281" s="1">
        <v>1.2</v>
      </c>
      <c r="CY281" s="1">
        <v>3</v>
      </c>
      <c r="DD281" s="1">
        <v>132</v>
      </c>
      <c r="DL281" s="1">
        <v>110.88</v>
      </c>
      <c r="DU281" s="1">
        <v>2.2799999999999998</v>
      </c>
      <c r="DY281" s="1">
        <v>2.2200000000000002</v>
      </c>
      <c r="DZ281" s="1">
        <v>1521.7840000000001</v>
      </c>
      <c r="EA281" s="1">
        <v>7000.2059999999983</v>
      </c>
    </row>
    <row r="282" spans="1:131" x14ac:dyDescent="0.2">
      <c r="A282" s="2"/>
      <c r="AJ282" s="1" t="s">
        <v>312</v>
      </c>
      <c r="DM282" s="1" t="s">
        <v>200</v>
      </c>
      <c r="DT282" s="1" t="s">
        <v>196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8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4" t="s">
        <v>694</v>
      </c>
      <c r="B1" s="34" t="s">
        <v>694</v>
      </c>
    </row>
    <row r="2" spans="1:2" x14ac:dyDescent="0.2">
      <c r="A2" s="34" t="s">
        <v>551</v>
      </c>
      <c r="B2" s="34" t="s">
        <v>669</v>
      </c>
    </row>
    <row r="3" spans="1:2" x14ac:dyDescent="0.2">
      <c r="A3" s="34" t="s">
        <v>716</v>
      </c>
      <c r="B3" s="34" t="s">
        <v>669</v>
      </c>
    </row>
    <row r="4" spans="1:2" x14ac:dyDescent="0.2">
      <c r="A4" s="34" t="s">
        <v>229</v>
      </c>
      <c r="B4" s="34" t="s">
        <v>669</v>
      </c>
    </row>
    <row r="5" spans="1:2" x14ac:dyDescent="0.2">
      <c r="A5" s="34" t="s">
        <v>230</v>
      </c>
      <c r="B5" s="34" t="s">
        <v>669</v>
      </c>
    </row>
    <row r="6" spans="1:2" x14ac:dyDescent="0.2">
      <c r="A6" s="34" t="s">
        <v>552</v>
      </c>
      <c r="B6" s="34" t="s">
        <v>669</v>
      </c>
    </row>
    <row r="7" spans="1:2" x14ac:dyDescent="0.2">
      <c r="A7" s="34" t="s">
        <v>717</v>
      </c>
      <c r="B7" s="34" t="s">
        <v>669</v>
      </c>
    </row>
    <row r="8" spans="1:2" x14ac:dyDescent="0.2">
      <c r="A8" s="34" t="s">
        <v>226</v>
      </c>
      <c r="B8" s="34" t="s">
        <v>661</v>
      </c>
    </row>
    <row r="9" spans="1:2" x14ac:dyDescent="0.2">
      <c r="A9" s="34" t="s">
        <v>718</v>
      </c>
      <c r="B9" s="34" t="s">
        <v>661</v>
      </c>
    </row>
    <row r="10" spans="1:2" x14ac:dyDescent="0.2">
      <c r="A10" s="34" t="s">
        <v>220</v>
      </c>
      <c r="B10" s="34" t="s">
        <v>661</v>
      </c>
    </row>
    <row r="11" spans="1:2" x14ac:dyDescent="0.2">
      <c r="A11" s="34" t="s">
        <v>228</v>
      </c>
      <c r="B11" s="34" t="s">
        <v>664</v>
      </c>
    </row>
    <row r="12" spans="1:2" x14ac:dyDescent="0.2">
      <c r="A12" s="34" t="s">
        <v>719</v>
      </c>
      <c r="B12" s="34" t="s">
        <v>664</v>
      </c>
    </row>
    <row r="13" spans="1:2" x14ac:dyDescent="0.2">
      <c r="A13" s="34" t="s">
        <v>222</v>
      </c>
      <c r="B13" s="34" t="s">
        <v>664</v>
      </c>
    </row>
    <row r="14" spans="1:2" x14ac:dyDescent="0.2">
      <c r="A14" s="34" t="s">
        <v>227</v>
      </c>
      <c r="B14" s="34" t="s">
        <v>664</v>
      </c>
    </row>
    <row r="15" spans="1:2" x14ac:dyDescent="0.2">
      <c r="A15" s="34" t="s">
        <v>720</v>
      </c>
      <c r="B15" s="34" t="s">
        <v>664</v>
      </c>
    </row>
    <row r="16" spans="1:2" x14ac:dyDescent="0.2">
      <c r="A16" s="34" t="s">
        <v>219</v>
      </c>
      <c r="B16" s="34" t="s">
        <v>654</v>
      </c>
    </row>
    <row r="17" spans="1:2" x14ac:dyDescent="0.2">
      <c r="A17" s="34" t="s">
        <v>221</v>
      </c>
      <c r="B17" s="34" t="s">
        <v>661</v>
      </c>
    </row>
    <row r="18" spans="1:2" x14ac:dyDescent="0.2">
      <c r="A18" s="34" t="s">
        <v>223</v>
      </c>
      <c r="B18" s="34" t="s">
        <v>661</v>
      </c>
    </row>
    <row r="19" spans="1:2" x14ac:dyDescent="0.2">
      <c r="A19" s="34" t="s">
        <v>224</v>
      </c>
      <c r="B19" s="34" t="s">
        <v>661</v>
      </c>
    </row>
    <row r="20" spans="1:2" x14ac:dyDescent="0.2">
      <c r="A20" s="34" t="s">
        <v>565</v>
      </c>
      <c r="B20" s="34" t="s">
        <v>661</v>
      </c>
    </row>
    <row r="21" spans="1:2" x14ac:dyDescent="0.2">
      <c r="A21" s="34" t="s">
        <v>225</v>
      </c>
      <c r="B21" s="34" t="s">
        <v>661</v>
      </c>
    </row>
    <row r="22" spans="1:2" x14ac:dyDescent="0.2">
      <c r="A22" s="34" t="s">
        <v>212</v>
      </c>
      <c r="B22" s="34" t="s">
        <v>664</v>
      </c>
    </row>
    <row r="23" spans="1:2" x14ac:dyDescent="0.2">
      <c r="A23" s="34" t="s">
        <v>721</v>
      </c>
      <c r="B23" s="34" t="s">
        <v>664</v>
      </c>
    </row>
    <row r="24" spans="1:2" x14ac:dyDescent="0.2">
      <c r="A24" s="34" t="s">
        <v>217</v>
      </c>
      <c r="B24" s="34" t="s">
        <v>661</v>
      </c>
    </row>
    <row r="25" spans="1:2" x14ac:dyDescent="0.2">
      <c r="A25" s="34" t="s">
        <v>722</v>
      </c>
      <c r="B25" s="34" t="s">
        <v>661</v>
      </c>
    </row>
    <row r="26" spans="1:2" x14ac:dyDescent="0.2">
      <c r="A26" s="34" t="s">
        <v>723</v>
      </c>
      <c r="B26" s="34" t="s">
        <v>661</v>
      </c>
    </row>
    <row r="27" spans="1:2" x14ac:dyDescent="0.2">
      <c r="A27" s="34" t="s">
        <v>218</v>
      </c>
      <c r="B27" s="34" t="s">
        <v>664</v>
      </c>
    </row>
    <row r="28" spans="1:2" x14ac:dyDescent="0.2">
      <c r="A28" s="34" t="s">
        <v>213</v>
      </c>
      <c r="B28" s="34" t="s">
        <v>664</v>
      </c>
    </row>
    <row r="29" spans="1:2" x14ac:dyDescent="0.2">
      <c r="A29" s="34" t="s">
        <v>214</v>
      </c>
      <c r="B29" s="34" t="s">
        <v>664</v>
      </c>
    </row>
    <row r="30" spans="1:2" x14ac:dyDescent="0.2">
      <c r="A30" s="34" t="s">
        <v>215</v>
      </c>
      <c r="B30" s="34" t="s">
        <v>664</v>
      </c>
    </row>
    <row r="31" spans="1:2" x14ac:dyDescent="0.2">
      <c r="A31" s="34" t="s">
        <v>216</v>
      </c>
      <c r="B31" s="34" t="s">
        <v>664</v>
      </c>
    </row>
    <row r="32" spans="1:2" x14ac:dyDescent="0.2">
      <c r="A32" s="34" t="s">
        <v>724</v>
      </c>
      <c r="B32" s="34" t="s">
        <v>664</v>
      </c>
    </row>
    <row r="33" spans="1:2" x14ac:dyDescent="0.2">
      <c r="A33" s="34" t="s">
        <v>577</v>
      </c>
      <c r="B33" s="34" t="s">
        <v>661</v>
      </c>
    </row>
    <row r="34" spans="1:2" x14ac:dyDescent="0.2">
      <c r="A34" s="34" t="s">
        <v>231</v>
      </c>
      <c r="B34" s="34" t="s">
        <v>664</v>
      </c>
    </row>
    <row r="35" spans="1:2" x14ac:dyDescent="0.2">
      <c r="A35" s="34" t="s">
        <v>232</v>
      </c>
      <c r="B35" s="34" t="s">
        <v>664</v>
      </c>
    </row>
    <row r="36" spans="1:2" x14ac:dyDescent="0.2">
      <c r="A36" s="34" t="s">
        <v>210</v>
      </c>
      <c r="B36" s="34" t="s">
        <v>664</v>
      </c>
    </row>
    <row r="37" spans="1:2" x14ac:dyDescent="0.2">
      <c r="A37" s="34" t="s">
        <v>202</v>
      </c>
      <c r="B37" s="34" t="s">
        <v>664</v>
      </c>
    </row>
    <row r="38" spans="1:2" x14ac:dyDescent="0.2">
      <c r="A38" s="34" t="s">
        <v>201</v>
      </c>
      <c r="B38" s="34" t="s">
        <v>664</v>
      </c>
    </row>
    <row r="39" spans="1:2" x14ac:dyDescent="0.2">
      <c r="A39" s="34" t="s">
        <v>200</v>
      </c>
      <c r="B39" s="34" t="s">
        <v>661</v>
      </c>
    </row>
    <row r="40" spans="1:2" x14ac:dyDescent="0.2">
      <c r="A40" s="34" t="s">
        <v>203</v>
      </c>
      <c r="B40" s="34" t="s">
        <v>664</v>
      </c>
    </row>
    <row r="41" spans="1:2" x14ac:dyDescent="0.2">
      <c r="A41" s="34" t="s">
        <v>207</v>
      </c>
      <c r="B41" s="34" t="s">
        <v>664</v>
      </c>
    </row>
    <row r="42" spans="1:2" x14ac:dyDescent="0.2">
      <c r="A42" s="34" t="s">
        <v>205</v>
      </c>
      <c r="B42" s="34" t="s">
        <v>664</v>
      </c>
    </row>
    <row r="43" spans="1:2" x14ac:dyDescent="0.2">
      <c r="A43" s="34" t="s">
        <v>204</v>
      </c>
      <c r="B43" s="34" t="s">
        <v>664</v>
      </c>
    </row>
    <row r="44" spans="1:2" x14ac:dyDescent="0.2">
      <c r="A44" s="34" t="s">
        <v>211</v>
      </c>
      <c r="B44" s="34" t="s">
        <v>664</v>
      </c>
    </row>
    <row r="45" spans="1:2" x14ac:dyDescent="0.2">
      <c r="A45" s="34" t="s">
        <v>209</v>
      </c>
      <c r="B45" s="34" t="s">
        <v>654</v>
      </c>
    </row>
    <row r="46" spans="1:2" x14ac:dyDescent="0.2">
      <c r="A46" s="34" t="s">
        <v>588</v>
      </c>
      <c r="B46" s="34" t="s">
        <v>664</v>
      </c>
    </row>
    <row r="47" spans="1:2" x14ac:dyDescent="0.2">
      <c r="A47" s="34" t="s">
        <v>208</v>
      </c>
      <c r="B47" s="34" t="s">
        <v>664</v>
      </c>
    </row>
    <row r="48" spans="1:2" x14ac:dyDescent="0.2">
      <c r="A48" s="34" t="s">
        <v>206</v>
      </c>
      <c r="B48" s="34" t="s">
        <v>664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9" t="s">
        <v>694</v>
      </c>
    </row>
    <row r="2" spans="1:1" x14ac:dyDescent="0.2">
      <c r="A2" s="34" t="s">
        <v>715</v>
      </c>
    </row>
    <row r="3" spans="1:1" x14ac:dyDescent="0.2">
      <c r="A3" s="34" t="s">
        <v>654</v>
      </c>
    </row>
    <row r="4" spans="1:1" x14ac:dyDescent="0.2">
      <c r="A4" s="34" t="s">
        <v>661</v>
      </c>
    </row>
    <row r="5" spans="1:1" x14ac:dyDescent="0.2">
      <c r="A5" s="34" t="s">
        <v>664</v>
      </c>
    </row>
    <row r="6" spans="1:1" x14ac:dyDescent="0.2">
      <c r="A6" s="34" t="s">
        <v>667</v>
      </c>
    </row>
    <row r="7" spans="1:1" x14ac:dyDescent="0.2">
      <c r="A7" s="34" t="s">
        <v>669</v>
      </c>
    </row>
    <row r="8" spans="1:1" x14ac:dyDescent="0.2">
      <c r="A8" s="34" t="s">
        <v>658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643</v>
      </c>
      <c r="B1" s="6" t="s">
        <v>644</v>
      </c>
      <c r="C1" s="6" t="s">
        <v>167</v>
      </c>
      <c r="D1" s="6" t="s">
        <v>645</v>
      </c>
      <c r="E1" s="6" t="s">
        <v>646</v>
      </c>
      <c r="F1" s="7" t="s">
        <v>647</v>
      </c>
      <c r="G1" s="7" t="s">
        <v>648</v>
      </c>
      <c r="H1" s="6" t="s">
        <v>649</v>
      </c>
      <c r="I1" s="6"/>
      <c r="J1" s="6" t="s">
        <v>650</v>
      </c>
      <c r="K1" s="7" t="s">
        <v>651</v>
      </c>
      <c r="L1" s="8" t="s">
        <v>652</v>
      </c>
      <c r="M1" s="6" t="s">
        <v>653</v>
      </c>
      <c r="O1" s="9" t="s">
        <v>466</v>
      </c>
    </row>
    <row r="2" spans="1:19" ht="14.5" customHeight="1" x14ac:dyDescent="0.2">
      <c r="A2" s="42" t="s">
        <v>654</v>
      </c>
      <c r="B2" s="40" t="s">
        <v>655</v>
      </c>
      <c r="C2" s="25" t="s">
        <v>168</v>
      </c>
      <c r="D2" s="25" t="s">
        <v>209</v>
      </c>
      <c r="E2" s="25">
        <f>IFERROR(INDEX('файл остатки'!$A$5:$FG$265,MATCH($O$1,'файл остатки'!$A$5:$A$228,0),MATCH(D2,'файл остатки'!$A$5:$FG$5,0)), 0)</f>
        <v>1.200000000000045</v>
      </c>
      <c r="F2" s="25">
        <f>IFERROR(INDEX('файл остатки'!$A$5:$FG$265,MATCH($O$2,'файл остатки'!$A$5:$A$228,0),MATCH(D2,'файл остатки'!$A$5:$FG$5,0)), 0)</f>
        <v>0</v>
      </c>
      <c r="G2" s="25">
        <f t="shared" ref="G2:G10" si="0">MIN(E2, 0)</f>
        <v>0</v>
      </c>
      <c r="H2" s="25">
        <v>0</v>
      </c>
      <c r="J2" s="26">
        <v>850</v>
      </c>
      <c r="K2" s="26">
        <f>-(G2 + G3) / J2</f>
        <v>0</v>
      </c>
      <c r="L2" s="26">
        <f>ROUND(K2, 0)</f>
        <v>0</v>
      </c>
      <c r="O2" s="10" t="s">
        <v>457</v>
      </c>
      <c r="R2" s="26" t="s">
        <v>656</v>
      </c>
      <c r="S2" s="26">
        <v>15</v>
      </c>
    </row>
    <row r="3" spans="1:19" x14ac:dyDescent="0.2">
      <c r="A3" s="41"/>
      <c r="B3" s="46" t="s">
        <v>657</v>
      </c>
      <c r="C3" s="27" t="s">
        <v>173</v>
      </c>
      <c r="D3" s="27" t="s">
        <v>219</v>
      </c>
      <c r="E3" s="27">
        <f>IFERROR(INDEX('файл остатки'!$A$5:$FG$265,MATCH($O$1,'файл остатки'!$A$5:$A$228,0),MATCH(D3,'файл остатки'!$A$5:$FG$5,0)), 0)</f>
        <v>149.24</v>
      </c>
      <c r="F3" s="27">
        <f>IFERROR(INDEX('файл остатки'!$A$5:$FG$265,MATCH($O$2,'файл остатки'!$A$5:$A$228,0),MATCH(D3,'файл остатки'!$A$5:$FG$5,0)), 0)</f>
        <v>113.1733333333333</v>
      </c>
      <c r="G3" s="27">
        <f t="shared" si="0"/>
        <v>0</v>
      </c>
      <c r="H3" s="27">
        <v>0</v>
      </c>
    </row>
    <row r="4" spans="1:19" x14ac:dyDescent="0.2">
      <c r="A4" s="42" t="s">
        <v>658</v>
      </c>
      <c r="B4" s="43" t="s">
        <v>659</v>
      </c>
      <c r="C4" s="28" t="s">
        <v>173</v>
      </c>
      <c r="D4" s="28" t="s">
        <v>234</v>
      </c>
      <c r="E4" s="28">
        <f>IFERROR(INDEX('файл остатки'!$A$5:$FG$265,MATCH($O$1,'файл остатки'!$A$5:$A$228,0),MATCH(D4,'файл остатки'!$A$5:$FG$5,0)), 0)</f>
        <v>-192.375</v>
      </c>
      <c r="F4" s="28">
        <f>IFERROR(INDEX('файл остатки'!$A$5:$FG$265,MATCH($O$2,'файл остатки'!$A$5:$A$228,0),MATCH(D4,'файл остатки'!$A$5:$FG$5,0)), 0)</f>
        <v>0</v>
      </c>
      <c r="G4" s="28">
        <f t="shared" si="0"/>
        <v>-192.375</v>
      </c>
      <c r="H4" s="28">
        <v>0</v>
      </c>
      <c r="J4" s="26">
        <v>1000</v>
      </c>
      <c r="K4" s="26">
        <f>-(G4 + G5 + G6 + G7 + G8 + G9 + G10) / J4</f>
        <v>0.81625000000000003</v>
      </c>
      <c r="L4" s="26">
        <f>ROUND(K4, 0)</f>
        <v>1</v>
      </c>
      <c r="R4" s="26" t="s">
        <v>660</v>
      </c>
      <c r="S4" s="26">
        <v>16</v>
      </c>
    </row>
    <row r="5" spans="1:19" x14ac:dyDescent="0.2">
      <c r="A5" s="45"/>
      <c r="B5" s="45"/>
      <c r="C5" s="28" t="s">
        <v>171</v>
      </c>
      <c r="D5" s="28" t="s">
        <v>244</v>
      </c>
      <c r="E5" s="28">
        <f>IFERROR(INDEX('файл остатки'!$A$5:$FG$265,MATCH($O$1,'файл остатки'!$A$5:$A$228,0),MATCH(D5,'файл остатки'!$A$5:$FG$5,0)), 0)</f>
        <v>-64</v>
      </c>
      <c r="F5" s="28">
        <f>IFERROR(INDEX('файл остатки'!$A$5:$FG$265,MATCH($O$2,'файл остатки'!$A$5:$A$228,0),MATCH(D5,'файл остатки'!$A$5:$FG$5,0)), 0)</f>
        <v>0</v>
      </c>
      <c r="G5" s="28">
        <f t="shared" si="0"/>
        <v>-64</v>
      </c>
      <c r="H5" s="28">
        <v>0</v>
      </c>
    </row>
    <row r="6" spans="1:19" x14ac:dyDescent="0.2">
      <c r="A6" s="45"/>
      <c r="B6" s="45"/>
      <c r="C6" s="28" t="s">
        <v>179</v>
      </c>
      <c r="D6" s="28" t="s">
        <v>245</v>
      </c>
      <c r="E6" s="28">
        <f>IFERROR(INDEX('файл остатки'!$A$5:$FG$265,MATCH($O$1,'файл остатки'!$A$5:$A$228,0),MATCH(D6,'файл остатки'!$A$5:$FG$5,0)), 0)</f>
        <v>-39</v>
      </c>
      <c r="F6" s="28">
        <f>IFERROR(INDEX('файл остатки'!$A$5:$FG$265,MATCH($O$2,'файл остатки'!$A$5:$A$228,0),MATCH(D6,'файл остатки'!$A$5:$FG$5,0)), 0)</f>
        <v>0</v>
      </c>
      <c r="G6" s="28">
        <f t="shared" si="0"/>
        <v>-39</v>
      </c>
      <c r="H6" s="28">
        <v>0</v>
      </c>
    </row>
    <row r="7" spans="1:19" x14ac:dyDescent="0.2">
      <c r="A7" s="45"/>
      <c r="B7" s="41"/>
      <c r="C7" s="28" t="s">
        <v>169</v>
      </c>
      <c r="D7" s="28" t="s">
        <v>246</v>
      </c>
      <c r="E7" s="28">
        <f>IFERROR(INDEX('файл остатки'!$A$5:$FG$265,MATCH($O$1,'файл остатки'!$A$5:$A$228,0),MATCH(D7,'файл остатки'!$A$5:$FG$5,0)), 0)</f>
        <v>-370</v>
      </c>
      <c r="F7" s="28">
        <f>IFERROR(INDEX('файл остатки'!$A$5:$FG$265,MATCH($O$2,'файл остатки'!$A$5:$A$228,0),MATCH(D7,'файл остатки'!$A$5:$FG$5,0)), 0)</f>
        <v>0</v>
      </c>
      <c r="G7" s="28">
        <f t="shared" si="0"/>
        <v>-370</v>
      </c>
      <c r="H7" s="28">
        <v>0</v>
      </c>
    </row>
    <row r="8" spans="1:19" x14ac:dyDescent="0.2">
      <c r="A8" s="45"/>
      <c r="B8" s="44" t="s">
        <v>164</v>
      </c>
      <c r="C8" s="29" t="s">
        <v>173</v>
      </c>
      <c r="D8" s="29" t="s">
        <v>249</v>
      </c>
      <c r="E8" s="29">
        <f>IFERROR(INDEX('файл остатки'!$A$5:$FG$265,MATCH($O$1,'файл остатки'!$A$5:$A$228,0),MATCH(D8,'файл остатки'!$A$5:$FG$5,0)), 0)</f>
        <v>-86.875</v>
      </c>
      <c r="F8" s="29">
        <f>IFERROR(INDEX('файл остатки'!$A$5:$FG$265,MATCH($O$2,'файл остатки'!$A$5:$A$228,0),MATCH(D8,'файл остатки'!$A$5:$FG$5,0)), 0)</f>
        <v>0</v>
      </c>
      <c r="G8" s="29">
        <f t="shared" si="0"/>
        <v>-86.875</v>
      </c>
      <c r="H8" s="29">
        <v>0</v>
      </c>
    </row>
    <row r="9" spans="1:19" x14ac:dyDescent="0.2">
      <c r="A9" s="45"/>
      <c r="B9" s="45"/>
      <c r="C9" s="29" t="s">
        <v>179</v>
      </c>
      <c r="D9" s="29" t="s">
        <v>255</v>
      </c>
      <c r="E9" s="29">
        <f>IFERROR(INDEX('файл остатки'!$A$5:$FG$265,MATCH($O$1,'файл остатки'!$A$5:$A$228,0),MATCH(D9,'файл остатки'!$A$5:$FG$5,0)), 0)</f>
        <v>3</v>
      </c>
      <c r="F9" s="29">
        <f>IFERROR(INDEX('файл остатки'!$A$5:$FG$265,MATCH($O$2,'файл остатки'!$A$5:$A$228,0),MATCH(D9,'файл остатки'!$A$5:$FG$5,0)), 0)</f>
        <v>0</v>
      </c>
      <c r="G9" s="29">
        <f t="shared" si="0"/>
        <v>0</v>
      </c>
      <c r="H9" s="29">
        <v>0</v>
      </c>
    </row>
    <row r="10" spans="1:19" x14ac:dyDescent="0.2">
      <c r="A10" s="41"/>
      <c r="B10" s="41"/>
      <c r="C10" s="29" t="s">
        <v>171</v>
      </c>
      <c r="D10" s="29" t="s">
        <v>256</v>
      </c>
      <c r="E10" s="29">
        <f>IFERROR(INDEX('файл остатки'!$A$5:$FG$265,MATCH($O$1,'файл остатки'!$A$5:$A$228,0),MATCH(D10,'файл остатки'!$A$5:$FG$5,0)), 0)</f>
        <v>-64</v>
      </c>
      <c r="F10" s="29">
        <f>IFERROR(INDEX('файл остатки'!$A$5:$FG$265,MATCH($O$2,'файл остатки'!$A$5:$A$228,0),MATCH(D10,'файл остатки'!$A$5:$FG$5,0)), 0)</f>
        <v>0</v>
      </c>
      <c r="G10" s="29">
        <f t="shared" si="0"/>
        <v>-64</v>
      </c>
      <c r="H10" s="29">
        <v>0</v>
      </c>
    </row>
    <row r="13" spans="1:19" x14ac:dyDescent="0.2">
      <c r="A13" s="42" t="s">
        <v>661</v>
      </c>
      <c r="B13" s="40" t="s">
        <v>655</v>
      </c>
      <c r="C13" s="25" t="s">
        <v>662</v>
      </c>
      <c r="D13" s="25" t="s">
        <v>200</v>
      </c>
      <c r="E13" s="25">
        <f>IFERROR(INDEX('файл остатки'!$A$5:$FG$265,MATCH($O$1,'файл остатки'!$A$5:$A$228,0),MATCH(D13,'файл остатки'!$A$5:$FG$5,0)), 0)</f>
        <v>-62.71999999999997</v>
      </c>
      <c r="F13" s="25">
        <f>IFERROR(INDEX('файл остатки'!$A$5:$FG$265,MATCH($O$2,'файл остатки'!$A$5:$A$228,0),MATCH(D13,'файл остатки'!$A$5:$FG$5,0)), 0)</f>
        <v>965.97333333333324</v>
      </c>
      <c r="G13" s="25">
        <f t="shared" ref="G13:G20" si="1">MIN(E13, 0)</f>
        <v>-62.71999999999997</v>
      </c>
      <c r="H13" s="25">
        <v>0</v>
      </c>
      <c r="J13" s="26">
        <v>850</v>
      </c>
      <c r="K13" s="26">
        <f>-(G13 + G14 + G15 + G16 + G17 + G18 + G19 + G20) / J13</f>
        <v>3.3507294117647057</v>
      </c>
      <c r="L13" s="26">
        <f>ROUND(K13, 0)</f>
        <v>3</v>
      </c>
      <c r="R13" s="26" t="s">
        <v>663</v>
      </c>
      <c r="S13" s="26">
        <v>13</v>
      </c>
    </row>
    <row r="14" spans="1:19" x14ac:dyDescent="0.2">
      <c r="A14" s="45"/>
      <c r="B14" s="46" t="s">
        <v>657</v>
      </c>
      <c r="C14" s="27" t="s">
        <v>173</v>
      </c>
      <c r="D14" s="27" t="s">
        <v>221</v>
      </c>
      <c r="E14" s="27">
        <f>IFERROR(INDEX('файл остатки'!$A$5:$FG$265,MATCH($O$1,'файл остатки'!$A$5:$A$228,0),MATCH(D14,'файл остатки'!$A$5:$FG$5,0)), 0)</f>
        <v>-271.8</v>
      </c>
      <c r="F14" s="27">
        <f>IFERROR(INDEX('файл остатки'!$A$5:$FG$265,MATCH($O$2,'файл остатки'!$A$5:$A$228,0),MATCH(D14,'файл остатки'!$A$5:$FG$5,0)), 0)</f>
        <v>166.45714285714291</v>
      </c>
      <c r="G14" s="27">
        <f t="shared" si="1"/>
        <v>-271.8</v>
      </c>
      <c r="H14" s="27">
        <v>0</v>
      </c>
    </row>
    <row r="15" spans="1:19" x14ac:dyDescent="0.2">
      <c r="A15" s="45"/>
      <c r="B15" s="45"/>
      <c r="C15" s="27" t="s">
        <v>174</v>
      </c>
      <c r="D15" s="27" t="s">
        <v>226</v>
      </c>
      <c r="E15" s="27">
        <f>IFERROR(INDEX('файл остатки'!$A$5:$FG$265,MATCH($O$1,'файл остатки'!$A$5:$A$228,0),MATCH(D15,'файл остатки'!$A$5:$FG$5,0)), 0)</f>
        <v>-1470.8</v>
      </c>
      <c r="F15" s="27">
        <f>IFERROR(INDEX('файл остатки'!$A$5:$FG$265,MATCH($O$2,'файл остатки'!$A$5:$A$228,0),MATCH(D15,'файл остатки'!$A$5:$FG$5,0)), 0)</f>
        <v>4743.8285714285712</v>
      </c>
      <c r="G15" s="27">
        <f t="shared" si="1"/>
        <v>-1470.8</v>
      </c>
      <c r="H15" s="27">
        <v>0</v>
      </c>
    </row>
    <row r="16" spans="1:19" x14ac:dyDescent="0.2">
      <c r="A16" s="45"/>
      <c r="B16" s="45"/>
      <c r="C16" s="27" t="s">
        <v>171</v>
      </c>
      <c r="D16" s="27" t="s">
        <v>217</v>
      </c>
      <c r="E16" s="27">
        <f>IFERROR(INDEX('файл остатки'!$A$5:$FG$265,MATCH($O$1,'файл остатки'!$A$5:$A$228,0),MATCH(D16,'файл остатки'!$A$5:$FG$5,0)), 0)</f>
        <v>69.44</v>
      </c>
      <c r="F16" s="27">
        <f>IFERROR(INDEX('файл остатки'!$A$5:$FG$265,MATCH($O$2,'файл остатки'!$A$5:$A$228,0),MATCH(D16,'файл остатки'!$A$5:$FG$5,0)), 0)</f>
        <v>214.4</v>
      </c>
      <c r="G16" s="27">
        <f t="shared" si="1"/>
        <v>0</v>
      </c>
      <c r="H16" s="27">
        <v>0</v>
      </c>
    </row>
    <row r="17" spans="1:19" x14ac:dyDescent="0.2">
      <c r="A17" s="45"/>
      <c r="B17" s="45"/>
      <c r="C17" s="27" t="s">
        <v>179</v>
      </c>
      <c r="D17" s="27" t="s">
        <v>223</v>
      </c>
      <c r="E17" s="27">
        <f>IFERROR(INDEX('файл остатки'!$A$5:$FG$265,MATCH($O$1,'файл остатки'!$A$5:$A$228,0),MATCH(D17,'файл остатки'!$A$5:$FG$5,0)), 0)</f>
        <v>22.199999999999989</v>
      </c>
      <c r="F17" s="27">
        <f>IFERROR(INDEX('файл остатки'!$A$5:$FG$265,MATCH($O$2,'файл остатки'!$A$5:$A$228,0),MATCH(D17,'файл остатки'!$A$5:$FG$5,0)), 0)</f>
        <v>0</v>
      </c>
      <c r="G17" s="27">
        <f t="shared" si="1"/>
        <v>0</v>
      </c>
      <c r="H17" s="27">
        <v>0</v>
      </c>
    </row>
    <row r="18" spans="1:19" x14ac:dyDescent="0.2">
      <c r="A18" s="45"/>
      <c r="B18" s="45"/>
      <c r="C18" s="27" t="s">
        <v>174</v>
      </c>
      <c r="D18" s="27" t="s">
        <v>225</v>
      </c>
      <c r="E18" s="27">
        <f>IFERROR(INDEX('файл остатки'!$A$5:$FG$265,MATCH($O$1,'файл остатки'!$A$5:$A$228,0),MATCH(D18,'файл остатки'!$A$5:$FG$5,0)), 0)</f>
        <v>208.32</v>
      </c>
      <c r="F18" s="27">
        <f>IFERROR(INDEX('файл остатки'!$A$5:$FG$265,MATCH($O$2,'файл остатки'!$A$5:$A$228,0),MATCH(D18,'файл остатки'!$A$5:$FG$5,0)), 0)</f>
        <v>318.01333333333332</v>
      </c>
      <c r="G18" s="27">
        <f t="shared" si="1"/>
        <v>0</v>
      </c>
      <c r="H18" s="27">
        <v>0</v>
      </c>
    </row>
    <row r="19" spans="1:19" x14ac:dyDescent="0.2">
      <c r="A19" s="45"/>
      <c r="B19" s="45"/>
      <c r="C19" s="27" t="s">
        <v>174</v>
      </c>
      <c r="D19" s="27" t="s">
        <v>220</v>
      </c>
      <c r="E19" s="27">
        <f>IFERROR(INDEX('файл остатки'!$A$5:$FG$265,MATCH($O$1,'файл остатки'!$A$5:$A$228,0),MATCH(D19,'файл остатки'!$A$5:$FG$5,0)), 0)</f>
        <v>-1042.8</v>
      </c>
      <c r="F19" s="27">
        <f>IFERROR(INDEX('файл остатки'!$A$5:$FG$265,MATCH($O$2,'файл остатки'!$A$5:$A$228,0),MATCH(D19,'файл остатки'!$A$5:$FG$5,0)), 0)</f>
        <v>2261.485714285714</v>
      </c>
      <c r="G19" s="27">
        <f t="shared" si="1"/>
        <v>-1042.8</v>
      </c>
      <c r="H19" s="27">
        <v>0</v>
      </c>
    </row>
    <row r="20" spans="1:19" x14ac:dyDescent="0.2">
      <c r="A20" s="41"/>
      <c r="B20" s="41"/>
      <c r="C20" s="27" t="s">
        <v>179</v>
      </c>
      <c r="D20" s="27" t="s">
        <v>224</v>
      </c>
      <c r="E20" s="27">
        <f>IFERROR(INDEX('файл остатки'!$A$5:$FG$265,MATCH($O$1,'файл остатки'!$A$5:$A$228,0),MATCH(D20,'файл остатки'!$A$5:$FG$5,0)), 0)</f>
        <v>352.00000000000011</v>
      </c>
      <c r="F20" s="27">
        <f>IFERROR(INDEX('файл остатки'!$A$5:$FG$265,MATCH($O$2,'файл остатки'!$A$5:$A$228,0),MATCH(D20,'файл остатки'!$A$5:$FG$5,0)), 0)</f>
        <v>0</v>
      </c>
      <c r="G20" s="27">
        <f t="shared" si="1"/>
        <v>0</v>
      </c>
      <c r="H20" s="27">
        <v>0</v>
      </c>
    </row>
    <row r="23" spans="1:19" x14ac:dyDescent="0.2">
      <c r="A23" s="42" t="s">
        <v>664</v>
      </c>
      <c r="B23" s="47" t="s">
        <v>665</v>
      </c>
      <c r="C23" s="30" t="s">
        <v>173</v>
      </c>
      <c r="D23" s="30" t="s">
        <v>227</v>
      </c>
      <c r="E23" s="30">
        <f>IFERROR(INDEX('файл остатки'!$A$5:$FG$265,MATCH($O$1,'файл остатки'!$A$5:$A$228,0),MATCH(D23,'файл остатки'!$A$5:$FG$5,0)), 0)</f>
        <v>-840</v>
      </c>
      <c r="F23" s="30">
        <f>IFERROR(INDEX('файл остатки'!$A$5:$FG$265,MATCH($O$2,'файл остатки'!$A$5:$A$228,0),MATCH(D23,'файл остатки'!$A$5:$FG$5,0)), 0)</f>
        <v>723.28571428571433</v>
      </c>
      <c r="G23" s="30">
        <f t="shared" ref="G23:G43" si="2">MIN(E23, 0)</f>
        <v>-840</v>
      </c>
      <c r="H23" s="30">
        <v>0</v>
      </c>
      <c r="J23" s="26">
        <v>850</v>
      </c>
      <c r="K23" s="26">
        <f>-(G23 + G24 + G25 + G26 + G27 + G28 + G29 + G30 + G31 + G32 + G33 + G34 + G35 + G36 + G37 + G38 + G39 + G40 + G41 + G42 + G43) / J23</f>
        <v>13.209882352941174</v>
      </c>
      <c r="L23" s="26">
        <f>ROUND(K23, 0)</f>
        <v>13</v>
      </c>
      <c r="R23" s="26" t="s">
        <v>666</v>
      </c>
      <c r="S23" s="26">
        <v>14</v>
      </c>
    </row>
    <row r="24" spans="1:19" x14ac:dyDescent="0.2">
      <c r="A24" s="45"/>
      <c r="B24" s="45"/>
      <c r="C24" s="30" t="s">
        <v>173</v>
      </c>
      <c r="D24" s="30" t="s">
        <v>228</v>
      </c>
      <c r="E24" s="30">
        <f>IFERROR(INDEX('файл остатки'!$A$5:$FG$265,MATCH($O$1,'файл остатки'!$A$5:$A$228,0),MATCH(D24,'файл остатки'!$A$5:$FG$5,0)), 0)</f>
        <v>-19.2</v>
      </c>
      <c r="F24" s="30">
        <f>IFERROR(INDEX('файл остатки'!$A$5:$FG$265,MATCH($O$2,'файл остатки'!$A$5:$A$228,0),MATCH(D24,'файл остатки'!$A$5:$FG$5,0)), 0)</f>
        <v>13.02857142857143</v>
      </c>
      <c r="G24" s="30">
        <f t="shared" si="2"/>
        <v>-19.2</v>
      </c>
      <c r="H24" s="30">
        <v>0</v>
      </c>
    </row>
    <row r="25" spans="1:19" x14ac:dyDescent="0.2">
      <c r="A25" s="45"/>
      <c r="B25" s="45"/>
      <c r="C25" s="31" t="s">
        <v>180</v>
      </c>
      <c r="D25" s="31" t="s">
        <v>232</v>
      </c>
      <c r="E25" s="31">
        <f>IFERROR(INDEX('файл остатки'!$A$5:$FG$265,MATCH($O$1,'файл остатки'!$A$5:$A$228,0),MATCH(D25,'файл остатки'!$A$5:$FG$5,0)), 0)</f>
        <v>0</v>
      </c>
      <c r="F25" s="31">
        <f>IFERROR(INDEX('файл остатки'!$A$5:$FG$265,MATCH($O$2,'файл остатки'!$A$5:$A$228,0),MATCH(D25,'файл остатки'!$A$5:$FG$5,0)), 0)</f>
        <v>0</v>
      </c>
      <c r="G25" s="31">
        <f t="shared" si="2"/>
        <v>0</v>
      </c>
      <c r="H25" s="31">
        <v>0</v>
      </c>
    </row>
    <row r="26" spans="1:19" x14ac:dyDescent="0.2">
      <c r="A26" s="45"/>
      <c r="B26" s="41"/>
      <c r="C26" s="31" t="s">
        <v>180</v>
      </c>
      <c r="D26" s="31" t="s">
        <v>231</v>
      </c>
      <c r="E26" s="31">
        <f>IFERROR(INDEX('файл остатки'!$A$5:$FG$265,MATCH($O$1,'файл остатки'!$A$5:$A$228,0),MATCH(D26,'файл остатки'!$A$5:$FG$5,0)), 0)</f>
        <v>0</v>
      </c>
      <c r="F26" s="31">
        <f>IFERROR(INDEX('файл остатки'!$A$5:$FG$265,MATCH($O$2,'файл остатки'!$A$5:$A$228,0),MATCH(D26,'файл остатки'!$A$5:$FG$5,0)), 0)</f>
        <v>0</v>
      </c>
      <c r="G26" s="31">
        <f t="shared" si="2"/>
        <v>0</v>
      </c>
      <c r="H26" s="31">
        <v>0</v>
      </c>
    </row>
    <row r="27" spans="1:19" x14ac:dyDescent="0.2">
      <c r="A27" s="45"/>
      <c r="B27" s="40" t="s">
        <v>655</v>
      </c>
      <c r="C27" s="30" t="s">
        <v>168</v>
      </c>
      <c r="D27" s="30" t="s">
        <v>207</v>
      </c>
      <c r="E27" s="30">
        <f>IFERROR(INDEX('файл остатки'!$A$5:$FG$265,MATCH($O$1,'файл остатки'!$A$5:$A$228,0),MATCH(D27,'файл остатки'!$A$5:$FG$5,0)), 0)</f>
        <v>-525.84</v>
      </c>
      <c r="F27" s="30">
        <f>IFERROR(INDEX('файл остатки'!$A$5:$FG$265,MATCH($O$2,'файл остатки'!$A$5:$A$228,0),MATCH(D27,'файл остатки'!$A$5:$FG$5,0)), 0)</f>
        <v>285.32</v>
      </c>
      <c r="G27" s="30">
        <f t="shared" si="2"/>
        <v>-525.84</v>
      </c>
      <c r="H27" s="30">
        <v>0</v>
      </c>
    </row>
    <row r="28" spans="1:19" x14ac:dyDescent="0.2">
      <c r="A28" s="45"/>
      <c r="B28" s="45"/>
      <c r="C28" s="25" t="s">
        <v>168</v>
      </c>
      <c r="D28" s="25" t="s">
        <v>206</v>
      </c>
      <c r="E28" s="25">
        <f>IFERROR(INDEX('файл остатки'!$A$5:$FG$265,MATCH($O$1,'файл остатки'!$A$5:$A$228,0),MATCH(D28,'файл остатки'!$A$5:$FG$5,0)), 0)</f>
        <v>-578.7600000000001</v>
      </c>
      <c r="F28" s="25">
        <f>IFERROR(INDEX('файл остатки'!$A$5:$FG$265,MATCH($O$2,'файл остатки'!$A$5:$A$228,0),MATCH(D28,'файл остатки'!$A$5:$FG$5,0)), 0)</f>
        <v>528.37142857142851</v>
      </c>
      <c r="G28" s="25">
        <f t="shared" si="2"/>
        <v>-578.7600000000001</v>
      </c>
      <c r="H28" s="25">
        <v>0</v>
      </c>
    </row>
    <row r="29" spans="1:19" x14ac:dyDescent="0.2">
      <c r="A29" s="45"/>
      <c r="B29" s="45"/>
      <c r="C29" s="25" t="s">
        <v>171</v>
      </c>
      <c r="D29" s="25" t="s">
        <v>208</v>
      </c>
      <c r="E29" s="25">
        <f>IFERROR(INDEX('файл остатки'!$A$5:$FG$265,MATCH($O$1,'файл остатки'!$A$5:$A$228,0),MATCH(D29,'файл остатки'!$A$5:$FG$5,0)), 0)</f>
        <v>-63.599999999999987</v>
      </c>
      <c r="F29" s="25">
        <f>IFERROR(INDEX('файл остатки'!$A$5:$FG$265,MATCH($O$2,'файл остатки'!$A$5:$A$228,0),MATCH(D29,'файл остатки'!$A$5:$FG$5,0)), 0)</f>
        <v>23.88571428571429</v>
      </c>
      <c r="G29" s="25">
        <f t="shared" si="2"/>
        <v>-63.599999999999987</v>
      </c>
      <c r="H29" s="25">
        <v>0</v>
      </c>
    </row>
    <row r="30" spans="1:19" x14ac:dyDescent="0.2">
      <c r="A30" s="45"/>
      <c r="B30" s="45"/>
      <c r="C30" s="25" t="s">
        <v>168</v>
      </c>
      <c r="D30" s="25" t="s">
        <v>205</v>
      </c>
      <c r="E30" s="25">
        <f>IFERROR(INDEX('файл остатки'!$A$5:$FG$265,MATCH($O$1,'файл остатки'!$A$5:$A$228,0),MATCH(D30,'файл остатки'!$A$5:$FG$5,0)), 0)</f>
        <v>-115.6</v>
      </c>
      <c r="F30" s="25">
        <f>IFERROR(INDEX('файл остатки'!$A$5:$FG$265,MATCH($O$2,'файл остатки'!$A$5:$A$228,0),MATCH(D30,'файл остатки'!$A$5:$FG$5,0)), 0)</f>
        <v>106.84761904761911</v>
      </c>
      <c r="G30" s="25">
        <f t="shared" si="2"/>
        <v>-115.6</v>
      </c>
      <c r="H30" s="25">
        <v>0</v>
      </c>
    </row>
    <row r="31" spans="1:19" x14ac:dyDescent="0.2">
      <c r="A31" s="45"/>
      <c r="B31" s="45"/>
      <c r="C31" s="25" t="s">
        <v>169</v>
      </c>
      <c r="D31" s="25" t="s">
        <v>201</v>
      </c>
      <c r="E31" s="25">
        <f>IFERROR(INDEX('файл остатки'!$A$5:$FG$265,MATCH($O$1,'файл остатки'!$A$5:$A$228,0),MATCH(D31,'файл остатки'!$A$5:$FG$5,0)), 0)</f>
        <v>-89.6</v>
      </c>
      <c r="F31" s="25">
        <f>IFERROR(INDEX('файл остатки'!$A$5:$FG$265,MATCH($O$2,'файл остатки'!$A$5:$A$228,0),MATCH(D31,'файл остатки'!$A$5:$FG$5,0)), 0)</f>
        <v>0</v>
      </c>
      <c r="G31" s="25">
        <f t="shared" si="2"/>
        <v>-89.6</v>
      </c>
      <c r="H31" s="25">
        <v>0</v>
      </c>
    </row>
    <row r="32" spans="1:19" x14ac:dyDescent="0.2">
      <c r="A32" s="45"/>
      <c r="B32" s="45"/>
      <c r="C32" s="25" t="s">
        <v>169</v>
      </c>
      <c r="D32" s="25" t="s">
        <v>202</v>
      </c>
      <c r="E32" s="25">
        <f>IFERROR(INDEX('файл остатки'!$A$5:$FG$265,MATCH($O$1,'файл остатки'!$A$5:$A$228,0),MATCH(D32,'файл остатки'!$A$5:$FG$5,0)), 0)</f>
        <v>1.7599999999999909</v>
      </c>
      <c r="F32" s="25">
        <f>IFERROR(INDEX('файл остатки'!$A$5:$FG$265,MATCH($O$2,'файл остатки'!$A$5:$A$228,0),MATCH(D32,'файл остатки'!$A$5:$FG$5,0)), 0)</f>
        <v>97.135238095238094</v>
      </c>
      <c r="G32" s="25">
        <f t="shared" si="2"/>
        <v>0</v>
      </c>
      <c r="H32" s="25">
        <v>0</v>
      </c>
    </row>
    <row r="33" spans="1:19" x14ac:dyDescent="0.2">
      <c r="A33" s="45"/>
      <c r="B33" s="45"/>
      <c r="C33" s="25" t="s">
        <v>176</v>
      </c>
      <c r="D33" s="25" t="s">
        <v>203</v>
      </c>
      <c r="E33" s="25">
        <f>IFERROR(INDEX('файл остатки'!$A$5:$FG$265,MATCH($O$1,'файл остатки'!$A$5:$A$228,0),MATCH(D33,'файл остатки'!$A$5:$FG$5,0)), 0)</f>
        <v>0</v>
      </c>
      <c r="F33" s="25">
        <f>IFERROR(INDEX('файл остатки'!$A$5:$FG$265,MATCH($O$2,'файл остатки'!$A$5:$A$228,0),MATCH(D33,'файл остатки'!$A$5:$FG$5,0)), 0)</f>
        <v>0</v>
      </c>
      <c r="G33" s="25">
        <f t="shared" si="2"/>
        <v>0</v>
      </c>
      <c r="H33" s="25">
        <v>0</v>
      </c>
    </row>
    <row r="34" spans="1:19" x14ac:dyDescent="0.2">
      <c r="A34" s="45"/>
      <c r="B34" s="45"/>
      <c r="C34" s="25" t="s">
        <v>168</v>
      </c>
      <c r="D34" s="25" t="s">
        <v>204</v>
      </c>
      <c r="E34" s="25">
        <f>IFERROR(INDEX('файл остатки'!$A$5:$FG$265,MATCH($O$1,'файл остатки'!$A$5:$A$228,0),MATCH(D34,'файл остатки'!$A$5:$FG$5,0)), 0)</f>
        <v>-5064.4399999999987</v>
      </c>
      <c r="F34" s="25">
        <f>IFERROR(INDEX('файл остатки'!$A$5:$FG$265,MATCH($O$2,'файл остатки'!$A$5:$A$228,0),MATCH(D34,'файл остатки'!$A$5:$FG$5,0)), 0)</f>
        <v>6283.9333333333334</v>
      </c>
      <c r="G34" s="25">
        <f t="shared" si="2"/>
        <v>-5064.4399999999987</v>
      </c>
      <c r="H34" s="25">
        <v>0</v>
      </c>
    </row>
    <row r="35" spans="1:19" x14ac:dyDescent="0.2">
      <c r="A35" s="45"/>
      <c r="B35" s="45"/>
      <c r="C35" s="25" t="s">
        <v>168</v>
      </c>
      <c r="D35" s="25" t="s">
        <v>210</v>
      </c>
      <c r="E35" s="25">
        <f>IFERROR(INDEX('файл остатки'!$A$5:$FG$265,MATCH($O$1,'файл остатки'!$A$5:$A$228,0),MATCH(D35,'файл остатки'!$A$5:$FG$5,0)), 0)</f>
        <v>-210.9</v>
      </c>
      <c r="F35" s="25">
        <f>IFERROR(INDEX('файл остатки'!$A$5:$FG$265,MATCH($O$2,'файл остатки'!$A$5:$A$228,0),MATCH(D35,'файл остатки'!$A$5:$FG$5,0)), 0)</f>
        <v>780.01285714285711</v>
      </c>
      <c r="G35" s="25">
        <f t="shared" si="2"/>
        <v>-210.9</v>
      </c>
      <c r="H35" s="25">
        <v>0</v>
      </c>
    </row>
    <row r="36" spans="1:19" x14ac:dyDescent="0.2">
      <c r="A36" s="45"/>
      <c r="B36" s="41"/>
      <c r="C36" s="25" t="s">
        <v>168</v>
      </c>
      <c r="D36" s="25" t="s">
        <v>211</v>
      </c>
      <c r="E36" s="25">
        <f>IFERROR(INDEX('файл остатки'!$A$5:$FG$265,MATCH($O$1,'файл остатки'!$A$5:$A$228,0),MATCH(D36,'файл остатки'!$A$5:$FG$5,0)), 0)</f>
        <v>313.2</v>
      </c>
      <c r="F36" s="25">
        <f>IFERROR(INDEX('файл остатки'!$A$5:$FG$265,MATCH($O$2,'файл остатки'!$A$5:$A$228,0),MATCH(D36,'файл остатки'!$A$5:$FG$5,0)), 0)</f>
        <v>0</v>
      </c>
      <c r="G36" s="25">
        <f t="shared" si="2"/>
        <v>0</v>
      </c>
      <c r="H36" s="25">
        <v>0</v>
      </c>
    </row>
    <row r="37" spans="1:19" x14ac:dyDescent="0.2">
      <c r="A37" s="45"/>
      <c r="B37" s="46" t="s">
        <v>657</v>
      </c>
      <c r="C37" s="27" t="s">
        <v>173</v>
      </c>
      <c r="D37" s="27" t="s">
        <v>213</v>
      </c>
      <c r="E37" s="27">
        <f>IFERROR(INDEX('файл остатки'!$A$5:$FG$265,MATCH($O$1,'файл остатки'!$A$5:$A$228,0),MATCH(D37,'файл остатки'!$A$5:$FG$5,0)), 0)</f>
        <v>-954.72000000000014</v>
      </c>
      <c r="F37" s="27">
        <f>IFERROR(INDEX('файл остатки'!$A$5:$FG$265,MATCH($O$2,'файл остатки'!$A$5:$A$228,0),MATCH(D37,'файл остатки'!$A$5:$FG$5,0)), 0)</f>
        <v>467.3485714285714</v>
      </c>
      <c r="G37" s="27">
        <f t="shared" si="2"/>
        <v>-954.72000000000014</v>
      </c>
      <c r="H37" s="27">
        <v>0</v>
      </c>
    </row>
    <row r="38" spans="1:19" x14ac:dyDescent="0.2">
      <c r="A38" s="45"/>
      <c r="B38" s="45"/>
      <c r="C38" s="27" t="s">
        <v>177</v>
      </c>
      <c r="D38" s="27" t="s">
        <v>214</v>
      </c>
      <c r="E38" s="27">
        <f>IFERROR(INDEX('файл остатки'!$A$5:$FG$265,MATCH($O$1,'файл остатки'!$A$5:$A$228,0),MATCH(D38,'файл остатки'!$A$5:$FG$5,0)), 0)</f>
        <v>-129.72</v>
      </c>
      <c r="F38" s="27">
        <f>IFERROR(INDEX('файл остатки'!$A$5:$FG$265,MATCH($O$2,'файл остатки'!$A$5:$A$228,0),MATCH(D38,'файл остатки'!$A$5:$FG$5,0)), 0)</f>
        <v>113.3257142857143</v>
      </c>
      <c r="G38" s="27">
        <f t="shared" si="2"/>
        <v>-129.72</v>
      </c>
      <c r="H38" s="27">
        <v>0</v>
      </c>
    </row>
    <row r="39" spans="1:19" x14ac:dyDescent="0.2">
      <c r="A39" s="45"/>
      <c r="B39" s="45"/>
      <c r="C39" s="27" t="s">
        <v>169</v>
      </c>
      <c r="D39" s="27" t="s">
        <v>215</v>
      </c>
      <c r="E39" s="27">
        <f>IFERROR(INDEX('файл остатки'!$A$5:$FG$265,MATCH($O$1,'файл остатки'!$A$5:$A$228,0),MATCH(D39,'файл остатки'!$A$5:$FG$5,0)), 0)</f>
        <v>-1576.8</v>
      </c>
      <c r="F39" s="27">
        <f>IFERROR(INDEX('файл остатки'!$A$5:$FG$265,MATCH($O$2,'файл остатки'!$A$5:$A$228,0),MATCH(D39,'файл остатки'!$A$5:$FG$5,0)), 0)</f>
        <v>403.82857142857142</v>
      </c>
      <c r="G39" s="27">
        <f t="shared" si="2"/>
        <v>-1576.8</v>
      </c>
      <c r="H39" s="27">
        <v>0</v>
      </c>
    </row>
    <row r="40" spans="1:19" x14ac:dyDescent="0.2">
      <c r="A40" s="45"/>
      <c r="B40" s="45"/>
      <c r="C40" s="27" t="s">
        <v>171</v>
      </c>
      <c r="D40" s="27" t="s">
        <v>216</v>
      </c>
      <c r="E40" s="27">
        <f>IFERROR(INDEX('файл остатки'!$A$5:$FG$265,MATCH($O$1,'файл остатки'!$A$5:$A$228,0),MATCH(D40,'файл остатки'!$A$5:$FG$5,0)), 0)</f>
        <v>-50.4</v>
      </c>
      <c r="F40" s="27">
        <f>IFERROR(INDEX('файл остатки'!$A$5:$FG$265,MATCH($O$2,'файл остатки'!$A$5:$A$228,0),MATCH(D40,'файл остатки'!$A$5:$FG$5,0)), 0)</f>
        <v>63.657142857142858</v>
      </c>
      <c r="G40" s="27">
        <f t="shared" si="2"/>
        <v>-50.4</v>
      </c>
      <c r="H40" s="27">
        <v>0</v>
      </c>
    </row>
    <row r="41" spans="1:19" x14ac:dyDescent="0.2">
      <c r="A41" s="45"/>
      <c r="B41" s="45"/>
      <c r="C41" s="27" t="s">
        <v>173</v>
      </c>
      <c r="D41" s="27" t="s">
        <v>218</v>
      </c>
      <c r="E41" s="27">
        <f>IFERROR(INDEX('файл остатки'!$A$5:$FG$265,MATCH($O$1,'файл остатки'!$A$5:$A$228,0),MATCH(D41,'файл остатки'!$A$5:$FG$5,0)), 0)</f>
        <v>-67.199999999999989</v>
      </c>
      <c r="F41" s="27">
        <f>IFERROR(INDEX('файл остатки'!$A$5:$FG$265,MATCH($O$2,'файл остатки'!$A$5:$A$228,0),MATCH(D41,'файл остатки'!$A$5:$FG$5,0)), 0)</f>
        <v>996.50666666666666</v>
      </c>
      <c r="G41" s="27">
        <f t="shared" si="2"/>
        <v>-67.199999999999989</v>
      </c>
      <c r="H41" s="27">
        <v>0</v>
      </c>
    </row>
    <row r="42" spans="1:19" x14ac:dyDescent="0.2">
      <c r="A42" s="45"/>
      <c r="B42" s="45"/>
      <c r="C42" s="27" t="s">
        <v>173</v>
      </c>
      <c r="D42" s="27" t="s">
        <v>212</v>
      </c>
      <c r="E42" s="27">
        <f>IFERROR(INDEX('файл остатки'!$A$5:$FG$265,MATCH($O$1,'файл остатки'!$A$5:$A$228,0),MATCH(D42,'файл остатки'!$A$5:$FG$5,0)), 0)</f>
        <v>-941.62000000000035</v>
      </c>
      <c r="F42" s="27">
        <f>IFERROR(INDEX('файл остатки'!$A$5:$FG$265,MATCH($O$2,'файл остатки'!$A$5:$A$228,0),MATCH(D42,'файл остатки'!$A$5:$FG$5,0)), 0)</f>
        <v>0</v>
      </c>
      <c r="G42" s="27">
        <f t="shared" si="2"/>
        <v>-941.62000000000035</v>
      </c>
      <c r="H42" s="27">
        <v>0</v>
      </c>
    </row>
    <row r="43" spans="1:19" x14ac:dyDescent="0.2">
      <c r="A43" s="41"/>
      <c r="B43" s="41"/>
      <c r="C43" s="27" t="s">
        <v>173</v>
      </c>
      <c r="D43" s="27" t="s">
        <v>222</v>
      </c>
      <c r="E43" s="27">
        <f>IFERROR(INDEX('файл остатки'!$A$5:$FG$265,MATCH($O$1,'файл остатки'!$A$5:$A$228,0),MATCH(D43,'файл остатки'!$A$5:$FG$5,0)), 0)</f>
        <v>85.199999999999932</v>
      </c>
      <c r="F43" s="27">
        <f>IFERROR(INDEX('файл остатки'!$A$5:$FG$265,MATCH($O$2,'файл остатки'!$A$5:$A$228,0),MATCH(D43,'файл остатки'!$A$5:$FG$5,0)), 0)</f>
        <v>618.05714285714282</v>
      </c>
      <c r="G43" s="27">
        <f t="shared" si="2"/>
        <v>0</v>
      </c>
      <c r="H43" s="27">
        <v>0</v>
      </c>
    </row>
    <row r="46" spans="1:19" x14ac:dyDescent="0.2">
      <c r="A46" s="42" t="s">
        <v>667</v>
      </c>
      <c r="B46" s="43" t="s">
        <v>659</v>
      </c>
      <c r="C46" s="28" t="s">
        <v>174</v>
      </c>
      <c r="D46" s="28" t="s">
        <v>235</v>
      </c>
      <c r="E46" s="28">
        <f>IFERROR(INDEX('файл остатки'!$A$5:$FG$265,MATCH($O$1,'файл остатки'!$A$5:$A$228,0),MATCH(D46,'файл остатки'!$A$5:$FG$5,0)), 0)</f>
        <v>-12</v>
      </c>
      <c r="F46" s="28">
        <f>IFERROR(INDEX('файл остатки'!$A$5:$FG$265,MATCH($O$2,'файл остатки'!$A$5:$A$228,0),MATCH(D46,'файл остатки'!$A$5:$FG$5,0)), 0)</f>
        <v>0</v>
      </c>
      <c r="G46" s="28">
        <f t="shared" ref="G46:G62" si="3">MIN(E46, 0)</f>
        <v>-12</v>
      </c>
      <c r="H46" s="28">
        <v>0</v>
      </c>
      <c r="J46" s="26">
        <v>1000</v>
      </c>
      <c r="K46" s="26">
        <f>-(G46 + G47 + G48 + G49 + G50 + G51 + G52 + G53 + G54 + G55 + G56 + G57 + G58 + G59 + G60 + G61 + G62) / J46</f>
        <v>2.9469500000000006</v>
      </c>
      <c r="L46" s="26">
        <f>ROUND(K46, 0)</f>
        <v>3</v>
      </c>
      <c r="R46" s="26" t="s">
        <v>668</v>
      </c>
      <c r="S46" s="26">
        <v>19</v>
      </c>
    </row>
    <row r="47" spans="1:19" x14ac:dyDescent="0.2">
      <c r="A47" s="45"/>
      <c r="B47" s="45"/>
      <c r="C47" s="28" t="s">
        <v>174</v>
      </c>
      <c r="D47" s="28" t="s">
        <v>237</v>
      </c>
      <c r="E47" s="28">
        <f>IFERROR(INDEX('файл остатки'!$A$5:$FG$265,MATCH($O$1,'файл остатки'!$A$5:$A$228,0),MATCH(D47,'файл остатки'!$A$5:$FG$5,0)), 0)</f>
        <v>-402.6</v>
      </c>
      <c r="F47" s="28">
        <f>IFERROR(INDEX('файл остатки'!$A$5:$FG$265,MATCH($O$2,'файл остатки'!$A$5:$A$228,0),MATCH(D47,'файл остатки'!$A$5:$FG$5,0)), 0)</f>
        <v>0</v>
      </c>
      <c r="G47" s="28">
        <f t="shared" si="3"/>
        <v>-402.6</v>
      </c>
      <c r="H47" s="28">
        <v>0</v>
      </c>
    </row>
    <row r="48" spans="1:19" x14ac:dyDescent="0.2">
      <c r="A48" s="45"/>
      <c r="B48" s="45"/>
      <c r="C48" s="28" t="s">
        <v>181</v>
      </c>
      <c r="D48" s="28" t="s">
        <v>238</v>
      </c>
      <c r="E48" s="28">
        <f>IFERROR(INDEX('файл остатки'!$A$5:$FG$265,MATCH($O$1,'файл остатки'!$A$5:$A$228,0),MATCH(D48,'файл остатки'!$A$5:$FG$5,0)), 0)</f>
        <v>-16.8</v>
      </c>
      <c r="F48" s="28">
        <f>IFERROR(INDEX('файл остатки'!$A$5:$FG$265,MATCH($O$2,'файл остатки'!$A$5:$A$228,0),MATCH(D48,'файл остатки'!$A$5:$FG$5,0)), 0)</f>
        <v>0</v>
      </c>
      <c r="G48" s="28">
        <f t="shared" si="3"/>
        <v>-16.8</v>
      </c>
      <c r="H48" s="28">
        <v>0</v>
      </c>
    </row>
    <row r="49" spans="1:8" x14ac:dyDescent="0.2">
      <c r="A49" s="45"/>
      <c r="B49" s="45"/>
      <c r="C49" s="28" t="s">
        <v>178</v>
      </c>
      <c r="D49" s="28" t="s">
        <v>241</v>
      </c>
      <c r="E49" s="28">
        <f>IFERROR(INDEX('файл остатки'!$A$5:$FG$265,MATCH($O$1,'файл остатки'!$A$5:$A$228,0),MATCH(D49,'файл остатки'!$A$5:$FG$5,0)), 0)</f>
        <v>-28</v>
      </c>
      <c r="F49" s="28">
        <f>IFERROR(INDEX('файл остатки'!$A$5:$FG$265,MATCH($O$2,'файл остатки'!$A$5:$A$228,0),MATCH(D49,'файл остатки'!$A$5:$FG$5,0)), 0)</f>
        <v>0</v>
      </c>
      <c r="G49" s="28">
        <f t="shared" si="3"/>
        <v>-28</v>
      </c>
      <c r="H49" s="28">
        <v>0</v>
      </c>
    </row>
    <row r="50" spans="1:8" x14ac:dyDescent="0.2">
      <c r="A50" s="45"/>
      <c r="B50" s="45"/>
      <c r="C50" s="28" t="s">
        <v>183</v>
      </c>
      <c r="D50" s="28" t="s">
        <v>242</v>
      </c>
      <c r="E50" s="28">
        <f>IFERROR(INDEX('файл остатки'!$A$5:$FG$265,MATCH($O$1,'файл остатки'!$A$5:$A$228,0),MATCH(D50,'файл остатки'!$A$5:$FG$5,0)), 0)</f>
        <v>-146.4</v>
      </c>
      <c r="F50" s="28">
        <f>IFERROR(INDEX('файл остатки'!$A$5:$FG$265,MATCH($O$2,'файл остатки'!$A$5:$A$228,0),MATCH(D50,'файл остатки'!$A$5:$FG$5,0)), 0)</f>
        <v>0</v>
      </c>
      <c r="G50" s="28">
        <f t="shared" si="3"/>
        <v>-146.4</v>
      </c>
      <c r="H50" s="28">
        <v>0</v>
      </c>
    </row>
    <row r="51" spans="1:8" x14ac:dyDescent="0.2">
      <c r="A51" s="45"/>
      <c r="B51" s="45"/>
      <c r="C51" s="28" t="s">
        <v>184</v>
      </c>
      <c r="D51" s="28" t="s">
        <v>243</v>
      </c>
      <c r="E51" s="28">
        <f>IFERROR(INDEX('файл остатки'!$A$5:$FG$265,MATCH($O$1,'файл остатки'!$A$5:$A$228,0),MATCH(D51,'файл остатки'!$A$5:$FG$5,0)), 0)</f>
        <v>-150</v>
      </c>
      <c r="F51" s="28">
        <f>IFERROR(INDEX('файл остатки'!$A$5:$FG$265,MATCH($O$2,'файл остатки'!$A$5:$A$228,0),MATCH(D51,'файл остатки'!$A$5:$FG$5,0)), 0)</f>
        <v>0</v>
      </c>
      <c r="G51" s="28">
        <f t="shared" si="3"/>
        <v>-150</v>
      </c>
      <c r="H51" s="28">
        <v>0</v>
      </c>
    </row>
    <row r="52" spans="1:8" x14ac:dyDescent="0.2">
      <c r="A52" s="45"/>
      <c r="B52" s="45"/>
      <c r="C52" s="28" t="s">
        <v>174</v>
      </c>
      <c r="D52" s="28" t="s">
        <v>236</v>
      </c>
      <c r="E52" s="28">
        <f>IFERROR(INDEX('файл остатки'!$A$5:$FG$265,MATCH($O$1,'файл остатки'!$A$5:$A$228,0),MATCH(D52,'файл остатки'!$A$5:$FG$5,0)), 0)</f>
        <v>-279.25</v>
      </c>
      <c r="F52" s="28">
        <f>IFERROR(INDEX('файл остатки'!$A$5:$FG$265,MATCH($O$2,'файл остатки'!$A$5:$A$228,0),MATCH(D52,'файл остатки'!$A$5:$FG$5,0)), 0)</f>
        <v>0</v>
      </c>
      <c r="G52" s="28">
        <f t="shared" si="3"/>
        <v>-279.25</v>
      </c>
      <c r="H52" s="28">
        <v>0</v>
      </c>
    </row>
    <row r="53" spans="1:8" x14ac:dyDescent="0.2">
      <c r="A53" s="45"/>
      <c r="B53" s="45"/>
      <c r="C53" s="28" t="s">
        <v>171</v>
      </c>
      <c r="D53" s="28" t="s">
        <v>239</v>
      </c>
      <c r="E53" s="28">
        <f>IFERROR(INDEX('файл остатки'!$A$5:$FG$265,MATCH($O$1,'файл остатки'!$A$5:$A$228,0),MATCH(D53,'файл остатки'!$A$5:$FG$5,0)), 0)</f>
        <v>-255</v>
      </c>
      <c r="F53" s="28">
        <f>IFERROR(INDEX('файл остатки'!$A$5:$FG$265,MATCH($O$2,'файл остатки'!$A$5:$A$228,0),MATCH(D53,'файл остатки'!$A$5:$FG$5,0)), 0)</f>
        <v>0</v>
      </c>
      <c r="G53" s="28">
        <f t="shared" si="3"/>
        <v>-255</v>
      </c>
      <c r="H53" s="28">
        <v>0</v>
      </c>
    </row>
    <row r="54" spans="1:8" x14ac:dyDescent="0.2">
      <c r="A54" s="45"/>
      <c r="B54" s="41"/>
      <c r="C54" s="28" t="s">
        <v>182</v>
      </c>
      <c r="D54" s="28" t="s">
        <v>240</v>
      </c>
      <c r="E54" s="28">
        <f>IFERROR(INDEX('файл остатки'!$A$5:$FG$265,MATCH($O$1,'файл остатки'!$A$5:$A$228,0),MATCH(D54,'файл остатки'!$A$5:$FG$5,0)), 0)</f>
        <v>0</v>
      </c>
      <c r="F54" s="28">
        <f>IFERROR(INDEX('файл остатки'!$A$5:$FG$265,MATCH($O$2,'файл остатки'!$A$5:$A$228,0),MATCH(D54,'файл остатки'!$A$5:$FG$5,0)), 0)</f>
        <v>0</v>
      </c>
      <c r="G54" s="28">
        <f t="shared" si="3"/>
        <v>0</v>
      </c>
      <c r="H54" s="28">
        <v>0</v>
      </c>
    </row>
    <row r="55" spans="1:8" x14ac:dyDescent="0.2">
      <c r="A55" s="45"/>
      <c r="B55" s="44" t="s">
        <v>164</v>
      </c>
      <c r="C55" s="29" t="s">
        <v>174</v>
      </c>
      <c r="D55" s="29" t="s">
        <v>250</v>
      </c>
      <c r="E55" s="29">
        <f>IFERROR(INDEX('файл остатки'!$A$5:$FG$265,MATCH($O$1,'файл остатки'!$A$5:$A$228,0),MATCH(D55,'файл остатки'!$A$5:$FG$5,0)), 0)</f>
        <v>-23</v>
      </c>
      <c r="F55" s="29">
        <f>IFERROR(INDEX('файл остатки'!$A$5:$FG$265,MATCH($O$2,'файл остатки'!$A$5:$A$228,0),MATCH(D55,'файл остатки'!$A$5:$FG$5,0)), 0)</f>
        <v>0</v>
      </c>
      <c r="G55" s="29">
        <f t="shared" si="3"/>
        <v>-23</v>
      </c>
      <c r="H55" s="29">
        <v>0</v>
      </c>
    </row>
    <row r="56" spans="1:8" x14ac:dyDescent="0.2">
      <c r="A56" s="45"/>
      <c r="B56" s="45"/>
      <c r="C56" s="29" t="s">
        <v>174</v>
      </c>
      <c r="D56" s="29" t="s">
        <v>251</v>
      </c>
      <c r="E56" s="29">
        <f>IFERROR(INDEX('файл остатки'!$A$5:$FG$265,MATCH($O$1,'файл остатки'!$A$5:$A$228,0),MATCH(D56,'файл остатки'!$A$5:$FG$5,0)), 0)</f>
        <v>-549.80000000000007</v>
      </c>
      <c r="F56" s="29">
        <f>IFERROR(INDEX('файл остатки'!$A$5:$FG$265,MATCH($O$2,'файл остатки'!$A$5:$A$228,0),MATCH(D56,'файл остатки'!$A$5:$FG$5,0)), 0)</f>
        <v>0</v>
      </c>
      <c r="G56" s="29">
        <f t="shared" si="3"/>
        <v>-549.80000000000007</v>
      </c>
      <c r="H56" s="29">
        <v>0</v>
      </c>
    </row>
    <row r="57" spans="1:8" x14ac:dyDescent="0.2">
      <c r="A57" s="45"/>
      <c r="B57" s="45"/>
      <c r="C57" s="29" t="s">
        <v>178</v>
      </c>
      <c r="D57" s="29" t="s">
        <v>252</v>
      </c>
      <c r="E57" s="29">
        <f>IFERROR(INDEX('файл остатки'!$A$5:$FG$265,MATCH($O$1,'файл остатки'!$A$5:$A$228,0),MATCH(D57,'файл остатки'!$A$5:$FG$5,0)), 0)</f>
        <v>-146.4</v>
      </c>
      <c r="F57" s="29">
        <f>IFERROR(INDEX('файл остатки'!$A$5:$FG$265,MATCH($O$2,'файл остатки'!$A$5:$A$228,0),MATCH(D57,'файл остатки'!$A$5:$FG$5,0)), 0)</f>
        <v>0</v>
      </c>
      <c r="G57" s="29">
        <f t="shared" si="3"/>
        <v>-146.4</v>
      </c>
      <c r="H57" s="29">
        <v>0</v>
      </c>
    </row>
    <row r="58" spans="1:8" x14ac:dyDescent="0.2">
      <c r="A58" s="45"/>
      <c r="B58" s="45"/>
      <c r="C58" s="29" t="s">
        <v>182</v>
      </c>
      <c r="D58" s="29" t="s">
        <v>253</v>
      </c>
      <c r="E58" s="29">
        <f>IFERROR(INDEX('файл остатки'!$A$5:$FG$265,MATCH($O$1,'файл остатки'!$A$5:$A$228,0),MATCH(D58,'файл остатки'!$A$5:$FG$5,0)), 0)</f>
        <v>-79.5</v>
      </c>
      <c r="F58" s="29">
        <f>IFERROR(INDEX('файл остатки'!$A$5:$FG$265,MATCH($O$2,'файл остатки'!$A$5:$A$228,0),MATCH(D58,'файл остатки'!$A$5:$FG$5,0)), 0)</f>
        <v>0</v>
      </c>
      <c r="G58" s="29">
        <f t="shared" si="3"/>
        <v>-79.5</v>
      </c>
      <c r="H58" s="29">
        <v>0</v>
      </c>
    </row>
    <row r="59" spans="1:8" x14ac:dyDescent="0.2">
      <c r="A59" s="45"/>
      <c r="B59" s="45"/>
      <c r="C59" s="29" t="s">
        <v>184</v>
      </c>
      <c r="D59" s="29" t="s">
        <v>254</v>
      </c>
      <c r="E59" s="29">
        <f>IFERROR(INDEX('файл остатки'!$A$5:$FG$265,MATCH($O$1,'файл остатки'!$A$5:$A$228,0),MATCH(D59,'файл остатки'!$A$5:$FG$5,0)), 0)</f>
        <v>-264</v>
      </c>
      <c r="F59" s="29">
        <f>IFERROR(INDEX('файл остатки'!$A$5:$FG$265,MATCH($O$2,'файл остатки'!$A$5:$A$228,0),MATCH(D59,'файл остатки'!$A$5:$FG$5,0)), 0)</f>
        <v>0</v>
      </c>
      <c r="G59" s="29">
        <f t="shared" si="3"/>
        <v>-264</v>
      </c>
      <c r="H59" s="29">
        <v>0</v>
      </c>
    </row>
    <row r="60" spans="1:8" x14ac:dyDescent="0.2">
      <c r="A60" s="45"/>
      <c r="B60" s="45"/>
      <c r="C60" s="29" t="s">
        <v>183</v>
      </c>
      <c r="D60" s="29" t="s">
        <v>257</v>
      </c>
      <c r="E60" s="29">
        <f>IFERROR(INDEX('файл остатки'!$A$5:$FG$265,MATCH($O$1,'файл остатки'!$A$5:$A$228,0),MATCH(D60,'файл остатки'!$A$5:$FG$5,0)), 0)</f>
        <v>-166.4</v>
      </c>
      <c r="F60" s="29">
        <f>IFERROR(INDEX('файл остатки'!$A$5:$FG$265,MATCH($O$2,'файл остатки'!$A$5:$A$228,0),MATCH(D60,'файл остатки'!$A$5:$FG$5,0)), 0)</f>
        <v>0</v>
      </c>
      <c r="G60" s="29">
        <f t="shared" si="3"/>
        <v>-166.4</v>
      </c>
      <c r="H60" s="29">
        <v>0</v>
      </c>
    </row>
    <row r="61" spans="1:8" x14ac:dyDescent="0.2">
      <c r="A61" s="45"/>
      <c r="B61" s="45"/>
      <c r="C61" s="29" t="s">
        <v>181</v>
      </c>
      <c r="D61" s="29" t="s">
        <v>258</v>
      </c>
      <c r="E61" s="29">
        <f>IFERROR(INDEX('файл остатки'!$A$5:$FG$265,MATCH($O$1,'файл остатки'!$A$5:$A$228,0),MATCH(D61,'файл остатки'!$A$5:$FG$5,0)), 0)</f>
        <v>-208.8</v>
      </c>
      <c r="F61" s="29">
        <f>IFERROR(INDEX('файл остатки'!$A$5:$FG$265,MATCH($O$2,'файл остатки'!$A$5:$A$228,0),MATCH(D61,'файл остатки'!$A$5:$FG$5,0)), 0)</f>
        <v>0</v>
      </c>
      <c r="G61" s="29">
        <f t="shared" si="3"/>
        <v>-208.8</v>
      </c>
      <c r="H61" s="29">
        <v>0</v>
      </c>
    </row>
    <row r="62" spans="1:8" x14ac:dyDescent="0.2">
      <c r="A62" s="41"/>
      <c r="B62" s="41"/>
      <c r="C62" s="29" t="s">
        <v>171</v>
      </c>
      <c r="D62" s="29" t="s">
        <v>259</v>
      </c>
      <c r="E62" s="29">
        <f>IFERROR(INDEX('файл остатки'!$A$5:$FG$265,MATCH($O$1,'файл остатки'!$A$5:$A$228,0),MATCH(D62,'файл остатки'!$A$5:$FG$5,0)), 0)</f>
        <v>-219</v>
      </c>
      <c r="F62" s="29">
        <f>IFERROR(INDEX('файл остатки'!$A$5:$FG$265,MATCH($O$2,'файл остатки'!$A$5:$A$228,0),MATCH(D62,'файл остатки'!$A$5:$FG$5,0)), 0)</f>
        <v>0</v>
      </c>
      <c r="G62" s="29">
        <f t="shared" si="3"/>
        <v>-219</v>
      </c>
      <c r="H62" s="29">
        <v>0</v>
      </c>
    </row>
    <row r="65" spans="1:19" x14ac:dyDescent="0.2">
      <c r="A65" s="42" t="s">
        <v>669</v>
      </c>
      <c r="B65" s="40" t="s">
        <v>162</v>
      </c>
      <c r="C65" s="25" t="s">
        <v>173</v>
      </c>
      <c r="D65" s="25" t="s">
        <v>229</v>
      </c>
      <c r="E65" s="25">
        <f>IFERROR(INDEX('файл остатки'!$A$5:$FG$265,MATCH($O$1,'файл остатки'!$A$5:$A$228,0),MATCH(D65,'файл остатки'!$A$5:$FG$5,0)), 0)</f>
        <v>-138.84</v>
      </c>
      <c r="F65" s="25">
        <f>IFERROR(INDEX('файл остатки'!$A$5:$FG$265,MATCH($O$2,'файл остатки'!$A$5:$A$228,0),MATCH(D65,'файл остатки'!$A$5:$FG$5,0)), 0)</f>
        <v>284.03142857142859</v>
      </c>
      <c r="G65" s="25">
        <v>0</v>
      </c>
      <c r="H65" s="25">
        <v>0</v>
      </c>
      <c r="J65" s="26">
        <v>850</v>
      </c>
      <c r="K65" s="26">
        <f>-(G65 + G66) / J65</f>
        <v>0</v>
      </c>
      <c r="L65" s="26">
        <f>ROUND(K65, 0)</f>
        <v>0</v>
      </c>
      <c r="R65" s="26" t="s">
        <v>670</v>
      </c>
      <c r="S65" s="26">
        <v>17</v>
      </c>
    </row>
    <row r="66" spans="1:19" x14ac:dyDescent="0.2">
      <c r="A66" s="41"/>
      <c r="B66" s="41"/>
      <c r="C66" s="25" t="s">
        <v>671</v>
      </c>
      <c r="D66" s="25" t="s">
        <v>230</v>
      </c>
      <c r="E66" s="25">
        <f>IFERROR(INDEX('файл остатки'!$A$5:$FG$265,MATCH($O$1,'файл остатки'!$A$5:$A$228,0),MATCH(D66,'файл остатки'!$A$5:$FG$5,0)), 0)</f>
        <v>-20.8</v>
      </c>
      <c r="F66" s="25">
        <f>IFERROR(INDEX('файл остатки'!$A$5:$FG$265,MATCH($O$2,'файл остатки'!$A$5:$A$228,0),MATCH(D66,'файл остатки'!$A$5:$FG$5,0)), 0)</f>
        <v>0</v>
      </c>
      <c r="G66" s="25">
        <v>0</v>
      </c>
      <c r="H66" s="25">
        <f>MIN(E66, 0)</f>
        <v>-20.8</v>
      </c>
    </row>
    <row r="69" spans="1:19" x14ac:dyDescent="0.2">
      <c r="A69" s="42" t="s">
        <v>669</v>
      </c>
      <c r="B69" s="43" t="s">
        <v>659</v>
      </c>
      <c r="C69" s="28" t="s">
        <v>173</v>
      </c>
      <c r="D69" s="28" t="s">
        <v>233</v>
      </c>
      <c r="E69" s="28">
        <f>IFERROR(INDEX('файл остатки'!$A$5:$FG$265,MATCH($O$1,'файл остатки'!$A$5:$A$228,0),MATCH(D69,'файл остатки'!$A$5:$FG$5,0)), 0)</f>
        <v>-2599.375</v>
      </c>
      <c r="F69" s="28">
        <f>IFERROR(INDEX('файл остатки'!$A$5:$FG$265,MATCH($O$2,'файл остатки'!$A$5:$A$228,0),MATCH(D69,'файл остатки'!$A$5:$FG$5,0)), 0)</f>
        <v>0</v>
      </c>
      <c r="G69" s="28">
        <f>MIN(E69, 0)</f>
        <v>-2599.375</v>
      </c>
      <c r="H69" s="28">
        <v>0</v>
      </c>
      <c r="J69" s="26">
        <v>1000</v>
      </c>
      <c r="K69" s="26">
        <f>-(G69 + G70 + G71) / J69</f>
        <v>3.09145</v>
      </c>
      <c r="L69" s="26">
        <f>ROUND(K69, 0)</f>
        <v>3</v>
      </c>
      <c r="R69" s="26" t="s">
        <v>672</v>
      </c>
      <c r="S69" s="26">
        <v>18</v>
      </c>
    </row>
    <row r="70" spans="1:19" x14ac:dyDescent="0.2">
      <c r="A70" s="45"/>
      <c r="B70" s="41"/>
      <c r="C70" s="28" t="s">
        <v>173</v>
      </c>
      <c r="D70" s="28" t="s">
        <v>247</v>
      </c>
      <c r="E70" s="28">
        <f>IFERROR(INDEX('файл остатки'!$A$5:$FG$265,MATCH($O$1,'файл остатки'!$A$5:$A$228,0),MATCH(D70,'файл остатки'!$A$5:$FG$5,0)), 0)</f>
        <v>-73.2</v>
      </c>
      <c r="F70" s="28">
        <f>IFERROR(INDEX('файл остатки'!$A$5:$FG$265,MATCH($O$2,'файл остатки'!$A$5:$A$228,0),MATCH(D70,'файл остатки'!$A$5:$FG$5,0)), 0)</f>
        <v>0</v>
      </c>
      <c r="G70" s="28">
        <f>MIN(E70, 0)</f>
        <v>-73.2</v>
      </c>
      <c r="H70" s="28">
        <v>0</v>
      </c>
    </row>
    <row r="71" spans="1:19" x14ac:dyDescent="0.2">
      <c r="A71" s="41"/>
      <c r="B71" s="44" t="s">
        <v>164</v>
      </c>
      <c r="C71" s="29" t="s">
        <v>173</v>
      </c>
      <c r="D71" s="29" t="s">
        <v>248</v>
      </c>
      <c r="E71" s="29">
        <f>IFERROR(INDEX('файл остатки'!$A$5:$FG$265,MATCH($O$1,'файл остатки'!$A$5:$A$228,0),MATCH(D71,'файл остатки'!$A$5:$FG$5,0)), 0)</f>
        <v>-418.875</v>
      </c>
      <c r="F71" s="29">
        <f>IFERROR(INDEX('файл остатки'!$A$5:$FG$265,MATCH($O$2,'файл остатки'!$A$5:$A$228,0),MATCH(D71,'файл остатки'!$A$5:$FG$5,0)), 0)</f>
        <v>0</v>
      </c>
      <c r="G71" s="29">
        <f>MIN(E71, 0)</f>
        <v>-418.875</v>
      </c>
      <c r="H71" s="29">
        <v>0</v>
      </c>
    </row>
  </sheetData>
  <mergeCells count="21">
    <mergeCell ref="B2"/>
    <mergeCell ref="B3"/>
    <mergeCell ref="A2:A3"/>
    <mergeCell ref="B4:B7"/>
    <mergeCell ref="B8:B10"/>
    <mergeCell ref="A4:A10"/>
    <mergeCell ref="B13"/>
    <mergeCell ref="B14:B20"/>
    <mergeCell ref="A13:A20"/>
    <mergeCell ref="B23:B26"/>
    <mergeCell ref="B27:B36"/>
    <mergeCell ref="B37:B43"/>
    <mergeCell ref="A23:A43"/>
    <mergeCell ref="B46:B54"/>
    <mergeCell ref="B55:B62"/>
    <mergeCell ref="A46:A62"/>
    <mergeCell ref="B65:B66"/>
    <mergeCell ref="A65:A66"/>
    <mergeCell ref="B69:B70"/>
    <mergeCell ref="B71"/>
    <mergeCell ref="A69:A7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0"/>
  <sheetViews>
    <sheetView tabSelected="1" zoomScale="115" zoomScaleNormal="11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38" sqref="H38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673</v>
      </c>
      <c r="B1" s="15" t="s">
        <v>643</v>
      </c>
      <c r="C1" s="15" t="s">
        <v>650</v>
      </c>
      <c r="D1" s="15" t="s">
        <v>132</v>
      </c>
      <c r="E1" s="15" t="s">
        <v>644</v>
      </c>
      <c r="F1" s="15" t="s">
        <v>674</v>
      </c>
      <c r="G1" s="15" t="s">
        <v>675</v>
      </c>
      <c r="H1" s="15" t="s">
        <v>676</v>
      </c>
      <c r="I1" s="15" t="s">
        <v>677</v>
      </c>
      <c r="J1" s="15" t="s">
        <v>678</v>
      </c>
      <c r="K1" s="15" t="s">
        <v>679</v>
      </c>
      <c r="L1" s="15" t="s">
        <v>680</v>
      </c>
      <c r="M1" s="16" t="s">
        <v>681</v>
      </c>
      <c r="N1" s="16" t="s">
        <v>682</v>
      </c>
      <c r="O1" s="15" t="s">
        <v>683</v>
      </c>
      <c r="Q1" s="15" t="s">
        <v>684</v>
      </c>
      <c r="R1" s="15" t="s">
        <v>685</v>
      </c>
      <c r="S1" s="15">
        <v>0</v>
      </c>
      <c r="T1" s="14" t="s">
        <v>686</v>
      </c>
      <c r="U1" s="14" t="s">
        <v>687</v>
      </c>
      <c r="V1" s="14" t="s">
        <v>688</v>
      </c>
      <c r="W1" s="14" t="s">
        <v>689</v>
      </c>
      <c r="X1" s="17" t="s">
        <v>690</v>
      </c>
    </row>
    <row r="2" spans="1:24" s="1" customFormat="1" ht="14" customHeight="1" x14ac:dyDescent="0.2">
      <c r="A2" s="35">
        <f t="shared" ref="A2:A3" ca="1" si="0">IF(O2="-", "", 1 + SUM(INDIRECT(ADDRESS(2,COLUMN(R2)) &amp; ":" &amp; ADDRESS(ROW(),COLUMN(R2)))))</f>
        <v>1</v>
      </c>
      <c r="B2" s="35" t="s">
        <v>658</v>
      </c>
      <c r="C2" s="35">
        <v>1000</v>
      </c>
      <c r="D2" s="35" t="s">
        <v>164</v>
      </c>
      <c r="E2" s="35" t="s">
        <v>693</v>
      </c>
      <c r="F2" s="35" t="s">
        <v>693</v>
      </c>
      <c r="G2" s="35" t="s">
        <v>692</v>
      </c>
      <c r="H2" s="35" t="s">
        <v>256</v>
      </c>
      <c r="I2" s="35">
        <v>64</v>
      </c>
      <c r="J2" s="11" t="str">
        <f t="shared" ref="J2:J3" ca="1" si="1">IF(M2="", IF(O2="","",X2+(INDIRECT("S" &amp; ROW() - 1) - S2)),IF(O2="", "", INDIRECT("S" &amp; ROW() - 1) - S2))</f>
        <v/>
      </c>
      <c r="K2" s="34">
        <v>1</v>
      </c>
      <c r="L2" s="11"/>
      <c r="M2" s="19"/>
      <c r="N2" s="18" t="str">
        <f t="shared" ref="N2:N3" ca="1" si="2">IF(M2="", IF(X2=0, "", X2), IF(V2 = "", "", IF(V2/U2 = 0, "", V2/U2)))</f>
        <v/>
      </c>
      <c r="P2" s="1">
        <f t="shared" ref="P2:P3" si="3">IF(O2 = "-", -W2,I2)</f>
        <v>64</v>
      </c>
      <c r="Q2" s="1">
        <f t="shared" ref="Q2:Q3" ca="1" si="4">IF(O2 = "-", SUM(INDIRECT(ADDRESS(2,COLUMN(P2)) &amp; ":" &amp; ADDRESS(ROW(),COLUMN(P2)))), 0)</f>
        <v>0</v>
      </c>
      <c r="R2" s="1">
        <f t="shared" ref="R2:R3" si="5">IF(O2="-",1,0)</f>
        <v>0</v>
      </c>
      <c r="S2" s="1">
        <f t="shared" ref="S2:S3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1" si="7">8000/1000</f>
        <v>8</v>
      </c>
      <c r="V2" s="1">
        <f t="shared" ref="V2:V31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" si="9">IF(V2 = "", "", V2/U2)</f>
        <v>0</v>
      </c>
      <c r="X2" s="1" t="str">
        <f t="shared" ref="X2:X3" ca="1" si="10">IF(O2="", "", MAX(ROUND(-(INDIRECT("S" &amp; ROW() - 1) - S2)/1000, 0), 1) * 1000)</f>
        <v/>
      </c>
    </row>
    <row r="3" spans="1:24" s="1" customFormat="1" ht="14" customHeight="1" x14ac:dyDescent="0.2">
      <c r="A3" s="35">
        <f t="shared" ca="1" si="0"/>
        <v>1</v>
      </c>
      <c r="B3" s="35" t="s">
        <v>658</v>
      </c>
      <c r="C3" s="35">
        <v>1000</v>
      </c>
      <c r="D3" s="35" t="s">
        <v>164</v>
      </c>
      <c r="E3" s="35" t="s">
        <v>693</v>
      </c>
      <c r="F3" s="35" t="s">
        <v>693</v>
      </c>
      <c r="G3" s="35" t="s">
        <v>692</v>
      </c>
      <c r="H3" s="35" t="s">
        <v>249</v>
      </c>
      <c r="I3" s="35">
        <v>87</v>
      </c>
      <c r="J3" s="11" t="str">
        <f t="shared" ca="1" si="1"/>
        <v/>
      </c>
      <c r="K3" s="34">
        <v>1</v>
      </c>
      <c r="L3" s="11"/>
      <c r="M3" s="19"/>
      <c r="N3" s="18" t="str">
        <f t="shared" ca="1" si="2"/>
        <v/>
      </c>
      <c r="P3" s="1">
        <f t="shared" si="3"/>
        <v>87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4" customHeight="1" x14ac:dyDescent="0.2">
      <c r="A4" s="32">
        <f t="shared" ref="A4:A37" ca="1" si="11">IF(O4="-", "", 1 + SUM(INDIRECT(ADDRESS(2,COLUMN(R4)) &amp; ":" &amp; ADDRESS(ROW(),COLUMN(R4)))))</f>
        <v>1</v>
      </c>
      <c r="B4" s="33" t="s">
        <v>658</v>
      </c>
      <c r="C4" s="32">
        <v>1000</v>
      </c>
      <c r="D4" s="32" t="s">
        <v>659</v>
      </c>
      <c r="E4" s="32" t="s">
        <v>691</v>
      </c>
      <c r="F4" s="32" t="s">
        <v>691</v>
      </c>
      <c r="G4" s="32" t="s">
        <v>692</v>
      </c>
      <c r="H4" s="32" t="s">
        <v>245</v>
      </c>
      <c r="I4" s="32">
        <v>39</v>
      </c>
      <c r="J4" s="11" t="str">
        <f t="shared" ref="J4:J31" ca="1" si="12">IF(M4="", IF(O4="","",X4+(INDIRECT("S" &amp; ROW() - 1) - S4)),IF(O4="", "", INDIRECT("S" &amp; ROW() - 1) - S4))</f>
        <v/>
      </c>
      <c r="K4" s="34">
        <v>1</v>
      </c>
      <c r="M4" s="18"/>
      <c r="N4" s="18" t="str">
        <f t="shared" ref="N4:N31" ca="1" si="13">IF(M4="", IF(X4=0, "", X4), IF(V4 = "", "", IF(V4/U4 = 0, "", V4/U4)))</f>
        <v/>
      </c>
      <c r="P4" s="1">
        <f t="shared" ref="P4:P31" si="14">IF(O4 = "-", -W4,I4)</f>
        <v>39</v>
      </c>
      <c r="Q4" s="1">
        <f t="shared" ref="Q4:Q31" ca="1" si="15">IF(O4 = "-", SUM(INDIRECT(ADDRESS(2,COLUMN(P4)) &amp; ":" &amp; ADDRESS(ROW(),COLUMN(P4)))), 0)</f>
        <v>0</v>
      </c>
      <c r="R4" s="1">
        <f t="shared" ref="R4:R31" si="16">IF(O4="-",1,0)</f>
        <v>0</v>
      </c>
      <c r="S4" s="1">
        <f t="shared" ref="S4:S31" ca="1" si="17">IF(Q4 = 0, INDIRECT("S" &amp; ROW() - 1), Q4)</f>
        <v>0</v>
      </c>
      <c r="T4" s="1" t="str">
        <f>IF(H4="","",VLOOKUP(H4,'Вода SKU'!$A$1:$B$150,2,0))</f>
        <v>3.3, Альче, без лактозы</v>
      </c>
      <c r="U4" s="1">
        <f t="shared" si="7"/>
        <v>8</v>
      </c>
      <c r="V4" s="1">
        <f t="shared" si="8"/>
        <v>0</v>
      </c>
      <c r="W4" s="1">
        <f t="shared" ref="W4:W31" si="18">IF(V4 = "", "", V4/U4)</f>
        <v>0</v>
      </c>
      <c r="X4" s="1" t="str">
        <f t="shared" ref="X4:X31" ca="1" si="19">IF(O4="", "", MAX(ROUND(-(INDIRECT("S" &amp; ROW() - 1) - S4)/1000, 0), 1) * 1000)</f>
        <v/>
      </c>
    </row>
    <row r="5" spans="1:24" ht="14" customHeight="1" x14ac:dyDescent="0.2">
      <c r="A5" s="32">
        <f t="shared" ca="1" si="11"/>
        <v>1</v>
      </c>
      <c r="B5" s="32" t="s">
        <v>658</v>
      </c>
      <c r="C5" s="32">
        <v>1000</v>
      </c>
      <c r="D5" s="32" t="s">
        <v>659</v>
      </c>
      <c r="E5" s="32" t="s">
        <v>691</v>
      </c>
      <c r="F5" s="32" t="s">
        <v>691</v>
      </c>
      <c r="G5" s="32" t="s">
        <v>692</v>
      </c>
      <c r="H5" s="32" t="s">
        <v>244</v>
      </c>
      <c r="I5" s="32">
        <v>64</v>
      </c>
      <c r="J5" s="11" t="str">
        <f t="shared" ca="1" si="12"/>
        <v/>
      </c>
      <c r="K5" s="34">
        <v>1</v>
      </c>
      <c r="M5" s="19"/>
      <c r="N5" s="18" t="str">
        <f t="shared" ca="1" si="13"/>
        <v/>
      </c>
      <c r="P5" s="1">
        <f t="shared" si="14"/>
        <v>64</v>
      </c>
      <c r="Q5" s="1">
        <f t="shared" ca="1" si="15"/>
        <v>0</v>
      </c>
      <c r="R5" s="1">
        <f t="shared" si="16"/>
        <v>0</v>
      </c>
      <c r="S5" s="1">
        <f t="shared" ca="1" si="17"/>
        <v>0</v>
      </c>
      <c r="T5" s="1" t="str">
        <f>IF(H5="","",VLOOKUP(H5,'Вода SKU'!$A$1:$B$150,2,0))</f>
        <v>3.3, Альче, без лактозы</v>
      </c>
      <c r="U5" s="1">
        <f t="shared" si="7"/>
        <v>8</v>
      </c>
      <c r="V5" s="1">
        <f t="shared" si="8"/>
        <v>0</v>
      </c>
      <c r="W5" s="1">
        <f t="shared" si="18"/>
        <v>0</v>
      </c>
      <c r="X5" s="1" t="str">
        <f t="shared" ca="1" si="19"/>
        <v/>
      </c>
    </row>
    <row r="6" spans="1:24" ht="14" customHeight="1" x14ac:dyDescent="0.2">
      <c r="A6" s="32">
        <f t="shared" ca="1" si="11"/>
        <v>1</v>
      </c>
      <c r="B6" s="32" t="s">
        <v>658</v>
      </c>
      <c r="C6" s="32">
        <v>1000</v>
      </c>
      <c r="D6" s="32" t="s">
        <v>659</v>
      </c>
      <c r="E6" s="32" t="s">
        <v>691</v>
      </c>
      <c r="F6" s="32" t="s">
        <v>691</v>
      </c>
      <c r="G6" s="32" t="s">
        <v>692</v>
      </c>
      <c r="H6" s="32" t="s">
        <v>234</v>
      </c>
      <c r="I6" s="32">
        <v>192</v>
      </c>
      <c r="J6" s="11" t="str">
        <f t="shared" ca="1" si="12"/>
        <v/>
      </c>
      <c r="K6" s="34">
        <v>1</v>
      </c>
      <c r="M6" s="19"/>
      <c r="N6" s="18" t="str">
        <f t="shared" ca="1" si="13"/>
        <v/>
      </c>
      <c r="P6" s="1">
        <f t="shared" si="14"/>
        <v>192</v>
      </c>
      <c r="Q6" s="1">
        <f t="shared" ca="1" si="15"/>
        <v>0</v>
      </c>
      <c r="R6" s="1">
        <f t="shared" si="16"/>
        <v>0</v>
      </c>
      <c r="S6" s="1">
        <f t="shared" ca="1" si="17"/>
        <v>0</v>
      </c>
      <c r="T6" s="1" t="str">
        <f>IF(H6="","",VLOOKUP(H6,'Вода SKU'!$A$1:$B$150,2,0))</f>
        <v>3.3, Альче, без лактозы</v>
      </c>
      <c r="U6" s="1">
        <f t="shared" si="7"/>
        <v>8</v>
      </c>
      <c r="V6" s="1">
        <f t="shared" si="8"/>
        <v>0</v>
      </c>
      <c r="W6" s="1">
        <f t="shared" si="18"/>
        <v>0</v>
      </c>
      <c r="X6" s="1" t="str">
        <f t="shared" ca="1" si="19"/>
        <v/>
      </c>
    </row>
    <row r="7" spans="1:24" ht="14" customHeight="1" x14ac:dyDescent="0.2">
      <c r="A7" s="32">
        <f t="shared" ca="1" si="11"/>
        <v>1</v>
      </c>
      <c r="B7" s="32" t="s">
        <v>658</v>
      </c>
      <c r="C7" s="32">
        <v>1000</v>
      </c>
      <c r="D7" s="32" t="s">
        <v>659</v>
      </c>
      <c r="E7" s="32" t="s">
        <v>691</v>
      </c>
      <c r="F7" s="32" t="s">
        <v>691</v>
      </c>
      <c r="G7" s="32" t="s">
        <v>692</v>
      </c>
      <c r="H7" s="32" t="s">
        <v>246</v>
      </c>
      <c r="I7" s="32">
        <v>370</v>
      </c>
      <c r="J7" s="11" t="str">
        <f t="shared" ca="1" si="12"/>
        <v/>
      </c>
      <c r="K7" s="34">
        <v>1</v>
      </c>
      <c r="M7" s="19"/>
      <c r="N7" s="18" t="str">
        <f t="shared" ca="1" si="13"/>
        <v/>
      </c>
      <c r="P7" s="1">
        <f t="shared" si="14"/>
        <v>370</v>
      </c>
      <c r="Q7" s="1">
        <f t="shared" ca="1" si="15"/>
        <v>0</v>
      </c>
      <c r="R7" s="1">
        <f t="shared" si="16"/>
        <v>0</v>
      </c>
      <c r="S7" s="1">
        <f t="shared" ca="1" si="17"/>
        <v>0</v>
      </c>
      <c r="T7" s="1" t="str">
        <f>IF(H7="","",VLOOKUP(H7,'Вода SKU'!$A$1:$B$150,2,0))</f>
        <v>3.3, Альче, без лактозы</v>
      </c>
      <c r="U7" s="1">
        <f t="shared" si="7"/>
        <v>8</v>
      </c>
      <c r="V7" s="1">
        <f t="shared" si="8"/>
        <v>0</v>
      </c>
      <c r="W7" s="1">
        <f t="shared" si="18"/>
        <v>0</v>
      </c>
      <c r="X7" s="1" t="str">
        <f t="shared" ca="1" si="19"/>
        <v/>
      </c>
    </row>
    <row r="8" spans="1:24" s="1" customFormat="1" ht="14" customHeight="1" x14ac:dyDescent="0.2">
      <c r="A8" s="32">
        <f t="shared" ref="A8" ca="1" si="20">IF(O8="-", "", 1 + SUM(INDIRECT(ADDRESS(2,COLUMN(R8)) &amp; ":" &amp; ADDRESS(ROW(),COLUMN(R8)))))</f>
        <v>1</v>
      </c>
      <c r="B8" s="32" t="s">
        <v>658</v>
      </c>
      <c r="C8" s="32">
        <v>1000</v>
      </c>
      <c r="D8" s="32" t="s">
        <v>659</v>
      </c>
      <c r="E8" s="32" t="s">
        <v>691</v>
      </c>
      <c r="F8" s="32" t="s">
        <v>691</v>
      </c>
      <c r="G8" s="32" t="s">
        <v>692</v>
      </c>
      <c r="H8" s="32" t="s">
        <v>239</v>
      </c>
      <c r="I8" s="32">
        <v>230</v>
      </c>
      <c r="J8" s="11" t="str">
        <f t="shared" ref="J8" ca="1" si="21">IF(M8="", IF(O8="","",X8+(INDIRECT("S" &amp; ROW() - 1) - S8)),IF(O8="", "", INDIRECT("S" &amp; ROW() - 1) - S8))</f>
        <v/>
      </c>
      <c r="K8" s="34">
        <v>1</v>
      </c>
      <c r="L8" s="11"/>
      <c r="M8" s="19"/>
      <c r="N8" s="18" t="str">
        <f t="shared" ref="N8" ca="1" si="22">IF(M8="", IF(X8=0, "", X8), IF(V8 = "", "", IF(V8/U8 = 0, "", V8/U8)))</f>
        <v/>
      </c>
      <c r="P8" s="1">
        <f t="shared" ref="P8" si="23">IF(O8 = "-", -W8,I8)</f>
        <v>230</v>
      </c>
      <c r="Q8" s="1">
        <f t="shared" ref="Q8" ca="1" si="24">IF(O8 = "-", SUM(INDIRECT(ADDRESS(2,COLUMN(P8)) &amp; ":" &amp; ADDRESS(ROW(),COLUMN(P8)))), 0)</f>
        <v>0</v>
      </c>
      <c r="R8" s="1">
        <f t="shared" ref="R8" si="25">IF(O8="-",1,0)</f>
        <v>0</v>
      </c>
      <c r="S8" s="1">
        <f t="shared" ref="S8" ca="1" si="26">IF(Q8 = 0, INDIRECT("S" &amp; ROW() - 1), Q8)</f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 t="shared" si="8"/>
        <v>0</v>
      </c>
      <c r="W8" s="1">
        <f t="shared" ref="W8" si="27">IF(V8 = "", "", V8/U8)</f>
        <v>0</v>
      </c>
      <c r="X8" s="1" t="str">
        <f t="shared" ref="X8" ca="1" si="28">IF(O8="", "", MAX(ROUND(-(INDIRECT("S" &amp; ROW() - 1) - S8)/1000, 0), 1) * 1000)</f>
        <v/>
      </c>
    </row>
    <row r="9" spans="1:24" ht="14" customHeight="1" x14ac:dyDescent="0.2">
      <c r="A9" s="34" t="str">
        <f t="shared" ca="1" si="11"/>
        <v/>
      </c>
      <c r="B9" s="34" t="s">
        <v>694</v>
      </c>
      <c r="C9" s="34" t="s">
        <v>694</v>
      </c>
      <c r="D9" s="34" t="s">
        <v>694</v>
      </c>
      <c r="E9" s="34" t="s">
        <v>694</v>
      </c>
      <c r="F9" s="34" t="s">
        <v>694</v>
      </c>
      <c r="G9" s="34" t="s">
        <v>694</v>
      </c>
      <c r="H9" s="34" t="s">
        <v>694</v>
      </c>
      <c r="J9" s="11">
        <f t="shared" ca="1" si="12"/>
        <v>-46</v>
      </c>
      <c r="K9" s="34"/>
      <c r="M9" s="36">
        <v>8000</v>
      </c>
      <c r="N9" s="18">
        <f t="shared" si="13"/>
        <v>1000</v>
      </c>
      <c r="O9" s="34" t="s">
        <v>694</v>
      </c>
      <c r="P9" s="1">
        <f t="shared" si="14"/>
        <v>-1000</v>
      </c>
      <c r="Q9" s="1">
        <f t="shared" ca="1" si="15"/>
        <v>46</v>
      </c>
      <c r="R9" s="1">
        <f t="shared" si="16"/>
        <v>1</v>
      </c>
      <c r="S9" s="1">
        <f t="shared" ca="1" si="17"/>
        <v>46</v>
      </c>
      <c r="T9" s="1" t="str">
        <f>IF(H9="","",VLOOKUP(H9,'Вода SKU'!$A$1:$B$150,2,0))</f>
        <v>-</v>
      </c>
      <c r="U9" s="1">
        <f t="shared" si="7"/>
        <v>8</v>
      </c>
      <c r="V9" s="1">
        <f t="shared" si="8"/>
        <v>8000</v>
      </c>
      <c r="W9" s="1">
        <f t="shared" si="18"/>
        <v>1000</v>
      </c>
      <c r="X9" s="1">
        <f t="shared" ca="1" si="19"/>
        <v>1000</v>
      </c>
    </row>
    <row r="10" spans="1:24" ht="14" customHeight="1" x14ac:dyDescent="0.2">
      <c r="A10" s="32">
        <f t="shared" ca="1" si="11"/>
        <v>2</v>
      </c>
      <c r="B10" s="32" t="s">
        <v>667</v>
      </c>
      <c r="C10" s="32">
        <v>1000</v>
      </c>
      <c r="D10" s="32" t="s">
        <v>659</v>
      </c>
      <c r="E10" s="32" t="s">
        <v>691</v>
      </c>
      <c r="F10" s="32" t="s">
        <v>691</v>
      </c>
      <c r="G10" s="32" t="s">
        <v>692</v>
      </c>
      <c r="H10" s="32" t="s">
        <v>239</v>
      </c>
      <c r="I10" s="32">
        <v>25</v>
      </c>
      <c r="J10" s="11" t="str">
        <f t="shared" ca="1" si="12"/>
        <v/>
      </c>
      <c r="K10" s="34">
        <v>1</v>
      </c>
      <c r="M10" s="19"/>
      <c r="N10" s="18" t="str">
        <f t="shared" ca="1" si="13"/>
        <v/>
      </c>
      <c r="P10" s="1">
        <f t="shared" si="14"/>
        <v>25</v>
      </c>
      <c r="Q10" s="1">
        <f t="shared" ca="1" si="15"/>
        <v>0</v>
      </c>
      <c r="R10" s="1">
        <f t="shared" si="16"/>
        <v>0</v>
      </c>
      <c r="S10" s="1">
        <f t="shared" ca="1" si="17"/>
        <v>46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 t="shared" si="8"/>
        <v>0</v>
      </c>
      <c r="W10" s="1">
        <f t="shared" si="18"/>
        <v>0</v>
      </c>
      <c r="X10" s="1" t="str">
        <f t="shared" ca="1" si="19"/>
        <v/>
      </c>
    </row>
    <row r="11" spans="1:24" ht="14" customHeight="1" x14ac:dyDescent="0.2">
      <c r="A11" s="32">
        <f t="shared" ca="1" si="11"/>
        <v>2</v>
      </c>
      <c r="B11" s="32" t="s">
        <v>667</v>
      </c>
      <c r="C11" s="32">
        <v>1000</v>
      </c>
      <c r="D11" s="32" t="s">
        <v>659</v>
      </c>
      <c r="E11" s="32" t="s">
        <v>691</v>
      </c>
      <c r="F11" s="32" t="s">
        <v>691</v>
      </c>
      <c r="G11" s="32" t="s">
        <v>692</v>
      </c>
      <c r="H11" s="32" t="s">
        <v>236</v>
      </c>
      <c r="I11" s="32">
        <v>279</v>
      </c>
      <c r="J11" s="11" t="str">
        <f t="shared" ca="1" si="12"/>
        <v/>
      </c>
      <c r="K11" s="34">
        <v>1</v>
      </c>
      <c r="M11" s="19"/>
      <c r="N11" s="18" t="str">
        <f t="shared" ca="1" si="13"/>
        <v/>
      </c>
      <c r="P11" s="1">
        <f t="shared" si="14"/>
        <v>279</v>
      </c>
      <c r="Q11" s="1">
        <f t="shared" ca="1" si="15"/>
        <v>0</v>
      </c>
      <c r="R11" s="1">
        <f t="shared" si="16"/>
        <v>0</v>
      </c>
      <c r="S11" s="1">
        <f t="shared" ca="1" si="17"/>
        <v>46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 t="shared" si="8"/>
        <v>0</v>
      </c>
      <c r="W11" s="1">
        <f t="shared" si="18"/>
        <v>0</v>
      </c>
      <c r="X11" s="1" t="str">
        <f t="shared" ca="1" si="19"/>
        <v/>
      </c>
    </row>
    <row r="12" spans="1:24" ht="14" customHeight="1" x14ac:dyDescent="0.2">
      <c r="A12" s="32">
        <f t="shared" ca="1" si="11"/>
        <v>2</v>
      </c>
      <c r="B12" s="32" t="s">
        <v>667</v>
      </c>
      <c r="C12" s="32">
        <v>1000</v>
      </c>
      <c r="D12" s="32" t="s">
        <v>659</v>
      </c>
      <c r="E12" s="32" t="s">
        <v>695</v>
      </c>
      <c r="F12" s="32" t="s">
        <v>695</v>
      </c>
      <c r="G12" s="32" t="s">
        <v>692</v>
      </c>
      <c r="H12" s="32" t="s">
        <v>238</v>
      </c>
      <c r="I12" s="32">
        <v>12</v>
      </c>
      <c r="J12" s="11" t="str">
        <f t="shared" ca="1" si="12"/>
        <v/>
      </c>
      <c r="K12" s="34">
        <v>1</v>
      </c>
      <c r="M12" s="19"/>
      <c r="N12" s="18" t="str">
        <f t="shared" ca="1" si="13"/>
        <v/>
      </c>
      <c r="P12" s="1">
        <f t="shared" si="14"/>
        <v>12</v>
      </c>
      <c r="Q12" s="1">
        <f t="shared" ca="1" si="15"/>
        <v>0</v>
      </c>
      <c r="R12" s="1">
        <f t="shared" si="16"/>
        <v>0</v>
      </c>
      <c r="S12" s="1">
        <f t="shared" ca="1" si="17"/>
        <v>46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18"/>
        <v>0</v>
      </c>
      <c r="X12" s="1" t="str">
        <f t="shared" ca="1" si="19"/>
        <v/>
      </c>
    </row>
    <row r="13" spans="1:24" ht="14" customHeight="1" x14ac:dyDescent="0.2">
      <c r="A13" s="32">
        <f t="shared" ca="1" si="11"/>
        <v>2</v>
      </c>
      <c r="B13" s="32" t="s">
        <v>667</v>
      </c>
      <c r="C13" s="32">
        <v>1000</v>
      </c>
      <c r="D13" s="32" t="s">
        <v>659</v>
      </c>
      <c r="E13" s="32" t="s">
        <v>695</v>
      </c>
      <c r="F13" s="32" t="s">
        <v>695</v>
      </c>
      <c r="G13" s="32" t="s">
        <v>692</v>
      </c>
      <c r="H13" s="32" t="s">
        <v>238</v>
      </c>
      <c r="I13" s="32">
        <v>17</v>
      </c>
      <c r="J13" s="11" t="str">
        <f t="shared" ca="1" si="12"/>
        <v/>
      </c>
      <c r="K13" s="34">
        <v>1</v>
      </c>
      <c r="M13" s="19"/>
      <c r="N13" s="18" t="str">
        <f t="shared" ca="1" si="13"/>
        <v/>
      </c>
      <c r="P13" s="1">
        <f t="shared" si="14"/>
        <v>17</v>
      </c>
      <c r="Q13" s="1">
        <f t="shared" ca="1" si="15"/>
        <v>0</v>
      </c>
      <c r="R13" s="1">
        <f t="shared" si="16"/>
        <v>0</v>
      </c>
      <c r="S13" s="1">
        <f t="shared" ca="1" si="17"/>
        <v>46</v>
      </c>
      <c r="T13" s="1" t="str">
        <f>IF(H13="","",VLOOKUP(H13,'Вода SKU'!$A$1:$B$150,2,0))</f>
        <v>3.3, Сакко</v>
      </c>
      <c r="U13" s="1">
        <f t="shared" si="7"/>
        <v>8</v>
      </c>
      <c r="V13" s="1">
        <f t="shared" si="8"/>
        <v>0</v>
      </c>
      <c r="W13" s="1">
        <f t="shared" si="18"/>
        <v>0</v>
      </c>
      <c r="X13" s="1" t="str">
        <f t="shared" ca="1" si="19"/>
        <v/>
      </c>
    </row>
    <row r="14" spans="1:24" ht="14" customHeight="1" x14ac:dyDescent="0.2">
      <c r="A14" s="32">
        <f t="shared" ca="1" si="11"/>
        <v>2</v>
      </c>
      <c r="B14" s="32" t="s">
        <v>667</v>
      </c>
      <c r="C14" s="32">
        <v>1000</v>
      </c>
      <c r="D14" s="32" t="s">
        <v>659</v>
      </c>
      <c r="E14" s="32" t="s">
        <v>695</v>
      </c>
      <c r="F14" s="32" t="s">
        <v>695</v>
      </c>
      <c r="G14" s="32" t="s">
        <v>692</v>
      </c>
      <c r="H14" s="32" t="s">
        <v>241</v>
      </c>
      <c r="I14" s="32">
        <v>28</v>
      </c>
      <c r="J14" s="11" t="str">
        <f t="shared" ca="1" si="12"/>
        <v/>
      </c>
      <c r="K14" s="34">
        <v>1</v>
      </c>
      <c r="M14" s="19"/>
      <c r="N14" s="18" t="str">
        <f t="shared" ca="1" si="13"/>
        <v/>
      </c>
      <c r="P14" s="1">
        <f t="shared" si="14"/>
        <v>28</v>
      </c>
      <c r="Q14" s="1">
        <f t="shared" ca="1" si="15"/>
        <v>0</v>
      </c>
      <c r="R14" s="1">
        <f t="shared" si="16"/>
        <v>0</v>
      </c>
      <c r="S14" s="1">
        <f t="shared" ca="1" si="17"/>
        <v>46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 t="shared" si="8"/>
        <v>0</v>
      </c>
      <c r="W14" s="1">
        <f t="shared" si="18"/>
        <v>0</v>
      </c>
      <c r="X14" s="1" t="str">
        <f t="shared" ca="1" si="19"/>
        <v/>
      </c>
    </row>
    <row r="15" spans="1:24" ht="14" customHeight="1" x14ac:dyDescent="0.2">
      <c r="A15" s="32">
        <f t="shared" ca="1" si="11"/>
        <v>2</v>
      </c>
      <c r="B15" s="32" t="s">
        <v>667</v>
      </c>
      <c r="C15" s="32">
        <v>1000</v>
      </c>
      <c r="D15" s="32" t="s">
        <v>659</v>
      </c>
      <c r="E15" s="32" t="s">
        <v>695</v>
      </c>
      <c r="F15" s="32" t="s">
        <v>695</v>
      </c>
      <c r="G15" s="32" t="s">
        <v>692</v>
      </c>
      <c r="H15" s="32" t="s">
        <v>242</v>
      </c>
      <c r="I15" s="32">
        <v>146</v>
      </c>
      <c r="J15" s="11" t="str">
        <f t="shared" ca="1" si="12"/>
        <v/>
      </c>
      <c r="K15" s="34">
        <v>1</v>
      </c>
      <c r="M15" s="19"/>
      <c r="N15" s="18" t="str">
        <f t="shared" ca="1" si="13"/>
        <v/>
      </c>
      <c r="P15" s="1">
        <f t="shared" si="14"/>
        <v>146</v>
      </c>
      <c r="Q15" s="1">
        <f t="shared" ca="1" si="15"/>
        <v>0</v>
      </c>
      <c r="R15" s="1">
        <f t="shared" si="16"/>
        <v>0</v>
      </c>
      <c r="S15" s="1">
        <f t="shared" ca="1" si="17"/>
        <v>46</v>
      </c>
      <c r="T15" s="1" t="str">
        <f>IF(H15="","",VLOOKUP(H15,'Вода SKU'!$A$1:$B$150,2,0))</f>
        <v>3.3, Сакко</v>
      </c>
      <c r="U15" s="1">
        <f t="shared" si="7"/>
        <v>8</v>
      </c>
      <c r="V15" s="1">
        <f t="shared" si="8"/>
        <v>0</v>
      </c>
      <c r="W15" s="1">
        <f t="shared" si="18"/>
        <v>0</v>
      </c>
      <c r="X15" s="1" t="str">
        <f t="shared" ca="1" si="19"/>
        <v/>
      </c>
    </row>
    <row r="16" spans="1:24" ht="14" customHeight="1" x14ac:dyDescent="0.2">
      <c r="A16" s="32">
        <f t="shared" ca="1" si="11"/>
        <v>2</v>
      </c>
      <c r="B16" s="32" t="s">
        <v>667</v>
      </c>
      <c r="C16" s="32">
        <v>1000</v>
      </c>
      <c r="D16" s="32" t="s">
        <v>659</v>
      </c>
      <c r="E16" s="32" t="s">
        <v>695</v>
      </c>
      <c r="F16" s="32" t="s">
        <v>695</v>
      </c>
      <c r="G16" s="32" t="s">
        <v>692</v>
      </c>
      <c r="H16" s="32" t="s">
        <v>243</v>
      </c>
      <c r="I16" s="32">
        <v>150</v>
      </c>
      <c r="J16" s="11" t="str">
        <f t="shared" ca="1" si="12"/>
        <v/>
      </c>
      <c r="K16" s="34">
        <v>1</v>
      </c>
      <c r="M16" s="19"/>
      <c r="N16" s="18" t="str">
        <f t="shared" ca="1" si="13"/>
        <v/>
      </c>
      <c r="P16" s="1">
        <f t="shared" si="14"/>
        <v>150</v>
      </c>
      <c r="Q16" s="1">
        <f t="shared" ca="1" si="15"/>
        <v>0</v>
      </c>
      <c r="R16" s="1">
        <f t="shared" si="16"/>
        <v>0</v>
      </c>
      <c r="S16" s="1">
        <f t="shared" ca="1" si="17"/>
        <v>46</v>
      </c>
      <c r="T16" s="1" t="str">
        <f>IF(H16="","",VLOOKUP(H16,'Вода SKU'!$A$1:$B$150,2,0))</f>
        <v>3.3, Сакко</v>
      </c>
      <c r="U16" s="1">
        <f t="shared" si="7"/>
        <v>8</v>
      </c>
      <c r="V16" s="1">
        <f t="shared" si="8"/>
        <v>0</v>
      </c>
      <c r="W16" s="1">
        <f t="shared" si="18"/>
        <v>0</v>
      </c>
      <c r="X16" s="1" t="str">
        <f t="shared" ca="1" si="19"/>
        <v/>
      </c>
    </row>
    <row r="17" spans="1:24" ht="14" customHeight="1" x14ac:dyDescent="0.2">
      <c r="A17" s="32">
        <f t="shared" ca="1" si="11"/>
        <v>2</v>
      </c>
      <c r="B17" s="32" t="s">
        <v>667</v>
      </c>
      <c r="C17" s="32">
        <v>1000</v>
      </c>
      <c r="D17" s="32" t="s">
        <v>659</v>
      </c>
      <c r="E17" s="32" t="s">
        <v>695</v>
      </c>
      <c r="F17" s="32" t="s">
        <v>695</v>
      </c>
      <c r="G17" s="32" t="s">
        <v>692</v>
      </c>
      <c r="H17" s="32" t="s">
        <v>237</v>
      </c>
      <c r="I17" s="32">
        <v>393</v>
      </c>
      <c r="J17" s="11" t="str">
        <f t="shared" ca="1" si="12"/>
        <v/>
      </c>
      <c r="K17" s="34">
        <v>1</v>
      </c>
      <c r="M17" s="19"/>
      <c r="N17" s="18" t="str">
        <f t="shared" ca="1" si="13"/>
        <v/>
      </c>
      <c r="P17" s="1">
        <f t="shared" si="14"/>
        <v>393</v>
      </c>
      <c r="Q17" s="1">
        <f t="shared" ca="1" si="15"/>
        <v>0</v>
      </c>
      <c r="R17" s="1">
        <f t="shared" si="16"/>
        <v>0</v>
      </c>
      <c r="S17" s="1">
        <f t="shared" ca="1" si="17"/>
        <v>46</v>
      </c>
      <c r="T17" s="1" t="str">
        <f>IF(H17="","",VLOOKUP(H17,'Вода SKU'!$A$1:$B$150,2,0))</f>
        <v>3.3, Сакко</v>
      </c>
      <c r="U17" s="1">
        <f t="shared" si="7"/>
        <v>8</v>
      </c>
      <c r="V17" s="1">
        <f t="shared" si="8"/>
        <v>0</v>
      </c>
      <c r="W17" s="1">
        <f t="shared" si="18"/>
        <v>0</v>
      </c>
      <c r="X17" s="1" t="str">
        <f t="shared" ca="1" si="19"/>
        <v/>
      </c>
    </row>
    <row r="18" spans="1:24" ht="14" customHeight="1" x14ac:dyDescent="0.2">
      <c r="A18" s="34" t="str">
        <f t="shared" ca="1" si="11"/>
        <v/>
      </c>
      <c r="B18" s="34" t="s">
        <v>694</v>
      </c>
      <c r="C18" s="34" t="s">
        <v>694</v>
      </c>
      <c r="D18" s="34" t="s">
        <v>694</v>
      </c>
      <c r="E18" s="34" t="s">
        <v>694</v>
      </c>
      <c r="F18" s="34" t="s">
        <v>694</v>
      </c>
      <c r="G18" s="34" t="s">
        <v>694</v>
      </c>
      <c r="H18" s="34" t="s">
        <v>694</v>
      </c>
      <c r="J18" s="11">
        <f t="shared" ca="1" si="12"/>
        <v>-50</v>
      </c>
      <c r="K18" s="34"/>
      <c r="M18" s="36">
        <v>8000</v>
      </c>
      <c r="N18" s="18">
        <f t="shared" si="13"/>
        <v>1000</v>
      </c>
      <c r="O18" s="34" t="s">
        <v>694</v>
      </c>
      <c r="P18" s="1">
        <f t="shared" si="14"/>
        <v>-1000</v>
      </c>
      <c r="Q18" s="1">
        <f t="shared" ca="1" si="15"/>
        <v>96</v>
      </c>
      <c r="R18" s="1">
        <f t="shared" si="16"/>
        <v>1</v>
      </c>
      <c r="S18" s="1">
        <f t="shared" ca="1" si="17"/>
        <v>96</v>
      </c>
      <c r="T18" s="1" t="str">
        <f>IF(H18="","",VLOOKUP(H18,'Вода SKU'!$A$1:$B$150,2,0))</f>
        <v>-</v>
      </c>
      <c r="U18" s="1">
        <f t="shared" si="7"/>
        <v>8</v>
      </c>
      <c r="V18" s="1">
        <f t="shared" si="8"/>
        <v>8000</v>
      </c>
      <c r="W18" s="1">
        <f t="shared" si="18"/>
        <v>1000</v>
      </c>
      <c r="X18" s="1">
        <f t="shared" ca="1" si="19"/>
        <v>1000</v>
      </c>
    </row>
    <row r="19" spans="1:24" ht="14" customHeight="1" x14ac:dyDescent="0.2">
      <c r="A19" s="32">
        <f t="shared" ca="1" si="11"/>
        <v>3</v>
      </c>
      <c r="B19" s="32" t="s">
        <v>669</v>
      </c>
      <c r="C19" s="32">
        <v>1000</v>
      </c>
      <c r="D19" s="32" t="s">
        <v>659</v>
      </c>
      <c r="E19" s="32" t="s">
        <v>696</v>
      </c>
      <c r="F19" s="32" t="s">
        <v>696</v>
      </c>
      <c r="G19" s="32" t="s">
        <v>697</v>
      </c>
      <c r="H19" s="32" t="s">
        <v>247</v>
      </c>
      <c r="I19" s="32">
        <v>73</v>
      </c>
      <c r="J19" s="11" t="str">
        <f t="shared" ca="1" si="12"/>
        <v/>
      </c>
      <c r="K19" s="34">
        <v>1</v>
      </c>
      <c r="M19" s="19"/>
      <c r="N19" s="18" t="str">
        <f t="shared" ca="1" si="13"/>
        <v/>
      </c>
      <c r="P19" s="1">
        <f t="shared" si="14"/>
        <v>73</v>
      </c>
      <c r="Q19" s="1">
        <f t="shared" ca="1" si="15"/>
        <v>0</v>
      </c>
      <c r="R19" s="1">
        <f t="shared" si="16"/>
        <v>0</v>
      </c>
      <c r="S19" s="1">
        <f t="shared" ca="1" si="17"/>
        <v>96</v>
      </c>
      <c r="T19" s="1" t="str">
        <f>IF(H19="","",VLOOKUP(H19,'Вода SKU'!$A$1:$B$150,2,0))</f>
        <v>3.6, Альче</v>
      </c>
      <c r="U19" s="1">
        <f t="shared" si="7"/>
        <v>8</v>
      </c>
      <c r="V19" s="1">
        <f t="shared" si="8"/>
        <v>0</v>
      </c>
      <c r="W19" s="1">
        <f t="shared" si="18"/>
        <v>0</v>
      </c>
      <c r="X19" s="1" t="str">
        <f t="shared" ca="1" si="19"/>
        <v/>
      </c>
    </row>
    <row r="20" spans="1:24" ht="14" customHeight="1" x14ac:dyDescent="0.2">
      <c r="A20" s="32">
        <f t="shared" ca="1" si="11"/>
        <v>3</v>
      </c>
      <c r="B20" s="32" t="s">
        <v>669</v>
      </c>
      <c r="C20" s="32">
        <v>1000</v>
      </c>
      <c r="D20" s="32" t="s">
        <v>659</v>
      </c>
      <c r="E20" s="32" t="s">
        <v>691</v>
      </c>
      <c r="F20" s="32" t="s">
        <v>691</v>
      </c>
      <c r="G20" s="32" t="s">
        <v>692</v>
      </c>
      <c r="H20" s="32" t="s">
        <v>233</v>
      </c>
      <c r="I20" s="32">
        <v>970</v>
      </c>
      <c r="J20" s="11" t="str">
        <f t="shared" ca="1" si="12"/>
        <v/>
      </c>
      <c r="K20" s="34">
        <v>1</v>
      </c>
      <c r="M20" s="19"/>
      <c r="N20" s="18" t="str">
        <f t="shared" ca="1" si="13"/>
        <v/>
      </c>
      <c r="P20" s="1">
        <f t="shared" si="14"/>
        <v>970</v>
      </c>
      <c r="Q20" s="1">
        <f t="shared" ca="1" si="15"/>
        <v>0</v>
      </c>
      <c r="R20" s="1">
        <f t="shared" si="16"/>
        <v>0</v>
      </c>
      <c r="S20" s="1">
        <f t="shared" ca="1" si="17"/>
        <v>96</v>
      </c>
      <c r="T20" s="1" t="str">
        <f>IF(H20="","",VLOOKUP(H20,'Вода SKU'!$A$1:$B$150,2,0))</f>
        <v>3.6, Альче</v>
      </c>
      <c r="U20" s="1">
        <f t="shared" si="7"/>
        <v>8</v>
      </c>
      <c r="V20" s="1">
        <f t="shared" si="8"/>
        <v>0</v>
      </c>
      <c r="W20" s="1">
        <f t="shared" si="18"/>
        <v>0</v>
      </c>
      <c r="X20" s="1" t="str">
        <f t="shared" ca="1" si="19"/>
        <v/>
      </c>
    </row>
    <row r="21" spans="1:24" ht="14" customHeight="1" x14ac:dyDescent="0.2">
      <c r="A21" s="34" t="str">
        <f t="shared" ca="1" si="11"/>
        <v/>
      </c>
      <c r="B21" s="34" t="s">
        <v>694</v>
      </c>
      <c r="C21" s="34" t="s">
        <v>694</v>
      </c>
      <c r="D21" s="34" t="s">
        <v>694</v>
      </c>
      <c r="E21" s="34" t="s">
        <v>694</v>
      </c>
      <c r="F21" s="34" t="s">
        <v>694</v>
      </c>
      <c r="G21" s="34" t="s">
        <v>694</v>
      </c>
      <c r="H21" s="34" t="s">
        <v>694</v>
      </c>
      <c r="J21" s="11">
        <f t="shared" ca="1" si="12"/>
        <v>-43</v>
      </c>
      <c r="K21" s="34"/>
      <c r="M21" s="36">
        <v>8000</v>
      </c>
      <c r="N21" s="18">
        <f t="shared" si="13"/>
        <v>1000</v>
      </c>
      <c r="O21" s="34" t="s">
        <v>694</v>
      </c>
      <c r="P21" s="1">
        <f t="shared" si="14"/>
        <v>-1000</v>
      </c>
      <c r="Q21" s="1">
        <f t="shared" ca="1" si="15"/>
        <v>139</v>
      </c>
      <c r="R21" s="1">
        <f t="shared" si="16"/>
        <v>1</v>
      </c>
      <c r="S21" s="1">
        <f t="shared" ca="1" si="17"/>
        <v>139</v>
      </c>
      <c r="T21" s="1" t="str">
        <f>IF(H21="","",VLOOKUP(H21,'Вода SKU'!$A$1:$B$150,2,0))</f>
        <v>-</v>
      </c>
      <c r="U21" s="1">
        <f t="shared" si="7"/>
        <v>8</v>
      </c>
      <c r="V21" s="1">
        <f t="shared" si="8"/>
        <v>8000</v>
      </c>
      <c r="W21" s="1">
        <f t="shared" si="18"/>
        <v>1000</v>
      </c>
      <c r="X21" s="1">
        <f t="shared" ca="1" si="19"/>
        <v>1000</v>
      </c>
    </row>
    <row r="22" spans="1:24" ht="14" customHeight="1" x14ac:dyDescent="0.2">
      <c r="A22" s="32">
        <f t="shared" ca="1" si="11"/>
        <v>4</v>
      </c>
      <c r="B22" s="32" t="s">
        <v>669</v>
      </c>
      <c r="C22" s="32">
        <v>1000</v>
      </c>
      <c r="D22" s="32" t="s">
        <v>659</v>
      </c>
      <c r="E22" s="32" t="s">
        <v>691</v>
      </c>
      <c r="F22" s="32" t="s">
        <v>691</v>
      </c>
      <c r="G22" s="32" t="s">
        <v>692</v>
      </c>
      <c r="H22" s="32" t="s">
        <v>233</v>
      </c>
      <c r="I22" s="32">
        <v>1000</v>
      </c>
      <c r="J22" s="11" t="str">
        <f t="shared" ca="1" si="12"/>
        <v/>
      </c>
      <c r="K22" s="34">
        <v>1</v>
      </c>
      <c r="M22" s="19"/>
      <c r="N22" s="18" t="str">
        <f t="shared" ca="1" si="13"/>
        <v/>
      </c>
      <c r="P22" s="1">
        <f t="shared" si="14"/>
        <v>1000</v>
      </c>
      <c r="Q22" s="1">
        <f t="shared" ca="1" si="15"/>
        <v>0</v>
      </c>
      <c r="R22" s="1">
        <f t="shared" si="16"/>
        <v>0</v>
      </c>
      <c r="S22" s="1">
        <f t="shared" ca="1" si="17"/>
        <v>139</v>
      </c>
      <c r="T22" s="1" t="str">
        <f>IF(H22="","",VLOOKUP(H22,'Вода SKU'!$A$1:$B$150,2,0))</f>
        <v>3.6, Альче</v>
      </c>
      <c r="U22" s="1">
        <f t="shared" si="7"/>
        <v>8</v>
      </c>
      <c r="V22" s="1">
        <f t="shared" si="8"/>
        <v>0</v>
      </c>
      <c r="W22" s="1">
        <f t="shared" si="18"/>
        <v>0</v>
      </c>
      <c r="X22" s="1" t="str">
        <f t="shared" ca="1" si="19"/>
        <v/>
      </c>
    </row>
    <row r="23" spans="1:24" ht="14" customHeight="1" x14ac:dyDescent="0.2">
      <c r="A23" s="34" t="str">
        <f t="shared" ca="1" si="11"/>
        <v/>
      </c>
      <c r="B23" s="34" t="s">
        <v>694</v>
      </c>
      <c r="C23" s="34" t="s">
        <v>694</v>
      </c>
      <c r="D23" s="34" t="s">
        <v>694</v>
      </c>
      <c r="E23" s="34" t="s">
        <v>694</v>
      </c>
      <c r="F23" s="34" t="s">
        <v>694</v>
      </c>
      <c r="G23" s="34" t="s">
        <v>694</v>
      </c>
      <c r="H23" s="34" t="s">
        <v>694</v>
      </c>
      <c r="J23" s="11">
        <f t="shared" ca="1" si="12"/>
        <v>0</v>
      </c>
      <c r="K23" s="34"/>
      <c r="M23" s="36">
        <v>8000</v>
      </c>
      <c r="N23" s="18">
        <f t="shared" si="13"/>
        <v>1000</v>
      </c>
      <c r="O23" s="34" t="s">
        <v>694</v>
      </c>
      <c r="P23" s="1">
        <f t="shared" si="14"/>
        <v>-1000</v>
      </c>
      <c r="Q23" s="1">
        <f t="shared" ca="1" si="15"/>
        <v>139</v>
      </c>
      <c r="R23" s="1">
        <f t="shared" si="16"/>
        <v>1</v>
      </c>
      <c r="S23" s="1">
        <f t="shared" ca="1" si="17"/>
        <v>139</v>
      </c>
      <c r="T23" s="1" t="str">
        <f>IF(H23="","",VLOOKUP(H23,'Вода SKU'!$A$1:$B$150,2,0))</f>
        <v>-</v>
      </c>
      <c r="U23" s="1">
        <f t="shared" si="7"/>
        <v>8</v>
      </c>
      <c r="V23" s="1">
        <f t="shared" si="8"/>
        <v>8000</v>
      </c>
      <c r="W23" s="1">
        <f t="shared" si="18"/>
        <v>1000</v>
      </c>
      <c r="X23" s="1">
        <f t="shared" ca="1" si="19"/>
        <v>1000</v>
      </c>
    </row>
    <row r="24" spans="1:24" ht="14" customHeight="1" x14ac:dyDescent="0.2">
      <c r="A24" s="32">
        <f t="shared" ca="1" si="11"/>
        <v>5</v>
      </c>
      <c r="B24" s="32" t="s">
        <v>669</v>
      </c>
      <c r="C24" s="32">
        <v>1000</v>
      </c>
      <c r="D24" s="32" t="s">
        <v>659</v>
      </c>
      <c r="E24" s="32" t="s">
        <v>691</v>
      </c>
      <c r="F24" s="32" t="s">
        <v>691</v>
      </c>
      <c r="G24" s="32" t="s">
        <v>692</v>
      </c>
      <c r="H24" s="32" t="s">
        <v>233</v>
      </c>
      <c r="I24" s="32">
        <v>600</v>
      </c>
      <c r="J24" s="11" t="str">
        <f t="shared" ca="1" si="12"/>
        <v/>
      </c>
      <c r="K24" s="34">
        <v>1</v>
      </c>
      <c r="M24" s="19"/>
      <c r="N24" s="18" t="str">
        <f t="shared" ca="1" si="13"/>
        <v/>
      </c>
      <c r="P24" s="1">
        <f t="shared" si="14"/>
        <v>600</v>
      </c>
      <c r="Q24" s="1">
        <f t="shared" ca="1" si="15"/>
        <v>0</v>
      </c>
      <c r="R24" s="1">
        <f t="shared" si="16"/>
        <v>0</v>
      </c>
      <c r="S24" s="1">
        <f t="shared" ca="1" si="17"/>
        <v>139</v>
      </c>
      <c r="T24" s="1" t="str">
        <f>IF(H24="","",VLOOKUP(H24,'Вода SKU'!$A$1:$B$150,2,0))</f>
        <v>3.6, Альче</v>
      </c>
      <c r="U24" s="1">
        <f t="shared" si="7"/>
        <v>8</v>
      </c>
      <c r="V24" s="1">
        <f t="shared" si="8"/>
        <v>0</v>
      </c>
      <c r="W24" s="1">
        <f t="shared" si="18"/>
        <v>0</v>
      </c>
      <c r="X24" s="1" t="str">
        <f t="shared" ca="1" si="19"/>
        <v/>
      </c>
    </row>
    <row r="25" spans="1:24" ht="14" customHeight="1" x14ac:dyDescent="0.2">
      <c r="A25" s="35">
        <f t="shared" ca="1" si="11"/>
        <v>5</v>
      </c>
      <c r="B25" s="35" t="s">
        <v>669</v>
      </c>
      <c r="C25" s="35">
        <v>1000</v>
      </c>
      <c r="D25" s="35" t="s">
        <v>164</v>
      </c>
      <c r="E25" s="35" t="s">
        <v>693</v>
      </c>
      <c r="F25" s="35" t="s">
        <v>693</v>
      </c>
      <c r="G25" s="35" t="s">
        <v>692</v>
      </c>
      <c r="H25" s="35" t="s">
        <v>248</v>
      </c>
      <c r="I25" s="35">
        <v>419</v>
      </c>
      <c r="J25" s="11" t="str">
        <f t="shared" ca="1" si="12"/>
        <v/>
      </c>
      <c r="K25" s="34">
        <v>1</v>
      </c>
      <c r="M25" s="19"/>
      <c r="N25" s="18" t="str">
        <f t="shared" ca="1" si="13"/>
        <v/>
      </c>
      <c r="P25" s="1">
        <f t="shared" si="14"/>
        <v>419</v>
      </c>
      <c r="Q25" s="1">
        <f t="shared" ca="1" si="15"/>
        <v>0</v>
      </c>
      <c r="R25" s="1">
        <f t="shared" si="16"/>
        <v>0</v>
      </c>
      <c r="S25" s="1">
        <f t="shared" ca="1" si="17"/>
        <v>139</v>
      </c>
      <c r="T25" s="1" t="str">
        <f>IF(H25="","",VLOOKUP(H25,'Вода SKU'!$A$1:$B$150,2,0))</f>
        <v>3.6, Альче</v>
      </c>
      <c r="U25" s="1">
        <f t="shared" si="7"/>
        <v>8</v>
      </c>
      <c r="V25" s="1">
        <f t="shared" si="8"/>
        <v>0</v>
      </c>
      <c r="W25" s="1">
        <f t="shared" si="18"/>
        <v>0</v>
      </c>
      <c r="X25" s="1" t="str">
        <f t="shared" ca="1" si="19"/>
        <v/>
      </c>
    </row>
    <row r="26" spans="1:24" ht="14" customHeight="1" x14ac:dyDescent="0.2">
      <c r="A26" s="34" t="str">
        <f t="shared" ca="1" si="11"/>
        <v/>
      </c>
      <c r="B26" s="34" t="s">
        <v>694</v>
      </c>
      <c r="C26" s="34" t="s">
        <v>694</v>
      </c>
      <c r="D26" s="34" t="s">
        <v>694</v>
      </c>
      <c r="E26" s="34" t="s">
        <v>694</v>
      </c>
      <c r="F26" s="34" t="s">
        <v>694</v>
      </c>
      <c r="G26" s="34" t="s">
        <v>694</v>
      </c>
      <c r="H26" s="34" t="s">
        <v>694</v>
      </c>
      <c r="J26" s="11">
        <f t="shared" ca="1" si="12"/>
        <v>-19</v>
      </c>
      <c r="K26" s="34"/>
      <c r="M26" s="36">
        <v>8000</v>
      </c>
      <c r="N26" s="18">
        <f t="shared" si="13"/>
        <v>1000</v>
      </c>
      <c r="O26" s="34" t="s">
        <v>694</v>
      </c>
      <c r="P26" s="1">
        <f t="shared" si="14"/>
        <v>-1000</v>
      </c>
      <c r="Q26" s="1">
        <f t="shared" ca="1" si="15"/>
        <v>158</v>
      </c>
      <c r="R26" s="1">
        <f t="shared" si="16"/>
        <v>1</v>
      </c>
      <c r="S26" s="1">
        <f t="shared" ca="1" si="17"/>
        <v>158</v>
      </c>
      <c r="T26" s="1" t="str">
        <f>IF(H26="","",VLOOKUP(H26,'Вода SKU'!$A$1:$B$150,2,0))</f>
        <v>-</v>
      </c>
      <c r="U26" s="1">
        <f t="shared" si="7"/>
        <v>8</v>
      </c>
      <c r="V26" s="1">
        <f t="shared" si="8"/>
        <v>8000</v>
      </c>
      <c r="W26" s="1">
        <f t="shared" si="18"/>
        <v>1000</v>
      </c>
      <c r="X26" s="1">
        <f t="shared" ca="1" si="19"/>
        <v>1000</v>
      </c>
    </row>
    <row r="27" spans="1:24" ht="14" customHeight="1" x14ac:dyDescent="0.2">
      <c r="A27" s="35">
        <f t="shared" ca="1" si="11"/>
        <v>6</v>
      </c>
      <c r="B27" s="35" t="s">
        <v>667</v>
      </c>
      <c r="C27" s="35">
        <v>1000</v>
      </c>
      <c r="D27" s="35" t="s">
        <v>164</v>
      </c>
      <c r="E27" s="35" t="s">
        <v>693</v>
      </c>
      <c r="F27" s="35" t="s">
        <v>693</v>
      </c>
      <c r="G27" s="35" t="s">
        <v>692</v>
      </c>
      <c r="H27" s="35" t="s">
        <v>251</v>
      </c>
      <c r="I27" s="35">
        <v>23</v>
      </c>
      <c r="J27" s="11" t="str">
        <f t="shared" ca="1" si="12"/>
        <v/>
      </c>
      <c r="K27" s="34">
        <v>1</v>
      </c>
      <c r="M27" s="19"/>
      <c r="N27" s="18" t="str">
        <f t="shared" ca="1" si="13"/>
        <v/>
      </c>
      <c r="P27" s="1">
        <f t="shared" si="14"/>
        <v>23</v>
      </c>
      <c r="Q27" s="1">
        <f t="shared" ca="1" si="15"/>
        <v>0</v>
      </c>
      <c r="R27" s="1">
        <f t="shared" si="16"/>
        <v>0</v>
      </c>
      <c r="S27" s="1">
        <f t="shared" ca="1" si="17"/>
        <v>158</v>
      </c>
      <c r="T27" s="1" t="str">
        <f>IF(H27="","",VLOOKUP(H27,'Вода SKU'!$A$1:$B$150,2,0))</f>
        <v>3.3, Сакко</v>
      </c>
      <c r="U27" s="1">
        <f t="shared" si="7"/>
        <v>8</v>
      </c>
      <c r="V27" s="1">
        <f t="shared" si="8"/>
        <v>0</v>
      </c>
      <c r="W27" s="1">
        <f t="shared" si="18"/>
        <v>0</v>
      </c>
      <c r="X27" s="1" t="str">
        <f t="shared" ca="1" si="19"/>
        <v/>
      </c>
    </row>
    <row r="28" spans="1:24" ht="14" customHeight="1" x14ac:dyDescent="0.2">
      <c r="A28" s="35">
        <f t="shared" ca="1" si="11"/>
        <v>6</v>
      </c>
      <c r="B28" s="35" t="s">
        <v>667</v>
      </c>
      <c r="C28" s="35">
        <v>1000</v>
      </c>
      <c r="D28" s="35" t="s">
        <v>164</v>
      </c>
      <c r="E28" s="35" t="s">
        <v>693</v>
      </c>
      <c r="F28" s="35" t="s">
        <v>693</v>
      </c>
      <c r="G28" s="35" t="s">
        <v>692</v>
      </c>
      <c r="H28" s="35" t="s">
        <v>253</v>
      </c>
      <c r="I28" s="35">
        <v>80</v>
      </c>
      <c r="J28" s="11" t="str">
        <f t="shared" ca="1" si="12"/>
        <v/>
      </c>
      <c r="K28" s="34">
        <v>1</v>
      </c>
      <c r="M28" s="19"/>
      <c r="N28" s="18" t="str">
        <f t="shared" ca="1" si="13"/>
        <v/>
      </c>
      <c r="P28" s="1">
        <f t="shared" si="14"/>
        <v>80</v>
      </c>
      <c r="Q28" s="1">
        <f t="shared" ca="1" si="15"/>
        <v>0</v>
      </c>
      <c r="R28" s="1">
        <f t="shared" si="16"/>
        <v>0</v>
      </c>
      <c r="S28" s="1">
        <f t="shared" ca="1" si="17"/>
        <v>158</v>
      </c>
      <c r="T28" s="1" t="str">
        <f>IF(H28="","",VLOOKUP(H28,'Вода SKU'!$A$1:$B$150,2,0))</f>
        <v>3.3, Сакко</v>
      </c>
      <c r="U28" s="1">
        <f t="shared" si="7"/>
        <v>8</v>
      </c>
      <c r="V28" s="1">
        <f t="shared" si="8"/>
        <v>0</v>
      </c>
      <c r="W28" s="1">
        <f t="shared" si="18"/>
        <v>0</v>
      </c>
      <c r="X28" s="1" t="str">
        <f t="shared" ca="1" si="19"/>
        <v/>
      </c>
    </row>
    <row r="29" spans="1:24" ht="14" customHeight="1" x14ac:dyDescent="0.2">
      <c r="A29" s="35">
        <f t="shared" ca="1" si="11"/>
        <v>6</v>
      </c>
      <c r="B29" s="35" t="s">
        <v>667</v>
      </c>
      <c r="C29" s="35">
        <v>1000</v>
      </c>
      <c r="D29" s="35" t="s">
        <v>164</v>
      </c>
      <c r="E29" s="35" t="s">
        <v>693</v>
      </c>
      <c r="F29" s="35" t="s">
        <v>693</v>
      </c>
      <c r="G29" s="35" t="s">
        <v>692</v>
      </c>
      <c r="H29" s="35" t="s">
        <v>259</v>
      </c>
      <c r="I29" s="35">
        <v>219</v>
      </c>
      <c r="J29" s="11" t="str">
        <f t="shared" ca="1" si="12"/>
        <v/>
      </c>
      <c r="K29" s="34">
        <v>1</v>
      </c>
      <c r="M29" s="19"/>
      <c r="N29" s="18" t="str">
        <f t="shared" ca="1" si="13"/>
        <v/>
      </c>
      <c r="P29" s="1">
        <f t="shared" si="14"/>
        <v>219</v>
      </c>
      <c r="Q29" s="1">
        <f t="shared" ca="1" si="15"/>
        <v>0</v>
      </c>
      <c r="R29" s="1">
        <f t="shared" si="16"/>
        <v>0</v>
      </c>
      <c r="S29" s="1">
        <f t="shared" ca="1" si="17"/>
        <v>158</v>
      </c>
      <c r="T29" s="1" t="str">
        <f>IF(H29="","",VLOOKUP(H29,'Вода SKU'!$A$1:$B$150,2,0))</f>
        <v>3.3, Сакко</v>
      </c>
      <c r="U29" s="1">
        <f t="shared" si="7"/>
        <v>8</v>
      </c>
      <c r="V29" s="1">
        <f t="shared" si="8"/>
        <v>0</v>
      </c>
      <c r="W29" s="1">
        <f t="shared" si="18"/>
        <v>0</v>
      </c>
      <c r="X29" s="1" t="str">
        <f t="shared" ca="1" si="19"/>
        <v/>
      </c>
    </row>
    <row r="30" spans="1:24" ht="14" customHeight="1" x14ac:dyDescent="0.2">
      <c r="A30" s="35">
        <f t="shared" ca="1" si="11"/>
        <v>6</v>
      </c>
      <c r="B30" s="35" t="s">
        <v>667</v>
      </c>
      <c r="C30" s="35">
        <v>1000</v>
      </c>
      <c r="D30" s="35" t="s">
        <v>164</v>
      </c>
      <c r="E30" s="35" t="s">
        <v>693</v>
      </c>
      <c r="F30" s="35" t="s">
        <v>693</v>
      </c>
      <c r="G30" s="35" t="s">
        <v>692</v>
      </c>
      <c r="H30" s="35" t="s">
        <v>252</v>
      </c>
      <c r="I30" s="35">
        <v>146</v>
      </c>
      <c r="J30" s="11" t="str">
        <f t="shared" ca="1" si="12"/>
        <v/>
      </c>
      <c r="K30" s="34">
        <v>1</v>
      </c>
      <c r="M30" s="19"/>
      <c r="N30" s="18" t="str">
        <f t="shared" ca="1" si="13"/>
        <v/>
      </c>
      <c r="P30" s="1">
        <f t="shared" si="14"/>
        <v>146</v>
      </c>
      <c r="Q30" s="1">
        <f t="shared" ca="1" si="15"/>
        <v>0</v>
      </c>
      <c r="R30" s="1">
        <f t="shared" si="16"/>
        <v>0</v>
      </c>
      <c r="S30" s="1">
        <f t="shared" ca="1" si="17"/>
        <v>158</v>
      </c>
      <c r="T30" s="1" t="str">
        <f>IF(H30="","",VLOOKUP(H30,'Вода SKU'!$A$1:$B$150,2,0))</f>
        <v>3.3, Сакко</v>
      </c>
      <c r="U30" s="1">
        <f t="shared" si="7"/>
        <v>8</v>
      </c>
      <c r="V30" s="1">
        <f t="shared" si="8"/>
        <v>0</v>
      </c>
      <c r="W30" s="1">
        <f t="shared" si="18"/>
        <v>0</v>
      </c>
      <c r="X30" s="1" t="str">
        <f t="shared" ca="1" si="19"/>
        <v/>
      </c>
    </row>
    <row r="31" spans="1:24" ht="14" customHeight="1" x14ac:dyDescent="0.2">
      <c r="A31" s="35">
        <f t="shared" ca="1" si="11"/>
        <v>6</v>
      </c>
      <c r="B31" s="35" t="s">
        <v>667</v>
      </c>
      <c r="C31" s="35">
        <v>1000</v>
      </c>
      <c r="D31" s="35" t="s">
        <v>164</v>
      </c>
      <c r="E31" s="35" t="s">
        <v>693</v>
      </c>
      <c r="F31" s="35" t="s">
        <v>693</v>
      </c>
      <c r="G31" s="35" t="s">
        <v>692</v>
      </c>
      <c r="H31" s="35" t="s">
        <v>257</v>
      </c>
      <c r="I31" s="35">
        <v>166</v>
      </c>
      <c r="J31" s="11" t="str">
        <f t="shared" ca="1" si="12"/>
        <v/>
      </c>
      <c r="K31" s="34">
        <v>1</v>
      </c>
      <c r="M31" s="19"/>
      <c r="N31" s="18" t="str">
        <f t="shared" ca="1" si="13"/>
        <v/>
      </c>
      <c r="P31" s="1">
        <f t="shared" si="14"/>
        <v>166</v>
      </c>
      <c r="Q31" s="1">
        <f t="shared" ca="1" si="15"/>
        <v>0</v>
      </c>
      <c r="R31" s="1">
        <f t="shared" si="16"/>
        <v>0</v>
      </c>
      <c r="S31" s="1">
        <f t="shared" ca="1" si="17"/>
        <v>158</v>
      </c>
      <c r="T31" s="1" t="str">
        <f>IF(H31="","",VLOOKUP(H31,'Вода SKU'!$A$1:$B$150,2,0))</f>
        <v>3.3, Сакко</v>
      </c>
      <c r="U31" s="1">
        <f t="shared" si="7"/>
        <v>8</v>
      </c>
      <c r="V31" s="1">
        <f t="shared" si="8"/>
        <v>0</v>
      </c>
      <c r="W31" s="1">
        <f t="shared" si="18"/>
        <v>0</v>
      </c>
      <c r="X31" s="1" t="str">
        <f t="shared" ca="1" si="19"/>
        <v/>
      </c>
    </row>
    <row r="32" spans="1:24" ht="14" customHeight="1" x14ac:dyDescent="0.2">
      <c r="A32" s="35">
        <f t="shared" ca="1" si="11"/>
        <v>6</v>
      </c>
      <c r="B32" s="35" t="s">
        <v>667</v>
      </c>
      <c r="C32" s="35">
        <v>1000</v>
      </c>
      <c r="D32" s="35" t="s">
        <v>164</v>
      </c>
      <c r="E32" s="35" t="s">
        <v>693</v>
      </c>
      <c r="F32" s="35" t="s">
        <v>693</v>
      </c>
      <c r="G32" s="35" t="s">
        <v>692</v>
      </c>
      <c r="H32" s="35" t="s">
        <v>258</v>
      </c>
      <c r="I32" s="35">
        <v>209</v>
      </c>
      <c r="J32" s="11" t="str">
        <f t="shared" ref="J32:J63" ca="1" si="29">IF(M32="", IF(O32="","",X32+(INDIRECT("S" &amp; ROW() - 1) - S32)),IF(O32="", "", INDIRECT("S" &amp; ROW() - 1) - S32))</f>
        <v/>
      </c>
      <c r="K32" s="34">
        <v>1</v>
      </c>
      <c r="M32" s="19"/>
      <c r="N32" s="18" t="str">
        <f t="shared" ref="N32:N63" ca="1" si="30">IF(M32="", IF(X32=0, "", X32), IF(V32 = "", "", IF(V32/U32 = 0, "", V32/U32)))</f>
        <v/>
      </c>
      <c r="P32" s="1">
        <f t="shared" ref="P32:P63" si="31">IF(O32 = "-", -W32,I32)</f>
        <v>209</v>
      </c>
      <c r="Q32" s="1">
        <f t="shared" ref="Q32:Q63" ca="1" si="32">IF(O32 = "-", SUM(INDIRECT(ADDRESS(2,COLUMN(P32)) &amp; ":" &amp; ADDRESS(ROW(),COLUMN(P32)))), 0)</f>
        <v>0</v>
      </c>
      <c r="R32" s="1">
        <f t="shared" ref="R32:R63" si="33">IF(O32="-",1,0)</f>
        <v>0</v>
      </c>
      <c r="S32" s="1">
        <f t="shared" ref="S32:S63" ca="1" si="34">IF(Q32 = 0, INDIRECT("S" &amp; ROW() - 1), Q32)</f>
        <v>158</v>
      </c>
      <c r="T32" s="1" t="str">
        <f>IF(H32="","",VLOOKUP(H32,'Вода SKU'!$A$1:$B$150,2,0))</f>
        <v>3.3, Сакко</v>
      </c>
      <c r="U32" s="1">
        <f t="shared" ref="U32:U63" si="35">8000/1000</f>
        <v>8</v>
      </c>
      <c r="V32" s="1">
        <f t="shared" ref="V32:V63" si="36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 t="shared" ref="W32:W63" si="37">IF(V32 = "", "", V32/U32)</f>
        <v>0</v>
      </c>
      <c r="X32" s="1" t="str">
        <f t="shared" ref="X32:X63" ca="1" si="38">IF(O32="", "", MAX(ROUND(-(INDIRECT("S" &amp; ROW() - 1) - S32)/1000, 0), 1) * 1000)</f>
        <v/>
      </c>
    </row>
    <row r="33" spans="1:24" ht="14" customHeight="1" x14ac:dyDescent="0.2">
      <c r="A33" s="35">
        <f t="shared" ca="1" si="11"/>
        <v>6</v>
      </c>
      <c r="B33" s="35" t="s">
        <v>667</v>
      </c>
      <c r="C33" s="35">
        <v>1000</v>
      </c>
      <c r="D33" s="35" t="s">
        <v>164</v>
      </c>
      <c r="E33" s="35" t="s">
        <v>693</v>
      </c>
      <c r="F33" s="35" t="s">
        <v>693</v>
      </c>
      <c r="G33" s="35" t="s">
        <v>692</v>
      </c>
      <c r="H33" s="35" t="s">
        <v>254</v>
      </c>
      <c r="I33" s="35">
        <v>157</v>
      </c>
      <c r="J33" s="11" t="str">
        <f t="shared" ca="1" si="29"/>
        <v/>
      </c>
      <c r="K33" s="34">
        <v>1</v>
      </c>
      <c r="M33" s="19"/>
      <c r="N33" s="18" t="str">
        <f t="shared" ca="1" si="30"/>
        <v/>
      </c>
      <c r="P33" s="1">
        <f t="shared" si="31"/>
        <v>157</v>
      </c>
      <c r="Q33" s="1">
        <f t="shared" ca="1" si="32"/>
        <v>0</v>
      </c>
      <c r="R33" s="1">
        <f t="shared" si="33"/>
        <v>0</v>
      </c>
      <c r="S33" s="1">
        <f t="shared" ca="1" si="34"/>
        <v>158</v>
      </c>
      <c r="T33" s="1" t="str">
        <f>IF(H33="","",VLOOKUP(H33,'Вода SKU'!$A$1:$B$150,2,0))</f>
        <v>3.3, Сакко</v>
      </c>
      <c r="U33" s="1">
        <f t="shared" si="35"/>
        <v>8</v>
      </c>
      <c r="V33" s="1">
        <f t="shared" si="36"/>
        <v>0</v>
      </c>
      <c r="W33" s="1">
        <f t="shared" si="37"/>
        <v>0</v>
      </c>
      <c r="X33" s="1" t="str">
        <f t="shared" ca="1" si="38"/>
        <v/>
      </c>
    </row>
    <row r="34" spans="1:24" ht="14" customHeight="1" x14ac:dyDescent="0.2">
      <c r="A34" s="34" t="str">
        <f t="shared" ca="1" si="11"/>
        <v/>
      </c>
      <c r="B34" s="34" t="s">
        <v>694</v>
      </c>
      <c r="C34" s="34" t="s">
        <v>694</v>
      </c>
      <c r="D34" s="34" t="s">
        <v>694</v>
      </c>
      <c r="E34" s="34" t="s">
        <v>694</v>
      </c>
      <c r="F34" s="34" t="s">
        <v>694</v>
      </c>
      <c r="G34" s="34" t="s">
        <v>694</v>
      </c>
      <c r="H34" s="34" t="s">
        <v>694</v>
      </c>
      <c r="J34" s="11">
        <f t="shared" ca="1" si="29"/>
        <v>0</v>
      </c>
      <c r="K34" s="34"/>
      <c r="M34" s="36">
        <v>8000</v>
      </c>
      <c r="N34" s="18">
        <f t="shared" si="30"/>
        <v>1000</v>
      </c>
      <c r="O34" s="34" t="s">
        <v>694</v>
      </c>
      <c r="P34" s="1">
        <f t="shared" si="31"/>
        <v>-1000</v>
      </c>
      <c r="Q34" s="1">
        <f t="shared" ca="1" si="32"/>
        <v>158</v>
      </c>
      <c r="R34" s="1">
        <f t="shared" si="33"/>
        <v>1</v>
      </c>
      <c r="S34" s="1">
        <f t="shared" ca="1" si="34"/>
        <v>158</v>
      </c>
      <c r="T34" s="1" t="str">
        <f>IF(H34="","",VLOOKUP(H34,'Вода SKU'!$A$1:$B$150,2,0))</f>
        <v>-</v>
      </c>
      <c r="U34" s="1">
        <f t="shared" si="35"/>
        <v>8</v>
      </c>
      <c r="V34" s="1">
        <f t="shared" si="36"/>
        <v>8000</v>
      </c>
      <c r="W34" s="1">
        <f t="shared" si="37"/>
        <v>1000</v>
      </c>
      <c r="X34" s="1">
        <f t="shared" ca="1" si="38"/>
        <v>1000</v>
      </c>
    </row>
    <row r="35" spans="1:24" ht="14" customHeight="1" x14ac:dyDescent="0.2">
      <c r="A35" s="35">
        <f t="shared" ca="1" si="11"/>
        <v>7</v>
      </c>
      <c r="B35" s="35" t="s">
        <v>667</v>
      </c>
      <c r="C35" s="35">
        <v>1000</v>
      </c>
      <c r="D35" s="35" t="s">
        <v>164</v>
      </c>
      <c r="E35" s="35" t="s">
        <v>693</v>
      </c>
      <c r="F35" s="35" t="s">
        <v>693</v>
      </c>
      <c r="G35" s="35" t="s">
        <v>692</v>
      </c>
      <c r="H35" s="35" t="s">
        <v>254</v>
      </c>
      <c r="I35" s="35">
        <v>107</v>
      </c>
      <c r="J35" s="11" t="str">
        <f t="shared" ca="1" si="29"/>
        <v/>
      </c>
      <c r="K35" s="34">
        <v>1</v>
      </c>
      <c r="M35" s="19"/>
      <c r="N35" s="18" t="str">
        <f t="shared" ca="1" si="30"/>
        <v/>
      </c>
      <c r="P35" s="1">
        <f t="shared" si="31"/>
        <v>107</v>
      </c>
      <c r="Q35" s="1">
        <f t="shared" ca="1" si="32"/>
        <v>0</v>
      </c>
      <c r="R35" s="1">
        <f t="shared" si="33"/>
        <v>0</v>
      </c>
      <c r="S35" s="1">
        <f t="shared" ca="1" si="34"/>
        <v>158</v>
      </c>
      <c r="T35" s="1" t="str">
        <f>IF(H35="","",VLOOKUP(H35,'Вода SKU'!$A$1:$B$150,2,0))</f>
        <v>3.3, Сакко</v>
      </c>
      <c r="U35" s="1">
        <f t="shared" si="35"/>
        <v>8</v>
      </c>
      <c r="V35" s="1">
        <f t="shared" si="36"/>
        <v>0</v>
      </c>
      <c r="W35" s="1">
        <f t="shared" si="37"/>
        <v>0</v>
      </c>
      <c r="X35" s="1" t="str">
        <f t="shared" ca="1" si="38"/>
        <v/>
      </c>
    </row>
    <row r="36" spans="1:24" ht="14" customHeight="1" x14ac:dyDescent="0.2">
      <c r="A36" s="35">
        <f t="shared" ca="1" si="11"/>
        <v>7</v>
      </c>
      <c r="B36" s="35" t="s">
        <v>667</v>
      </c>
      <c r="C36" s="35">
        <v>1000</v>
      </c>
      <c r="D36" s="35" t="s">
        <v>164</v>
      </c>
      <c r="E36" s="35" t="s">
        <v>693</v>
      </c>
      <c r="F36" s="35" t="s">
        <v>693</v>
      </c>
      <c r="G36" s="35" t="s">
        <v>692</v>
      </c>
      <c r="H36" s="35" t="s">
        <v>251</v>
      </c>
      <c r="I36" s="35">
        <v>900</v>
      </c>
      <c r="J36" s="11" t="str">
        <f t="shared" ca="1" si="29"/>
        <v/>
      </c>
      <c r="K36" s="34">
        <v>1</v>
      </c>
      <c r="M36" s="19"/>
      <c r="N36" s="18" t="str">
        <f t="shared" ca="1" si="30"/>
        <v/>
      </c>
      <c r="P36" s="1">
        <f t="shared" si="31"/>
        <v>900</v>
      </c>
      <c r="Q36" s="1">
        <f t="shared" ca="1" si="32"/>
        <v>0</v>
      </c>
      <c r="R36" s="1">
        <f t="shared" si="33"/>
        <v>0</v>
      </c>
      <c r="S36" s="1">
        <f t="shared" ca="1" si="34"/>
        <v>158</v>
      </c>
      <c r="T36" s="1" t="str">
        <f>IF(H36="","",VLOOKUP(H36,'Вода SKU'!$A$1:$B$150,2,0))</f>
        <v>3.3, Сакко</v>
      </c>
      <c r="U36" s="1">
        <f t="shared" si="35"/>
        <v>8</v>
      </c>
      <c r="V36" s="1">
        <f t="shared" si="36"/>
        <v>0</v>
      </c>
      <c r="W36" s="1">
        <f t="shared" si="37"/>
        <v>0</v>
      </c>
      <c r="X36" s="1" t="str">
        <f t="shared" ca="1" si="38"/>
        <v/>
      </c>
    </row>
    <row r="37" spans="1:24" ht="14" customHeight="1" x14ac:dyDescent="0.2">
      <c r="A37" s="34" t="str">
        <f t="shared" ca="1" si="11"/>
        <v/>
      </c>
      <c r="B37" s="34" t="s">
        <v>694</v>
      </c>
      <c r="C37" s="34" t="s">
        <v>694</v>
      </c>
      <c r="D37" s="34" t="s">
        <v>694</v>
      </c>
      <c r="E37" s="34" t="s">
        <v>694</v>
      </c>
      <c r="F37" s="34" t="s">
        <v>694</v>
      </c>
      <c r="G37" s="34" t="s">
        <v>694</v>
      </c>
      <c r="H37" s="34" t="s">
        <v>694</v>
      </c>
      <c r="J37" s="11">
        <f t="shared" ca="1" si="29"/>
        <v>-7</v>
      </c>
      <c r="K37" s="34"/>
      <c r="M37" s="36">
        <v>8000</v>
      </c>
      <c r="N37" s="18">
        <f t="shared" si="30"/>
        <v>1000</v>
      </c>
      <c r="O37" s="34" t="s">
        <v>694</v>
      </c>
      <c r="P37" s="1">
        <f t="shared" si="31"/>
        <v>-1000</v>
      </c>
      <c r="Q37" s="1">
        <f t="shared" ca="1" si="32"/>
        <v>165</v>
      </c>
      <c r="R37" s="1">
        <f t="shared" si="33"/>
        <v>1</v>
      </c>
      <c r="S37" s="1">
        <f t="shared" ca="1" si="34"/>
        <v>165</v>
      </c>
      <c r="T37" s="1" t="str">
        <f>IF(H37="","",VLOOKUP(H37,'Вода SKU'!$A$1:$B$150,2,0))</f>
        <v>-</v>
      </c>
      <c r="U37" s="1">
        <f t="shared" si="35"/>
        <v>8</v>
      </c>
      <c r="V37" s="1">
        <f t="shared" si="36"/>
        <v>8000</v>
      </c>
      <c r="W37" s="1">
        <f t="shared" si="37"/>
        <v>1000</v>
      </c>
      <c r="X37" s="1">
        <f t="shared" ca="1" si="38"/>
        <v>1000</v>
      </c>
    </row>
    <row r="38" spans="1:24" ht="14" customHeight="1" x14ac:dyDescent="0.2">
      <c r="J38" s="11" t="str">
        <f t="shared" ca="1" si="29"/>
        <v/>
      </c>
      <c r="M38" s="19"/>
      <c r="N38" s="18" t="str">
        <f t="shared" ca="1" si="30"/>
        <v/>
      </c>
      <c r="P38" s="1">
        <f t="shared" si="31"/>
        <v>0</v>
      </c>
      <c r="Q38" s="1">
        <f t="shared" ca="1" si="32"/>
        <v>0</v>
      </c>
      <c r="R38" s="1">
        <f t="shared" si="33"/>
        <v>0</v>
      </c>
      <c r="S38" s="1">
        <f t="shared" ca="1" si="34"/>
        <v>165</v>
      </c>
      <c r="T38" s="1" t="str">
        <f>IF(H38="","",VLOOKUP(H38,'Вода SKU'!$A$1:$B$150,2,0))</f>
        <v/>
      </c>
      <c r="U38" s="1">
        <f t="shared" si="35"/>
        <v>8</v>
      </c>
      <c r="V38" s="1">
        <f t="shared" si="36"/>
        <v>0</v>
      </c>
      <c r="W38" s="1">
        <f t="shared" si="37"/>
        <v>0</v>
      </c>
      <c r="X38" s="1" t="str">
        <f t="shared" ca="1" si="38"/>
        <v/>
      </c>
    </row>
    <row r="39" spans="1:24" ht="14" customHeight="1" x14ac:dyDescent="0.2">
      <c r="J39" s="11" t="str">
        <f t="shared" ca="1" si="29"/>
        <v/>
      </c>
      <c r="M39" s="19"/>
      <c r="N39" s="18" t="str">
        <f t="shared" ca="1" si="30"/>
        <v/>
      </c>
      <c r="P39" s="1">
        <f t="shared" si="31"/>
        <v>0</v>
      </c>
      <c r="Q39" s="1">
        <f t="shared" ca="1" si="32"/>
        <v>0</v>
      </c>
      <c r="R39" s="1">
        <f t="shared" si="33"/>
        <v>0</v>
      </c>
      <c r="S39" s="1">
        <f t="shared" ca="1" si="34"/>
        <v>165</v>
      </c>
      <c r="T39" s="1" t="str">
        <f>IF(H39="","",VLOOKUP(H39,'Вода SKU'!$A$1:$B$150,2,0))</f>
        <v/>
      </c>
      <c r="U39" s="1">
        <f t="shared" si="35"/>
        <v>8</v>
      </c>
      <c r="V39" s="1">
        <f t="shared" si="36"/>
        <v>0</v>
      </c>
      <c r="W39" s="1">
        <f t="shared" si="37"/>
        <v>0</v>
      </c>
      <c r="X39" s="1" t="str">
        <f t="shared" ca="1" si="38"/>
        <v/>
      </c>
    </row>
    <row r="40" spans="1:24" ht="14" customHeight="1" x14ac:dyDescent="0.2">
      <c r="J40" s="11" t="str">
        <f t="shared" ca="1" si="29"/>
        <v/>
      </c>
      <c r="M40" s="19"/>
      <c r="N40" s="18" t="str">
        <f t="shared" ca="1" si="30"/>
        <v/>
      </c>
      <c r="P40" s="1">
        <f t="shared" si="31"/>
        <v>0</v>
      </c>
      <c r="Q40" s="1">
        <f t="shared" ca="1" si="32"/>
        <v>0</v>
      </c>
      <c r="R40" s="1">
        <f t="shared" si="33"/>
        <v>0</v>
      </c>
      <c r="S40" s="1">
        <f t="shared" ca="1" si="34"/>
        <v>165</v>
      </c>
      <c r="T40" s="1" t="str">
        <f>IF(H40="","",VLOOKUP(H40,'Вода SKU'!$A$1:$B$150,2,0))</f>
        <v/>
      </c>
      <c r="U40" s="1">
        <f t="shared" si="35"/>
        <v>8</v>
      </c>
      <c r="V40" s="1">
        <f t="shared" si="36"/>
        <v>0</v>
      </c>
      <c r="W40" s="1">
        <f t="shared" si="37"/>
        <v>0</v>
      </c>
      <c r="X40" s="1" t="str">
        <f t="shared" ca="1" si="38"/>
        <v/>
      </c>
    </row>
    <row r="41" spans="1:24" ht="14" customHeight="1" x14ac:dyDescent="0.2">
      <c r="J41" s="11" t="str">
        <f t="shared" ca="1" si="29"/>
        <v/>
      </c>
      <c r="M41" s="19"/>
      <c r="N41" s="18" t="str">
        <f t="shared" ca="1" si="30"/>
        <v/>
      </c>
      <c r="P41" s="1">
        <f t="shared" si="31"/>
        <v>0</v>
      </c>
      <c r="Q41" s="1">
        <f t="shared" ca="1" si="32"/>
        <v>0</v>
      </c>
      <c r="R41" s="1">
        <f t="shared" si="33"/>
        <v>0</v>
      </c>
      <c r="S41" s="1">
        <f t="shared" ca="1" si="34"/>
        <v>165</v>
      </c>
      <c r="T41" s="1" t="str">
        <f>IF(H41="","",VLOOKUP(H41,'Вода SKU'!$A$1:$B$150,2,0))</f>
        <v/>
      </c>
      <c r="U41" s="1">
        <f t="shared" si="35"/>
        <v>8</v>
      </c>
      <c r="V41" s="1">
        <f t="shared" si="36"/>
        <v>0</v>
      </c>
      <c r="W41" s="1">
        <f t="shared" si="37"/>
        <v>0</v>
      </c>
      <c r="X41" s="1" t="str">
        <f t="shared" ca="1" si="38"/>
        <v/>
      </c>
    </row>
    <row r="42" spans="1:24" ht="14" customHeight="1" x14ac:dyDescent="0.2">
      <c r="J42" s="11" t="str">
        <f t="shared" ca="1" si="29"/>
        <v/>
      </c>
      <c r="M42" s="19"/>
      <c r="N42" s="18" t="str">
        <f t="shared" ca="1" si="30"/>
        <v/>
      </c>
      <c r="P42" s="1">
        <f t="shared" si="31"/>
        <v>0</v>
      </c>
      <c r="Q42" s="1">
        <f t="shared" ca="1" si="32"/>
        <v>0</v>
      </c>
      <c r="R42" s="1">
        <f t="shared" si="33"/>
        <v>0</v>
      </c>
      <c r="S42" s="1">
        <f t="shared" ca="1" si="34"/>
        <v>165</v>
      </c>
      <c r="T42" s="1" t="str">
        <f>IF(H42="","",VLOOKUP(H42,'Вода SKU'!$A$1:$B$150,2,0))</f>
        <v/>
      </c>
      <c r="U42" s="1">
        <f t="shared" si="35"/>
        <v>8</v>
      </c>
      <c r="V42" s="1">
        <f t="shared" si="36"/>
        <v>0</v>
      </c>
      <c r="W42" s="1">
        <f t="shared" si="37"/>
        <v>0</v>
      </c>
      <c r="X42" s="1" t="str">
        <f t="shared" ca="1" si="38"/>
        <v/>
      </c>
    </row>
    <row r="43" spans="1:24" ht="14" customHeight="1" x14ac:dyDescent="0.2">
      <c r="J43" s="11" t="str">
        <f t="shared" ca="1" si="29"/>
        <v/>
      </c>
      <c r="M43" s="19"/>
      <c r="N43" s="18" t="str">
        <f t="shared" ca="1" si="30"/>
        <v/>
      </c>
      <c r="P43" s="1">
        <f t="shared" si="31"/>
        <v>0</v>
      </c>
      <c r="Q43" s="1">
        <f t="shared" ca="1" si="32"/>
        <v>0</v>
      </c>
      <c r="R43" s="1">
        <f t="shared" si="33"/>
        <v>0</v>
      </c>
      <c r="S43" s="1">
        <f t="shared" ca="1" si="34"/>
        <v>165</v>
      </c>
      <c r="T43" s="1" t="str">
        <f>IF(H43="","",VLOOKUP(H43,'Вода SKU'!$A$1:$B$150,2,0))</f>
        <v/>
      </c>
      <c r="U43" s="1">
        <f t="shared" si="35"/>
        <v>8</v>
      </c>
      <c r="V43" s="1">
        <f t="shared" si="36"/>
        <v>0</v>
      </c>
      <c r="W43" s="1">
        <f t="shared" si="37"/>
        <v>0</v>
      </c>
      <c r="X43" s="1" t="str">
        <f t="shared" ca="1" si="38"/>
        <v/>
      </c>
    </row>
    <row r="44" spans="1:24" ht="14" customHeight="1" x14ac:dyDescent="0.2">
      <c r="J44" s="11" t="str">
        <f t="shared" ca="1" si="29"/>
        <v/>
      </c>
      <c r="M44" s="19"/>
      <c r="N44" s="18" t="str">
        <f t="shared" ca="1" si="30"/>
        <v/>
      </c>
      <c r="P44" s="1">
        <f t="shared" si="31"/>
        <v>0</v>
      </c>
      <c r="Q44" s="1">
        <f t="shared" ca="1" si="32"/>
        <v>0</v>
      </c>
      <c r="R44" s="1">
        <f t="shared" si="33"/>
        <v>0</v>
      </c>
      <c r="S44" s="1">
        <f t="shared" ca="1" si="34"/>
        <v>165</v>
      </c>
      <c r="T44" s="1" t="str">
        <f>IF(H44="","",VLOOKUP(H44,'Вода SKU'!$A$1:$B$150,2,0))</f>
        <v/>
      </c>
      <c r="U44" s="1">
        <f t="shared" si="35"/>
        <v>8</v>
      </c>
      <c r="V44" s="1">
        <f t="shared" si="36"/>
        <v>0</v>
      </c>
      <c r="W44" s="1">
        <f t="shared" si="37"/>
        <v>0</v>
      </c>
      <c r="X44" s="1" t="str">
        <f t="shared" ca="1" si="38"/>
        <v/>
      </c>
    </row>
    <row r="45" spans="1:24" ht="14" customHeight="1" x14ac:dyDescent="0.2">
      <c r="J45" s="11" t="str">
        <f t="shared" ca="1" si="29"/>
        <v/>
      </c>
      <c r="M45" s="19"/>
      <c r="N45" s="18" t="str">
        <f t="shared" ca="1" si="30"/>
        <v/>
      </c>
      <c r="P45" s="1">
        <f t="shared" si="31"/>
        <v>0</v>
      </c>
      <c r="Q45" s="1">
        <f t="shared" ca="1" si="32"/>
        <v>0</v>
      </c>
      <c r="R45" s="1">
        <f t="shared" si="33"/>
        <v>0</v>
      </c>
      <c r="S45" s="1">
        <f t="shared" ca="1" si="34"/>
        <v>165</v>
      </c>
      <c r="T45" s="1" t="str">
        <f>IF(H45="","",VLOOKUP(H45,'Вода SKU'!$A$1:$B$150,2,0))</f>
        <v/>
      </c>
      <c r="U45" s="1">
        <f t="shared" si="35"/>
        <v>8</v>
      </c>
      <c r="V45" s="1">
        <f t="shared" si="36"/>
        <v>0</v>
      </c>
      <c r="W45" s="1">
        <f t="shared" si="37"/>
        <v>0</v>
      </c>
      <c r="X45" s="1" t="str">
        <f t="shared" ca="1" si="38"/>
        <v/>
      </c>
    </row>
    <row r="46" spans="1:24" ht="14" customHeight="1" x14ac:dyDescent="0.2">
      <c r="J46" s="11" t="str">
        <f t="shared" ca="1" si="29"/>
        <v/>
      </c>
      <c r="M46" s="19"/>
      <c r="N46" s="18" t="str">
        <f t="shared" ca="1" si="30"/>
        <v/>
      </c>
      <c r="P46" s="1">
        <f t="shared" si="31"/>
        <v>0</v>
      </c>
      <c r="Q46" s="1">
        <f t="shared" ca="1" si="32"/>
        <v>0</v>
      </c>
      <c r="R46" s="1">
        <f t="shared" si="33"/>
        <v>0</v>
      </c>
      <c r="S46" s="1">
        <f t="shared" ca="1" si="34"/>
        <v>165</v>
      </c>
      <c r="T46" s="1" t="str">
        <f>IF(H46="","",VLOOKUP(H46,'Вода SKU'!$A$1:$B$150,2,0))</f>
        <v/>
      </c>
      <c r="U46" s="1">
        <f t="shared" si="35"/>
        <v>8</v>
      </c>
      <c r="V46" s="1">
        <f t="shared" si="36"/>
        <v>0</v>
      </c>
      <c r="W46" s="1">
        <f t="shared" si="37"/>
        <v>0</v>
      </c>
      <c r="X46" s="1" t="str">
        <f t="shared" ca="1" si="38"/>
        <v/>
      </c>
    </row>
    <row r="47" spans="1:24" ht="14" customHeight="1" x14ac:dyDescent="0.2">
      <c r="J47" s="11" t="str">
        <f t="shared" ca="1" si="29"/>
        <v/>
      </c>
      <c r="M47" s="19"/>
      <c r="N47" s="18" t="str">
        <f t="shared" ca="1" si="30"/>
        <v/>
      </c>
      <c r="P47" s="1">
        <f t="shared" si="31"/>
        <v>0</v>
      </c>
      <c r="Q47" s="1">
        <f t="shared" ca="1" si="32"/>
        <v>0</v>
      </c>
      <c r="R47" s="1">
        <f t="shared" si="33"/>
        <v>0</v>
      </c>
      <c r="S47" s="1">
        <f t="shared" ca="1" si="34"/>
        <v>165</v>
      </c>
      <c r="T47" s="1" t="str">
        <f>IF(H47="","",VLOOKUP(H47,'Вода SKU'!$A$1:$B$150,2,0))</f>
        <v/>
      </c>
      <c r="U47" s="1">
        <f t="shared" si="35"/>
        <v>8</v>
      </c>
      <c r="V47" s="1">
        <f t="shared" si="36"/>
        <v>0</v>
      </c>
      <c r="W47" s="1">
        <f t="shared" si="37"/>
        <v>0</v>
      </c>
      <c r="X47" s="1" t="str">
        <f t="shared" ca="1" si="38"/>
        <v/>
      </c>
    </row>
    <row r="48" spans="1:24" ht="14" customHeight="1" x14ac:dyDescent="0.2">
      <c r="J48" s="11" t="str">
        <f t="shared" ca="1" si="29"/>
        <v/>
      </c>
      <c r="M48" s="19"/>
      <c r="N48" s="18" t="str">
        <f t="shared" ca="1" si="30"/>
        <v/>
      </c>
      <c r="P48" s="1">
        <f t="shared" si="31"/>
        <v>0</v>
      </c>
      <c r="Q48" s="1">
        <f t="shared" ca="1" si="32"/>
        <v>0</v>
      </c>
      <c r="R48" s="1">
        <f t="shared" si="33"/>
        <v>0</v>
      </c>
      <c r="S48" s="1">
        <f t="shared" ca="1" si="34"/>
        <v>165</v>
      </c>
      <c r="T48" s="1" t="str">
        <f>IF(H48="","",VLOOKUP(H48,'Вода SKU'!$A$1:$B$150,2,0))</f>
        <v/>
      </c>
      <c r="U48" s="1">
        <f t="shared" si="35"/>
        <v>8</v>
      </c>
      <c r="V48" s="1">
        <f t="shared" si="36"/>
        <v>0</v>
      </c>
      <c r="W48" s="1">
        <f t="shared" si="37"/>
        <v>0</v>
      </c>
      <c r="X48" s="1" t="str">
        <f t="shared" ca="1" si="38"/>
        <v/>
      </c>
    </row>
    <row r="49" spans="10:24" ht="14" customHeight="1" x14ac:dyDescent="0.2">
      <c r="J49" s="11" t="str">
        <f t="shared" ca="1" si="29"/>
        <v/>
      </c>
      <c r="M49" s="19"/>
      <c r="N49" s="18" t="str">
        <f t="shared" ca="1" si="30"/>
        <v/>
      </c>
      <c r="P49" s="1">
        <f t="shared" si="31"/>
        <v>0</v>
      </c>
      <c r="Q49" s="1">
        <f t="shared" ca="1" si="32"/>
        <v>0</v>
      </c>
      <c r="R49" s="1">
        <f t="shared" si="33"/>
        <v>0</v>
      </c>
      <c r="S49" s="1">
        <f t="shared" ca="1" si="34"/>
        <v>165</v>
      </c>
      <c r="T49" s="1" t="str">
        <f>IF(H49="","",VLOOKUP(H49,'Вода SKU'!$A$1:$B$150,2,0))</f>
        <v/>
      </c>
      <c r="U49" s="1">
        <f t="shared" si="35"/>
        <v>8</v>
      </c>
      <c r="V49" s="1">
        <f t="shared" si="36"/>
        <v>0</v>
      </c>
      <c r="W49" s="1">
        <f t="shared" si="37"/>
        <v>0</v>
      </c>
      <c r="X49" s="1" t="str">
        <f t="shared" ca="1" si="38"/>
        <v/>
      </c>
    </row>
    <row r="50" spans="10:24" ht="14" customHeight="1" x14ac:dyDescent="0.2">
      <c r="J50" s="11" t="str">
        <f t="shared" ca="1" si="29"/>
        <v/>
      </c>
      <c r="M50" s="19"/>
      <c r="N50" s="18" t="str">
        <f t="shared" ca="1" si="30"/>
        <v/>
      </c>
      <c r="P50" s="1">
        <f t="shared" si="31"/>
        <v>0</v>
      </c>
      <c r="Q50" s="1">
        <f t="shared" ca="1" si="32"/>
        <v>0</v>
      </c>
      <c r="R50" s="1">
        <f t="shared" si="33"/>
        <v>0</v>
      </c>
      <c r="S50" s="1">
        <f t="shared" ca="1" si="34"/>
        <v>165</v>
      </c>
      <c r="T50" s="1" t="str">
        <f>IF(H50="","",VLOOKUP(H50,'Вода SKU'!$A$1:$B$150,2,0))</f>
        <v/>
      </c>
      <c r="U50" s="1">
        <f t="shared" si="35"/>
        <v>8</v>
      </c>
      <c r="V50" s="1">
        <f t="shared" si="36"/>
        <v>0</v>
      </c>
      <c r="W50" s="1">
        <f t="shared" si="37"/>
        <v>0</v>
      </c>
      <c r="X50" s="1" t="str">
        <f t="shared" ca="1" si="38"/>
        <v/>
      </c>
    </row>
    <row r="51" spans="10:24" ht="14" customHeight="1" x14ac:dyDescent="0.2">
      <c r="J51" s="11" t="str">
        <f t="shared" ca="1" si="29"/>
        <v/>
      </c>
      <c r="M51" s="19"/>
      <c r="N51" s="18" t="str">
        <f t="shared" ca="1" si="30"/>
        <v/>
      </c>
      <c r="P51" s="1">
        <f t="shared" si="31"/>
        <v>0</v>
      </c>
      <c r="Q51" s="1">
        <f t="shared" ca="1" si="32"/>
        <v>0</v>
      </c>
      <c r="R51" s="1">
        <f t="shared" si="33"/>
        <v>0</v>
      </c>
      <c r="S51" s="1">
        <f t="shared" ca="1" si="34"/>
        <v>165</v>
      </c>
      <c r="T51" s="1" t="str">
        <f>IF(H51="","",VLOOKUP(H51,'Вода SKU'!$A$1:$B$150,2,0))</f>
        <v/>
      </c>
      <c r="U51" s="1">
        <f t="shared" si="35"/>
        <v>8</v>
      </c>
      <c r="V51" s="1">
        <f t="shared" si="36"/>
        <v>0</v>
      </c>
      <c r="W51" s="1">
        <f t="shared" si="37"/>
        <v>0</v>
      </c>
      <c r="X51" s="1" t="str">
        <f t="shared" ca="1" si="38"/>
        <v/>
      </c>
    </row>
    <row r="52" spans="10:24" ht="14" customHeight="1" x14ac:dyDescent="0.2">
      <c r="J52" s="11" t="str">
        <f t="shared" ca="1" si="29"/>
        <v/>
      </c>
      <c r="M52" s="19"/>
      <c r="N52" s="18" t="str">
        <f t="shared" ca="1" si="30"/>
        <v/>
      </c>
      <c r="P52" s="1">
        <f t="shared" si="31"/>
        <v>0</v>
      </c>
      <c r="Q52" s="1">
        <f t="shared" ca="1" si="32"/>
        <v>0</v>
      </c>
      <c r="R52" s="1">
        <f t="shared" si="33"/>
        <v>0</v>
      </c>
      <c r="S52" s="1">
        <f t="shared" ca="1" si="34"/>
        <v>165</v>
      </c>
      <c r="T52" s="1" t="str">
        <f>IF(H52="","",VLOOKUP(H52,'Вода SKU'!$A$1:$B$150,2,0))</f>
        <v/>
      </c>
      <c r="U52" s="1">
        <f t="shared" si="35"/>
        <v>8</v>
      </c>
      <c r="V52" s="1">
        <f t="shared" si="36"/>
        <v>0</v>
      </c>
      <c r="W52" s="1">
        <f t="shared" si="37"/>
        <v>0</v>
      </c>
      <c r="X52" s="1" t="str">
        <f t="shared" ca="1" si="38"/>
        <v/>
      </c>
    </row>
    <row r="53" spans="10:24" ht="14" customHeight="1" x14ac:dyDescent="0.2">
      <c r="J53" s="11" t="str">
        <f t="shared" ca="1" si="29"/>
        <v/>
      </c>
      <c r="M53" s="19"/>
      <c r="N53" s="18" t="str">
        <f t="shared" ca="1" si="30"/>
        <v/>
      </c>
      <c r="P53" s="1">
        <f t="shared" si="31"/>
        <v>0</v>
      </c>
      <c r="Q53" s="1">
        <f t="shared" ca="1" si="32"/>
        <v>0</v>
      </c>
      <c r="R53" s="1">
        <f t="shared" si="33"/>
        <v>0</v>
      </c>
      <c r="S53" s="1">
        <f t="shared" ca="1" si="34"/>
        <v>165</v>
      </c>
      <c r="T53" s="1" t="str">
        <f>IF(H53="","",VLOOKUP(H53,'Вода SKU'!$A$1:$B$150,2,0))</f>
        <v/>
      </c>
      <c r="U53" s="1">
        <f t="shared" si="35"/>
        <v>8</v>
      </c>
      <c r="V53" s="1">
        <f t="shared" si="36"/>
        <v>0</v>
      </c>
      <c r="W53" s="1">
        <f t="shared" si="37"/>
        <v>0</v>
      </c>
      <c r="X53" s="1" t="str">
        <f t="shared" ca="1" si="38"/>
        <v/>
      </c>
    </row>
    <row r="54" spans="10:24" ht="14" customHeight="1" x14ac:dyDescent="0.2">
      <c r="J54" s="11" t="str">
        <f t="shared" ca="1" si="29"/>
        <v/>
      </c>
      <c r="M54" s="19"/>
      <c r="N54" s="18" t="str">
        <f t="shared" ca="1" si="30"/>
        <v/>
      </c>
      <c r="P54" s="1">
        <f t="shared" si="31"/>
        <v>0</v>
      </c>
      <c r="Q54" s="1">
        <f t="shared" ca="1" si="32"/>
        <v>0</v>
      </c>
      <c r="R54" s="1">
        <f t="shared" si="33"/>
        <v>0</v>
      </c>
      <c r="S54" s="1">
        <f t="shared" ca="1" si="34"/>
        <v>165</v>
      </c>
      <c r="T54" s="1" t="str">
        <f>IF(H54="","",VLOOKUP(H54,'Вода SKU'!$A$1:$B$150,2,0))</f>
        <v/>
      </c>
      <c r="U54" s="1">
        <f t="shared" si="35"/>
        <v>8</v>
      </c>
      <c r="V54" s="1">
        <f t="shared" si="36"/>
        <v>0</v>
      </c>
      <c r="W54" s="1">
        <f t="shared" si="37"/>
        <v>0</v>
      </c>
      <c r="X54" s="1" t="str">
        <f t="shared" ca="1" si="38"/>
        <v/>
      </c>
    </row>
    <row r="55" spans="10:24" ht="14" customHeight="1" x14ac:dyDescent="0.2">
      <c r="J55" s="11" t="str">
        <f t="shared" ca="1" si="29"/>
        <v/>
      </c>
      <c r="M55" s="19"/>
      <c r="N55" s="18" t="str">
        <f t="shared" ca="1" si="30"/>
        <v/>
      </c>
      <c r="P55" s="1">
        <f t="shared" si="31"/>
        <v>0</v>
      </c>
      <c r="Q55" s="1">
        <f t="shared" ca="1" si="32"/>
        <v>0</v>
      </c>
      <c r="R55" s="1">
        <f t="shared" si="33"/>
        <v>0</v>
      </c>
      <c r="S55" s="1">
        <f t="shared" ca="1" si="34"/>
        <v>165</v>
      </c>
      <c r="T55" s="1" t="str">
        <f>IF(H55="","",VLOOKUP(H55,'Вода SKU'!$A$1:$B$150,2,0))</f>
        <v/>
      </c>
      <c r="U55" s="1">
        <f t="shared" si="35"/>
        <v>8</v>
      </c>
      <c r="V55" s="1">
        <f t="shared" si="36"/>
        <v>0</v>
      </c>
      <c r="W55" s="1">
        <f t="shared" si="37"/>
        <v>0</v>
      </c>
      <c r="X55" s="1" t="str">
        <f t="shared" ca="1" si="38"/>
        <v/>
      </c>
    </row>
    <row r="56" spans="10:24" ht="14" customHeight="1" x14ac:dyDescent="0.2">
      <c r="J56" s="11" t="str">
        <f t="shared" ca="1" si="29"/>
        <v/>
      </c>
      <c r="M56" s="19"/>
      <c r="N56" s="18" t="str">
        <f t="shared" ca="1" si="30"/>
        <v/>
      </c>
      <c r="P56" s="1">
        <f t="shared" si="31"/>
        <v>0</v>
      </c>
      <c r="Q56" s="1">
        <f t="shared" ca="1" si="32"/>
        <v>0</v>
      </c>
      <c r="R56" s="1">
        <f t="shared" si="33"/>
        <v>0</v>
      </c>
      <c r="S56" s="1">
        <f t="shared" ca="1" si="34"/>
        <v>165</v>
      </c>
      <c r="T56" s="1" t="str">
        <f>IF(H56="","",VLOOKUP(H56,'Вода SKU'!$A$1:$B$150,2,0))</f>
        <v/>
      </c>
      <c r="U56" s="1">
        <f t="shared" si="35"/>
        <v>8</v>
      </c>
      <c r="V56" s="1">
        <f t="shared" si="36"/>
        <v>0</v>
      </c>
      <c r="W56" s="1">
        <f t="shared" si="37"/>
        <v>0</v>
      </c>
      <c r="X56" s="1" t="str">
        <f t="shared" ca="1" si="38"/>
        <v/>
      </c>
    </row>
    <row r="57" spans="10:24" ht="14" customHeight="1" x14ac:dyDescent="0.2">
      <c r="J57" s="11" t="str">
        <f t="shared" ca="1" si="29"/>
        <v/>
      </c>
      <c r="M57" s="18"/>
      <c r="N57" s="18" t="str">
        <f t="shared" ca="1" si="30"/>
        <v/>
      </c>
      <c r="P57" s="1">
        <f t="shared" si="31"/>
        <v>0</v>
      </c>
      <c r="Q57" s="1">
        <f t="shared" ca="1" si="32"/>
        <v>0</v>
      </c>
      <c r="R57" s="1">
        <f t="shared" si="33"/>
        <v>0</v>
      </c>
      <c r="S57" s="1">
        <f t="shared" ca="1" si="34"/>
        <v>165</v>
      </c>
      <c r="T57" s="1" t="str">
        <f>IF(H57="","",VLOOKUP(H57,'Вода SKU'!$A$1:$B$150,2,0))</f>
        <v/>
      </c>
      <c r="U57" s="1">
        <f t="shared" si="35"/>
        <v>8</v>
      </c>
      <c r="V57" s="1">
        <f t="shared" si="36"/>
        <v>0</v>
      </c>
      <c r="W57" s="1">
        <f t="shared" si="37"/>
        <v>0</v>
      </c>
      <c r="X57" s="1" t="str">
        <f t="shared" ca="1" si="38"/>
        <v/>
      </c>
    </row>
    <row r="58" spans="10:24" ht="14" customHeight="1" x14ac:dyDescent="0.2">
      <c r="J58" s="11" t="str">
        <f t="shared" ca="1" si="29"/>
        <v/>
      </c>
      <c r="M58" s="19"/>
      <c r="N58" s="18" t="str">
        <f t="shared" ca="1" si="30"/>
        <v/>
      </c>
      <c r="P58" s="1">
        <f t="shared" si="31"/>
        <v>0</v>
      </c>
      <c r="Q58" s="1">
        <f t="shared" ca="1" si="32"/>
        <v>0</v>
      </c>
      <c r="R58" s="1">
        <f t="shared" si="33"/>
        <v>0</v>
      </c>
      <c r="S58" s="1">
        <f t="shared" ca="1" si="34"/>
        <v>165</v>
      </c>
      <c r="T58" s="1" t="str">
        <f>IF(H58="","",VLOOKUP(H58,'Вода SKU'!$A$1:$B$150,2,0))</f>
        <v/>
      </c>
      <c r="U58" s="1">
        <f t="shared" si="35"/>
        <v>8</v>
      </c>
      <c r="V58" s="1">
        <f t="shared" si="36"/>
        <v>0</v>
      </c>
      <c r="W58" s="1">
        <f t="shared" si="37"/>
        <v>0</v>
      </c>
      <c r="X58" s="1" t="str">
        <f t="shared" ca="1" si="38"/>
        <v/>
      </c>
    </row>
    <row r="59" spans="10:24" ht="14" customHeight="1" x14ac:dyDescent="0.2">
      <c r="J59" s="11" t="str">
        <f t="shared" ca="1" si="29"/>
        <v/>
      </c>
      <c r="M59" s="19"/>
      <c r="N59" s="18" t="str">
        <f t="shared" ca="1" si="30"/>
        <v/>
      </c>
      <c r="P59" s="1">
        <f t="shared" si="31"/>
        <v>0</v>
      </c>
      <c r="Q59" s="1">
        <f t="shared" ca="1" si="32"/>
        <v>0</v>
      </c>
      <c r="R59" s="1">
        <f t="shared" si="33"/>
        <v>0</v>
      </c>
      <c r="S59" s="1">
        <f t="shared" ca="1" si="34"/>
        <v>165</v>
      </c>
      <c r="T59" s="1" t="str">
        <f>IF(H59="","",VLOOKUP(H59,'Вода SKU'!$A$1:$B$150,2,0))</f>
        <v/>
      </c>
      <c r="U59" s="1">
        <f t="shared" si="35"/>
        <v>8</v>
      </c>
      <c r="V59" s="1">
        <f t="shared" si="36"/>
        <v>0</v>
      </c>
      <c r="W59" s="1">
        <f t="shared" si="37"/>
        <v>0</v>
      </c>
      <c r="X59" s="1" t="str">
        <f t="shared" ca="1" si="38"/>
        <v/>
      </c>
    </row>
    <row r="60" spans="10:24" ht="14" customHeight="1" x14ac:dyDescent="0.2">
      <c r="J60" s="11" t="str">
        <f t="shared" ca="1" si="29"/>
        <v/>
      </c>
      <c r="M60" s="19"/>
      <c r="N60" s="18" t="str">
        <f t="shared" ca="1" si="30"/>
        <v/>
      </c>
      <c r="P60" s="1">
        <f t="shared" si="31"/>
        <v>0</v>
      </c>
      <c r="Q60" s="1">
        <f t="shared" ca="1" si="32"/>
        <v>0</v>
      </c>
      <c r="R60" s="1">
        <f t="shared" si="33"/>
        <v>0</v>
      </c>
      <c r="S60" s="1">
        <f t="shared" ca="1" si="34"/>
        <v>165</v>
      </c>
      <c r="T60" s="1" t="str">
        <f>IF(H60="","",VLOOKUP(H60,'Вода SKU'!$A$1:$B$150,2,0))</f>
        <v/>
      </c>
      <c r="U60" s="1">
        <f t="shared" si="35"/>
        <v>8</v>
      </c>
      <c r="V60" s="1">
        <f t="shared" si="36"/>
        <v>0</v>
      </c>
      <c r="W60" s="1">
        <f t="shared" si="37"/>
        <v>0</v>
      </c>
      <c r="X60" s="1" t="str">
        <f t="shared" ca="1" si="38"/>
        <v/>
      </c>
    </row>
    <row r="61" spans="10:24" ht="14" customHeight="1" x14ac:dyDescent="0.2">
      <c r="J61" s="11" t="str">
        <f t="shared" ca="1" si="29"/>
        <v/>
      </c>
      <c r="M61" s="19"/>
      <c r="N61" s="18" t="str">
        <f t="shared" ca="1" si="30"/>
        <v/>
      </c>
      <c r="P61" s="1">
        <f t="shared" si="31"/>
        <v>0</v>
      </c>
      <c r="Q61" s="1">
        <f t="shared" ca="1" si="32"/>
        <v>0</v>
      </c>
      <c r="R61" s="1">
        <f t="shared" si="33"/>
        <v>0</v>
      </c>
      <c r="S61" s="1">
        <f t="shared" ca="1" si="34"/>
        <v>165</v>
      </c>
      <c r="T61" s="1" t="str">
        <f>IF(H61="","",VLOOKUP(H61,'Вода SKU'!$A$1:$B$150,2,0))</f>
        <v/>
      </c>
      <c r="U61" s="1">
        <f t="shared" si="35"/>
        <v>8</v>
      </c>
      <c r="V61" s="1">
        <f t="shared" si="36"/>
        <v>0</v>
      </c>
      <c r="W61" s="1">
        <f t="shared" si="37"/>
        <v>0</v>
      </c>
      <c r="X61" s="1" t="str">
        <f t="shared" ca="1" si="38"/>
        <v/>
      </c>
    </row>
    <row r="62" spans="10:24" ht="14" customHeight="1" x14ac:dyDescent="0.2">
      <c r="J62" s="11" t="str">
        <f t="shared" ca="1" si="29"/>
        <v/>
      </c>
      <c r="M62" s="19"/>
      <c r="N62" s="18" t="str">
        <f t="shared" ca="1" si="30"/>
        <v/>
      </c>
      <c r="P62" s="1">
        <f t="shared" si="31"/>
        <v>0</v>
      </c>
      <c r="Q62" s="1">
        <f t="shared" ca="1" si="32"/>
        <v>0</v>
      </c>
      <c r="R62" s="1">
        <f t="shared" si="33"/>
        <v>0</v>
      </c>
      <c r="S62" s="1">
        <f t="shared" ca="1" si="34"/>
        <v>165</v>
      </c>
      <c r="T62" s="1" t="str">
        <f>IF(H62="","",VLOOKUP(H62,'Вода SKU'!$A$1:$B$150,2,0))</f>
        <v/>
      </c>
      <c r="U62" s="1">
        <f t="shared" si="35"/>
        <v>8</v>
      </c>
      <c r="V62" s="1">
        <f t="shared" si="36"/>
        <v>0</v>
      </c>
      <c r="W62" s="1">
        <f t="shared" si="37"/>
        <v>0</v>
      </c>
      <c r="X62" s="1" t="str">
        <f t="shared" ca="1" si="38"/>
        <v/>
      </c>
    </row>
    <row r="63" spans="10:24" ht="14" customHeight="1" x14ac:dyDescent="0.2">
      <c r="J63" s="11" t="str">
        <f t="shared" ca="1" si="29"/>
        <v/>
      </c>
      <c r="M63" s="19"/>
      <c r="N63" s="18" t="str">
        <f t="shared" ca="1" si="30"/>
        <v/>
      </c>
      <c r="P63" s="1">
        <f t="shared" si="31"/>
        <v>0</v>
      </c>
      <c r="Q63" s="1">
        <f t="shared" ca="1" si="32"/>
        <v>0</v>
      </c>
      <c r="R63" s="1">
        <f t="shared" si="33"/>
        <v>0</v>
      </c>
      <c r="S63" s="1">
        <f t="shared" ca="1" si="34"/>
        <v>165</v>
      </c>
      <c r="T63" s="1" t="str">
        <f>IF(H63="","",VLOOKUP(H63,'Вода SKU'!$A$1:$B$150,2,0))</f>
        <v/>
      </c>
      <c r="U63" s="1">
        <f t="shared" si="35"/>
        <v>8</v>
      </c>
      <c r="V63" s="1">
        <f t="shared" si="36"/>
        <v>0</v>
      </c>
      <c r="W63" s="1">
        <f t="shared" si="37"/>
        <v>0</v>
      </c>
      <c r="X63" s="1" t="str">
        <f t="shared" ca="1" si="38"/>
        <v/>
      </c>
    </row>
    <row r="64" spans="10:24" ht="14" customHeight="1" x14ac:dyDescent="0.2">
      <c r="J64" s="11" t="str">
        <f t="shared" ref="J64:J95" ca="1" si="39">IF(M64="", IF(O64="","",X64+(INDIRECT("S" &amp; ROW() - 1) - S64)),IF(O64="", "", INDIRECT("S" &amp; ROW() - 1) - S64))</f>
        <v/>
      </c>
      <c r="M64" s="19"/>
      <c r="N64" s="18" t="str">
        <f t="shared" ref="N64:N95" ca="1" si="40">IF(M64="", IF(X64=0, "", X64), IF(V64 = "", "", IF(V64/U64 = 0, "", V64/U64)))</f>
        <v/>
      </c>
      <c r="P64" s="1">
        <f t="shared" ref="P64:P95" si="41">IF(O64 = "-", -W64,I64)</f>
        <v>0</v>
      </c>
      <c r="Q64" s="1">
        <f t="shared" ref="Q64:Q71" ca="1" si="42">IF(O64 = "-", SUM(INDIRECT(ADDRESS(2,COLUMN(P64)) &amp; ":" &amp; ADDRESS(ROW(),COLUMN(P64)))), 0)</f>
        <v>0</v>
      </c>
      <c r="R64" s="1">
        <f t="shared" ref="R64:R95" si="43">IF(O64="-",1,0)</f>
        <v>0</v>
      </c>
      <c r="S64" s="1">
        <f t="shared" ref="S64:S95" ca="1" si="44">IF(Q64 = 0, INDIRECT("S" &amp; ROW() - 1), Q64)</f>
        <v>165</v>
      </c>
      <c r="T64" s="1" t="str">
        <f>IF(H64="","",VLOOKUP(H64,'Вода SKU'!$A$1:$B$150,2,0))</f>
        <v/>
      </c>
      <c r="U64" s="1">
        <f t="shared" ref="U64:U95" si="45">8000/1000</f>
        <v>8</v>
      </c>
      <c r="V64" s="1">
        <f t="shared" ref="V64:V95" si="46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>
        <f t="shared" ref="W64:W95" si="47">IF(V64 = "", "", V64/U64)</f>
        <v>0</v>
      </c>
      <c r="X64" s="1" t="str">
        <f t="shared" ref="X64:X95" ca="1" si="48">IF(O64="", "", MAX(ROUND(-(INDIRECT("S" &amp; ROW() - 1) - S64)/1000, 0), 1) * 1000)</f>
        <v/>
      </c>
    </row>
    <row r="65" spans="10:24" ht="14" customHeight="1" x14ac:dyDescent="0.2">
      <c r="J65" s="11" t="str">
        <f t="shared" ca="1" si="39"/>
        <v/>
      </c>
      <c r="M65" s="19"/>
      <c r="N65" s="18" t="str">
        <f t="shared" ca="1" si="40"/>
        <v/>
      </c>
      <c r="P65" s="1">
        <f t="shared" si="41"/>
        <v>0</v>
      </c>
      <c r="Q65" s="1">
        <f t="shared" ca="1" si="42"/>
        <v>0</v>
      </c>
      <c r="R65" s="1">
        <f t="shared" si="43"/>
        <v>0</v>
      </c>
      <c r="S65" s="1">
        <f t="shared" ca="1" si="44"/>
        <v>165</v>
      </c>
      <c r="T65" s="1" t="str">
        <f>IF(H65="","",VLOOKUP(H65,'Вода SKU'!$A$1:$B$150,2,0))</f>
        <v/>
      </c>
      <c r="U65" s="1">
        <f t="shared" si="45"/>
        <v>8</v>
      </c>
      <c r="V65" s="1">
        <f t="shared" si="46"/>
        <v>0</v>
      </c>
      <c r="W65" s="1">
        <f t="shared" si="47"/>
        <v>0</v>
      </c>
      <c r="X65" s="1" t="str">
        <f t="shared" ca="1" si="48"/>
        <v/>
      </c>
    </row>
    <row r="66" spans="10:24" ht="14" customHeight="1" x14ac:dyDescent="0.2">
      <c r="J66" s="11" t="str">
        <f t="shared" ca="1" si="39"/>
        <v/>
      </c>
      <c r="M66" s="19"/>
      <c r="N66" s="18" t="str">
        <f t="shared" ca="1" si="40"/>
        <v/>
      </c>
      <c r="P66" s="1">
        <f t="shared" si="41"/>
        <v>0</v>
      </c>
      <c r="Q66" s="1">
        <f t="shared" ca="1" si="42"/>
        <v>0</v>
      </c>
      <c r="R66" s="1">
        <f t="shared" si="43"/>
        <v>0</v>
      </c>
      <c r="S66" s="1">
        <f t="shared" ca="1" si="44"/>
        <v>165</v>
      </c>
      <c r="T66" s="1" t="str">
        <f>IF(H66="","",VLOOKUP(H66,'Вода SKU'!$A$1:$B$150,2,0))</f>
        <v/>
      </c>
      <c r="U66" s="1">
        <f t="shared" si="45"/>
        <v>8</v>
      </c>
      <c r="V66" s="1">
        <f t="shared" si="46"/>
        <v>0</v>
      </c>
      <c r="W66" s="1">
        <f t="shared" si="47"/>
        <v>0</v>
      </c>
      <c r="X66" s="1" t="str">
        <f t="shared" ca="1" si="48"/>
        <v/>
      </c>
    </row>
    <row r="67" spans="10:24" ht="14" customHeight="1" x14ac:dyDescent="0.2">
      <c r="J67" s="11" t="str">
        <f t="shared" ca="1" si="39"/>
        <v/>
      </c>
      <c r="M67" s="19"/>
      <c r="N67" s="18" t="str">
        <f t="shared" ca="1" si="40"/>
        <v/>
      </c>
      <c r="P67" s="1">
        <f t="shared" si="41"/>
        <v>0</v>
      </c>
      <c r="Q67" s="1">
        <f t="shared" ca="1" si="42"/>
        <v>0</v>
      </c>
      <c r="R67" s="1">
        <f t="shared" si="43"/>
        <v>0</v>
      </c>
      <c r="S67" s="1">
        <f t="shared" ca="1" si="44"/>
        <v>165</v>
      </c>
      <c r="T67" s="1" t="str">
        <f>IF(H67="","",VLOOKUP(H67,'Вода SKU'!$A$1:$B$150,2,0))</f>
        <v/>
      </c>
      <c r="U67" s="1">
        <f t="shared" si="45"/>
        <v>8</v>
      </c>
      <c r="V67" s="1">
        <f t="shared" si="46"/>
        <v>0</v>
      </c>
      <c r="W67" s="1">
        <f t="shared" si="47"/>
        <v>0</v>
      </c>
      <c r="X67" s="1" t="str">
        <f t="shared" ca="1" si="48"/>
        <v/>
      </c>
    </row>
    <row r="68" spans="10:24" ht="14" customHeight="1" x14ac:dyDescent="0.2">
      <c r="J68" s="11" t="str">
        <f t="shared" ca="1" si="39"/>
        <v/>
      </c>
      <c r="M68" s="19"/>
      <c r="N68" s="18" t="str">
        <f t="shared" ca="1" si="40"/>
        <v/>
      </c>
      <c r="P68" s="1">
        <f t="shared" si="41"/>
        <v>0</v>
      </c>
      <c r="Q68" s="1">
        <f t="shared" ca="1" si="42"/>
        <v>0</v>
      </c>
      <c r="R68" s="1">
        <f t="shared" si="43"/>
        <v>0</v>
      </c>
      <c r="S68" s="1">
        <f t="shared" ca="1" si="44"/>
        <v>165</v>
      </c>
      <c r="T68" s="1" t="str">
        <f>IF(H68="","",VLOOKUP(H68,'Вода SKU'!$A$1:$B$150,2,0))</f>
        <v/>
      </c>
      <c r="U68" s="1">
        <f t="shared" si="45"/>
        <v>8</v>
      </c>
      <c r="V68" s="1">
        <f t="shared" si="46"/>
        <v>0</v>
      </c>
      <c r="W68" s="1">
        <f t="shared" si="47"/>
        <v>0</v>
      </c>
      <c r="X68" s="1" t="str">
        <f t="shared" ca="1" si="48"/>
        <v/>
      </c>
    </row>
    <row r="69" spans="10:24" ht="14" customHeight="1" x14ac:dyDescent="0.2">
      <c r="J69" s="11" t="str">
        <f t="shared" ca="1" si="39"/>
        <v/>
      </c>
      <c r="M69" s="19"/>
      <c r="N69" s="18" t="str">
        <f t="shared" ca="1" si="40"/>
        <v/>
      </c>
      <c r="P69" s="1">
        <f t="shared" si="41"/>
        <v>0</v>
      </c>
      <c r="Q69" s="1">
        <f t="shared" ca="1" si="42"/>
        <v>0</v>
      </c>
      <c r="R69" s="1">
        <f t="shared" si="43"/>
        <v>0</v>
      </c>
      <c r="S69" s="1">
        <f t="shared" ca="1" si="44"/>
        <v>165</v>
      </c>
      <c r="T69" s="1" t="str">
        <f>IF(H69="","",VLOOKUP(H69,'Вода SKU'!$A$1:$B$150,2,0))</f>
        <v/>
      </c>
      <c r="U69" s="1">
        <f t="shared" si="45"/>
        <v>8</v>
      </c>
      <c r="V69" s="1">
        <f t="shared" si="46"/>
        <v>0</v>
      </c>
      <c r="W69" s="1">
        <f t="shared" si="47"/>
        <v>0</v>
      </c>
      <c r="X69" s="1" t="str">
        <f t="shared" ca="1" si="48"/>
        <v/>
      </c>
    </row>
    <row r="70" spans="10:24" ht="14" customHeight="1" x14ac:dyDescent="0.2">
      <c r="J70" s="11" t="str">
        <f t="shared" ca="1" si="39"/>
        <v/>
      </c>
      <c r="M70" s="19"/>
      <c r="N70" s="18" t="str">
        <f t="shared" ca="1" si="40"/>
        <v/>
      </c>
      <c r="P70" s="1">
        <f t="shared" si="41"/>
        <v>0</v>
      </c>
      <c r="Q70" s="1">
        <f t="shared" ca="1" si="42"/>
        <v>0</v>
      </c>
      <c r="R70" s="1">
        <f t="shared" si="43"/>
        <v>0</v>
      </c>
      <c r="S70" s="1">
        <f t="shared" ca="1" si="44"/>
        <v>165</v>
      </c>
      <c r="T70" s="1" t="str">
        <f>IF(H70="","",VLOOKUP(H70,'Вода SKU'!$A$1:$B$150,2,0))</f>
        <v/>
      </c>
      <c r="U70" s="1">
        <f t="shared" si="45"/>
        <v>8</v>
      </c>
      <c r="V70" s="1">
        <f t="shared" si="46"/>
        <v>0</v>
      </c>
      <c r="W70" s="1">
        <f t="shared" si="47"/>
        <v>0</v>
      </c>
      <c r="X70" s="1" t="str">
        <f t="shared" ca="1" si="48"/>
        <v/>
      </c>
    </row>
    <row r="71" spans="10:24" ht="14" customHeight="1" x14ac:dyDescent="0.2">
      <c r="J71" s="11" t="str">
        <f t="shared" ca="1" si="39"/>
        <v/>
      </c>
      <c r="M71" s="19"/>
      <c r="N71" s="18" t="str">
        <f t="shared" ca="1" si="40"/>
        <v/>
      </c>
      <c r="P71" s="1">
        <f t="shared" si="41"/>
        <v>0</v>
      </c>
      <c r="Q71" s="1">
        <f t="shared" ca="1" si="42"/>
        <v>0</v>
      </c>
      <c r="R71" s="1">
        <f t="shared" si="43"/>
        <v>0</v>
      </c>
      <c r="S71" s="1">
        <f t="shared" ca="1" si="44"/>
        <v>165</v>
      </c>
      <c r="T71" s="1" t="str">
        <f>IF(H71="","",VLOOKUP(H71,'Вода SKU'!$A$1:$B$150,2,0))</f>
        <v/>
      </c>
      <c r="U71" s="1">
        <f t="shared" si="45"/>
        <v>8</v>
      </c>
      <c r="V71" s="1">
        <f t="shared" si="46"/>
        <v>0</v>
      </c>
      <c r="W71" s="1">
        <f t="shared" si="47"/>
        <v>0</v>
      </c>
      <c r="X71" s="1" t="str">
        <f t="shared" ca="1" si="48"/>
        <v/>
      </c>
    </row>
    <row r="72" spans="10:24" ht="14" customHeight="1" x14ac:dyDescent="0.2">
      <c r="J72" s="11" t="str">
        <f t="shared" ca="1" si="39"/>
        <v/>
      </c>
      <c r="M72" s="19"/>
      <c r="N72" s="18" t="str">
        <f t="shared" ca="1" si="40"/>
        <v/>
      </c>
      <c r="P72" s="1">
        <f t="shared" si="41"/>
        <v>0</v>
      </c>
      <c r="Q72" s="1">
        <f t="shared" ref="Q72:Q97" ca="1" si="49">IF(O72="-",SUM(INDIRECT(ADDRESS(2,COLUMN(P72))&amp;":"&amp;ADDRESS(ROW(),COLUMN(P72)))),0)</f>
        <v>0</v>
      </c>
      <c r="R72" s="1">
        <f t="shared" si="43"/>
        <v>0</v>
      </c>
      <c r="S72" s="1">
        <f t="shared" ca="1" si="44"/>
        <v>165</v>
      </c>
      <c r="T72" s="1" t="str">
        <f>IF(H72="","",VLOOKUP(H72,'Вода SKU'!$A$1:$B$150,2,0))</f>
        <v/>
      </c>
      <c r="U72" s="1">
        <f t="shared" si="45"/>
        <v>8</v>
      </c>
      <c r="V72" s="1">
        <f t="shared" si="46"/>
        <v>0</v>
      </c>
      <c r="W72" s="1">
        <f t="shared" si="47"/>
        <v>0</v>
      </c>
      <c r="X72" s="1" t="str">
        <f t="shared" ca="1" si="48"/>
        <v/>
      </c>
    </row>
    <row r="73" spans="10:24" ht="14" customHeight="1" x14ac:dyDescent="0.2">
      <c r="J73" s="11" t="str">
        <f t="shared" ca="1" si="39"/>
        <v/>
      </c>
      <c r="M73" s="19"/>
      <c r="N73" s="18" t="str">
        <f t="shared" ca="1" si="40"/>
        <v/>
      </c>
      <c r="P73" s="1">
        <f t="shared" si="41"/>
        <v>0</v>
      </c>
      <c r="Q73" s="1">
        <f t="shared" ca="1" si="49"/>
        <v>0</v>
      </c>
      <c r="R73" s="1">
        <f t="shared" si="43"/>
        <v>0</v>
      </c>
      <c r="S73" s="1">
        <f t="shared" ca="1" si="44"/>
        <v>165</v>
      </c>
      <c r="T73" s="1" t="str">
        <f>IF(H73="","",VLOOKUP(H73,'Вода SKU'!$A$1:$B$150,2,0))</f>
        <v/>
      </c>
      <c r="U73" s="1">
        <f t="shared" si="45"/>
        <v>8</v>
      </c>
      <c r="V73" s="1">
        <f t="shared" si="46"/>
        <v>0</v>
      </c>
      <c r="W73" s="1">
        <f t="shared" si="47"/>
        <v>0</v>
      </c>
      <c r="X73" s="1" t="str">
        <f t="shared" ca="1" si="48"/>
        <v/>
      </c>
    </row>
    <row r="74" spans="10:24" ht="14" customHeight="1" x14ac:dyDescent="0.2">
      <c r="J74" s="11" t="str">
        <f t="shared" ca="1" si="39"/>
        <v/>
      </c>
      <c r="M74" s="19"/>
      <c r="N74" s="18" t="str">
        <f t="shared" ca="1" si="40"/>
        <v/>
      </c>
      <c r="P74" s="1">
        <f t="shared" si="41"/>
        <v>0</v>
      </c>
      <c r="Q74" s="1">
        <f t="shared" ca="1" si="49"/>
        <v>0</v>
      </c>
      <c r="R74" s="1">
        <f t="shared" si="43"/>
        <v>0</v>
      </c>
      <c r="S74" s="1">
        <f t="shared" ca="1" si="44"/>
        <v>165</v>
      </c>
      <c r="T74" s="1" t="str">
        <f>IF(H74="","",VLOOKUP(H74,'Вода SKU'!$A$1:$B$150,2,0))</f>
        <v/>
      </c>
      <c r="U74" s="1">
        <f t="shared" si="45"/>
        <v>8</v>
      </c>
      <c r="V74" s="1">
        <f t="shared" si="46"/>
        <v>0</v>
      </c>
      <c r="W74" s="1">
        <f t="shared" si="47"/>
        <v>0</v>
      </c>
      <c r="X74" s="1" t="str">
        <f t="shared" ca="1" si="48"/>
        <v/>
      </c>
    </row>
    <row r="75" spans="10:24" ht="14" customHeight="1" x14ac:dyDescent="0.2">
      <c r="J75" s="11" t="str">
        <f t="shared" ca="1" si="39"/>
        <v/>
      </c>
      <c r="M75" s="19"/>
      <c r="N75" s="18" t="str">
        <f t="shared" ca="1" si="40"/>
        <v/>
      </c>
      <c r="P75" s="1">
        <f t="shared" si="41"/>
        <v>0</v>
      </c>
      <c r="Q75" s="1">
        <f t="shared" ca="1" si="49"/>
        <v>0</v>
      </c>
      <c r="R75" s="1">
        <f t="shared" si="43"/>
        <v>0</v>
      </c>
      <c r="S75" s="1">
        <f t="shared" ca="1" si="44"/>
        <v>165</v>
      </c>
      <c r="T75" s="1" t="str">
        <f>IF(H75="","",VLOOKUP(H75,'Вода SKU'!$A$1:$B$150,2,0))</f>
        <v/>
      </c>
      <c r="U75" s="1">
        <f t="shared" si="45"/>
        <v>8</v>
      </c>
      <c r="V75" s="1">
        <f t="shared" si="46"/>
        <v>0</v>
      </c>
      <c r="W75" s="1">
        <f t="shared" si="47"/>
        <v>0</v>
      </c>
      <c r="X75" s="1" t="str">
        <f t="shared" ca="1" si="48"/>
        <v/>
      </c>
    </row>
    <row r="76" spans="10:24" ht="14" customHeight="1" x14ac:dyDescent="0.2">
      <c r="J76" s="11" t="str">
        <f t="shared" ca="1" si="39"/>
        <v/>
      </c>
      <c r="M76" s="19"/>
      <c r="N76" s="18" t="str">
        <f t="shared" ca="1" si="40"/>
        <v/>
      </c>
      <c r="P76" s="1">
        <f t="shared" si="41"/>
        <v>0</v>
      </c>
      <c r="Q76" s="1">
        <f t="shared" ca="1" si="49"/>
        <v>0</v>
      </c>
      <c r="R76" s="1">
        <f t="shared" si="43"/>
        <v>0</v>
      </c>
      <c r="S76" s="1">
        <f t="shared" ca="1" si="44"/>
        <v>165</v>
      </c>
      <c r="T76" s="1" t="str">
        <f>IF(H76="","",VLOOKUP(H76,'Вода SKU'!$A$1:$B$150,2,0))</f>
        <v/>
      </c>
      <c r="U76" s="1">
        <f t="shared" si="45"/>
        <v>8</v>
      </c>
      <c r="V76" s="1">
        <f t="shared" si="46"/>
        <v>0</v>
      </c>
      <c r="W76" s="1">
        <f t="shared" si="47"/>
        <v>0</v>
      </c>
      <c r="X76" s="1" t="str">
        <f t="shared" ca="1" si="48"/>
        <v/>
      </c>
    </row>
    <row r="77" spans="10:24" ht="14" customHeight="1" x14ac:dyDescent="0.2">
      <c r="J77" s="11" t="str">
        <f t="shared" ca="1" si="39"/>
        <v/>
      </c>
      <c r="M77" s="19"/>
      <c r="N77" s="18" t="str">
        <f t="shared" ca="1" si="40"/>
        <v/>
      </c>
      <c r="P77" s="1">
        <f t="shared" si="41"/>
        <v>0</v>
      </c>
      <c r="Q77" s="1">
        <f t="shared" ca="1" si="49"/>
        <v>0</v>
      </c>
      <c r="R77" s="1">
        <f t="shared" si="43"/>
        <v>0</v>
      </c>
      <c r="S77" s="1">
        <f t="shared" ca="1" si="44"/>
        <v>165</v>
      </c>
      <c r="T77" s="1" t="str">
        <f>IF(H77="","",VLOOKUP(H77,'Вода SKU'!$A$1:$B$150,2,0))</f>
        <v/>
      </c>
      <c r="U77" s="1">
        <f t="shared" si="45"/>
        <v>8</v>
      </c>
      <c r="V77" s="1">
        <f t="shared" si="46"/>
        <v>0</v>
      </c>
      <c r="W77" s="1">
        <f t="shared" si="47"/>
        <v>0</v>
      </c>
      <c r="X77" s="1" t="str">
        <f t="shared" ca="1" si="48"/>
        <v/>
      </c>
    </row>
    <row r="78" spans="10:24" ht="14" customHeight="1" x14ac:dyDescent="0.2">
      <c r="J78" s="11" t="str">
        <f t="shared" ca="1" si="39"/>
        <v/>
      </c>
      <c r="M78" s="19"/>
      <c r="N78" s="18" t="str">
        <f t="shared" ca="1" si="40"/>
        <v/>
      </c>
      <c r="P78" s="1">
        <f t="shared" si="41"/>
        <v>0</v>
      </c>
      <c r="Q78" s="1">
        <f t="shared" ca="1" si="49"/>
        <v>0</v>
      </c>
      <c r="R78" s="1">
        <f t="shared" si="43"/>
        <v>0</v>
      </c>
      <c r="S78" s="1">
        <f t="shared" ca="1" si="44"/>
        <v>165</v>
      </c>
      <c r="T78" s="1" t="str">
        <f>IF(H78="","",VLOOKUP(H78,'Вода SKU'!$A$1:$B$150,2,0))</f>
        <v/>
      </c>
      <c r="U78" s="1">
        <f t="shared" si="45"/>
        <v>8</v>
      </c>
      <c r="V78" s="1">
        <f t="shared" si="46"/>
        <v>0</v>
      </c>
      <c r="W78" s="1">
        <f t="shared" si="47"/>
        <v>0</v>
      </c>
      <c r="X78" s="1" t="str">
        <f t="shared" ca="1" si="48"/>
        <v/>
      </c>
    </row>
    <row r="79" spans="10:24" ht="14" customHeight="1" x14ac:dyDescent="0.2">
      <c r="J79" s="11" t="str">
        <f t="shared" ca="1" si="39"/>
        <v/>
      </c>
      <c r="M79" s="19"/>
      <c r="N79" s="18" t="str">
        <f t="shared" ca="1" si="40"/>
        <v/>
      </c>
      <c r="P79" s="1">
        <f t="shared" si="41"/>
        <v>0</v>
      </c>
      <c r="Q79" s="1">
        <f t="shared" ca="1" si="49"/>
        <v>0</v>
      </c>
      <c r="R79" s="1">
        <f t="shared" si="43"/>
        <v>0</v>
      </c>
      <c r="S79" s="1">
        <f t="shared" ca="1" si="44"/>
        <v>165</v>
      </c>
      <c r="T79" s="1" t="str">
        <f>IF(H79="","",VLOOKUP(H79,'Вода SKU'!$A$1:$B$150,2,0))</f>
        <v/>
      </c>
      <c r="U79" s="1">
        <f t="shared" si="45"/>
        <v>8</v>
      </c>
      <c r="V79" s="1">
        <f t="shared" si="46"/>
        <v>0</v>
      </c>
      <c r="W79" s="1">
        <f t="shared" si="47"/>
        <v>0</v>
      </c>
      <c r="X79" s="1" t="str">
        <f t="shared" ca="1" si="48"/>
        <v/>
      </c>
    </row>
    <row r="80" spans="10:24" ht="14" customHeight="1" x14ac:dyDescent="0.2">
      <c r="J80" s="11" t="str">
        <f t="shared" ca="1" si="39"/>
        <v/>
      </c>
      <c r="M80" s="19"/>
      <c r="N80" s="18" t="str">
        <f t="shared" ca="1" si="40"/>
        <v/>
      </c>
      <c r="P80" s="1">
        <f t="shared" si="41"/>
        <v>0</v>
      </c>
      <c r="Q80" s="1">
        <f t="shared" ca="1" si="49"/>
        <v>0</v>
      </c>
      <c r="R80" s="1">
        <f t="shared" si="43"/>
        <v>0</v>
      </c>
      <c r="S80" s="1">
        <f t="shared" ca="1" si="44"/>
        <v>165</v>
      </c>
      <c r="T80" s="1" t="str">
        <f>IF(H80="","",VLOOKUP(H80,'Вода SKU'!$A$1:$B$150,2,0))</f>
        <v/>
      </c>
      <c r="U80" s="1">
        <f t="shared" si="45"/>
        <v>8</v>
      </c>
      <c r="V80" s="1">
        <f t="shared" si="46"/>
        <v>0</v>
      </c>
      <c r="W80" s="1">
        <f t="shared" si="47"/>
        <v>0</v>
      </c>
      <c r="X80" s="1" t="str">
        <f t="shared" ca="1" si="48"/>
        <v/>
      </c>
    </row>
    <row r="81" spans="10:24" ht="14" customHeight="1" x14ac:dyDescent="0.2">
      <c r="J81" s="11" t="str">
        <f t="shared" ca="1" si="39"/>
        <v/>
      </c>
      <c r="M81" s="19"/>
      <c r="N81" s="18" t="str">
        <f t="shared" ca="1" si="40"/>
        <v/>
      </c>
      <c r="P81" s="1">
        <f t="shared" si="41"/>
        <v>0</v>
      </c>
      <c r="Q81" s="1">
        <f t="shared" ca="1" si="49"/>
        <v>0</v>
      </c>
      <c r="R81" s="1">
        <f t="shared" si="43"/>
        <v>0</v>
      </c>
      <c r="S81" s="1">
        <f t="shared" ca="1" si="44"/>
        <v>165</v>
      </c>
      <c r="T81" s="1" t="str">
        <f>IF(H81="","",VLOOKUP(H81,'Вода SKU'!$A$1:$B$150,2,0))</f>
        <v/>
      </c>
      <c r="U81" s="1">
        <f t="shared" si="45"/>
        <v>8</v>
      </c>
      <c r="V81" s="1">
        <f t="shared" si="46"/>
        <v>0</v>
      </c>
      <c r="W81" s="1">
        <f t="shared" si="47"/>
        <v>0</v>
      </c>
      <c r="X81" s="1" t="str">
        <f t="shared" ca="1" si="48"/>
        <v/>
      </c>
    </row>
    <row r="82" spans="10:24" ht="14" customHeight="1" x14ac:dyDescent="0.2">
      <c r="J82" s="11" t="str">
        <f t="shared" ca="1" si="39"/>
        <v/>
      </c>
      <c r="M82" s="19"/>
      <c r="N82" s="18" t="str">
        <f t="shared" ca="1" si="40"/>
        <v/>
      </c>
      <c r="P82" s="1">
        <f t="shared" si="41"/>
        <v>0</v>
      </c>
      <c r="Q82" s="1">
        <f t="shared" ca="1" si="49"/>
        <v>0</v>
      </c>
      <c r="R82" s="1">
        <f t="shared" si="43"/>
        <v>0</v>
      </c>
      <c r="S82" s="1">
        <f t="shared" ca="1" si="44"/>
        <v>165</v>
      </c>
      <c r="T82" s="1" t="str">
        <f>IF(H82="","",VLOOKUP(H82,'Вода SKU'!$A$1:$B$150,2,0))</f>
        <v/>
      </c>
      <c r="U82" s="1">
        <f t="shared" si="45"/>
        <v>8</v>
      </c>
      <c r="V82" s="1">
        <f t="shared" si="46"/>
        <v>0</v>
      </c>
      <c r="W82" s="1">
        <f t="shared" si="47"/>
        <v>0</v>
      </c>
      <c r="X82" s="1" t="str">
        <f t="shared" ca="1" si="48"/>
        <v/>
      </c>
    </row>
    <row r="83" spans="10:24" ht="14" customHeight="1" x14ac:dyDescent="0.2">
      <c r="J83" s="11" t="str">
        <f t="shared" ca="1" si="39"/>
        <v/>
      </c>
      <c r="M83" s="19"/>
      <c r="N83" s="18" t="str">
        <f t="shared" ca="1" si="40"/>
        <v/>
      </c>
      <c r="P83" s="1">
        <f t="shared" si="41"/>
        <v>0</v>
      </c>
      <c r="Q83" s="1">
        <f t="shared" ca="1" si="49"/>
        <v>0</v>
      </c>
      <c r="R83" s="1">
        <f t="shared" si="43"/>
        <v>0</v>
      </c>
      <c r="S83" s="1">
        <f t="shared" ca="1" si="44"/>
        <v>165</v>
      </c>
      <c r="T83" s="1" t="str">
        <f>IF(H83="","",VLOOKUP(H83,'Вода SKU'!$A$1:$B$150,2,0))</f>
        <v/>
      </c>
      <c r="U83" s="1">
        <f t="shared" si="45"/>
        <v>8</v>
      </c>
      <c r="V83" s="1">
        <f t="shared" si="46"/>
        <v>0</v>
      </c>
      <c r="W83" s="1">
        <f t="shared" si="47"/>
        <v>0</v>
      </c>
      <c r="X83" s="1" t="str">
        <f t="shared" ca="1" si="48"/>
        <v/>
      </c>
    </row>
    <row r="84" spans="10:24" ht="14" customHeight="1" x14ac:dyDescent="0.2">
      <c r="J84" s="11" t="str">
        <f t="shared" ca="1" si="39"/>
        <v/>
      </c>
      <c r="M84" s="19"/>
      <c r="N84" s="18" t="str">
        <f t="shared" ca="1" si="40"/>
        <v/>
      </c>
      <c r="P84" s="1">
        <f t="shared" si="41"/>
        <v>0</v>
      </c>
      <c r="Q84" s="1">
        <f t="shared" ca="1" si="49"/>
        <v>0</v>
      </c>
      <c r="R84" s="1">
        <f t="shared" si="43"/>
        <v>0</v>
      </c>
      <c r="S84" s="1">
        <f t="shared" ca="1" si="44"/>
        <v>165</v>
      </c>
      <c r="T84" s="1" t="str">
        <f>IF(H84="","",VLOOKUP(H84,'Вода SKU'!$A$1:$B$150,2,0))</f>
        <v/>
      </c>
      <c r="U84" s="1">
        <f t="shared" si="45"/>
        <v>8</v>
      </c>
      <c r="V84" s="1">
        <f t="shared" si="46"/>
        <v>0</v>
      </c>
      <c r="W84" s="1">
        <f t="shared" si="47"/>
        <v>0</v>
      </c>
      <c r="X84" s="1" t="str">
        <f t="shared" ca="1" si="48"/>
        <v/>
      </c>
    </row>
    <row r="85" spans="10:24" ht="14" customHeight="1" x14ac:dyDescent="0.2">
      <c r="J85" s="11" t="str">
        <f t="shared" ca="1" si="39"/>
        <v/>
      </c>
      <c r="M85" s="19"/>
      <c r="N85" s="18" t="str">
        <f t="shared" ca="1" si="40"/>
        <v/>
      </c>
      <c r="P85" s="1">
        <f t="shared" si="41"/>
        <v>0</v>
      </c>
      <c r="Q85" s="1">
        <f t="shared" ca="1" si="49"/>
        <v>0</v>
      </c>
      <c r="R85" s="1">
        <f t="shared" si="43"/>
        <v>0</v>
      </c>
      <c r="S85" s="1">
        <f t="shared" ca="1" si="44"/>
        <v>165</v>
      </c>
      <c r="T85" s="1" t="str">
        <f>IF(H85="","",VLOOKUP(H85,'Вода SKU'!$A$1:$B$150,2,0))</f>
        <v/>
      </c>
      <c r="U85" s="1">
        <f t="shared" si="45"/>
        <v>8</v>
      </c>
      <c r="V85" s="1">
        <f t="shared" si="46"/>
        <v>0</v>
      </c>
      <c r="W85" s="1">
        <f t="shared" si="47"/>
        <v>0</v>
      </c>
      <c r="X85" s="1" t="str">
        <f t="shared" ca="1" si="48"/>
        <v/>
      </c>
    </row>
    <row r="86" spans="10:24" ht="14" customHeight="1" x14ac:dyDescent="0.2">
      <c r="J86" s="11" t="str">
        <f t="shared" ca="1" si="39"/>
        <v/>
      </c>
      <c r="M86" s="19"/>
      <c r="N86" s="18" t="str">
        <f t="shared" ca="1" si="40"/>
        <v/>
      </c>
      <c r="P86" s="1">
        <f t="shared" si="41"/>
        <v>0</v>
      </c>
      <c r="Q86" s="1">
        <f t="shared" ca="1" si="49"/>
        <v>0</v>
      </c>
      <c r="R86" s="1">
        <f t="shared" si="43"/>
        <v>0</v>
      </c>
      <c r="S86" s="1">
        <f t="shared" ca="1" si="44"/>
        <v>165</v>
      </c>
      <c r="T86" s="1" t="str">
        <f>IF(H86="","",VLOOKUP(H86,'Вода SKU'!$A$1:$B$150,2,0))</f>
        <v/>
      </c>
      <c r="U86" s="1">
        <f t="shared" si="45"/>
        <v>8</v>
      </c>
      <c r="V86" s="1">
        <f t="shared" si="46"/>
        <v>0</v>
      </c>
      <c r="W86" s="1">
        <f t="shared" si="47"/>
        <v>0</v>
      </c>
      <c r="X86" s="1" t="str">
        <f t="shared" ca="1" si="48"/>
        <v/>
      </c>
    </row>
    <row r="87" spans="10:24" ht="14" customHeight="1" x14ac:dyDescent="0.2">
      <c r="J87" s="11" t="str">
        <f t="shared" ca="1" si="39"/>
        <v/>
      </c>
      <c r="M87" s="19"/>
      <c r="N87" s="18" t="str">
        <f t="shared" ca="1" si="40"/>
        <v/>
      </c>
      <c r="P87" s="1">
        <f t="shared" si="41"/>
        <v>0</v>
      </c>
      <c r="Q87" s="1">
        <f t="shared" ca="1" si="49"/>
        <v>0</v>
      </c>
      <c r="R87" s="1">
        <f t="shared" si="43"/>
        <v>0</v>
      </c>
      <c r="S87" s="1">
        <f t="shared" ca="1" si="44"/>
        <v>165</v>
      </c>
      <c r="T87" s="1" t="str">
        <f>IF(H87="","",VLOOKUP(H87,'Вода SKU'!$A$1:$B$150,2,0))</f>
        <v/>
      </c>
      <c r="U87" s="1">
        <f t="shared" si="45"/>
        <v>8</v>
      </c>
      <c r="V87" s="1">
        <f t="shared" si="46"/>
        <v>0</v>
      </c>
      <c r="W87" s="1">
        <f t="shared" si="47"/>
        <v>0</v>
      </c>
      <c r="X87" s="1" t="str">
        <f t="shared" ca="1" si="48"/>
        <v/>
      </c>
    </row>
    <row r="88" spans="10:24" ht="14" customHeight="1" x14ac:dyDescent="0.2">
      <c r="J88" s="11" t="str">
        <f t="shared" ca="1" si="39"/>
        <v/>
      </c>
      <c r="M88" s="19"/>
      <c r="N88" s="18" t="str">
        <f t="shared" ca="1" si="40"/>
        <v/>
      </c>
      <c r="P88" s="1">
        <f t="shared" si="41"/>
        <v>0</v>
      </c>
      <c r="Q88" s="1">
        <f t="shared" ca="1" si="49"/>
        <v>0</v>
      </c>
      <c r="R88" s="1">
        <f t="shared" si="43"/>
        <v>0</v>
      </c>
      <c r="S88" s="1">
        <f t="shared" ca="1" si="44"/>
        <v>165</v>
      </c>
      <c r="T88" s="1" t="str">
        <f>IF(H88="","",VLOOKUP(H88,'Вода SKU'!$A$1:$B$150,2,0))</f>
        <v/>
      </c>
      <c r="U88" s="1">
        <f t="shared" si="45"/>
        <v>8</v>
      </c>
      <c r="V88" s="1">
        <f t="shared" si="46"/>
        <v>0</v>
      </c>
      <c r="W88" s="1">
        <f t="shared" si="47"/>
        <v>0</v>
      </c>
      <c r="X88" s="1" t="str">
        <f t="shared" ca="1" si="48"/>
        <v/>
      </c>
    </row>
    <row r="89" spans="10:24" ht="14" customHeight="1" x14ac:dyDescent="0.2">
      <c r="J89" s="11" t="str">
        <f t="shared" ca="1" si="39"/>
        <v/>
      </c>
      <c r="M89" s="19"/>
      <c r="N89" s="18" t="str">
        <f t="shared" ca="1" si="40"/>
        <v/>
      </c>
      <c r="P89" s="1">
        <f t="shared" si="41"/>
        <v>0</v>
      </c>
      <c r="Q89" s="1">
        <f t="shared" ca="1" si="49"/>
        <v>0</v>
      </c>
      <c r="R89" s="1">
        <f t="shared" si="43"/>
        <v>0</v>
      </c>
      <c r="S89" s="1">
        <f t="shared" ca="1" si="44"/>
        <v>165</v>
      </c>
      <c r="T89" s="1" t="str">
        <f>IF(H89="","",VLOOKUP(H89,'Вода SKU'!$A$1:$B$150,2,0))</f>
        <v/>
      </c>
      <c r="U89" s="1">
        <f t="shared" si="45"/>
        <v>8</v>
      </c>
      <c r="V89" s="1">
        <f t="shared" si="46"/>
        <v>0</v>
      </c>
      <c r="W89" s="1">
        <f t="shared" si="47"/>
        <v>0</v>
      </c>
      <c r="X89" s="1" t="str">
        <f t="shared" ca="1" si="48"/>
        <v/>
      </c>
    </row>
    <row r="90" spans="10:24" ht="14" customHeight="1" x14ac:dyDescent="0.2">
      <c r="J90" s="11" t="str">
        <f t="shared" ca="1" si="39"/>
        <v/>
      </c>
      <c r="M90" s="19"/>
      <c r="N90" s="18" t="str">
        <f t="shared" ca="1" si="40"/>
        <v/>
      </c>
      <c r="P90" s="1">
        <f t="shared" si="41"/>
        <v>0</v>
      </c>
      <c r="Q90" s="1">
        <f t="shared" ca="1" si="49"/>
        <v>0</v>
      </c>
      <c r="R90" s="1">
        <f t="shared" si="43"/>
        <v>0</v>
      </c>
      <c r="S90" s="1">
        <f t="shared" ca="1" si="44"/>
        <v>165</v>
      </c>
      <c r="T90" s="1" t="str">
        <f>IF(H90="","",VLOOKUP(H90,'Вода SKU'!$A$1:$B$150,2,0))</f>
        <v/>
      </c>
      <c r="U90" s="1">
        <f t="shared" si="45"/>
        <v>8</v>
      </c>
      <c r="V90" s="1">
        <f t="shared" si="46"/>
        <v>0</v>
      </c>
      <c r="W90" s="1">
        <f t="shared" si="47"/>
        <v>0</v>
      </c>
      <c r="X90" s="1" t="str">
        <f t="shared" ca="1" si="48"/>
        <v/>
      </c>
    </row>
    <row r="91" spans="10:24" ht="14" customHeight="1" x14ac:dyDescent="0.2">
      <c r="J91" s="11" t="str">
        <f t="shared" ca="1" si="39"/>
        <v/>
      </c>
      <c r="M91" s="19"/>
      <c r="N91" s="18" t="str">
        <f t="shared" ca="1" si="40"/>
        <v/>
      </c>
      <c r="P91" s="1">
        <f t="shared" si="41"/>
        <v>0</v>
      </c>
      <c r="Q91" s="1">
        <f t="shared" ca="1" si="49"/>
        <v>0</v>
      </c>
      <c r="R91" s="1">
        <f t="shared" si="43"/>
        <v>0</v>
      </c>
      <c r="S91" s="1">
        <f t="shared" ca="1" si="44"/>
        <v>165</v>
      </c>
      <c r="T91" s="1" t="str">
        <f>IF(H91="","",VLOOKUP(H91,'Вода SKU'!$A$1:$B$150,2,0))</f>
        <v/>
      </c>
      <c r="U91" s="1">
        <f t="shared" si="45"/>
        <v>8</v>
      </c>
      <c r="V91" s="1">
        <f t="shared" si="46"/>
        <v>0</v>
      </c>
      <c r="W91" s="1">
        <f t="shared" si="47"/>
        <v>0</v>
      </c>
      <c r="X91" s="1" t="str">
        <f t="shared" ca="1" si="48"/>
        <v/>
      </c>
    </row>
    <row r="92" spans="10:24" ht="14" customHeight="1" x14ac:dyDescent="0.2">
      <c r="J92" s="11" t="str">
        <f t="shared" ca="1" si="39"/>
        <v/>
      </c>
      <c r="M92" s="19"/>
      <c r="N92" s="18" t="str">
        <f t="shared" ca="1" si="40"/>
        <v/>
      </c>
      <c r="P92" s="1">
        <f t="shared" si="41"/>
        <v>0</v>
      </c>
      <c r="Q92" s="1">
        <f t="shared" ca="1" si="49"/>
        <v>0</v>
      </c>
      <c r="R92" s="1">
        <f t="shared" si="43"/>
        <v>0</v>
      </c>
      <c r="S92" s="1">
        <f t="shared" ca="1" si="44"/>
        <v>165</v>
      </c>
      <c r="T92" s="1" t="str">
        <f>IF(H92="","",VLOOKUP(H92,'Вода SKU'!$A$1:$B$150,2,0))</f>
        <v/>
      </c>
      <c r="U92" s="1">
        <f t="shared" si="45"/>
        <v>8</v>
      </c>
      <c r="V92" s="1">
        <f t="shared" si="46"/>
        <v>0</v>
      </c>
      <c r="W92" s="1">
        <f t="shared" si="47"/>
        <v>0</v>
      </c>
      <c r="X92" s="1" t="str">
        <f t="shared" ca="1" si="48"/>
        <v/>
      </c>
    </row>
    <row r="93" spans="10:24" ht="14" customHeight="1" x14ac:dyDescent="0.2">
      <c r="J93" s="11" t="str">
        <f t="shared" ca="1" si="39"/>
        <v/>
      </c>
      <c r="M93" s="19"/>
      <c r="N93" s="18" t="str">
        <f t="shared" ca="1" si="40"/>
        <v/>
      </c>
      <c r="P93" s="1">
        <f t="shared" si="41"/>
        <v>0</v>
      </c>
      <c r="Q93" s="1">
        <f t="shared" ca="1" si="49"/>
        <v>0</v>
      </c>
      <c r="R93" s="1">
        <f t="shared" si="43"/>
        <v>0</v>
      </c>
      <c r="S93" s="1">
        <f t="shared" ca="1" si="44"/>
        <v>165</v>
      </c>
      <c r="T93" s="1" t="str">
        <f>IF(H93="","",VLOOKUP(H93,'Вода SKU'!$A$1:$B$150,2,0))</f>
        <v/>
      </c>
      <c r="U93" s="1">
        <f t="shared" si="45"/>
        <v>8</v>
      </c>
      <c r="V93" s="1">
        <f t="shared" si="46"/>
        <v>0</v>
      </c>
      <c r="W93" s="1">
        <f t="shared" si="47"/>
        <v>0</v>
      </c>
      <c r="X93" s="1" t="str">
        <f t="shared" ca="1" si="48"/>
        <v/>
      </c>
    </row>
    <row r="94" spans="10:24" ht="14" customHeight="1" x14ac:dyDescent="0.2">
      <c r="J94" s="11" t="str">
        <f t="shared" ca="1" si="39"/>
        <v/>
      </c>
      <c r="M94" s="19"/>
      <c r="N94" s="18" t="str">
        <f t="shared" ca="1" si="40"/>
        <v/>
      </c>
      <c r="P94" s="1">
        <f t="shared" si="41"/>
        <v>0</v>
      </c>
      <c r="Q94" s="1">
        <f t="shared" ca="1" si="49"/>
        <v>0</v>
      </c>
      <c r="R94" s="1">
        <f t="shared" si="43"/>
        <v>0</v>
      </c>
      <c r="S94" s="1">
        <f t="shared" ca="1" si="44"/>
        <v>165</v>
      </c>
      <c r="T94" s="1" t="str">
        <f>IF(H94="","",VLOOKUP(H94,'Вода SKU'!$A$1:$B$150,2,0))</f>
        <v/>
      </c>
      <c r="U94" s="1">
        <f t="shared" si="45"/>
        <v>8</v>
      </c>
      <c r="V94" s="1">
        <f t="shared" si="46"/>
        <v>0</v>
      </c>
      <c r="W94" s="1">
        <f t="shared" si="47"/>
        <v>0</v>
      </c>
      <c r="X94" s="1" t="str">
        <f t="shared" ca="1" si="48"/>
        <v/>
      </c>
    </row>
    <row r="95" spans="10:24" ht="14" customHeight="1" x14ac:dyDescent="0.2">
      <c r="J95" s="11" t="str">
        <f t="shared" ca="1" si="39"/>
        <v/>
      </c>
      <c r="M95" s="19"/>
      <c r="N95" s="18" t="str">
        <f t="shared" ca="1" si="40"/>
        <v/>
      </c>
      <c r="P95" s="1">
        <f t="shared" si="41"/>
        <v>0</v>
      </c>
      <c r="Q95" s="1">
        <f t="shared" ca="1" si="49"/>
        <v>0</v>
      </c>
      <c r="R95" s="1">
        <f t="shared" si="43"/>
        <v>0</v>
      </c>
      <c r="S95" s="1">
        <f t="shared" ca="1" si="44"/>
        <v>165</v>
      </c>
      <c r="T95" s="1" t="str">
        <f>IF(H95="","",VLOOKUP(H95,'Вода SKU'!$A$1:$B$150,2,0))</f>
        <v/>
      </c>
      <c r="U95" s="1">
        <f t="shared" si="45"/>
        <v>8</v>
      </c>
      <c r="V95" s="1">
        <f t="shared" si="46"/>
        <v>0</v>
      </c>
      <c r="W95" s="1">
        <f t="shared" si="47"/>
        <v>0</v>
      </c>
      <c r="X95" s="1" t="str">
        <f t="shared" ca="1" si="48"/>
        <v/>
      </c>
    </row>
    <row r="96" spans="10:24" ht="14" customHeight="1" x14ac:dyDescent="0.2">
      <c r="J96" s="11" t="str">
        <f t="shared" ref="J96:J120" ca="1" si="50">IF(M96="", IF(O96="","",X96+(INDIRECT("S" &amp; ROW() - 1) - S96)),IF(O96="", "", INDIRECT("S" &amp; ROW() - 1) - S96))</f>
        <v/>
      </c>
      <c r="M96" s="19"/>
      <c r="N96" s="18" t="str">
        <f t="shared" ref="N96:N120" ca="1" si="51">IF(M96="", IF(X96=0, "", X96), IF(V96 = "", "", IF(V96/U96 = 0, "", V96/U96)))</f>
        <v/>
      </c>
      <c r="P96" s="1">
        <f t="shared" ref="P96:P120" si="52">IF(O96 = "-", -W96,I96)</f>
        <v>0</v>
      </c>
      <c r="Q96" s="1">
        <f t="shared" ca="1" si="49"/>
        <v>0</v>
      </c>
      <c r="R96" s="1">
        <f t="shared" ref="R96:R120" si="53">IF(O96="-",1,0)</f>
        <v>0</v>
      </c>
      <c r="S96" s="1">
        <f t="shared" ref="S96:S120" ca="1" si="54">IF(Q96 = 0, INDIRECT("S" &amp; ROW() - 1), Q96)</f>
        <v>165</v>
      </c>
      <c r="T96" s="1" t="str">
        <f>IF(H96="","",VLOOKUP(H96,'Вода SKU'!$A$1:$B$150,2,0))</f>
        <v/>
      </c>
      <c r="U96" s="1">
        <f t="shared" ref="U96:U120" si="55">8000/1000</f>
        <v>8</v>
      </c>
      <c r="V96" s="1">
        <f t="shared" ref="V96:V120" si="56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>
        <f t="shared" ref="W96:W120" si="57">IF(V96 = "", "", V96/U96)</f>
        <v>0</v>
      </c>
      <c r="X96" s="1" t="str">
        <f t="shared" ref="X96:X120" ca="1" si="58">IF(O96="", "", MAX(ROUND(-(INDIRECT("S" &amp; ROW() - 1) - S96)/1000, 0), 1) * 1000)</f>
        <v/>
      </c>
    </row>
    <row r="97" spans="10:24" ht="14" customHeight="1" x14ac:dyDescent="0.2">
      <c r="J97" s="11" t="str">
        <f t="shared" ca="1" si="50"/>
        <v/>
      </c>
      <c r="M97" s="19"/>
      <c r="N97" s="18" t="str">
        <f t="shared" ca="1" si="51"/>
        <v/>
      </c>
      <c r="P97" s="1">
        <f t="shared" si="52"/>
        <v>0</v>
      </c>
      <c r="Q97" s="1">
        <f t="shared" ca="1" si="49"/>
        <v>0</v>
      </c>
      <c r="R97" s="1">
        <f t="shared" si="53"/>
        <v>0</v>
      </c>
      <c r="S97" s="1">
        <f t="shared" ca="1" si="54"/>
        <v>165</v>
      </c>
      <c r="T97" s="1" t="str">
        <f>IF(H97="","",VLOOKUP(H97,'Вода SKU'!$A$1:$B$150,2,0))</f>
        <v/>
      </c>
      <c r="U97" s="1">
        <f t="shared" si="55"/>
        <v>8</v>
      </c>
      <c r="V97" s="1">
        <f t="shared" si="56"/>
        <v>0</v>
      </c>
      <c r="W97" s="1">
        <f t="shared" si="57"/>
        <v>0</v>
      </c>
      <c r="X97" s="1" t="str">
        <f t="shared" ca="1" si="58"/>
        <v/>
      </c>
    </row>
    <row r="98" spans="10:24" ht="14" customHeight="1" x14ac:dyDescent="0.2">
      <c r="J98" s="11" t="str">
        <f t="shared" ca="1" si="50"/>
        <v/>
      </c>
      <c r="M98" s="19"/>
      <c r="N98" s="18" t="str">
        <f t="shared" ca="1" si="51"/>
        <v/>
      </c>
      <c r="P98" s="1">
        <f t="shared" si="52"/>
        <v>0</v>
      </c>
      <c r="Q98" s="1">
        <f t="shared" ref="Q98:Q120" ca="1" si="59">IF(O98 = "-", SUM(INDIRECT(ADDRESS(2,COLUMN(P98)) &amp; ":" &amp; ADDRESS(ROW(),COLUMN(P98)))), 0)</f>
        <v>0</v>
      </c>
      <c r="R98" s="1">
        <f t="shared" si="53"/>
        <v>0</v>
      </c>
      <c r="S98" s="1">
        <f t="shared" ca="1" si="54"/>
        <v>165</v>
      </c>
      <c r="T98" s="1" t="str">
        <f>IF(H98="","",VLOOKUP(H98,'Вода SKU'!$A$1:$B$150,2,0))</f>
        <v/>
      </c>
      <c r="U98" s="1">
        <f t="shared" si="55"/>
        <v>8</v>
      </c>
      <c r="V98" s="1">
        <f t="shared" si="56"/>
        <v>0</v>
      </c>
      <c r="W98" s="1">
        <f t="shared" si="57"/>
        <v>0</v>
      </c>
      <c r="X98" s="1" t="str">
        <f t="shared" ca="1" si="58"/>
        <v/>
      </c>
    </row>
    <row r="99" spans="10:24" ht="14" customHeight="1" x14ac:dyDescent="0.2">
      <c r="J99" s="11" t="str">
        <f t="shared" ca="1" si="50"/>
        <v/>
      </c>
      <c r="M99" s="19"/>
      <c r="N99" s="18" t="str">
        <f t="shared" ca="1" si="51"/>
        <v/>
      </c>
      <c r="P99" s="1">
        <f t="shared" si="52"/>
        <v>0</v>
      </c>
      <c r="Q99" s="1">
        <f t="shared" ca="1" si="59"/>
        <v>0</v>
      </c>
      <c r="R99" s="1">
        <f t="shared" si="53"/>
        <v>0</v>
      </c>
      <c r="S99" s="1">
        <f t="shared" ca="1" si="54"/>
        <v>165</v>
      </c>
      <c r="T99" s="1" t="str">
        <f>IF(H99="","",VLOOKUP(H99,'Вода SKU'!$A$1:$B$150,2,0))</f>
        <v/>
      </c>
      <c r="U99" s="1">
        <f t="shared" si="55"/>
        <v>8</v>
      </c>
      <c r="V99" s="1">
        <f t="shared" si="56"/>
        <v>0</v>
      </c>
      <c r="W99" s="1">
        <f t="shared" si="57"/>
        <v>0</v>
      </c>
      <c r="X99" s="1" t="str">
        <f t="shared" ca="1" si="58"/>
        <v/>
      </c>
    </row>
    <row r="100" spans="10:24" ht="14" customHeight="1" x14ac:dyDescent="0.2">
      <c r="J100" s="11" t="str">
        <f t="shared" ca="1" si="50"/>
        <v/>
      </c>
      <c r="M100" s="19"/>
      <c r="N100" s="18" t="str">
        <f t="shared" ca="1" si="51"/>
        <v/>
      </c>
      <c r="P100" s="1">
        <f t="shared" si="52"/>
        <v>0</v>
      </c>
      <c r="Q100" s="1">
        <f t="shared" ca="1" si="59"/>
        <v>0</v>
      </c>
      <c r="R100" s="1">
        <f t="shared" si="53"/>
        <v>0</v>
      </c>
      <c r="S100" s="1">
        <f t="shared" ca="1" si="54"/>
        <v>165</v>
      </c>
      <c r="T100" s="1" t="str">
        <f>IF(H100="","",VLOOKUP(H100,'Вода SKU'!$A$1:$B$150,2,0))</f>
        <v/>
      </c>
      <c r="U100" s="1">
        <f t="shared" si="55"/>
        <v>8</v>
      </c>
      <c r="V100" s="1">
        <f t="shared" si="56"/>
        <v>0</v>
      </c>
      <c r="W100" s="1">
        <f t="shared" si="57"/>
        <v>0</v>
      </c>
      <c r="X100" s="1" t="str">
        <f t="shared" ca="1" si="58"/>
        <v/>
      </c>
    </row>
    <row r="101" spans="10:24" ht="14" customHeight="1" x14ac:dyDescent="0.2">
      <c r="J101" s="11" t="str">
        <f t="shared" ca="1" si="50"/>
        <v/>
      </c>
      <c r="M101" s="19"/>
      <c r="N101" s="18" t="str">
        <f t="shared" ca="1" si="51"/>
        <v/>
      </c>
      <c r="P101" s="1">
        <f t="shared" si="52"/>
        <v>0</v>
      </c>
      <c r="Q101" s="1">
        <f t="shared" ca="1" si="59"/>
        <v>0</v>
      </c>
      <c r="R101" s="1">
        <f t="shared" si="53"/>
        <v>0</v>
      </c>
      <c r="S101" s="1">
        <f t="shared" ca="1" si="54"/>
        <v>165</v>
      </c>
      <c r="T101" s="1" t="str">
        <f>IF(H101="","",VLOOKUP(H101,'Вода SKU'!$A$1:$B$150,2,0))</f>
        <v/>
      </c>
      <c r="U101" s="1">
        <f t="shared" si="55"/>
        <v>8</v>
      </c>
      <c r="V101" s="1">
        <f t="shared" si="56"/>
        <v>0</v>
      </c>
      <c r="W101" s="1">
        <f t="shared" si="57"/>
        <v>0</v>
      </c>
      <c r="X101" s="1" t="str">
        <f t="shared" ca="1" si="58"/>
        <v/>
      </c>
    </row>
    <row r="102" spans="10:24" ht="14" customHeight="1" x14ac:dyDescent="0.2">
      <c r="J102" s="11" t="str">
        <f t="shared" ca="1" si="50"/>
        <v/>
      </c>
      <c r="M102" s="19"/>
      <c r="N102" s="18" t="str">
        <f t="shared" ca="1" si="51"/>
        <v/>
      </c>
      <c r="P102" s="1">
        <f t="shared" si="52"/>
        <v>0</v>
      </c>
      <c r="Q102" s="1">
        <f t="shared" ca="1" si="59"/>
        <v>0</v>
      </c>
      <c r="R102" s="1">
        <f t="shared" si="53"/>
        <v>0</v>
      </c>
      <c r="S102" s="1">
        <f t="shared" ca="1" si="54"/>
        <v>165</v>
      </c>
      <c r="T102" s="1" t="str">
        <f>IF(H102="","",VLOOKUP(H102,'Вода SKU'!$A$1:$B$150,2,0))</f>
        <v/>
      </c>
      <c r="U102" s="1">
        <f t="shared" si="55"/>
        <v>8</v>
      </c>
      <c r="V102" s="1">
        <f t="shared" si="56"/>
        <v>0</v>
      </c>
      <c r="W102" s="1">
        <f t="shared" si="57"/>
        <v>0</v>
      </c>
      <c r="X102" s="1" t="str">
        <f t="shared" ca="1" si="58"/>
        <v/>
      </c>
    </row>
    <row r="103" spans="10:24" ht="14" customHeight="1" x14ac:dyDescent="0.2">
      <c r="J103" s="11" t="str">
        <f t="shared" ca="1" si="50"/>
        <v/>
      </c>
      <c r="M103" s="19"/>
      <c r="N103" s="18" t="str">
        <f t="shared" ca="1" si="51"/>
        <v/>
      </c>
      <c r="P103" s="1">
        <f t="shared" si="52"/>
        <v>0</v>
      </c>
      <c r="Q103" s="1">
        <f t="shared" ca="1" si="59"/>
        <v>0</v>
      </c>
      <c r="R103" s="1">
        <f t="shared" si="53"/>
        <v>0</v>
      </c>
      <c r="S103" s="1">
        <f t="shared" ca="1" si="54"/>
        <v>165</v>
      </c>
      <c r="T103" s="1" t="str">
        <f>IF(H103="","",VLOOKUP(H103,'Вода SKU'!$A$1:$B$150,2,0))</f>
        <v/>
      </c>
      <c r="U103" s="1">
        <f t="shared" si="55"/>
        <v>8</v>
      </c>
      <c r="V103" s="1">
        <f t="shared" si="56"/>
        <v>0</v>
      </c>
      <c r="W103" s="1">
        <f t="shared" si="57"/>
        <v>0</v>
      </c>
      <c r="X103" s="1" t="str">
        <f t="shared" ca="1" si="58"/>
        <v/>
      </c>
    </row>
    <row r="104" spans="10:24" ht="14" customHeight="1" x14ac:dyDescent="0.2">
      <c r="J104" s="11" t="str">
        <f t="shared" ca="1" si="50"/>
        <v/>
      </c>
      <c r="M104" s="19"/>
      <c r="N104" s="18" t="str">
        <f t="shared" ca="1" si="51"/>
        <v/>
      </c>
      <c r="P104" s="1">
        <f t="shared" si="52"/>
        <v>0</v>
      </c>
      <c r="Q104" s="1">
        <f t="shared" ca="1" si="59"/>
        <v>0</v>
      </c>
      <c r="R104" s="1">
        <f t="shared" si="53"/>
        <v>0</v>
      </c>
      <c r="S104" s="1">
        <f t="shared" ca="1" si="54"/>
        <v>165</v>
      </c>
      <c r="T104" s="1" t="str">
        <f>IF(H104="","",VLOOKUP(H104,'Вода SKU'!$A$1:$B$150,2,0))</f>
        <v/>
      </c>
      <c r="U104" s="1">
        <f t="shared" si="55"/>
        <v>8</v>
      </c>
      <c r="V104" s="1">
        <f t="shared" si="56"/>
        <v>0</v>
      </c>
      <c r="W104" s="1">
        <f t="shared" si="57"/>
        <v>0</v>
      </c>
      <c r="X104" s="1" t="str">
        <f t="shared" ca="1" si="58"/>
        <v/>
      </c>
    </row>
    <row r="105" spans="10:24" ht="14" customHeight="1" x14ac:dyDescent="0.2">
      <c r="J105" s="11" t="str">
        <f t="shared" ca="1" si="50"/>
        <v/>
      </c>
      <c r="M105" s="19"/>
      <c r="N105" s="18" t="str">
        <f t="shared" ca="1" si="51"/>
        <v/>
      </c>
      <c r="P105" s="1">
        <f t="shared" si="52"/>
        <v>0</v>
      </c>
      <c r="Q105" s="1">
        <f t="shared" ca="1" si="59"/>
        <v>0</v>
      </c>
      <c r="R105" s="1">
        <f t="shared" si="53"/>
        <v>0</v>
      </c>
      <c r="S105" s="1">
        <f t="shared" ca="1" si="54"/>
        <v>165</v>
      </c>
      <c r="T105" s="1" t="str">
        <f>IF(H105="","",VLOOKUP(H105,'Вода SKU'!$A$1:$B$150,2,0))</f>
        <v/>
      </c>
      <c r="U105" s="1">
        <f t="shared" si="55"/>
        <v>8</v>
      </c>
      <c r="V105" s="1">
        <f t="shared" si="56"/>
        <v>0</v>
      </c>
      <c r="W105" s="1">
        <f t="shared" si="57"/>
        <v>0</v>
      </c>
      <c r="X105" s="1" t="str">
        <f t="shared" ca="1" si="58"/>
        <v/>
      </c>
    </row>
    <row r="106" spans="10:24" ht="14" customHeight="1" x14ac:dyDescent="0.2">
      <c r="J106" s="11" t="str">
        <f t="shared" ca="1" si="50"/>
        <v/>
      </c>
      <c r="M106" s="19"/>
      <c r="N106" s="18" t="str">
        <f t="shared" ca="1" si="51"/>
        <v/>
      </c>
      <c r="P106" s="1">
        <f t="shared" si="52"/>
        <v>0</v>
      </c>
      <c r="Q106" s="1">
        <f t="shared" ca="1" si="59"/>
        <v>0</v>
      </c>
      <c r="R106" s="1">
        <f t="shared" si="53"/>
        <v>0</v>
      </c>
      <c r="S106" s="1">
        <f t="shared" ca="1" si="54"/>
        <v>165</v>
      </c>
      <c r="T106" s="1" t="str">
        <f>IF(H106="","",VLOOKUP(H106,'Вода SKU'!$A$1:$B$150,2,0))</f>
        <v/>
      </c>
      <c r="U106" s="1">
        <f t="shared" si="55"/>
        <v>8</v>
      </c>
      <c r="V106" s="1">
        <f t="shared" si="56"/>
        <v>0</v>
      </c>
      <c r="W106" s="1">
        <f t="shared" si="57"/>
        <v>0</v>
      </c>
      <c r="X106" s="1" t="str">
        <f t="shared" ca="1" si="58"/>
        <v/>
      </c>
    </row>
    <row r="107" spans="10:24" ht="14" customHeight="1" x14ac:dyDescent="0.2">
      <c r="J107" s="11" t="str">
        <f t="shared" ca="1" si="50"/>
        <v/>
      </c>
      <c r="M107" s="19"/>
      <c r="N107" s="18" t="str">
        <f t="shared" ca="1" si="51"/>
        <v/>
      </c>
      <c r="P107" s="1">
        <f t="shared" si="52"/>
        <v>0</v>
      </c>
      <c r="Q107" s="1">
        <f t="shared" ca="1" si="59"/>
        <v>0</v>
      </c>
      <c r="R107" s="1">
        <f t="shared" si="53"/>
        <v>0</v>
      </c>
      <c r="S107" s="1">
        <f t="shared" ca="1" si="54"/>
        <v>165</v>
      </c>
      <c r="T107" s="1" t="str">
        <f>IF(H107="","",VLOOKUP(H107,'Вода SKU'!$A$1:$B$150,2,0))</f>
        <v/>
      </c>
      <c r="U107" s="1">
        <f t="shared" si="55"/>
        <v>8</v>
      </c>
      <c r="V107" s="1">
        <f t="shared" si="56"/>
        <v>0</v>
      </c>
      <c r="W107" s="1">
        <f t="shared" si="57"/>
        <v>0</v>
      </c>
      <c r="X107" s="1" t="str">
        <f t="shared" ca="1" si="58"/>
        <v/>
      </c>
    </row>
    <row r="108" spans="10:24" ht="14" customHeight="1" x14ac:dyDescent="0.2">
      <c r="J108" s="11" t="str">
        <f t="shared" ca="1" si="50"/>
        <v/>
      </c>
      <c r="M108" s="19"/>
      <c r="N108" s="18" t="str">
        <f t="shared" ca="1" si="51"/>
        <v/>
      </c>
      <c r="P108" s="1">
        <f t="shared" si="52"/>
        <v>0</v>
      </c>
      <c r="Q108" s="1">
        <f t="shared" ca="1" si="59"/>
        <v>0</v>
      </c>
      <c r="R108" s="1">
        <f t="shared" si="53"/>
        <v>0</v>
      </c>
      <c r="S108" s="1">
        <f t="shared" ca="1" si="54"/>
        <v>165</v>
      </c>
      <c r="T108" s="1" t="str">
        <f>IF(H108="","",VLOOKUP(H108,'Вода SKU'!$A$1:$B$150,2,0))</f>
        <v/>
      </c>
      <c r="U108" s="1">
        <f t="shared" si="55"/>
        <v>8</v>
      </c>
      <c r="V108" s="1">
        <f t="shared" si="56"/>
        <v>0</v>
      </c>
      <c r="W108" s="1">
        <f t="shared" si="57"/>
        <v>0</v>
      </c>
      <c r="X108" s="1" t="str">
        <f t="shared" ca="1" si="58"/>
        <v/>
      </c>
    </row>
    <row r="109" spans="10:24" ht="14" customHeight="1" x14ac:dyDescent="0.2">
      <c r="J109" s="11" t="str">
        <f t="shared" ca="1" si="50"/>
        <v/>
      </c>
      <c r="M109" s="19"/>
      <c r="N109" s="18" t="str">
        <f t="shared" ca="1" si="51"/>
        <v/>
      </c>
      <c r="P109" s="1">
        <f t="shared" si="52"/>
        <v>0</v>
      </c>
      <c r="Q109" s="1">
        <f t="shared" ca="1" si="59"/>
        <v>0</v>
      </c>
      <c r="R109" s="1">
        <f t="shared" si="53"/>
        <v>0</v>
      </c>
      <c r="S109" s="1">
        <f t="shared" ca="1" si="54"/>
        <v>165</v>
      </c>
      <c r="T109" s="1" t="str">
        <f>IF(H109="","",VLOOKUP(H109,'Вода SKU'!$A$1:$B$150,2,0))</f>
        <v/>
      </c>
      <c r="U109" s="1">
        <f t="shared" si="55"/>
        <v>8</v>
      </c>
      <c r="V109" s="1">
        <f t="shared" si="56"/>
        <v>0</v>
      </c>
      <c r="W109" s="1">
        <f t="shared" si="57"/>
        <v>0</v>
      </c>
      <c r="X109" s="1" t="str">
        <f t="shared" ca="1" si="58"/>
        <v/>
      </c>
    </row>
    <row r="110" spans="10:24" ht="14" customHeight="1" x14ac:dyDescent="0.2">
      <c r="J110" s="11" t="str">
        <f t="shared" ca="1" si="50"/>
        <v/>
      </c>
      <c r="M110" s="19"/>
      <c r="N110" s="18" t="str">
        <f t="shared" ca="1" si="51"/>
        <v/>
      </c>
      <c r="P110" s="1">
        <f t="shared" si="52"/>
        <v>0</v>
      </c>
      <c r="Q110" s="1">
        <f t="shared" ca="1" si="59"/>
        <v>0</v>
      </c>
      <c r="R110" s="1">
        <f t="shared" si="53"/>
        <v>0</v>
      </c>
      <c r="S110" s="1">
        <f t="shared" ca="1" si="54"/>
        <v>165</v>
      </c>
      <c r="T110" s="1" t="str">
        <f>IF(H110="","",VLOOKUP(H110,'Вода SKU'!$A$1:$B$150,2,0))</f>
        <v/>
      </c>
      <c r="U110" s="1">
        <f t="shared" si="55"/>
        <v>8</v>
      </c>
      <c r="V110" s="1">
        <f t="shared" si="56"/>
        <v>0</v>
      </c>
      <c r="W110" s="1">
        <f t="shared" si="57"/>
        <v>0</v>
      </c>
      <c r="X110" s="1" t="str">
        <f t="shared" ca="1" si="58"/>
        <v/>
      </c>
    </row>
    <row r="111" spans="10:24" ht="14" customHeight="1" x14ac:dyDescent="0.2">
      <c r="J111" s="11" t="str">
        <f t="shared" ca="1" si="50"/>
        <v/>
      </c>
      <c r="M111" s="19"/>
      <c r="N111" s="18" t="str">
        <f t="shared" ca="1" si="51"/>
        <v/>
      </c>
      <c r="P111" s="1">
        <f t="shared" si="52"/>
        <v>0</v>
      </c>
      <c r="Q111" s="1">
        <f t="shared" ca="1" si="59"/>
        <v>0</v>
      </c>
      <c r="R111" s="1">
        <f t="shared" si="53"/>
        <v>0</v>
      </c>
      <c r="S111" s="1">
        <f t="shared" ca="1" si="54"/>
        <v>165</v>
      </c>
      <c r="T111" s="1" t="str">
        <f>IF(H111="","",VLOOKUP(H111,'Вода SKU'!$A$1:$B$150,2,0))</f>
        <v/>
      </c>
      <c r="U111" s="1">
        <f t="shared" si="55"/>
        <v>8</v>
      </c>
      <c r="V111" s="1">
        <f t="shared" si="56"/>
        <v>0</v>
      </c>
      <c r="W111" s="1">
        <f t="shared" si="57"/>
        <v>0</v>
      </c>
      <c r="X111" s="1" t="str">
        <f t="shared" ca="1" si="58"/>
        <v/>
      </c>
    </row>
    <row r="112" spans="10:24" ht="14" customHeight="1" x14ac:dyDescent="0.2">
      <c r="J112" s="11" t="str">
        <f t="shared" ca="1" si="50"/>
        <v/>
      </c>
      <c r="M112" s="19"/>
      <c r="N112" s="18" t="str">
        <f t="shared" ca="1" si="51"/>
        <v/>
      </c>
      <c r="P112" s="1">
        <f t="shared" si="52"/>
        <v>0</v>
      </c>
      <c r="Q112" s="1">
        <f t="shared" ca="1" si="59"/>
        <v>0</v>
      </c>
      <c r="R112" s="1">
        <f t="shared" si="53"/>
        <v>0</v>
      </c>
      <c r="S112" s="1">
        <f t="shared" ca="1" si="54"/>
        <v>165</v>
      </c>
      <c r="T112" s="1" t="str">
        <f>IF(H112="","",VLOOKUP(H112,'Вода SKU'!$A$1:$B$150,2,0))</f>
        <v/>
      </c>
      <c r="U112" s="1">
        <f t="shared" si="55"/>
        <v>8</v>
      </c>
      <c r="V112" s="1">
        <f t="shared" si="56"/>
        <v>0</v>
      </c>
      <c r="W112" s="1">
        <f t="shared" si="57"/>
        <v>0</v>
      </c>
      <c r="X112" s="1" t="str">
        <f t="shared" ca="1" si="58"/>
        <v/>
      </c>
    </row>
    <row r="113" spans="10:24" ht="14" customHeight="1" x14ac:dyDescent="0.2">
      <c r="J113" s="11" t="str">
        <f t="shared" ca="1" si="50"/>
        <v/>
      </c>
      <c r="M113" s="19"/>
      <c r="N113" s="18" t="str">
        <f t="shared" ca="1" si="51"/>
        <v/>
      </c>
      <c r="P113" s="1">
        <f t="shared" si="52"/>
        <v>0</v>
      </c>
      <c r="Q113" s="1">
        <f t="shared" ca="1" si="59"/>
        <v>0</v>
      </c>
      <c r="R113" s="1">
        <f t="shared" si="53"/>
        <v>0</v>
      </c>
      <c r="S113" s="1">
        <f t="shared" ca="1" si="54"/>
        <v>165</v>
      </c>
      <c r="T113" s="1" t="str">
        <f>IF(H113="","",VLOOKUP(H113,'Вода SKU'!$A$1:$B$150,2,0))</f>
        <v/>
      </c>
      <c r="U113" s="1">
        <f t="shared" si="55"/>
        <v>8</v>
      </c>
      <c r="V113" s="1">
        <f t="shared" si="56"/>
        <v>0</v>
      </c>
      <c r="W113" s="1">
        <f t="shared" si="57"/>
        <v>0</v>
      </c>
      <c r="X113" s="1" t="str">
        <f t="shared" ca="1" si="58"/>
        <v/>
      </c>
    </row>
    <row r="114" spans="10:24" ht="14" customHeight="1" x14ac:dyDescent="0.2">
      <c r="J114" s="11" t="str">
        <f t="shared" ca="1" si="50"/>
        <v/>
      </c>
      <c r="M114" s="19"/>
      <c r="N114" s="18" t="str">
        <f t="shared" ca="1" si="51"/>
        <v/>
      </c>
      <c r="P114" s="1">
        <f t="shared" si="52"/>
        <v>0</v>
      </c>
      <c r="Q114" s="1">
        <f t="shared" ca="1" si="59"/>
        <v>0</v>
      </c>
      <c r="R114" s="1">
        <f t="shared" si="53"/>
        <v>0</v>
      </c>
      <c r="S114" s="1">
        <f t="shared" ca="1" si="54"/>
        <v>165</v>
      </c>
      <c r="T114" s="1" t="str">
        <f>IF(H114="","",VLOOKUP(H114,'Вода SKU'!$A$1:$B$150,2,0))</f>
        <v/>
      </c>
      <c r="U114" s="1">
        <f t="shared" si="55"/>
        <v>8</v>
      </c>
      <c r="V114" s="1">
        <f t="shared" si="56"/>
        <v>0</v>
      </c>
      <c r="W114" s="1">
        <f t="shared" si="57"/>
        <v>0</v>
      </c>
      <c r="X114" s="1" t="str">
        <f t="shared" ca="1" si="58"/>
        <v/>
      </c>
    </row>
    <row r="115" spans="10:24" ht="14" customHeight="1" x14ac:dyDescent="0.2">
      <c r="J115" s="11" t="str">
        <f t="shared" ca="1" si="50"/>
        <v/>
      </c>
      <c r="M115" s="19"/>
      <c r="N115" s="18" t="str">
        <f t="shared" ca="1" si="51"/>
        <v/>
      </c>
      <c r="P115" s="1">
        <f t="shared" si="52"/>
        <v>0</v>
      </c>
      <c r="Q115" s="1">
        <f t="shared" ca="1" si="59"/>
        <v>0</v>
      </c>
      <c r="R115" s="1">
        <f t="shared" si="53"/>
        <v>0</v>
      </c>
      <c r="S115" s="1">
        <f t="shared" ca="1" si="54"/>
        <v>165</v>
      </c>
      <c r="T115" s="1" t="str">
        <f>IF(H115="","",VLOOKUP(H115,'Вода SKU'!$A$1:$B$150,2,0))</f>
        <v/>
      </c>
      <c r="U115" s="1">
        <f t="shared" si="55"/>
        <v>8</v>
      </c>
      <c r="V115" s="1">
        <f t="shared" si="56"/>
        <v>0</v>
      </c>
      <c r="W115" s="1">
        <f t="shared" si="57"/>
        <v>0</v>
      </c>
      <c r="X115" s="1" t="str">
        <f t="shared" ca="1" si="58"/>
        <v/>
      </c>
    </row>
    <row r="116" spans="10:24" ht="14" customHeight="1" x14ac:dyDescent="0.2">
      <c r="J116" s="11" t="str">
        <f t="shared" ca="1" si="50"/>
        <v/>
      </c>
      <c r="M116" s="19"/>
      <c r="N116" s="18" t="str">
        <f t="shared" ca="1" si="51"/>
        <v/>
      </c>
      <c r="P116" s="1">
        <f t="shared" si="52"/>
        <v>0</v>
      </c>
      <c r="Q116" s="1">
        <f t="shared" ca="1" si="59"/>
        <v>0</v>
      </c>
      <c r="R116" s="1">
        <f t="shared" si="53"/>
        <v>0</v>
      </c>
      <c r="S116" s="1">
        <f t="shared" ca="1" si="54"/>
        <v>165</v>
      </c>
      <c r="T116" s="1" t="str">
        <f>IF(H116="","",VLOOKUP(H116,'Вода SKU'!$A$1:$B$150,2,0))</f>
        <v/>
      </c>
      <c r="U116" s="1">
        <f t="shared" si="55"/>
        <v>8</v>
      </c>
      <c r="V116" s="1">
        <f t="shared" si="56"/>
        <v>0</v>
      </c>
      <c r="W116" s="1">
        <f t="shared" si="57"/>
        <v>0</v>
      </c>
      <c r="X116" s="1" t="str">
        <f t="shared" ca="1" si="58"/>
        <v/>
      </c>
    </row>
    <row r="117" spans="10:24" ht="14" customHeight="1" x14ac:dyDescent="0.2">
      <c r="J117" s="11" t="str">
        <f t="shared" ca="1" si="50"/>
        <v/>
      </c>
      <c r="M117" s="19"/>
      <c r="N117" s="18" t="str">
        <f t="shared" ca="1" si="51"/>
        <v/>
      </c>
      <c r="P117" s="1">
        <f t="shared" si="52"/>
        <v>0</v>
      </c>
      <c r="Q117" s="1">
        <f t="shared" ca="1" si="59"/>
        <v>0</v>
      </c>
      <c r="R117" s="1">
        <f t="shared" si="53"/>
        <v>0</v>
      </c>
      <c r="S117" s="1">
        <f t="shared" ca="1" si="54"/>
        <v>165</v>
      </c>
      <c r="T117" s="1" t="str">
        <f>IF(H117="","",VLOOKUP(H117,'Вода SKU'!$A$1:$B$150,2,0))</f>
        <v/>
      </c>
      <c r="U117" s="1">
        <f t="shared" si="55"/>
        <v>8</v>
      </c>
      <c r="V117" s="1">
        <f t="shared" si="56"/>
        <v>0</v>
      </c>
      <c r="W117" s="1">
        <f t="shared" si="57"/>
        <v>0</v>
      </c>
      <c r="X117" s="1" t="str">
        <f t="shared" ca="1" si="58"/>
        <v/>
      </c>
    </row>
    <row r="118" spans="10:24" ht="14" customHeight="1" x14ac:dyDescent="0.2">
      <c r="J118" s="11" t="str">
        <f t="shared" ca="1" si="50"/>
        <v/>
      </c>
      <c r="M118" s="19"/>
      <c r="N118" s="18" t="str">
        <f t="shared" ca="1" si="51"/>
        <v/>
      </c>
      <c r="P118" s="1">
        <f t="shared" si="52"/>
        <v>0</v>
      </c>
      <c r="Q118" s="1">
        <f t="shared" ca="1" si="59"/>
        <v>0</v>
      </c>
      <c r="R118" s="1">
        <f t="shared" si="53"/>
        <v>0</v>
      </c>
      <c r="S118" s="1">
        <f t="shared" ca="1" si="54"/>
        <v>165</v>
      </c>
      <c r="T118" s="1" t="str">
        <f>IF(H118="","",VLOOKUP(H118,'Вода SKU'!$A$1:$B$150,2,0))</f>
        <v/>
      </c>
      <c r="U118" s="1">
        <f t="shared" si="55"/>
        <v>8</v>
      </c>
      <c r="V118" s="1">
        <f t="shared" si="56"/>
        <v>0</v>
      </c>
      <c r="W118" s="1">
        <f t="shared" si="57"/>
        <v>0</v>
      </c>
      <c r="X118" s="1" t="str">
        <f t="shared" ca="1" si="58"/>
        <v/>
      </c>
    </row>
    <row r="119" spans="10:24" ht="14" customHeight="1" x14ac:dyDescent="0.2">
      <c r="J119" s="11" t="str">
        <f t="shared" ca="1" si="50"/>
        <v/>
      </c>
      <c r="M119" s="19"/>
      <c r="N119" s="18" t="str">
        <f t="shared" ca="1" si="51"/>
        <v/>
      </c>
      <c r="P119" s="1">
        <f t="shared" si="52"/>
        <v>0</v>
      </c>
      <c r="Q119" s="1">
        <f t="shared" ca="1" si="59"/>
        <v>0</v>
      </c>
      <c r="R119" s="1">
        <f t="shared" si="53"/>
        <v>0</v>
      </c>
      <c r="S119" s="1">
        <f t="shared" ca="1" si="54"/>
        <v>165</v>
      </c>
      <c r="T119" s="1" t="str">
        <f>IF(H119="","",VLOOKUP(H119,'Вода SKU'!$A$1:$B$150,2,0))</f>
        <v/>
      </c>
      <c r="U119" s="1">
        <f t="shared" si="55"/>
        <v>8</v>
      </c>
      <c r="V119" s="1">
        <f t="shared" si="56"/>
        <v>0</v>
      </c>
      <c r="W119" s="1">
        <f t="shared" si="57"/>
        <v>0</v>
      </c>
      <c r="X119" s="1" t="str">
        <f t="shared" ca="1" si="58"/>
        <v/>
      </c>
    </row>
    <row r="120" spans="10:24" ht="14" customHeight="1" x14ac:dyDescent="0.2">
      <c r="J120" s="11" t="str">
        <f t="shared" ca="1" si="50"/>
        <v/>
      </c>
      <c r="M120" s="19"/>
      <c r="N120" s="18" t="str">
        <f t="shared" ca="1" si="51"/>
        <v/>
      </c>
      <c r="P120" s="1">
        <f t="shared" si="52"/>
        <v>0</v>
      </c>
      <c r="Q120" s="1">
        <f t="shared" ca="1" si="59"/>
        <v>0</v>
      </c>
      <c r="R120" s="1">
        <f t="shared" si="53"/>
        <v>0</v>
      </c>
      <c r="S120" s="1">
        <f t="shared" ca="1" si="54"/>
        <v>165</v>
      </c>
      <c r="T120" s="1" t="str">
        <f>IF(H120="","",VLOOKUP(H120,'Вода SKU'!$A$1:$B$150,2,0))</f>
        <v/>
      </c>
      <c r="U120" s="1">
        <f t="shared" si="55"/>
        <v>8</v>
      </c>
      <c r="V120" s="1">
        <f t="shared" si="56"/>
        <v>0</v>
      </c>
      <c r="W120" s="1">
        <f t="shared" si="57"/>
        <v>0</v>
      </c>
      <c r="X120" s="1" t="str">
        <f t="shared" ca="1" si="58"/>
        <v/>
      </c>
    </row>
  </sheetData>
  <conditionalFormatting sqref="B4:B7 B9:B120">
    <cfRule type="expression" dxfId="29" priority="14">
      <formula>$B4&lt;&gt;$T4</formula>
    </cfRule>
    <cfRule type="expression" dxfId="28" priority="15">
      <formula>$B4&lt;&gt;$T4</formula>
    </cfRule>
  </conditionalFormatting>
  <conditionalFormatting sqref="J1 J4:J7 J9:J1048576">
    <cfRule type="expression" dxfId="27" priority="17">
      <formula>IF(N1="",0, J1)  &lt; - 0.05* IF(N1="",0,N1)</formula>
    </cfRule>
    <cfRule type="expression" dxfId="26" priority="18">
      <formula>AND(IF(N1="",0, J1)  &gt;= - 0.05* IF(N1="",0,N1), IF(N1="",0, J1) &lt; 0)</formula>
    </cfRule>
    <cfRule type="expression" dxfId="25" priority="19">
      <formula>AND(IF(N1="",0, J1)  &lt;= 0.05* IF(N1="",0,N1), IF(N1="",0, J1) &gt; 0)</formula>
    </cfRule>
    <cfRule type="expression" dxfId="24" priority="20">
      <formula>IF(N1="",0,J1)  &gt; 0.05* IF(N1="",0,N1)</formula>
    </cfRule>
  </conditionalFormatting>
  <conditionalFormatting sqref="B2:B3">
    <cfRule type="expression" dxfId="23" priority="7">
      <formula>$B2&lt;&gt;$T2</formula>
    </cfRule>
    <cfRule type="expression" dxfId="22" priority="8">
      <formula>$B2&lt;&gt;$T2</formula>
    </cfRule>
  </conditionalFormatting>
  <conditionalFormatting sqref="J2:J3">
    <cfRule type="expression" dxfId="21" priority="9">
      <formula>IF(N2="",0, J2)  &lt; - 0.05* IF(N2="",0,N2)</formula>
    </cfRule>
    <cfRule type="expression" dxfId="20" priority="10">
      <formula>AND(IF(N2="",0, J2)  &gt;= - 0.05* IF(N2="",0,N2), IF(N2="",0, J2) &lt; 0)</formula>
    </cfRule>
    <cfRule type="expression" dxfId="19" priority="11">
      <formula>AND(IF(N2="",0, J2)  &lt;= 0.05* IF(N2="",0,N2), IF(N2="",0, J2) &gt; 0)</formula>
    </cfRule>
    <cfRule type="expression" dxfId="18" priority="12">
      <formula>IF(N2="",0,J2)  &gt; 0.05* IF(N2="",0,N2)</formula>
    </cfRule>
  </conditionalFormatting>
  <conditionalFormatting sqref="B8">
    <cfRule type="expression" dxfId="17" priority="1">
      <formula>$B8&lt;&gt;$T8</formula>
    </cfRule>
    <cfRule type="expression" dxfId="16" priority="2">
      <formula>$B8&lt;&gt;$T8</formula>
    </cfRule>
  </conditionalFormatting>
  <conditionalFormatting sqref="J8">
    <cfRule type="expression" dxfId="15" priority="3">
      <formula>IF(N8="",0, J8)  &lt; - 0.05* IF(N8="",0,N8)</formula>
    </cfRule>
    <cfRule type="expression" dxfId="14" priority="4">
      <formula>AND(IF(N8="",0, J8)  &gt;= - 0.05* IF(N8="",0,N8), IF(N8="",0, J8) &lt; 0)</formula>
    </cfRule>
    <cfRule type="expression" dxfId="13" priority="5">
      <formula>AND(IF(N8="",0, J8)  &lt;= 0.05* IF(N8="",0,N8), IF(N8="",0, J8) &gt; 0)</formula>
    </cfRule>
    <cfRule type="expression" dxfId="12" priority="6">
      <formula>IF(N8="",0,J8)  &gt; 0.05* IF(N8="",0,N8)</formula>
    </cfRule>
  </conditionalFormatting>
  <conditionalFormatting sqref="J1">
    <cfRule type="expression" dxfId="11" priority="72">
      <formula>SUMIF(J4:J120,"&gt;0")-SUMIF(J4:J120,"&lt;0")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B2:B120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E2:F120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L1:L120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94"/>
  <sheetViews>
    <sheetView zoomScaleNormal="100" workbookViewId="0">
      <pane ySplit="1" topLeftCell="A2" activePane="bottomLeft" state="frozen"/>
      <selection pane="bottomLeft" activeCell="H33" sqref="H3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0" customWidth="1"/>
    <col min="14" max="14" width="8.6640625" style="21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673</v>
      </c>
      <c r="B1" s="15" t="s">
        <v>643</v>
      </c>
      <c r="C1" s="15" t="s">
        <v>650</v>
      </c>
      <c r="D1" s="15" t="s">
        <v>132</v>
      </c>
      <c r="E1" s="15" t="s">
        <v>644</v>
      </c>
      <c r="F1" s="15" t="s">
        <v>674</v>
      </c>
      <c r="G1" s="15" t="s">
        <v>675</v>
      </c>
      <c r="H1" s="15" t="s">
        <v>676</v>
      </c>
      <c r="I1" s="15" t="s">
        <v>677</v>
      </c>
      <c r="J1" s="15" t="s">
        <v>678</v>
      </c>
      <c r="K1" s="15" t="s">
        <v>679</v>
      </c>
      <c r="L1" s="15" t="s">
        <v>680</v>
      </c>
      <c r="M1" s="22" t="s">
        <v>681</v>
      </c>
      <c r="N1" s="22" t="s">
        <v>682</v>
      </c>
      <c r="O1" s="15" t="s">
        <v>683</v>
      </c>
      <c r="Q1" s="15" t="s">
        <v>684</v>
      </c>
      <c r="R1" s="15" t="s">
        <v>685</v>
      </c>
      <c r="S1" s="15">
        <v>0</v>
      </c>
      <c r="T1" s="14" t="s">
        <v>686</v>
      </c>
      <c r="U1" s="14" t="s">
        <v>687</v>
      </c>
      <c r="V1" s="14" t="s">
        <v>688</v>
      </c>
      <c r="W1" s="14" t="s">
        <v>689</v>
      </c>
      <c r="X1" s="17" t="s">
        <v>690</v>
      </c>
    </row>
    <row r="2" spans="1:24" ht="14" customHeight="1" x14ac:dyDescent="0.2">
      <c r="A2" s="37">
        <f ca="1">IF(O2="-", "-", 1 + MAX(Вода!$A$4:$A$98) + SUM(INDIRECT(ADDRESS(2,COLUMN(R2)) &amp; ":" &amp; ADDRESS(ROW(),COLUMN(R2)))))</f>
        <v>8</v>
      </c>
      <c r="B2" s="37" t="s">
        <v>664</v>
      </c>
      <c r="C2" s="37">
        <v>850</v>
      </c>
      <c r="D2" s="37" t="s">
        <v>657</v>
      </c>
      <c r="E2" s="37" t="s">
        <v>698</v>
      </c>
      <c r="F2" s="37" t="s">
        <v>698</v>
      </c>
      <c r="G2" s="37" t="s">
        <v>699</v>
      </c>
      <c r="H2" s="37" t="s">
        <v>216</v>
      </c>
      <c r="I2" s="37">
        <v>50</v>
      </c>
      <c r="J2" s="11" t="str">
        <f t="shared" ref="J2:J23" ca="1" si="0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23" ca="1" si="1">IF(M2="", IF(X2=0, "", X2), IF(V2 = "", "", IF(V2/U2 = 0, "", V2/U2)))</f>
        <v/>
      </c>
      <c r="P2" s="1">
        <f t="shared" ref="P2:P23" si="2">IF(O2 = "-", -W2,I2)</f>
        <v>50</v>
      </c>
      <c r="Q2" s="1">
        <f t="shared" ref="Q2:Q23" ca="1" si="3">IF(O2 = "-", SUM(INDIRECT(ADDRESS(2,COLUMN(P2)) &amp; ":" &amp; ADDRESS(ROW(),COLUMN(P2)))), 0)</f>
        <v>0</v>
      </c>
      <c r="R2" s="1">
        <f t="shared" ref="R2:R23" si="4">IF(O2="-",1,0)</f>
        <v>0</v>
      </c>
      <c r="S2" s="1">
        <f t="shared" ref="S2:S23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23" si="6">8000/850</f>
        <v>9.4117647058823533</v>
      </c>
      <c r="V2" s="1">
        <f t="shared" ref="V2:V2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3" si="8">IF(V2 = "", "", V2/U2)</f>
        <v>0</v>
      </c>
      <c r="X2" s="1" t="str">
        <f t="shared" ref="X2:X23" ca="1" si="9">IF(O2="", "", MAX(ROUND(-(INDIRECT("S" &amp; ROW() - 1) - S2)/850, 0), 1) * 850)</f>
        <v/>
      </c>
    </row>
    <row r="3" spans="1:24" ht="14" customHeight="1" x14ac:dyDescent="0.2">
      <c r="A3" s="37">
        <f ca="1">IF(O3="-", "-", 1 + MAX(Вода!$A$4:$A$98) + SUM(INDIRECT(ADDRESS(2,COLUMN(R3)) &amp; ":" &amp; ADDRESS(ROW(),COLUMN(R3)))))</f>
        <v>8</v>
      </c>
      <c r="B3" s="37" t="s">
        <v>664</v>
      </c>
      <c r="C3" s="37">
        <v>850</v>
      </c>
      <c r="D3" s="37" t="s">
        <v>657</v>
      </c>
      <c r="E3" s="37" t="s">
        <v>698</v>
      </c>
      <c r="F3" s="37" t="s">
        <v>698</v>
      </c>
      <c r="G3" s="37" t="s">
        <v>699</v>
      </c>
      <c r="H3" s="37" t="s">
        <v>214</v>
      </c>
      <c r="I3" s="37">
        <v>130</v>
      </c>
      <c r="J3" s="11" t="str">
        <f t="shared" ca="1" si="0"/>
        <v/>
      </c>
      <c r="K3" s="34">
        <v>1</v>
      </c>
      <c r="M3" s="19"/>
      <c r="N3" s="18" t="str">
        <f t="shared" ca="1" si="1"/>
        <v/>
      </c>
      <c r="P3" s="1">
        <f t="shared" si="2"/>
        <v>130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4" customHeight="1" x14ac:dyDescent="0.2">
      <c r="A4" s="37">
        <f ca="1">IF(O4="-", "-", 1 + MAX(Вода!$A$4:$A$98) + SUM(INDIRECT(ADDRESS(2,COLUMN(R4)) &amp; ":" &amp; ADDRESS(ROW(),COLUMN(R4)))))</f>
        <v>8</v>
      </c>
      <c r="B4" s="37" t="s">
        <v>664</v>
      </c>
      <c r="C4" s="37">
        <v>850</v>
      </c>
      <c r="D4" s="37" t="s">
        <v>657</v>
      </c>
      <c r="E4" s="37" t="s">
        <v>698</v>
      </c>
      <c r="F4" s="37" t="s">
        <v>698</v>
      </c>
      <c r="G4" s="37" t="s">
        <v>699</v>
      </c>
      <c r="H4" s="37" t="s">
        <v>213</v>
      </c>
      <c r="I4" s="37">
        <v>670</v>
      </c>
      <c r="J4" s="11" t="str">
        <f t="shared" ca="1" si="0"/>
        <v/>
      </c>
      <c r="K4" s="34">
        <v>1</v>
      </c>
      <c r="M4" s="19"/>
      <c r="N4" s="18" t="str">
        <f t="shared" ca="1" si="1"/>
        <v/>
      </c>
      <c r="P4" s="1">
        <f t="shared" si="2"/>
        <v>670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4" customHeight="1" x14ac:dyDescent="0.2">
      <c r="A5" s="34" t="str">
        <f ca="1">IF(O5="-", "-", 1 + MAX(Вода!$A$4:$A$98) + SUM(INDIRECT(ADDRESS(2,COLUMN(R5)) &amp; ":" &amp; ADDRESS(ROW(),COLUMN(R5)))))</f>
        <v>-</v>
      </c>
      <c r="B5" s="34" t="s">
        <v>694</v>
      </c>
      <c r="C5" s="34" t="s">
        <v>694</v>
      </c>
      <c r="D5" s="34" t="s">
        <v>694</v>
      </c>
      <c r="E5" s="34" t="s">
        <v>694</v>
      </c>
      <c r="F5" s="34" t="s">
        <v>694</v>
      </c>
      <c r="G5" s="34" t="s">
        <v>694</v>
      </c>
      <c r="H5" s="34" t="s">
        <v>694</v>
      </c>
      <c r="J5" s="11">
        <f t="shared" ca="1" si="0"/>
        <v>0</v>
      </c>
      <c r="K5" s="34"/>
      <c r="M5" s="36">
        <v>8000</v>
      </c>
      <c r="N5" s="18">
        <f t="shared" si="1"/>
        <v>850</v>
      </c>
      <c r="O5" s="34" t="s">
        <v>694</v>
      </c>
      <c r="P5" s="1">
        <f t="shared" si="2"/>
        <v>-850</v>
      </c>
      <c r="Q5" s="1">
        <f t="shared" ca="1" si="3"/>
        <v>0</v>
      </c>
      <c r="R5" s="1">
        <f t="shared" si="4"/>
        <v>1</v>
      </c>
      <c r="S5" s="1">
        <f t="shared" ca="1" si="5"/>
        <v>0</v>
      </c>
      <c r="T5" s="1" t="str">
        <f>IF(H5="","",VLOOKUP(H5,'Соль SKU'!$A$1:$B$150,2,0))</f>
        <v>-</v>
      </c>
      <c r="U5" s="1">
        <f t="shared" si="6"/>
        <v>9.4117647058823533</v>
      </c>
      <c r="V5" s="1">
        <f t="shared" si="7"/>
        <v>8000</v>
      </c>
      <c r="W5" s="1">
        <f t="shared" si="8"/>
        <v>850</v>
      </c>
      <c r="X5" s="1">
        <f t="shared" ca="1" si="9"/>
        <v>850</v>
      </c>
    </row>
    <row r="6" spans="1:24" ht="14" customHeight="1" x14ac:dyDescent="0.2">
      <c r="A6" s="37">
        <f ca="1">IF(O6="-", "-", 1 + MAX(Вода!$A$4:$A$98) + SUM(INDIRECT(ADDRESS(2,COLUMN(R6)) &amp; ":" &amp; ADDRESS(ROW(),COLUMN(R6)))))</f>
        <v>9</v>
      </c>
      <c r="B6" s="37" t="s">
        <v>664</v>
      </c>
      <c r="C6" s="37">
        <v>850</v>
      </c>
      <c r="D6" s="37" t="s">
        <v>657</v>
      </c>
      <c r="E6" s="37" t="s">
        <v>698</v>
      </c>
      <c r="F6" s="37" t="s">
        <v>698</v>
      </c>
      <c r="G6" s="37" t="s">
        <v>699</v>
      </c>
      <c r="H6" s="37" t="s">
        <v>213</v>
      </c>
      <c r="I6" s="37">
        <v>285</v>
      </c>
      <c r="J6" s="11" t="str">
        <f t="shared" ca="1" si="0"/>
        <v/>
      </c>
      <c r="K6" s="34">
        <v>1</v>
      </c>
      <c r="M6" s="19"/>
      <c r="N6" s="18" t="str">
        <f t="shared" ca="1" si="1"/>
        <v/>
      </c>
      <c r="P6" s="1">
        <f t="shared" si="2"/>
        <v>285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>2.7, Альче</v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4" customHeight="1" x14ac:dyDescent="0.2">
      <c r="A7" s="37">
        <f ca="1">IF(O7="-", "-", 1 + MAX(Вода!$A$4:$A$98) + SUM(INDIRECT(ADDRESS(2,COLUMN(R7)) &amp; ":" &amp; ADDRESS(ROW(),COLUMN(R7)))))</f>
        <v>9</v>
      </c>
      <c r="B7" s="37" t="s">
        <v>664</v>
      </c>
      <c r="C7" s="37">
        <v>850</v>
      </c>
      <c r="D7" s="37" t="s">
        <v>657</v>
      </c>
      <c r="E7" s="37" t="s">
        <v>698</v>
      </c>
      <c r="F7" s="37" t="s">
        <v>698</v>
      </c>
      <c r="G7" s="37" t="s">
        <v>699</v>
      </c>
      <c r="H7" s="37" t="s">
        <v>215</v>
      </c>
      <c r="I7" s="37">
        <v>565</v>
      </c>
      <c r="J7" s="11" t="str">
        <f t="shared" ca="1" si="0"/>
        <v/>
      </c>
      <c r="K7" s="34">
        <v>1</v>
      </c>
      <c r="M7" s="19"/>
      <c r="N7" s="18" t="str">
        <f t="shared" ca="1" si="1"/>
        <v/>
      </c>
      <c r="P7" s="1">
        <f t="shared" si="2"/>
        <v>565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IF(H7="","",VLOOKUP(H7,'Соль SKU'!$A$1:$B$150,2,0))</f>
        <v>2.7, Альче</v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4" customHeight="1" x14ac:dyDescent="0.2">
      <c r="A8" s="34" t="str">
        <f ca="1">IF(O8="-", "-", 1 + MAX(Вода!$A$4:$A$98) + SUM(INDIRECT(ADDRESS(2,COLUMN(R8)) &amp; ":" &amp; ADDRESS(ROW(),COLUMN(R8)))))</f>
        <v>-</v>
      </c>
      <c r="B8" s="34" t="s">
        <v>694</v>
      </c>
      <c r="C8" s="34" t="s">
        <v>694</v>
      </c>
      <c r="D8" s="34" t="s">
        <v>694</v>
      </c>
      <c r="E8" s="34" t="s">
        <v>694</v>
      </c>
      <c r="F8" s="34" t="s">
        <v>694</v>
      </c>
      <c r="G8" s="34" t="s">
        <v>694</v>
      </c>
      <c r="H8" s="34" t="s">
        <v>694</v>
      </c>
      <c r="J8" s="11">
        <f t="shared" ca="1" si="0"/>
        <v>0</v>
      </c>
      <c r="K8" s="34"/>
      <c r="M8" s="36">
        <v>8000</v>
      </c>
      <c r="N8" s="18">
        <f t="shared" si="1"/>
        <v>850</v>
      </c>
      <c r="O8" s="34" t="s">
        <v>694</v>
      </c>
      <c r="P8" s="1">
        <f t="shared" si="2"/>
        <v>-850</v>
      </c>
      <c r="Q8" s="1">
        <f t="shared" ca="1" si="3"/>
        <v>0</v>
      </c>
      <c r="R8" s="1">
        <f t="shared" si="4"/>
        <v>1</v>
      </c>
      <c r="S8" s="1">
        <f t="shared" ca="1" si="5"/>
        <v>0</v>
      </c>
      <c r="T8" s="1" t="str">
        <f>IF(H8="","",VLOOKUP(H8,'Соль SKU'!$A$1:$B$150,2,0))</f>
        <v>-</v>
      </c>
      <c r="U8" s="1">
        <f t="shared" si="6"/>
        <v>9.4117647058823533</v>
      </c>
      <c r="V8" s="1">
        <f t="shared" si="7"/>
        <v>8000</v>
      </c>
      <c r="W8" s="1">
        <f t="shared" si="8"/>
        <v>850</v>
      </c>
      <c r="X8" s="1">
        <f t="shared" ca="1" si="9"/>
        <v>850</v>
      </c>
    </row>
    <row r="9" spans="1:24" ht="14" customHeight="1" x14ac:dyDescent="0.2">
      <c r="A9" s="37">
        <f ca="1">IF(O9="-", "-", 1 + MAX(Вода!$A$4:$A$98) + SUM(INDIRECT(ADDRESS(2,COLUMN(R9)) &amp; ":" &amp; ADDRESS(ROW(),COLUMN(R9)))))</f>
        <v>10</v>
      </c>
      <c r="B9" s="37" t="s">
        <v>664</v>
      </c>
      <c r="C9" s="37">
        <v>850</v>
      </c>
      <c r="D9" s="37" t="s">
        <v>657</v>
      </c>
      <c r="E9" s="37" t="s">
        <v>698</v>
      </c>
      <c r="F9" s="37" t="s">
        <v>698</v>
      </c>
      <c r="G9" s="37" t="s">
        <v>699</v>
      </c>
      <c r="H9" s="37" t="s">
        <v>215</v>
      </c>
      <c r="I9" s="37">
        <v>850</v>
      </c>
      <c r="J9" s="11" t="str">
        <f t="shared" ca="1" si="0"/>
        <v/>
      </c>
      <c r="K9" s="34">
        <v>1</v>
      </c>
      <c r="M9" s="19"/>
      <c r="N9" s="18" t="str">
        <f t="shared" ca="1" si="1"/>
        <v/>
      </c>
      <c r="P9" s="1">
        <f t="shared" si="2"/>
        <v>850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IF(H9="","",VLOOKUP(H9,'Соль SKU'!$A$1:$B$150,2,0))</f>
        <v>2.7, Альче</v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ht="14" customHeight="1" x14ac:dyDescent="0.2">
      <c r="A10" s="34" t="str">
        <f ca="1">IF(O10="-", "-", 1 + MAX(Вода!$A$4:$A$98) + SUM(INDIRECT(ADDRESS(2,COLUMN(R10)) &amp; ":" &amp; ADDRESS(ROW(),COLUMN(R10)))))</f>
        <v>-</v>
      </c>
      <c r="B10" s="34" t="s">
        <v>694</v>
      </c>
      <c r="C10" s="34" t="s">
        <v>694</v>
      </c>
      <c r="D10" s="34" t="s">
        <v>694</v>
      </c>
      <c r="E10" s="34" t="s">
        <v>694</v>
      </c>
      <c r="F10" s="34" t="s">
        <v>694</v>
      </c>
      <c r="G10" s="34" t="s">
        <v>694</v>
      </c>
      <c r="H10" s="34" t="s">
        <v>694</v>
      </c>
      <c r="J10" s="11">
        <f t="shared" ca="1" si="0"/>
        <v>0</v>
      </c>
      <c r="K10" s="34"/>
      <c r="M10" s="36">
        <v>8000</v>
      </c>
      <c r="N10" s="18">
        <f t="shared" si="1"/>
        <v>850</v>
      </c>
      <c r="O10" s="34" t="s">
        <v>694</v>
      </c>
      <c r="P10" s="1">
        <f t="shared" si="2"/>
        <v>-850</v>
      </c>
      <c r="Q10" s="1">
        <f t="shared" ca="1" si="3"/>
        <v>0</v>
      </c>
      <c r="R10" s="1">
        <f t="shared" si="4"/>
        <v>1</v>
      </c>
      <c r="S10" s="1">
        <f t="shared" ca="1" si="5"/>
        <v>0</v>
      </c>
      <c r="T10" s="1" t="str">
        <f>IF(H10="","",VLOOKUP(H10,'Соль SKU'!$A$1:$B$150,2,0))</f>
        <v>-</v>
      </c>
      <c r="U10" s="1">
        <f t="shared" si="6"/>
        <v>9.4117647058823533</v>
      </c>
      <c r="V10" s="1">
        <f t="shared" si="7"/>
        <v>8000</v>
      </c>
      <c r="W10" s="1">
        <f t="shared" si="8"/>
        <v>850</v>
      </c>
      <c r="X10" s="1">
        <f t="shared" ca="1" si="9"/>
        <v>850</v>
      </c>
    </row>
    <row r="11" spans="1:24" ht="14" customHeight="1" x14ac:dyDescent="0.2">
      <c r="A11" s="37">
        <f ca="1">IF(O11="-", "-", 1 + MAX(Вода!$A$4:$A$98) + SUM(INDIRECT(ADDRESS(2,COLUMN(R11)) &amp; ":" &amp; ADDRESS(ROW(),COLUMN(R11)))))</f>
        <v>11</v>
      </c>
      <c r="B11" s="37" t="s">
        <v>664</v>
      </c>
      <c r="C11" s="37">
        <v>850</v>
      </c>
      <c r="D11" s="37" t="s">
        <v>657</v>
      </c>
      <c r="E11" s="37" t="s">
        <v>698</v>
      </c>
      <c r="F11" s="37" t="s">
        <v>698</v>
      </c>
      <c r="G11" s="37" t="s">
        <v>699</v>
      </c>
      <c r="H11" s="37" t="s">
        <v>215</v>
      </c>
      <c r="I11" s="37">
        <v>162</v>
      </c>
      <c r="J11" s="11" t="str">
        <f t="shared" ca="1" si="0"/>
        <v/>
      </c>
      <c r="K11" s="34">
        <v>1</v>
      </c>
      <c r="M11" s="19"/>
      <c r="N11" s="18" t="str">
        <f t="shared" ca="1" si="1"/>
        <v/>
      </c>
      <c r="P11" s="1">
        <f t="shared" si="2"/>
        <v>162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IF(H11="","",VLOOKUP(H11,'Соль SKU'!$A$1:$B$150,2,0))</f>
        <v>2.7, Альче</v>
      </c>
      <c r="U11" s="1">
        <f t="shared" si="6"/>
        <v>9.4117647058823533</v>
      </c>
      <c r="V11" s="1">
        <f t="shared" si="7"/>
        <v>0</v>
      </c>
      <c r="W11" s="1">
        <f t="shared" si="8"/>
        <v>0</v>
      </c>
      <c r="X11" s="1" t="str">
        <f t="shared" ca="1" si="9"/>
        <v/>
      </c>
    </row>
    <row r="12" spans="1:24" ht="14" customHeight="1" x14ac:dyDescent="0.2">
      <c r="A12" s="38">
        <f ca="1">IF(O12="-", "-", 1 + MAX(Вода!$A$4:$A$98) + SUM(INDIRECT(ADDRESS(2,COLUMN(R12)) &amp; ":" &amp; ADDRESS(ROW(),COLUMN(R12)))))</f>
        <v>11</v>
      </c>
      <c r="B12" s="38" t="s">
        <v>664</v>
      </c>
      <c r="C12" s="38">
        <v>850</v>
      </c>
      <c r="D12" s="38" t="s">
        <v>655</v>
      </c>
      <c r="E12" s="38" t="s">
        <v>698</v>
      </c>
      <c r="F12" s="38" t="s">
        <v>698</v>
      </c>
      <c r="G12" s="38" t="s">
        <v>699</v>
      </c>
      <c r="H12" s="38" t="s">
        <v>208</v>
      </c>
      <c r="I12" s="38">
        <v>64</v>
      </c>
      <c r="J12" s="11" t="str">
        <f t="shared" ca="1" si="0"/>
        <v/>
      </c>
      <c r="K12" s="34">
        <v>1</v>
      </c>
      <c r="M12" s="19"/>
      <c r="N12" s="18" t="str">
        <f t="shared" ca="1" si="1"/>
        <v/>
      </c>
      <c r="P12" s="1">
        <f t="shared" si="2"/>
        <v>64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IF(H12="","",VLOOKUP(H12,'Соль SKU'!$A$1:$B$150,2,0))</f>
        <v>2.7, Альче</v>
      </c>
      <c r="U12" s="1">
        <f t="shared" si="6"/>
        <v>9.4117647058823533</v>
      </c>
      <c r="V12" s="1">
        <f t="shared" si="7"/>
        <v>0</v>
      </c>
      <c r="W12" s="1">
        <f t="shared" si="8"/>
        <v>0</v>
      </c>
      <c r="X12" s="1" t="str">
        <f t="shared" ca="1" si="9"/>
        <v/>
      </c>
    </row>
    <row r="13" spans="1:24" ht="14" customHeight="1" x14ac:dyDescent="0.2">
      <c r="A13" s="38">
        <f ca="1">IF(O13="-", "-", 1 + MAX(Вода!$A$4:$A$98) + SUM(INDIRECT(ADDRESS(2,COLUMN(R13)) &amp; ":" &amp; ADDRESS(ROW(),COLUMN(R13)))))</f>
        <v>11</v>
      </c>
      <c r="B13" s="38" t="s">
        <v>664</v>
      </c>
      <c r="C13" s="38">
        <v>850</v>
      </c>
      <c r="D13" s="38" t="s">
        <v>655</v>
      </c>
      <c r="E13" s="38" t="s">
        <v>698</v>
      </c>
      <c r="F13" s="38" t="s">
        <v>698</v>
      </c>
      <c r="G13" s="38" t="s">
        <v>699</v>
      </c>
      <c r="H13" s="38" t="s">
        <v>206</v>
      </c>
      <c r="I13" s="38">
        <v>590</v>
      </c>
      <c r="J13" s="11" t="str">
        <f t="shared" ca="1" si="0"/>
        <v/>
      </c>
      <c r="K13" s="34">
        <v>1</v>
      </c>
      <c r="M13" s="19"/>
      <c r="N13" s="18" t="str">
        <f t="shared" ca="1" si="1"/>
        <v/>
      </c>
      <c r="P13" s="1">
        <f t="shared" si="2"/>
        <v>590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IF(H13="","",VLOOKUP(H13,'Соль SKU'!$A$1:$B$150,2,0))</f>
        <v>2.7, Альче</v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4" customHeight="1" x14ac:dyDescent="0.2">
      <c r="A14" s="34" t="str">
        <f ca="1">IF(O14="-", "-", 1 + MAX(Вода!$A$4:$A$98) + SUM(INDIRECT(ADDRESS(2,COLUMN(R14)) &amp; ":" &amp; ADDRESS(ROW(),COLUMN(R14)))))</f>
        <v>-</v>
      </c>
      <c r="B14" s="34" t="s">
        <v>694</v>
      </c>
      <c r="C14" s="34" t="s">
        <v>694</v>
      </c>
      <c r="D14" s="34" t="s">
        <v>694</v>
      </c>
      <c r="E14" s="34" t="s">
        <v>694</v>
      </c>
      <c r="F14" s="34" t="s">
        <v>694</v>
      </c>
      <c r="G14" s="34" t="s">
        <v>694</v>
      </c>
      <c r="H14" s="34" t="s">
        <v>694</v>
      </c>
      <c r="J14" s="11">
        <f t="shared" ca="1" si="0"/>
        <v>34</v>
      </c>
      <c r="K14" s="34"/>
      <c r="M14" s="36">
        <v>8000</v>
      </c>
      <c r="N14" s="18">
        <f t="shared" si="1"/>
        <v>850</v>
      </c>
      <c r="O14" s="34" t="s">
        <v>694</v>
      </c>
      <c r="P14" s="1">
        <f t="shared" si="2"/>
        <v>-850</v>
      </c>
      <c r="Q14" s="1">
        <f t="shared" ca="1" si="3"/>
        <v>-34</v>
      </c>
      <c r="R14" s="1">
        <f t="shared" si="4"/>
        <v>1</v>
      </c>
      <c r="S14" s="1">
        <f t="shared" ca="1" si="5"/>
        <v>-34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 t="shared" si="7"/>
        <v>8000</v>
      </c>
      <c r="W14" s="1">
        <f t="shared" si="8"/>
        <v>850</v>
      </c>
      <c r="X14" s="1">
        <f t="shared" ca="1" si="9"/>
        <v>850</v>
      </c>
    </row>
    <row r="15" spans="1:24" ht="14" customHeight="1" x14ac:dyDescent="0.2">
      <c r="A15" s="37">
        <f ca="1">IF(O15="-", "-", 1 + MAX(Вода!$A$4:$A$98) + SUM(INDIRECT(ADDRESS(2,COLUMN(R15)) &amp; ":" &amp; ADDRESS(ROW(),COLUMN(R15)))))</f>
        <v>12</v>
      </c>
      <c r="B15" s="37" t="s">
        <v>661</v>
      </c>
      <c r="C15" s="37">
        <v>850</v>
      </c>
      <c r="D15" s="37" t="s">
        <v>657</v>
      </c>
      <c r="E15" s="37" t="s">
        <v>703</v>
      </c>
      <c r="F15" s="37" t="s">
        <v>703</v>
      </c>
      <c r="G15" s="37" t="s">
        <v>699</v>
      </c>
      <c r="H15" s="37" t="s">
        <v>221</v>
      </c>
      <c r="I15" s="37">
        <v>272</v>
      </c>
      <c r="J15" s="11" t="str">
        <f t="shared" ca="1" si="0"/>
        <v/>
      </c>
      <c r="K15" s="34">
        <v>1</v>
      </c>
      <c r="M15" s="19"/>
      <c r="N15" s="18" t="str">
        <f t="shared" ca="1" si="1"/>
        <v/>
      </c>
      <c r="P15" s="1">
        <f t="shared" si="2"/>
        <v>272</v>
      </c>
      <c r="Q15" s="1">
        <f t="shared" ca="1" si="3"/>
        <v>0</v>
      </c>
      <c r="R15" s="1">
        <f t="shared" si="4"/>
        <v>0</v>
      </c>
      <c r="S15" s="1">
        <f t="shared" ca="1" si="5"/>
        <v>-34</v>
      </c>
      <c r="T15" s="1" t="str">
        <f>IF(H15="","",VLOOKUP(H15,'Соль SKU'!$A$1:$B$150,2,0))</f>
        <v>2.7, Сакко</v>
      </c>
      <c r="U15" s="1">
        <f t="shared" si="6"/>
        <v>9.4117647058823533</v>
      </c>
      <c r="V15" s="1">
        <f t="shared" si="7"/>
        <v>0</v>
      </c>
      <c r="W15" s="1">
        <f t="shared" si="8"/>
        <v>0</v>
      </c>
      <c r="X15" s="1" t="str">
        <f t="shared" ca="1" si="9"/>
        <v/>
      </c>
    </row>
    <row r="16" spans="1:24" ht="14" customHeight="1" x14ac:dyDescent="0.2">
      <c r="A16" s="37">
        <f ca="1">IF(O16="-", "-", 1 + MAX(Вода!$A$4:$A$98) + SUM(INDIRECT(ADDRESS(2,COLUMN(R16)) &amp; ":" &amp; ADDRESS(ROW(),COLUMN(R16)))))</f>
        <v>12</v>
      </c>
      <c r="B16" s="37" t="s">
        <v>661</v>
      </c>
      <c r="C16" s="37">
        <v>850</v>
      </c>
      <c r="D16" s="37" t="s">
        <v>657</v>
      </c>
      <c r="E16" s="37" t="s">
        <v>703</v>
      </c>
      <c r="F16" s="37" t="s">
        <v>703</v>
      </c>
      <c r="G16" s="37" t="s">
        <v>699</v>
      </c>
      <c r="H16" s="37" t="s">
        <v>226</v>
      </c>
      <c r="I16" s="37">
        <v>578</v>
      </c>
      <c r="J16" s="11" t="str">
        <f t="shared" ca="1" si="0"/>
        <v/>
      </c>
      <c r="K16" s="34">
        <v>1</v>
      </c>
      <c r="M16" s="19"/>
      <c r="N16" s="18" t="str">
        <f t="shared" ca="1" si="1"/>
        <v/>
      </c>
      <c r="P16" s="1">
        <f t="shared" si="2"/>
        <v>578</v>
      </c>
      <c r="Q16" s="1">
        <f t="shared" ca="1" si="3"/>
        <v>0</v>
      </c>
      <c r="R16" s="1">
        <f t="shared" si="4"/>
        <v>0</v>
      </c>
      <c r="S16" s="1">
        <f t="shared" ca="1" si="5"/>
        <v>-34</v>
      </c>
      <c r="T16" s="1" t="str">
        <f>IF(H16="","",VLOOKUP(H16,'Соль SKU'!$A$1:$B$150,2,0))</f>
        <v>2.7, Сакко</v>
      </c>
      <c r="U16" s="1">
        <f t="shared" si="6"/>
        <v>9.4117647058823533</v>
      </c>
      <c r="V16" s="1">
        <f t="shared" si="7"/>
        <v>0</v>
      </c>
      <c r="W16" s="1">
        <f t="shared" si="8"/>
        <v>0</v>
      </c>
      <c r="X16" s="1" t="str">
        <f t="shared" ca="1" si="9"/>
        <v/>
      </c>
    </row>
    <row r="17" spans="1:24" ht="14" customHeight="1" x14ac:dyDescent="0.2">
      <c r="A17" s="34" t="str">
        <f ca="1">IF(O17="-", "-", 1 + MAX(Вода!$A$4:$A$98) + SUM(INDIRECT(ADDRESS(2,COLUMN(R17)) &amp; ":" &amp; ADDRESS(ROW(),COLUMN(R17)))))</f>
        <v>-</v>
      </c>
      <c r="B17" s="34" t="s">
        <v>694</v>
      </c>
      <c r="C17" s="34" t="s">
        <v>694</v>
      </c>
      <c r="D17" s="34" t="s">
        <v>694</v>
      </c>
      <c r="E17" s="34" t="s">
        <v>694</v>
      </c>
      <c r="F17" s="34" t="s">
        <v>694</v>
      </c>
      <c r="G17" s="34" t="s">
        <v>694</v>
      </c>
      <c r="H17" s="34" t="s">
        <v>694</v>
      </c>
      <c r="J17" s="11">
        <f t="shared" ca="1" si="0"/>
        <v>0</v>
      </c>
      <c r="K17" s="34"/>
      <c r="M17" s="36">
        <v>8000</v>
      </c>
      <c r="N17" s="18">
        <f t="shared" si="1"/>
        <v>850</v>
      </c>
      <c r="O17" s="34" t="s">
        <v>694</v>
      </c>
      <c r="P17" s="1">
        <f t="shared" si="2"/>
        <v>-850</v>
      </c>
      <c r="Q17" s="1">
        <f t="shared" ca="1" si="3"/>
        <v>-34</v>
      </c>
      <c r="R17" s="1">
        <f t="shared" si="4"/>
        <v>1</v>
      </c>
      <c r="S17" s="1">
        <f t="shared" ca="1" si="5"/>
        <v>-34</v>
      </c>
      <c r="T17" s="1" t="str">
        <f>IF(H17="","",VLOOKUP(H17,'Соль SKU'!$A$1:$B$150,2,0))</f>
        <v>-</v>
      </c>
      <c r="U17" s="1">
        <f t="shared" si="6"/>
        <v>9.4117647058823533</v>
      </c>
      <c r="V17" s="1">
        <f t="shared" si="7"/>
        <v>8000</v>
      </c>
      <c r="W17" s="1">
        <f t="shared" si="8"/>
        <v>850</v>
      </c>
      <c r="X17" s="1">
        <f t="shared" ca="1" si="9"/>
        <v>850</v>
      </c>
    </row>
    <row r="18" spans="1:24" ht="14" customHeight="1" x14ac:dyDescent="0.2">
      <c r="A18" s="37">
        <f ca="1">IF(O18="-", "-", 1 + MAX(Вода!$A$4:$A$98) + SUM(INDIRECT(ADDRESS(2,COLUMN(R18)) &amp; ":" &amp; ADDRESS(ROW(),COLUMN(R18)))))</f>
        <v>13</v>
      </c>
      <c r="B18" s="37" t="s">
        <v>661</v>
      </c>
      <c r="C18" s="37">
        <v>850</v>
      </c>
      <c r="D18" s="37" t="s">
        <v>657</v>
      </c>
      <c r="E18" s="37" t="s">
        <v>703</v>
      </c>
      <c r="F18" s="37" t="s">
        <v>703</v>
      </c>
      <c r="G18" s="37" t="s">
        <v>699</v>
      </c>
      <c r="H18" s="37" t="s">
        <v>226</v>
      </c>
      <c r="I18" s="37">
        <v>850</v>
      </c>
      <c r="J18" s="11" t="str">
        <f t="shared" ca="1" si="0"/>
        <v/>
      </c>
      <c r="K18" s="34">
        <v>1</v>
      </c>
      <c r="M18" s="19"/>
      <c r="N18" s="18" t="str">
        <f t="shared" ca="1" si="1"/>
        <v/>
      </c>
      <c r="P18" s="1">
        <f t="shared" si="2"/>
        <v>850</v>
      </c>
      <c r="Q18" s="1">
        <f t="shared" ca="1" si="3"/>
        <v>0</v>
      </c>
      <c r="R18" s="1">
        <f t="shared" si="4"/>
        <v>0</v>
      </c>
      <c r="S18" s="1">
        <f t="shared" ca="1" si="5"/>
        <v>-34</v>
      </c>
      <c r="T18" s="1" t="str">
        <f>IF(H18="","",VLOOKUP(H18,'Соль SKU'!$A$1:$B$150,2,0))</f>
        <v>2.7, Сакко</v>
      </c>
      <c r="U18" s="1">
        <f t="shared" si="6"/>
        <v>9.4117647058823533</v>
      </c>
      <c r="V18" s="1">
        <f t="shared" si="7"/>
        <v>0</v>
      </c>
      <c r="W18" s="1">
        <f t="shared" si="8"/>
        <v>0</v>
      </c>
      <c r="X18" s="1" t="str">
        <f t="shared" ca="1" si="9"/>
        <v/>
      </c>
    </row>
    <row r="19" spans="1:24" ht="14" customHeight="1" x14ac:dyDescent="0.2">
      <c r="A19" s="34" t="str">
        <f ca="1">IF(O19="-", "-", 1 + MAX(Вода!$A$4:$A$98) + SUM(INDIRECT(ADDRESS(2,COLUMN(R19)) &amp; ":" &amp; ADDRESS(ROW(),COLUMN(R19)))))</f>
        <v>-</v>
      </c>
      <c r="B19" s="34" t="s">
        <v>694</v>
      </c>
      <c r="C19" s="34" t="s">
        <v>694</v>
      </c>
      <c r="D19" s="34" t="s">
        <v>694</v>
      </c>
      <c r="E19" s="34" t="s">
        <v>694</v>
      </c>
      <c r="F19" s="34" t="s">
        <v>694</v>
      </c>
      <c r="G19" s="34" t="s">
        <v>694</v>
      </c>
      <c r="H19" s="34" t="s">
        <v>694</v>
      </c>
      <c r="J19" s="11">
        <f t="shared" ca="1" si="0"/>
        <v>0</v>
      </c>
      <c r="K19" s="34"/>
      <c r="M19" s="36">
        <v>8000</v>
      </c>
      <c r="N19" s="18">
        <f t="shared" si="1"/>
        <v>850</v>
      </c>
      <c r="O19" s="34" t="s">
        <v>694</v>
      </c>
      <c r="P19" s="1">
        <f t="shared" si="2"/>
        <v>-850</v>
      </c>
      <c r="Q19" s="1">
        <f t="shared" ca="1" si="3"/>
        <v>-34</v>
      </c>
      <c r="R19" s="1">
        <f t="shared" si="4"/>
        <v>1</v>
      </c>
      <c r="S19" s="1">
        <f t="shared" ca="1" si="5"/>
        <v>-34</v>
      </c>
      <c r="T19" s="1" t="str">
        <f>IF(H19="","",VLOOKUP(H19,'Соль SKU'!$A$1:$B$150,2,0))</f>
        <v>-</v>
      </c>
      <c r="U19" s="1">
        <f t="shared" si="6"/>
        <v>9.4117647058823533</v>
      </c>
      <c r="V19" s="1">
        <f t="shared" si="7"/>
        <v>8000</v>
      </c>
      <c r="W19" s="1">
        <f t="shared" si="8"/>
        <v>850</v>
      </c>
      <c r="X19" s="1">
        <f t="shared" ca="1" si="9"/>
        <v>850</v>
      </c>
    </row>
    <row r="20" spans="1:24" s="1" customFormat="1" ht="14" customHeight="1" x14ac:dyDescent="0.2">
      <c r="A20" s="37">
        <f ca="1">IF(O20="-", "-", 1 + MAX(Вода!$A$4:$A$98) + SUM(INDIRECT(ADDRESS(2,COLUMN(R20)) &amp; ":" &amp; ADDRESS(ROW(),COLUMN(R20)))))</f>
        <v>14</v>
      </c>
      <c r="B20" s="37" t="s">
        <v>661</v>
      </c>
      <c r="C20" s="37">
        <v>850</v>
      </c>
      <c r="D20" s="37" t="s">
        <v>657</v>
      </c>
      <c r="E20" s="37" t="s">
        <v>703</v>
      </c>
      <c r="F20" s="37" t="s">
        <v>703</v>
      </c>
      <c r="G20" s="37" t="s">
        <v>699</v>
      </c>
      <c r="H20" s="37" t="s">
        <v>226</v>
      </c>
      <c r="I20" s="37">
        <v>500</v>
      </c>
      <c r="J20" s="11" t="str">
        <f t="shared" ref="J20" ca="1" si="10">IF(M20="", IF(O20="","",X20+(INDIRECT("S" &amp; ROW() - 1) - S20)),IF(O20="", "", INDIRECT("S" &amp; ROW() - 1) - S20))</f>
        <v/>
      </c>
      <c r="K20" s="34">
        <v>1</v>
      </c>
      <c r="L20" s="11"/>
      <c r="M20" s="19"/>
      <c r="N20" s="18" t="str">
        <f t="shared" ref="N20" ca="1" si="11">IF(M20="", IF(X20=0, "", X20), IF(V20 = "", "", IF(V20/U20 = 0, "", V20/U20)))</f>
        <v/>
      </c>
      <c r="P20" s="1">
        <f t="shared" ref="P20" si="12">IF(O20 = "-", -W20,I20)</f>
        <v>500</v>
      </c>
      <c r="Q20" s="1">
        <f t="shared" ref="Q20" ca="1" si="13">IF(O20 = "-", SUM(INDIRECT(ADDRESS(2,COLUMN(P20)) &amp; ":" &amp; ADDRESS(ROW(),COLUMN(P20)))), 0)</f>
        <v>0</v>
      </c>
      <c r="R20" s="1">
        <f t="shared" ref="R20" si="14">IF(O20="-",1,0)</f>
        <v>0</v>
      </c>
      <c r="S20" s="1">
        <f t="shared" ref="S20" ca="1" si="15">IF(Q20 = 0, INDIRECT("S" &amp; ROW() - 1), Q20)</f>
        <v>-34</v>
      </c>
      <c r="T20" s="1" t="str">
        <f>IF(H20="","",VLOOKUP(H20,'Соль SKU'!$A$1:$B$150,2,0))</f>
        <v>2.7, Сакко</v>
      </c>
      <c r="U20" s="1">
        <f t="shared" si="6"/>
        <v>9.4117647058823533</v>
      </c>
      <c r="V20" s="1">
        <f t="shared" si="7"/>
        <v>0</v>
      </c>
      <c r="W20" s="1">
        <f t="shared" ref="W20" si="16">IF(V20 = "", "", V20/U20)</f>
        <v>0</v>
      </c>
      <c r="X20" s="1" t="str">
        <f t="shared" ref="X20" ca="1" si="17">IF(O20="", "", MAX(ROUND(-(INDIRECT("S" &amp; ROW() - 1) - S20)/850, 0), 1) * 850)</f>
        <v/>
      </c>
    </row>
    <row r="21" spans="1:24" ht="14" customHeight="1" x14ac:dyDescent="0.2">
      <c r="A21" s="38">
        <f ca="1">IF(O21="-", "-", 1 + MAX(Вода!$A$4:$A$98) + SUM(INDIRECT(ADDRESS(2,COLUMN(R21)) &amp; ":" &amp; ADDRESS(ROW(),COLUMN(R21)))))</f>
        <v>14</v>
      </c>
      <c r="B21" s="38" t="s">
        <v>661</v>
      </c>
      <c r="C21" s="38">
        <v>850</v>
      </c>
      <c r="D21" s="38" t="s">
        <v>655</v>
      </c>
      <c r="E21" s="38" t="s">
        <v>703</v>
      </c>
      <c r="F21" s="38" t="s">
        <v>703</v>
      </c>
      <c r="G21" s="38" t="s">
        <v>699</v>
      </c>
      <c r="H21" s="38" t="s">
        <v>205</v>
      </c>
      <c r="I21" s="38">
        <v>350</v>
      </c>
      <c r="J21" s="11" t="str">
        <f t="shared" ca="1" si="0"/>
        <v/>
      </c>
      <c r="K21" s="34">
        <v>1</v>
      </c>
      <c r="M21" s="19"/>
      <c r="N21" s="18" t="str">
        <f t="shared" ca="1" si="1"/>
        <v/>
      </c>
      <c r="P21" s="1">
        <f t="shared" si="2"/>
        <v>350</v>
      </c>
      <c r="Q21" s="1">
        <f t="shared" ca="1" si="3"/>
        <v>0</v>
      </c>
      <c r="R21" s="1">
        <f t="shared" si="4"/>
        <v>0</v>
      </c>
      <c r="S21" s="1">
        <f t="shared" ca="1" si="5"/>
        <v>-34</v>
      </c>
      <c r="T21" s="1" t="str">
        <f>IF(H21="","",VLOOKUP(H21,'Соль SKU'!$A$1:$B$150,2,0))</f>
        <v>2.7, Альче</v>
      </c>
      <c r="U21" s="1">
        <f t="shared" si="6"/>
        <v>9.4117647058823533</v>
      </c>
      <c r="V21" s="1">
        <f t="shared" si="7"/>
        <v>0</v>
      </c>
      <c r="W21" s="1">
        <f t="shared" si="8"/>
        <v>0</v>
      </c>
      <c r="X21" s="1" t="str">
        <f t="shared" ca="1" si="9"/>
        <v/>
      </c>
    </row>
    <row r="22" spans="1:24" ht="14" customHeight="1" x14ac:dyDescent="0.2">
      <c r="A22" s="34" t="str">
        <f ca="1">IF(O22="-", "-", 1 + MAX(Вода!$A$4:$A$98) + SUM(INDIRECT(ADDRESS(2,COLUMN(R22)) &amp; ":" &amp; ADDRESS(ROW(),COLUMN(R22)))))</f>
        <v>-</v>
      </c>
      <c r="B22" s="34" t="s">
        <v>694</v>
      </c>
      <c r="C22" s="34" t="s">
        <v>694</v>
      </c>
      <c r="D22" s="34" t="s">
        <v>694</v>
      </c>
      <c r="E22" s="34" t="s">
        <v>694</v>
      </c>
      <c r="F22" s="34" t="s">
        <v>694</v>
      </c>
      <c r="G22" s="34" t="s">
        <v>694</v>
      </c>
      <c r="H22" s="34" t="s">
        <v>694</v>
      </c>
      <c r="J22" s="11">
        <f t="shared" ca="1" si="0"/>
        <v>0</v>
      </c>
      <c r="K22" s="34"/>
      <c r="M22" s="36">
        <v>8000</v>
      </c>
      <c r="N22" s="18">
        <f t="shared" si="1"/>
        <v>850</v>
      </c>
      <c r="O22" s="34" t="s">
        <v>694</v>
      </c>
      <c r="P22" s="1">
        <f t="shared" si="2"/>
        <v>-850</v>
      </c>
      <c r="Q22" s="1">
        <f t="shared" ca="1" si="3"/>
        <v>-34</v>
      </c>
      <c r="R22" s="1">
        <f t="shared" si="4"/>
        <v>1</v>
      </c>
      <c r="S22" s="1">
        <f t="shared" ca="1" si="5"/>
        <v>-34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8000</v>
      </c>
      <c r="W22" s="1">
        <f t="shared" si="8"/>
        <v>850</v>
      </c>
      <c r="X22" s="1">
        <f t="shared" ca="1" si="9"/>
        <v>850</v>
      </c>
    </row>
    <row r="23" spans="1:24" ht="14" customHeight="1" x14ac:dyDescent="0.2">
      <c r="A23" s="38">
        <f ca="1">IF(O23="-", "-", 1 + MAX(Вода!$A$4:$A$98) + SUM(INDIRECT(ADDRESS(2,COLUMN(R23)) &amp; ":" &amp; ADDRESS(ROW(),COLUMN(R23)))))</f>
        <v>15</v>
      </c>
      <c r="B23" s="38" t="s">
        <v>664</v>
      </c>
      <c r="C23" s="38">
        <v>850</v>
      </c>
      <c r="D23" s="38" t="s">
        <v>655</v>
      </c>
      <c r="E23" s="38" t="s">
        <v>704</v>
      </c>
      <c r="F23" s="38" t="s">
        <v>704</v>
      </c>
      <c r="G23" s="38" t="s">
        <v>699</v>
      </c>
      <c r="H23" s="38" t="s">
        <v>200</v>
      </c>
      <c r="I23" s="38">
        <v>63</v>
      </c>
      <c r="J23" s="11" t="str">
        <f t="shared" ca="1" si="0"/>
        <v/>
      </c>
      <c r="K23" s="34">
        <v>1</v>
      </c>
      <c r="M23" s="19"/>
      <c r="N23" s="18" t="str">
        <f t="shared" ca="1" si="1"/>
        <v/>
      </c>
      <c r="P23" s="1">
        <f t="shared" si="2"/>
        <v>63</v>
      </c>
      <c r="Q23" s="1">
        <f t="shared" ca="1" si="3"/>
        <v>0</v>
      </c>
      <c r="R23" s="1">
        <f t="shared" si="4"/>
        <v>0</v>
      </c>
      <c r="S23" s="1">
        <f t="shared" ca="1" si="5"/>
        <v>-34</v>
      </c>
      <c r="T23" s="1" t="str">
        <f>IF(H23="","",VLOOKUP(H23,'Соль SKU'!$A$1:$B$150,2,0))</f>
        <v>2.7, Сакко</v>
      </c>
      <c r="U23" s="1">
        <f t="shared" si="6"/>
        <v>9.4117647058823533</v>
      </c>
      <c r="V23" s="1">
        <f t="shared" si="7"/>
        <v>0</v>
      </c>
      <c r="W23" s="1">
        <f t="shared" si="8"/>
        <v>0</v>
      </c>
      <c r="X23" s="1" t="str">
        <f t="shared" ca="1" si="9"/>
        <v/>
      </c>
    </row>
    <row r="24" spans="1:24" ht="14" customHeight="1" x14ac:dyDescent="0.2">
      <c r="A24" s="38">
        <f ca="1">IF(O24="-", "-", 1 + MAX(Вода!$A$4:$A$98) + SUM(INDIRECT(ADDRESS(2,COLUMN(R24)) &amp; ":" &amp; ADDRESS(ROW(),COLUMN(R24)))))</f>
        <v>15</v>
      </c>
      <c r="B24" s="38" t="s">
        <v>664</v>
      </c>
      <c r="C24" s="38">
        <v>850</v>
      </c>
      <c r="D24" s="38" t="s">
        <v>655</v>
      </c>
      <c r="E24" s="38" t="s">
        <v>704</v>
      </c>
      <c r="F24" s="38" t="s">
        <v>704</v>
      </c>
      <c r="G24" s="38" t="s">
        <v>699</v>
      </c>
      <c r="H24" s="38" t="s">
        <v>201</v>
      </c>
      <c r="I24" s="38">
        <v>90</v>
      </c>
      <c r="J24" s="11" t="str">
        <f t="shared" ref="J24:J37" ca="1" si="18">IF(M24="", IF(O24="","",X24+(INDIRECT("S" &amp; ROW() - 1) - S24)),IF(O24="", "", INDIRECT("S" &amp; ROW() - 1) - S24))</f>
        <v/>
      </c>
      <c r="K24" s="34">
        <v>1</v>
      </c>
      <c r="M24" s="19"/>
      <c r="N24" s="18" t="str">
        <f t="shared" ref="N24:N37" ca="1" si="19">IF(M24="", IF(X24=0, "", X24), IF(V24 = "", "", IF(V24/U24 = 0, "", V24/U24)))</f>
        <v/>
      </c>
      <c r="P24" s="1">
        <f t="shared" ref="P24:P37" si="20">IF(O24 = "-", -W24,I24)</f>
        <v>90</v>
      </c>
      <c r="Q24" s="1">
        <f t="shared" ref="Q24:Q37" ca="1" si="21">IF(O24 = "-", SUM(INDIRECT(ADDRESS(2,COLUMN(P24)) &amp; ":" &amp; ADDRESS(ROW(),COLUMN(P24)))), 0)</f>
        <v>0</v>
      </c>
      <c r="R24" s="1">
        <f t="shared" ref="R24:R37" si="22">IF(O24="-",1,0)</f>
        <v>0</v>
      </c>
      <c r="S24" s="1">
        <f t="shared" ref="S24:S37" ca="1" si="23">IF(Q24 = 0, INDIRECT("S" &amp; ROW() - 1), Q24)</f>
        <v>-34</v>
      </c>
      <c r="T24" s="1" t="str">
        <f>IF(H24="","",VLOOKUP(H24,'Соль SKU'!$A$1:$B$150,2,0))</f>
        <v>2.7, Альче</v>
      </c>
      <c r="U24" s="1">
        <f t="shared" ref="U24:U37" si="24">8000/850</f>
        <v>9.4117647058823533</v>
      </c>
      <c r="V24" s="1">
        <f t="shared" ref="V24:V37" si="25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>
        <f t="shared" ref="W24:W37" si="26">IF(V24 = "", "", V24/U24)</f>
        <v>0</v>
      </c>
      <c r="X24" s="1" t="str">
        <f t="shared" ref="X24:X37" ca="1" si="27">IF(O24="", "", MAX(ROUND(-(INDIRECT("S" &amp; ROW() - 1) - S24)/850, 0), 1) * 850)</f>
        <v/>
      </c>
    </row>
    <row r="25" spans="1:24" ht="14" customHeight="1" x14ac:dyDescent="0.2">
      <c r="A25" s="38">
        <f ca="1">IF(O25="-", "-", 1 + MAX(Вода!$A$4:$A$98) + SUM(INDIRECT(ADDRESS(2,COLUMN(R25)) &amp; ":" &amp; ADDRESS(ROW(),COLUMN(R25)))))</f>
        <v>15</v>
      </c>
      <c r="B25" s="38" t="s">
        <v>664</v>
      </c>
      <c r="C25" s="38">
        <v>850</v>
      </c>
      <c r="D25" s="38" t="s">
        <v>655</v>
      </c>
      <c r="E25" s="38" t="s">
        <v>704</v>
      </c>
      <c r="F25" s="38" t="s">
        <v>704</v>
      </c>
      <c r="G25" s="38" t="s">
        <v>699</v>
      </c>
      <c r="H25" s="38" t="s">
        <v>204</v>
      </c>
      <c r="I25" s="38">
        <v>700</v>
      </c>
      <c r="J25" s="11" t="str">
        <f t="shared" ca="1" si="18"/>
        <v/>
      </c>
      <c r="K25" s="34">
        <v>1</v>
      </c>
      <c r="M25" s="19"/>
      <c r="N25" s="18" t="str">
        <f t="shared" ca="1" si="19"/>
        <v/>
      </c>
      <c r="P25" s="1">
        <f t="shared" si="20"/>
        <v>700</v>
      </c>
      <c r="Q25" s="1">
        <f t="shared" ca="1" si="21"/>
        <v>0</v>
      </c>
      <c r="R25" s="1">
        <f t="shared" si="22"/>
        <v>0</v>
      </c>
      <c r="S25" s="1">
        <f t="shared" ca="1" si="23"/>
        <v>-34</v>
      </c>
      <c r="T25" s="1" t="str">
        <f>IF(H25="","",VLOOKUP(H25,'Соль SKU'!$A$1:$B$150,2,0))</f>
        <v>2.7, Альче</v>
      </c>
      <c r="U25" s="1">
        <f t="shared" si="24"/>
        <v>9.4117647058823533</v>
      </c>
      <c r="V25" s="1">
        <f t="shared" si="25"/>
        <v>0</v>
      </c>
      <c r="W25" s="1">
        <f t="shared" si="26"/>
        <v>0</v>
      </c>
      <c r="X25" s="1" t="str">
        <f t="shared" ca="1" si="27"/>
        <v/>
      </c>
    </row>
    <row r="26" spans="1:24" ht="14" customHeight="1" x14ac:dyDescent="0.2">
      <c r="A26" s="34" t="str">
        <f ca="1">IF(O26="-", "-", 1 + MAX(Вода!$A$4:$A$98) + SUM(INDIRECT(ADDRESS(2,COLUMN(R26)) &amp; ":" &amp; ADDRESS(ROW(),COLUMN(R26)))))</f>
        <v>-</v>
      </c>
      <c r="B26" s="34" t="s">
        <v>694</v>
      </c>
      <c r="C26" s="34" t="s">
        <v>694</v>
      </c>
      <c r="D26" s="34" t="s">
        <v>694</v>
      </c>
      <c r="E26" s="34" t="s">
        <v>694</v>
      </c>
      <c r="F26" s="34" t="s">
        <v>694</v>
      </c>
      <c r="G26" s="34" t="s">
        <v>694</v>
      </c>
      <c r="H26" s="34" t="s">
        <v>694</v>
      </c>
      <c r="J26" s="11">
        <f t="shared" ca="1" si="18"/>
        <v>-3</v>
      </c>
      <c r="K26" s="34"/>
      <c r="M26" s="36">
        <v>8000</v>
      </c>
      <c r="N26" s="18">
        <f t="shared" si="19"/>
        <v>850</v>
      </c>
      <c r="O26" s="34" t="s">
        <v>694</v>
      </c>
      <c r="P26" s="1">
        <f t="shared" si="20"/>
        <v>-850</v>
      </c>
      <c r="Q26" s="1">
        <f t="shared" ca="1" si="21"/>
        <v>-31</v>
      </c>
      <c r="R26" s="1">
        <f t="shared" si="22"/>
        <v>1</v>
      </c>
      <c r="S26" s="1">
        <f t="shared" ca="1" si="23"/>
        <v>-31</v>
      </c>
      <c r="T26" s="1" t="str">
        <f>IF(H26="","",VLOOKUP(H26,'Соль SKU'!$A$1:$B$150,2,0))</f>
        <v>-</v>
      </c>
      <c r="U26" s="1">
        <f t="shared" si="24"/>
        <v>9.4117647058823533</v>
      </c>
      <c r="V26" s="1">
        <f t="shared" si="25"/>
        <v>8000</v>
      </c>
      <c r="W26" s="1">
        <f t="shared" si="26"/>
        <v>850</v>
      </c>
      <c r="X26" s="1">
        <f t="shared" ca="1" si="27"/>
        <v>850</v>
      </c>
    </row>
    <row r="27" spans="1:24" ht="14" customHeight="1" x14ac:dyDescent="0.2">
      <c r="A27" s="38">
        <f ca="1">IF(O27="-", "-", 1 + MAX(Вода!$A$4:$A$98) + SUM(INDIRECT(ADDRESS(2,COLUMN(R27)) &amp; ":" &amp; ADDRESS(ROW(),COLUMN(R27)))))</f>
        <v>16</v>
      </c>
      <c r="B27" s="38" t="s">
        <v>664</v>
      </c>
      <c r="C27" s="38">
        <v>850</v>
      </c>
      <c r="D27" s="38" t="s">
        <v>655</v>
      </c>
      <c r="E27" s="38" t="s">
        <v>704</v>
      </c>
      <c r="F27" s="38" t="s">
        <v>704</v>
      </c>
      <c r="G27" s="38" t="s">
        <v>699</v>
      </c>
      <c r="H27" s="38" t="s">
        <v>204</v>
      </c>
      <c r="I27" s="38">
        <v>850</v>
      </c>
      <c r="J27" s="11" t="str">
        <f t="shared" ca="1" si="18"/>
        <v/>
      </c>
      <c r="K27" s="34">
        <v>1</v>
      </c>
      <c r="M27" s="19"/>
      <c r="N27" s="18" t="str">
        <f t="shared" ca="1" si="19"/>
        <v/>
      </c>
      <c r="P27" s="1">
        <f t="shared" si="20"/>
        <v>850</v>
      </c>
      <c r="Q27" s="1">
        <f t="shared" ca="1" si="21"/>
        <v>0</v>
      </c>
      <c r="R27" s="1">
        <f t="shared" si="22"/>
        <v>0</v>
      </c>
      <c r="S27" s="1">
        <f t="shared" ca="1" si="23"/>
        <v>-31</v>
      </c>
      <c r="T27" s="1" t="str">
        <f>IF(H27="","",VLOOKUP(H27,'Соль SKU'!$A$1:$B$150,2,0))</f>
        <v>2.7, Альче</v>
      </c>
      <c r="U27" s="1">
        <f t="shared" si="24"/>
        <v>9.4117647058823533</v>
      </c>
      <c r="V27" s="1">
        <f t="shared" si="25"/>
        <v>0</v>
      </c>
      <c r="W27" s="1">
        <f t="shared" si="26"/>
        <v>0</v>
      </c>
      <c r="X27" s="1" t="str">
        <f t="shared" ca="1" si="27"/>
        <v/>
      </c>
    </row>
    <row r="28" spans="1:24" ht="14" customHeight="1" x14ac:dyDescent="0.2">
      <c r="A28" s="34" t="str">
        <f ca="1">IF(O28="-", "-", 1 + MAX(Вода!$A$4:$A$98) + SUM(INDIRECT(ADDRESS(2,COLUMN(R28)) &amp; ":" &amp; ADDRESS(ROW(),COLUMN(R28)))))</f>
        <v>-</v>
      </c>
      <c r="B28" s="34" t="s">
        <v>694</v>
      </c>
      <c r="C28" s="34" t="s">
        <v>694</v>
      </c>
      <c r="D28" s="34" t="s">
        <v>694</v>
      </c>
      <c r="E28" s="34" t="s">
        <v>694</v>
      </c>
      <c r="F28" s="34" t="s">
        <v>694</v>
      </c>
      <c r="G28" s="34" t="s">
        <v>694</v>
      </c>
      <c r="H28" s="34" t="s">
        <v>694</v>
      </c>
      <c r="J28" s="11">
        <f t="shared" ca="1" si="18"/>
        <v>0</v>
      </c>
      <c r="K28" s="34"/>
      <c r="M28" s="36">
        <v>8000</v>
      </c>
      <c r="N28" s="18">
        <f t="shared" si="19"/>
        <v>850</v>
      </c>
      <c r="O28" s="34" t="s">
        <v>694</v>
      </c>
      <c r="P28" s="1">
        <f t="shared" si="20"/>
        <v>-850</v>
      </c>
      <c r="Q28" s="1">
        <f t="shared" ca="1" si="21"/>
        <v>-31</v>
      </c>
      <c r="R28" s="1">
        <f t="shared" si="22"/>
        <v>1</v>
      </c>
      <c r="S28" s="1">
        <f t="shared" ca="1" si="23"/>
        <v>-31</v>
      </c>
      <c r="T28" s="1" t="str">
        <f>IF(H28="","",VLOOKUP(H28,'Соль SKU'!$A$1:$B$150,2,0))</f>
        <v>-</v>
      </c>
      <c r="U28" s="1">
        <f t="shared" si="24"/>
        <v>9.4117647058823533</v>
      </c>
      <c r="V28" s="1">
        <f t="shared" si="25"/>
        <v>8000</v>
      </c>
      <c r="W28" s="1">
        <f t="shared" si="26"/>
        <v>850</v>
      </c>
      <c r="X28" s="1">
        <f t="shared" ca="1" si="27"/>
        <v>850</v>
      </c>
    </row>
    <row r="29" spans="1:24" ht="14" customHeight="1" x14ac:dyDescent="0.2">
      <c r="A29" s="37">
        <f ca="1">IF(O29="-", "-", 1 + MAX(Вода!$A$4:$A$98) + SUM(INDIRECT(ADDRESS(2,COLUMN(R29)) &amp; ":" &amp; ADDRESS(ROW(),COLUMN(R29)))))</f>
        <v>17</v>
      </c>
      <c r="B29" s="37" t="s">
        <v>661</v>
      </c>
      <c r="C29" s="37">
        <v>850</v>
      </c>
      <c r="D29" s="37" t="s">
        <v>657</v>
      </c>
      <c r="E29" s="37" t="s">
        <v>705</v>
      </c>
      <c r="F29" s="37" t="s">
        <v>705</v>
      </c>
      <c r="G29" s="37" t="s">
        <v>699</v>
      </c>
      <c r="H29" s="37" t="s">
        <v>220</v>
      </c>
      <c r="I29" s="37">
        <v>850</v>
      </c>
      <c r="J29" s="11" t="str">
        <f t="shared" ca="1" si="18"/>
        <v/>
      </c>
      <c r="K29" s="34">
        <v>1</v>
      </c>
      <c r="M29" s="19"/>
      <c r="N29" s="18" t="str">
        <f t="shared" ca="1" si="19"/>
        <v/>
      </c>
      <c r="P29" s="1">
        <f t="shared" si="20"/>
        <v>850</v>
      </c>
      <c r="Q29" s="1">
        <f t="shared" ca="1" si="21"/>
        <v>0</v>
      </c>
      <c r="R29" s="1">
        <f t="shared" si="22"/>
        <v>0</v>
      </c>
      <c r="S29" s="1">
        <f t="shared" ca="1" si="23"/>
        <v>-31</v>
      </c>
      <c r="T29" s="1" t="str">
        <f>IF(H29="","",VLOOKUP(H29,'Соль SKU'!$A$1:$B$150,2,0))</f>
        <v>2.7, Сакко</v>
      </c>
      <c r="U29" s="1">
        <f t="shared" si="24"/>
        <v>9.4117647058823533</v>
      </c>
      <c r="V29" s="1">
        <f t="shared" si="25"/>
        <v>0</v>
      </c>
      <c r="W29" s="1">
        <f t="shared" si="26"/>
        <v>0</v>
      </c>
      <c r="X29" s="1" t="str">
        <f t="shared" ca="1" si="27"/>
        <v/>
      </c>
    </row>
    <row r="30" spans="1:24" ht="14" customHeight="1" x14ac:dyDescent="0.2">
      <c r="A30" s="34" t="str">
        <f ca="1">IF(O30="-", "-", 1 + MAX(Вода!$A$4:$A$98) + SUM(INDIRECT(ADDRESS(2,COLUMN(R30)) &amp; ":" &amp; ADDRESS(ROW(),COLUMN(R30)))))</f>
        <v>-</v>
      </c>
      <c r="B30" s="34" t="s">
        <v>694</v>
      </c>
      <c r="C30" s="34" t="s">
        <v>694</v>
      </c>
      <c r="D30" s="34" t="s">
        <v>694</v>
      </c>
      <c r="E30" s="34" t="s">
        <v>694</v>
      </c>
      <c r="F30" s="34" t="s">
        <v>694</v>
      </c>
      <c r="G30" s="34" t="s">
        <v>694</v>
      </c>
      <c r="H30" s="34" t="s">
        <v>694</v>
      </c>
      <c r="J30" s="11">
        <f t="shared" ca="1" si="18"/>
        <v>0</v>
      </c>
      <c r="K30" s="34"/>
      <c r="M30" s="36">
        <v>8000</v>
      </c>
      <c r="N30" s="18">
        <f t="shared" si="19"/>
        <v>850</v>
      </c>
      <c r="O30" s="34" t="s">
        <v>694</v>
      </c>
      <c r="P30" s="1">
        <f t="shared" si="20"/>
        <v>-850</v>
      </c>
      <c r="Q30" s="1">
        <f t="shared" ca="1" si="21"/>
        <v>-31</v>
      </c>
      <c r="R30" s="1">
        <f t="shared" si="22"/>
        <v>1</v>
      </c>
      <c r="S30" s="1">
        <f t="shared" ca="1" si="23"/>
        <v>-31</v>
      </c>
      <c r="T30" s="1" t="str">
        <f>IF(H30="","",VLOOKUP(H30,'Соль SKU'!$A$1:$B$150,2,0))</f>
        <v>-</v>
      </c>
      <c r="U30" s="1">
        <f t="shared" si="24"/>
        <v>9.4117647058823533</v>
      </c>
      <c r="V30" s="1">
        <f t="shared" si="25"/>
        <v>8000</v>
      </c>
      <c r="W30" s="1">
        <f t="shared" si="26"/>
        <v>850</v>
      </c>
      <c r="X30" s="1">
        <f t="shared" ca="1" si="27"/>
        <v>850</v>
      </c>
    </row>
    <row r="31" spans="1:24" ht="14" customHeight="1" x14ac:dyDescent="0.2">
      <c r="A31" s="37">
        <f ca="1">IF(O31="-", "-", 1 + MAX(Вода!$A$4:$A$98) + SUM(INDIRECT(ADDRESS(2,COLUMN(R31)) &amp; ":" &amp; ADDRESS(ROW(),COLUMN(R31)))))</f>
        <v>18</v>
      </c>
      <c r="B31" s="37" t="s">
        <v>661</v>
      </c>
      <c r="C31" s="37">
        <v>850</v>
      </c>
      <c r="D31" s="37" t="s">
        <v>657</v>
      </c>
      <c r="E31" s="37" t="s">
        <v>705</v>
      </c>
      <c r="F31" s="37" t="s">
        <v>705</v>
      </c>
      <c r="G31" s="37" t="s">
        <v>699</v>
      </c>
      <c r="H31" s="37" t="s">
        <v>220</v>
      </c>
      <c r="I31" s="37">
        <v>850</v>
      </c>
      <c r="J31" s="11" t="str">
        <f t="shared" ca="1" si="18"/>
        <v/>
      </c>
      <c r="K31" s="34">
        <v>1</v>
      </c>
      <c r="M31" s="18"/>
      <c r="N31" s="18" t="str">
        <f t="shared" ca="1" si="19"/>
        <v/>
      </c>
      <c r="P31" s="1">
        <f t="shared" si="20"/>
        <v>850</v>
      </c>
      <c r="Q31" s="1">
        <f t="shared" ca="1" si="21"/>
        <v>0</v>
      </c>
      <c r="R31" s="1">
        <f t="shared" si="22"/>
        <v>0</v>
      </c>
      <c r="S31" s="1">
        <f t="shared" ca="1" si="23"/>
        <v>-31</v>
      </c>
      <c r="T31" s="1" t="str">
        <f>IF(H31="","",VLOOKUP(H31,'Соль SKU'!$A$1:$B$150,2,0))</f>
        <v>2.7, Сакко</v>
      </c>
      <c r="U31" s="1">
        <f t="shared" si="24"/>
        <v>9.4117647058823533</v>
      </c>
      <c r="V31" s="1">
        <f t="shared" si="25"/>
        <v>0</v>
      </c>
      <c r="W31" s="1">
        <f t="shared" si="26"/>
        <v>0</v>
      </c>
      <c r="X31" s="1" t="str">
        <f t="shared" ca="1" si="27"/>
        <v/>
      </c>
    </row>
    <row r="32" spans="1:24" ht="14" customHeight="1" x14ac:dyDescent="0.2">
      <c r="A32" s="34" t="str">
        <f ca="1">IF(O32="-", "-", 1 + MAX(Вода!$A$4:$A$98) + SUM(INDIRECT(ADDRESS(2,COLUMN(R32)) &amp; ":" &amp; ADDRESS(ROW(),COLUMN(R32)))))</f>
        <v>-</v>
      </c>
      <c r="B32" s="34" t="s">
        <v>694</v>
      </c>
      <c r="C32" s="34" t="s">
        <v>694</v>
      </c>
      <c r="D32" s="34" t="s">
        <v>694</v>
      </c>
      <c r="E32" s="34" t="s">
        <v>694</v>
      </c>
      <c r="F32" s="34" t="s">
        <v>694</v>
      </c>
      <c r="G32" s="34" t="s">
        <v>694</v>
      </c>
      <c r="H32" s="34" t="s">
        <v>694</v>
      </c>
      <c r="J32" s="11">
        <f t="shared" ca="1" si="18"/>
        <v>0</v>
      </c>
      <c r="K32" s="34"/>
      <c r="M32" s="36">
        <v>8000</v>
      </c>
      <c r="N32" s="18">
        <f t="shared" si="19"/>
        <v>850</v>
      </c>
      <c r="O32" s="34" t="s">
        <v>694</v>
      </c>
      <c r="P32" s="1">
        <f t="shared" si="20"/>
        <v>-850</v>
      </c>
      <c r="Q32" s="1">
        <f t="shared" ca="1" si="21"/>
        <v>-31</v>
      </c>
      <c r="R32" s="1">
        <f t="shared" si="22"/>
        <v>1</v>
      </c>
      <c r="S32" s="1">
        <f t="shared" ca="1" si="23"/>
        <v>-31</v>
      </c>
      <c r="T32" s="1" t="str">
        <f>IF(H32="","",VLOOKUP(H32,'Соль SKU'!$A$1:$B$150,2,0))</f>
        <v>-</v>
      </c>
      <c r="U32" s="1">
        <f t="shared" si="24"/>
        <v>9.4117647058823533</v>
      </c>
      <c r="V32" s="1">
        <f t="shared" si="25"/>
        <v>8000</v>
      </c>
      <c r="W32" s="1">
        <f t="shared" si="26"/>
        <v>850</v>
      </c>
      <c r="X32" s="1">
        <f t="shared" ca="1" si="27"/>
        <v>850</v>
      </c>
    </row>
    <row r="33" spans="10:24" ht="14" customHeight="1" x14ac:dyDescent="0.2">
      <c r="J33" s="11" t="str">
        <f t="shared" ca="1" si="18"/>
        <v/>
      </c>
      <c r="M33" s="19"/>
      <c r="N33" s="18" t="str">
        <f t="shared" ca="1" si="19"/>
        <v/>
      </c>
      <c r="P33" s="1">
        <f t="shared" si="20"/>
        <v>0</v>
      </c>
      <c r="Q33" s="1">
        <f t="shared" ca="1" si="21"/>
        <v>0</v>
      </c>
      <c r="R33" s="1">
        <f t="shared" si="22"/>
        <v>0</v>
      </c>
      <c r="S33" s="1">
        <f t="shared" ca="1" si="23"/>
        <v>-31</v>
      </c>
      <c r="T33" s="1" t="str">
        <f>IF(H33="","",VLOOKUP(H33,'Соль SKU'!$A$1:$B$150,2,0))</f>
        <v/>
      </c>
      <c r="U33" s="1">
        <f t="shared" si="24"/>
        <v>9.4117647058823533</v>
      </c>
      <c r="V33" s="1">
        <f t="shared" si="25"/>
        <v>0</v>
      </c>
      <c r="W33" s="1">
        <f t="shared" si="26"/>
        <v>0</v>
      </c>
      <c r="X33" s="1" t="str">
        <f t="shared" ca="1" si="27"/>
        <v/>
      </c>
    </row>
    <row r="34" spans="10:24" ht="14" customHeight="1" x14ac:dyDescent="0.2">
      <c r="J34" s="11" t="str">
        <f t="shared" ca="1" si="18"/>
        <v/>
      </c>
      <c r="M34" s="19"/>
      <c r="N34" s="18" t="str">
        <f t="shared" ca="1" si="19"/>
        <v/>
      </c>
      <c r="P34" s="1">
        <f t="shared" si="20"/>
        <v>0</v>
      </c>
      <c r="Q34" s="1">
        <f t="shared" ca="1" si="21"/>
        <v>0</v>
      </c>
      <c r="R34" s="1">
        <f t="shared" si="22"/>
        <v>0</v>
      </c>
      <c r="S34" s="1">
        <f t="shared" ca="1" si="23"/>
        <v>-31</v>
      </c>
      <c r="T34" s="1" t="str">
        <f>IF(H34="","",VLOOKUP(H34,'Соль SKU'!$A$1:$B$150,2,0))</f>
        <v/>
      </c>
      <c r="U34" s="1">
        <f t="shared" si="24"/>
        <v>9.4117647058823533</v>
      </c>
      <c r="V34" s="1">
        <f t="shared" si="25"/>
        <v>0</v>
      </c>
      <c r="W34" s="1">
        <f t="shared" si="26"/>
        <v>0</v>
      </c>
      <c r="X34" s="1" t="str">
        <f t="shared" ca="1" si="27"/>
        <v/>
      </c>
    </row>
    <row r="35" spans="10:24" ht="14" customHeight="1" x14ac:dyDescent="0.2">
      <c r="J35" s="11" t="str">
        <f t="shared" ca="1" si="18"/>
        <v/>
      </c>
      <c r="M35" s="19"/>
      <c r="N35" s="18" t="str">
        <f t="shared" ca="1" si="19"/>
        <v/>
      </c>
      <c r="P35" s="1">
        <f t="shared" si="20"/>
        <v>0</v>
      </c>
      <c r="Q35" s="1">
        <f t="shared" ca="1" si="21"/>
        <v>0</v>
      </c>
      <c r="R35" s="1">
        <f t="shared" si="22"/>
        <v>0</v>
      </c>
      <c r="S35" s="1">
        <f t="shared" ca="1" si="23"/>
        <v>-31</v>
      </c>
      <c r="T35" s="1" t="str">
        <f>IF(H35="","",VLOOKUP(H35,'Соль SKU'!$A$1:$B$150,2,0))</f>
        <v/>
      </c>
      <c r="U35" s="1">
        <f t="shared" si="24"/>
        <v>9.4117647058823533</v>
      </c>
      <c r="V35" s="1">
        <f t="shared" si="25"/>
        <v>0</v>
      </c>
      <c r="W35" s="1">
        <f t="shared" si="26"/>
        <v>0</v>
      </c>
      <c r="X35" s="1" t="str">
        <f t="shared" ca="1" si="27"/>
        <v/>
      </c>
    </row>
    <row r="36" spans="10:24" ht="14" customHeight="1" x14ac:dyDescent="0.2">
      <c r="J36" s="11" t="str">
        <f t="shared" ca="1" si="18"/>
        <v/>
      </c>
      <c r="M36" s="19"/>
      <c r="N36" s="18" t="str">
        <f t="shared" ca="1" si="19"/>
        <v/>
      </c>
      <c r="P36" s="1">
        <f t="shared" si="20"/>
        <v>0</v>
      </c>
      <c r="Q36" s="1">
        <f t="shared" ca="1" si="21"/>
        <v>0</v>
      </c>
      <c r="R36" s="1">
        <f t="shared" si="22"/>
        <v>0</v>
      </c>
      <c r="S36" s="1">
        <f t="shared" ca="1" si="23"/>
        <v>-31</v>
      </c>
      <c r="T36" s="1" t="str">
        <f>IF(H36="","",VLOOKUP(H36,'Соль SKU'!$A$1:$B$150,2,0))</f>
        <v/>
      </c>
      <c r="U36" s="1">
        <f t="shared" si="24"/>
        <v>9.4117647058823533</v>
      </c>
      <c r="V36" s="1">
        <f t="shared" si="25"/>
        <v>0</v>
      </c>
      <c r="W36" s="1">
        <f t="shared" si="26"/>
        <v>0</v>
      </c>
      <c r="X36" s="1" t="str">
        <f t="shared" ca="1" si="27"/>
        <v/>
      </c>
    </row>
    <row r="37" spans="10:24" ht="14" customHeight="1" x14ac:dyDescent="0.2">
      <c r="J37" s="11" t="str">
        <f t="shared" ca="1" si="18"/>
        <v/>
      </c>
      <c r="M37" s="19"/>
      <c r="N37" s="18" t="str">
        <f t="shared" ca="1" si="19"/>
        <v/>
      </c>
      <c r="P37" s="1">
        <f t="shared" si="20"/>
        <v>0</v>
      </c>
      <c r="Q37" s="1">
        <f t="shared" ca="1" si="21"/>
        <v>0</v>
      </c>
      <c r="R37" s="1">
        <f t="shared" si="22"/>
        <v>0</v>
      </c>
      <c r="S37" s="1">
        <f t="shared" ca="1" si="23"/>
        <v>-31</v>
      </c>
      <c r="T37" s="1" t="str">
        <f>IF(H37="","",VLOOKUP(H37,'Соль SKU'!$A$1:$B$150,2,0))</f>
        <v/>
      </c>
      <c r="U37" s="1">
        <f t="shared" si="24"/>
        <v>9.4117647058823533</v>
      </c>
      <c r="V37" s="1">
        <f t="shared" si="25"/>
        <v>0</v>
      </c>
      <c r="W37" s="1">
        <f t="shared" si="26"/>
        <v>0</v>
      </c>
      <c r="X37" s="1" t="str">
        <f t="shared" ca="1" si="27"/>
        <v/>
      </c>
    </row>
    <row r="38" spans="10:24" ht="14" customHeight="1" x14ac:dyDescent="0.2">
      <c r="J38" s="11" t="str">
        <f t="shared" ref="J38:J69" ca="1" si="28">IF(M38="", IF(O38="","",X38+(INDIRECT("S" &amp; ROW() - 1) - S38)),IF(O38="", "", INDIRECT("S" &amp; ROW() - 1) - S38))</f>
        <v/>
      </c>
      <c r="M38" s="19"/>
      <c r="N38" s="18" t="str">
        <f t="shared" ref="N38:N69" ca="1" si="29">IF(M38="", IF(X38=0, "", X38), IF(V38 = "", "", IF(V38/U38 = 0, "", V38/U38)))</f>
        <v/>
      </c>
      <c r="P38" s="1">
        <f t="shared" ref="P38:P69" si="30">IF(O38 = "-", -W38,I38)</f>
        <v>0</v>
      </c>
      <c r="Q38" s="1">
        <f t="shared" ref="Q38:Q45" ca="1" si="31">IF(O38 = "-", SUM(INDIRECT(ADDRESS(2,COLUMN(P38)) &amp; ":" &amp; ADDRESS(ROW(),COLUMN(P38)))), 0)</f>
        <v>0</v>
      </c>
      <c r="R38" s="1">
        <f t="shared" ref="R38:R69" si="32">IF(O38="-",1,0)</f>
        <v>0</v>
      </c>
      <c r="S38" s="1">
        <f t="shared" ref="S38:S69" ca="1" si="33">IF(Q38 = 0, INDIRECT("S" &amp; ROW() - 1), Q38)</f>
        <v>-31</v>
      </c>
      <c r="T38" s="1" t="str">
        <f>IF(H38="","",VLOOKUP(H38,'Соль SKU'!$A$1:$B$150,2,0))</f>
        <v/>
      </c>
      <c r="U38" s="1">
        <f t="shared" ref="U38:U69" si="34">8000/850</f>
        <v>9.4117647058823533</v>
      </c>
      <c r="V38" s="1">
        <f t="shared" ref="V38:V69" si="35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>
        <f t="shared" ref="W38:W69" si="36">IF(V38 = "", "", V38/U38)</f>
        <v>0</v>
      </c>
      <c r="X38" s="1" t="str">
        <f t="shared" ref="X38:X69" ca="1" si="37">IF(O38="", "", MAX(ROUND(-(INDIRECT("S" &amp; ROW() - 1) - S38)/850, 0), 1) * 850)</f>
        <v/>
      </c>
    </row>
    <row r="39" spans="10:24" ht="14" customHeight="1" x14ac:dyDescent="0.2">
      <c r="J39" s="11" t="str">
        <f t="shared" ca="1" si="28"/>
        <v/>
      </c>
      <c r="M39" s="19"/>
      <c r="N39" s="18" t="str">
        <f t="shared" ca="1" si="29"/>
        <v/>
      </c>
      <c r="P39" s="1">
        <f t="shared" si="30"/>
        <v>0</v>
      </c>
      <c r="Q39" s="1">
        <f t="shared" ca="1" si="31"/>
        <v>0</v>
      </c>
      <c r="R39" s="1">
        <f t="shared" si="32"/>
        <v>0</v>
      </c>
      <c r="S39" s="1">
        <f t="shared" ca="1" si="33"/>
        <v>-31</v>
      </c>
      <c r="T39" s="1" t="str">
        <f>IF(H39="","",VLOOKUP(H39,'Соль SKU'!$A$1:$B$150,2,0))</f>
        <v/>
      </c>
      <c r="U39" s="1">
        <f t="shared" si="34"/>
        <v>9.4117647058823533</v>
      </c>
      <c r="V39" s="1">
        <f t="shared" si="35"/>
        <v>0</v>
      </c>
      <c r="W39" s="1">
        <f t="shared" si="36"/>
        <v>0</v>
      </c>
      <c r="X39" s="1" t="str">
        <f t="shared" ca="1" si="37"/>
        <v/>
      </c>
    </row>
    <row r="40" spans="10:24" ht="14" customHeight="1" x14ac:dyDescent="0.2">
      <c r="J40" s="11" t="str">
        <f t="shared" ca="1" si="28"/>
        <v/>
      </c>
      <c r="M40" s="19"/>
      <c r="N40" s="18" t="str">
        <f t="shared" ca="1" si="29"/>
        <v/>
      </c>
      <c r="P40" s="1">
        <f t="shared" si="30"/>
        <v>0</v>
      </c>
      <c r="Q40" s="1">
        <f t="shared" ca="1" si="31"/>
        <v>0</v>
      </c>
      <c r="R40" s="1">
        <f t="shared" si="32"/>
        <v>0</v>
      </c>
      <c r="S40" s="1">
        <f t="shared" ca="1" si="33"/>
        <v>-31</v>
      </c>
      <c r="T40" s="1" t="str">
        <f>IF(H40="","",VLOOKUP(H40,'Соль SKU'!$A$1:$B$150,2,0))</f>
        <v/>
      </c>
      <c r="U40" s="1">
        <f t="shared" si="34"/>
        <v>9.4117647058823533</v>
      </c>
      <c r="V40" s="1">
        <f t="shared" si="35"/>
        <v>0</v>
      </c>
      <c r="W40" s="1">
        <f t="shared" si="36"/>
        <v>0</v>
      </c>
      <c r="X40" s="1" t="str">
        <f t="shared" ca="1" si="37"/>
        <v/>
      </c>
    </row>
    <row r="41" spans="10:24" ht="14" customHeight="1" x14ac:dyDescent="0.2">
      <c r="J41" s="11" t="str">
        <f t="shared" ca="1" si="28"/>
        <v/>
      </c>
      <c r="M41" s="19"/>
      <c r="N41" s="18" t="str">
        <f t="shared" ca="1" si="29"/>
        <v/>
      </c>
      <c r="P41" s="1">
        <f t="shared" si="30"/>
        <v>0</v>
      </c>
      <c r="Q41" s="1">
        <f t="shared" ca="1" si="31"/>
        <v>0</v>
      </c>
      <c r="R41" s="1">
        <f t="shared" si="32"/>
        <v>0</v>
      </c>
      <c r="S41" s="1">
        <f t="shared" ca="1" si="33"/>
        <v>-31</v>
      </c>
      <c r="T41" s="1" t="str">
        <f>IF(H41="","",VLOOKUP(H41,'Соль SKU'!$A$1:$B$150,2,0))</f>
        <v/>
      </c>
      <c r="U41" s="1">
        <f t="shared" si="34"/>
        <v>9.4117647058823533</v>
      </c>
      <c r="V41" s="1">
        <f t="shared" si="35"/>
        <v>0</v>
      </c>
      <c r="W41" s="1">
        <f t="shared" si="36"/>
        <v>0</v>
      </c>
      <c r="X41" s="1" t="str">
        <f t="shared" ca="1" si="37"/>
        <v/>
      </c>
    </row>
    <row r="42" spans="10:24" ht="14" customHeight="1" x14ac:dyDescent="0.2">
      <c r="J42" s="11" t="str">
        <f t="shared" ca="1" si="28"/>
        <v/>
      </c>
      <c r="M42" s="19"/>
      <c r="N42" s="18" t="str">
        <f t="shared" ca="1" si="29"/>
        <v/>
      </c>
      <c r="P42" s="1">
        <f t="shared" si="30"/>
        <v>0</v>
      </c>
      <c r="Q42" s="1">
        <f t="shared" ca="1" si="31"/>
        <v>0</v>
      </c>
      <c r="R42" s="1">
        <f t="shared" si="32"/>
        <v>0</v>
      </c>
      <c r="S42" s="1">
        <f t="shared" ca="1" si="33"/>
        <v>-31</v>
      </c>
      <c r="T42" s="1" t="str">
        <f>IF(H42="","",VLOOKUP(H42,'Соль SKU'!$A$1:$B$150,2,0))</f>
        <v/>
      </c>
      <c r="U42" s="1">
        <f t="shared" si="34"/>
        <v>9.4117647058823533</v>
      </c>
      <c r="V42" s="1">
        <f t="shared" si="35"/>
        <v>0</v>
      </c>
      <c r="W42" s="1">
        <f t="shared" si="36"/>
        <v>0</v>
      </c>
      <c r="X42" s="1" t="str">
        <f t="shared" ca="1" si="37"/>
        <v/>
      </c>
    </row>
    <row r="43" spans="10:24" ht="14" customHeight="1" x14ac:dyDescent="0.2">
      <c r="J43" s="11" t="str">
        <f t="shared" ca="1" si="28"/>
        <v/>
      </c>
      <c r="M43" s="19"/>
      <c r="N43" s="18" t="str">
        <f t="shared" ca="1" si="29"/>
        <v/>
      </c>
      <c r="P43" s="1">
        <f t="shared" si="30"/>
        <v>0</v>
      </c>
      <c r="Q43" s="1">
        <f t="shared" ca="1" si="31"/>
        <v>0</v>
      </c>
      <c r="R43" s="1">
        <f t="shared" si="32"/>
        <v>0</v>
      </c>
      <c r="S43" s="1">
        <f t="shared" ca="1" si="33"/>
        <v>-31</v>
      </c>
      <c r="T43" s="1" t="str">
        <f>IF(H43="","",VLOOKUP(H43,'Соль SKU'!$A$1:$B$150,2,0))</f>
        <v/>
      </c>
      <c r="U43" s="1">
        <f t="shared" si="34"/>
        <v>9.4117647058823533</v>
      </c>
      <c r="V43" s="1">
        <f t="shared" si="35"/>
        <v>0</v>
      </c>
      <c r="W43" s="1">
        <f t="shared" si="36"/>
        <v>0</v>
      </c>
      <c r="X43" s="1" t="str">
        <f t="shared" ca="1" si="37"/>
        <v/>
      </c>
    </row>
    <row r="44" spans="10:24" ht="14" customHeight="1" x14ac:dyDescent="0.2">
      <c r="J44" s="11" t="str">
        <f t="shared" ca="1" si="28"/>
        <v/>
      </c>
      <c r="M44" s="19"/>
      <c r="N44" s="18" t="str">
        <f t="shared" ca="1" si="29"/>
        <v/>
      </c>
      <c r="P44" s="1">
        <f t="shared" si="30"/>
        <v>0</v>
      </c>
      <c r="Q44" s="1">
        <f t="shared" ca="1" si="31"/>
        <v>0</v>
      </c>
      <c r="R44" s="1">
        <f t="shared" si="32"/>
        <v>0</v>
      </c>
      <c r="S44" s="1">
        <f t="shared" ca="1" si="33"/>
        <v>-31</v>
      </c>
      <c r="T44" s="1" t="str">
        <f>IF(H44="","",VLOOKUP(H44,'Соль SKU'!$A$1:$B$150,2,0))</f>
        <v/>
      </c>
      <c r="U44" s="1">
        <f t="shared" si="34"/>
        <v>9.4117647058823533</v>
      </c>
      <c r="V44" s="1">
        <f t="shared" si="35"/>
        <v>0</v>
      </c>
      <c r="W44" s="1">
        <f t="shared" si="36"/>
        <v>0</v>
      </c>
      <c r="X44" s="1" t="str">
        <f t="shared" ca="1" si="37"/>
        <v/>
      </c>
    </row>
    <row r="45" spans="10:24" ht="14" customHeight="1" x14ac:dyDescent="0.2">
      <c r="J45" s="11" t="str">
        <f t="shared" ca="1" si="28"/>
        <v/>
      </c>
      <c r="M45" s="19"/>
      <c r="N45" s="18" t="str">
        <f t="shared" ca="1" si="29"/>
        <v/>
      </c>
      <c r="P45" s="1">
        <f t="shared" si="30"/>
        <v>0</v>
      </c>
      <c r="Q45" s="1">
        <f t="shared" ca="1" si="31"/>
        <v>0</v>
      </c>
      <c r="R45" s="1">
        <f t="shared" si="32"/>
        <v>0</v>
      </c>
      <c r="S45" s="1">
        <f t="shared" ca="1" si="33"/>
        <v>-31</v>
      </c>
      <c r="T45" s="1" t="str">
        <f>IF(H45="","",VLOOKUP(H45,'Соль SKU'!$A$1:$B$150,2,0))</f>
        <v/>
      </c>
      <c r="U45" s="1">
        <f t="shared" si="34"/>
        <v>9.4117647058823533</v>
      </c>
      <c r="V45" s="1">
        <f t="shared" si="35"/>
        <v>0</v>
      </c>
      <c r="W45" s="1">
        <f t="shared" si="36"/>
        <v>0</v>
      </c>
      <c r="X45" s="1" t="str">
        <f t="shared" ca="1" si="37"/>
        <v/>
      </c>
    </row>
    <row r="46" spans="10:24" ht="14" customHeight="1" x14ac:dyDescent="0.2">
      <c r="J46" s="11" t="str">
        <f t="shared" ca="1" si="28"/>
        <v/>
      </c>
      <c r="M46" s="19"/>
      <c r="N46" s="18" t="str">
        <f t="shared" ca="1" si="29"/>
        <v/>
      </c>
      <c r="P46" s="1">
        <f t="shared" si="30"/>
        <v>0</v>
      </c>
      <c r="Q46" s="1">
        <f t="shared" ref="Q46:Q71" ca="1" si="38">IF(O46="-",SUM(INDIRECT(ADDRESS(2,COLUMN(P46))&amp;":"&amp;ADDRESS(ROW(),COLUMN(P46)))),0)</f>
        <v>0</v>
      </c>
      <c r="R46" s="1">
        <f t="shared" si="32"/>
        <v>0</v>
      </c>
      <c r="S46" s="1">
        <f t="shared" ca="1" si="33"/>
        <v>-31</v>
      </c>
      <c r="T46" s="1" t="str">
        <f>IF(H46="","",VLOOKUP(H46,'Соль SKU'!$A$1:$B$150,2,0))</f>
        <v/>
      </c>
      <c r="U46" s="1">
        <f t="shared" si="34"/>
        <v>9.4117647058823533</v>
      </c>
      <c r="V46" s="1">
        <f t="shared" si="35"/>
        <v>0</v>
      </c>
      <c r="W46" s="1">
        <f t="shared" si="36"/>
        <v>0</v>
      </c>
      <c r="X46" s="1" t="str">
        <f t="shared" ca="1" si="37"/>
        <v/>
      </c>
    </row>
    <row r="47" spans="10:24" ht="14" customHeight="1" x14ac:dyDescent="0.2">
      <c r="J47" s="11" t="str">
        <f t="shared" ca="1" si="28"/>
        <v/>
      </c>
      <c r="M47" s="19"/>
      <c r="N47" s="18" t="str">
        <f t="shared" ca="1" si="29"/>
        <v/>
      </c>
      <c r="P47" s="1">
        <f t="shared" si="30"/>
        <v>0</v>
      </c>
      <c r="Q47" s="1">
        <f t="shared" ca="1" si="38"/>
        <v>0</v>
      </c>
      <c r="R47" s="1">
        <f t="shared" si="32"/>
        <v>0</v>
      </c>
      <c r="S47" s="1">
        <f t="shared" ca="1" si="33"/>
        <v>-31</v>
      </c>
      <c r="T47" s="1" t="str">
        <f>IF(H47="","",VLOOKUP(H47,'Соль SKU'!$A$1:$B$150,2,0))</f>
        <v/>
      </c>
      <c r="U47" s="1">
        <f t="shared" si="34"/>
        <v>9.4117647058823533</v>
      </c>
      <c r="V47" s="1">
        <f t="shared" si="35"/>
        <v>0</v>
      </c>
      <c r="W47" s="1">
        <f t="shared" si="36"/>
        <v>0</v>
      </c>
      <c r="X47" s="1" t="str">
        <f t="shared" ca="1" si="37"/>
        <v/>
      </c>
    </row>
    <row r="48" spans="10:24" ht="14" customHeight="1" x14ac:dyDescent="0.2">
      <c r="J48" s="11" t="str">
        <f t="shared" ca="1" si="28"/>
        <v/>
      </c>
      <c r="M48" s="19"/>
      <c r="N48" s="18" t="str">
        <f t="shared" ca="1" si="29"/>
        <v/>
      </c>
      <c r="P48" s="1">
        <f t="shared" si="30"/>
        <v>0</v>
      </c>
      <c r="Q48" s="1">
        <f t="shared" ca="1" si="38"/>
        <v>0</v>
      </c>
      <c r="R48" s="1">
        <f t="shared" si="32"/>
        <v>0</v>
      </c>
      <c r="S48" s="1">
        <f t="shared" ca="1" si="33"/>
        <v>-31</v>
      </c>
      <c r="T48" s="1" t="str">
        <f>IF(H48="","",VLOOKUP(H48,'Соль SKU'!$A$1:$B$150,2,0))</f>
        <v/>
      </c>
      <c r="U48" s="1">
        <f t="shared" si="34"/>
        <v>9.4117647058823533</v>
      </c>
      <c r="V48" s="1">
        <f t="shared" si="35"/>
        <v>0</v>
      </c>
      <c r="W48" s="1">
        <f t="shared" si="36"/>
        <v>0</v>
      </c>
      <c r="X48" s="1" t="str">
        <f t="shared" ca="1" si="37"/>
        <v/>
      </c>
    </row>
    <row r="49" spans="10:24" ht="14" customHeight="1" x14ac:dyDescent="0.2">
      <c r="J49" s="11" t="str">
        <f t="shared" ca="1" si="28"/>
        <v/>
      </c>
      <c r="M49" s="19"/>
      <c r="N49" s="18" t="str">
        <f t="shared" ca="1" si="29"/>
        <v/>
      </c>
      <c r="P49" s="1">
        <f t="shared" si="30"/>
        <v>0</v>
      </c>
      <c r="Q49" s="1">
        <f t="shared" ca="1" si="38"/>
        <v>0</v>
      </c>
      <c r="R49" s="1">
        <f t="shared" si="32"/>
        <v>0</v>
      </c>
      <c r="S49" s="1">
        <f t="shared" ca="1" si="33"/>
        <v>-31</v>
      </c>
      <c r="T49" s="1" t="str">
        <f>IF(H49="","",VLOOKUP(H49,'Соль SKU'!$A$1:$B$150,2,0))</f>
        <v/>
      </c>
      <c r="U49" s="1">
        <f t="shared" si="34"/>
        <v>9.4117647058823533</v>
      </c>
      <c r="V49" s="1">
        <f t="shared" si="35"/>
        <v>0</v>
      </c>
      <c r="W49" s="1">
        <f t="shared" si="36"/>
        <v>0</v>
      </c>
      <c r="X49" s="1" t="str">
        <f t="shared" ca="1" si="37"/>
        <v/>
      </c>
    </row>
    <row r="50" spans="10:24" ht="14" customHeight="1" x14ac:dyDescent="0.2">
      <c r="J50" s="11" t="str">
        <f t="shared" ca="1" si="28"/>
        <v/>
      </c>
      <c r="M50" s="19"/>
      <c r="N50" s="18" t="str">
        <f t="shared" ca="1" si="29"/>
        <v/>
      </c>
      <c r="P50" s="1">
        <f t="shared" si="30"/>
        <v>0</v>
      </c>
      <c r="Q50" s="1">
        <f t="shared" ca="1" si="38"/>
        <v>0</v>
      </c>
      <c r="R50" s="1">
        <f t="shared" si="32"/>
        <v>0</v>
      </c>
      <c r="S50" s="1">
        <f t="shared" ca="1" si="33"/>
        <v>-31</v>
      </c>
      <c r="T50" s="1" t="str">
        <f>IF(H50="","",VLOOKUP(H50,'Соль SKU'!$A$1:$B$150,2,0))</f>
        <v/>
      </c>
      <c r="U50" s="1">
        <f t="shared" si="34"/>
        <v>9.4117647058823533</v>
      </c>
      <c r="V50" s="1">
        <f t="shared" si="35"/>
        <v>0</v>
      </c>
      <c r="W50" s="1">
        <f t="shared" si="36"/>
        <v>0</v>
      </c>
      <c r="X50" s="1" t="str">
        <f t="shared" ca="1" si="37"/>
        <v/>
      </c>
    </row>
    <row r="51" spans="10:24" ht="14" customHeight="1" x14ac:dyDescent="0.2">
      <c r="J51" s="11" t="str">
        <f t="shared" ca="1" si="28"/>
        <v/>
      </c>
      <c r="M51" s="19"/>
      <c r="N51" s="18" t="str">
        <f t="shared" ca="1" si="29"/>
        <v/>
      </c>
      <c r="P51" s="1">
        <f t="shared" si="30"/>
        <v>0</v>
      </c>
      <c r="Q51" s="1">
        <f t="shared" ca="1" si="38"/>
        <v>0</v>
      </c>
      <c r="R51" s="1">
        <f t="shared" si="32"/>
        <v>0</v>
      </c>
      <c r="S51" s="1">
        <f t="shared" ca="1" si="33"/>
        <v>-31</v>
      </c>
      <c r="T51" s="1" t="str">
        <f>IF(H51="","",VLOOKUP(H51,'Соль SKU'!$A$1:$B$150,2,0))</f>
        <v/>
      </c>
      <c r="U51" s="1">
        <f t="shared" si="34"/>
        <v>9.4117647058823533</v>
      </c>
      <c r="V51" s="1">
        <f t="shared" si="35"/>
        <v>0</v>
      </c>
      <c r="W51" s="1">
        <f t="shared" si="36"/>
        <v>0</v>
      </c>
      <c r="X51" s="1" t="str">
        <f t="shared" ca="1" si="37"/>
        <v/>
      </c>
    </row>
    <row r="52" spans="10:24" ht="14" customHeight="1" x14ac:dyDescent="0.2">
      <c r="J52" s="11" t="str">
        <f t="shared" ca="1" si="28"/>
        <v/>
      </c>
      <c r="M52" s="19"/>
      <c r="N52" s="18" t="str">
        <f t="shared" ca="1" si="29"/>
        <v/>
      </c>
      <c r="P52" s="1">
        <f t="shared" si="30"/>
        <v>0</v>
      </c>
      <c r="Q52" s="1">
        <f t="shared" ca="1" si="38"/>
        <v>0</v>
      </c>
      <c r="R52" s="1">
        <f t="shared" si="32"/>
        <v>0</v>
      </c>
      <c r="S52" s="1">
        <f t="shared" ca="1" si="33"/>
        <v>-31</v>
      </c>
      <c r="T52" s="1" t="str">
        <f>IF(H52="","",VLOOKUP(H52,'Соль SKU'!$A$1:$B$150,2,0))</f>
        <v/>
      </c>
      <c r="U52" s="1">
        <f t="shared" si="34"/>
        <v>9.4117647058823533</v>
      </c>
      <c r="V52" s="1">
        <f t="shared" si="35"/>
        <v>0</v>
      </c>
      <c r="W52" s="1">
        <f t="shared" si="36"/>
        <v>0</v>
      </c>
      <c r="X52" s="1" t="str">
        <f t="shared" ca="1" si="37"/>
        <v/>
      </c>
    </row>
    <row r="53" spans="10:24" ht="14" customHeight="1" x14ac:dyDescent="0.2">
      <c r="J53" s="11" t="str">
        <f t="shared" ca="1" si="28"/>
        <v/>
      </c>
      <c r="M53" s="19"/>
      <c r="N53" s="18" t="str">
        <f t="shared" ca="1" si="29"/>
        <v/>
      </c>
      <c r="P53" s="1">
        <f t="shared" si="30"/>
        <v>0</v>
      </c>
      <c r="Q53" s="1">
        <f t="shared" ca="1" si="38"/>
        <v>0</v>
      </c>
      <c r="R53" s="1">
        <f t="shared" si="32"/>
        <v>0</v>
      </c>
      <c r="S53" s="1">
        <f t="shared" ca="1" si="33"/>
        <v>-31</v>
      </c>
      <c r="T53" s="1" t="str">
        <f>IF(H53="","",VLOOKUP(H53,'Соль SKU'!$A$1:$B$150,2,0))</f>
        <v/>
      </c>
      <c r="U53" s="1">
        <f t="shared" si="34"/>
        <v>9.4117647058823533</v>
      </c>
      <c r="V53" s="1">
        <f t="shared" si="35"/>
        <v>0</v>
      </c>
      <c r="W53" s="1">
        <f t="shared" si="36"/>
        <v>0</v>
      </c>
      <c r="X53" s="1" t="str">
        <f t="shared" ca="1" si="37"/>
        <v/>
      </c>
    </row>
    <row r="54" spans="10:24" ht="14" customHeight="1" x14ac:dyDescent="0.2">
      <c r="J54" s="11" t="str">
        <f t="shared" ca="1" si="28"/>
        <v/>
      </c>
      <c r="M54" s="19"/>
      <c r="N54" s="18" t="str">
        <f t="shared" ca="1" si="29"/>
        <v/>
      </c>
      <c r="P54" s="1">
        <f t="shared" si="30"/>
        <v>0</v>
      </c>
      <c r="Q54" s="1">
        <f t="shared" ca="1" si="38"/>
        <v>0</v>
      </c>
      <c r="R54" s="1">
        <f t="shared" si="32"/>
        <v>0</v>
      </c>
      <c r="S54" s="1">
        <f t="shared" ca="1" si="33"/>
        <v>-31</v>
      </c>
      <c r="T54" s="1" t="str">
        <f>IF(H54="","",VLOOKUP(H54,'Соль SKU'!$A$1:$B$150,2,0))</f>
        <v/>
      </c>
      <c r="U54" s="1">
        <f t="shared" si="34"/>
        <v>9.4117647058823533</v>
      </c>
      <c r="V54" s="1">
        <f t="shared" si="35"/>
        <v>0</v>
      </c>
      <c r="W54" s="1">
        <f t="shared" si="36"/>
        <v>0</v>
      </c>
      <c r="X54" s="1" t="str">
        <f t="shared" ca="1" si="37"/>
        <v/>
      </c>
    </row>
    <row r="55" spans="10:24" ht="14" customHeight="1" x14ac:dyDescent="0.2">
      <c r="J55" s="11" t="str">
        <f t="shared" ca="1" si="28"/>
        <v/>
      </c>
      <c r="M55" s="19"/>
      <c r="N55" s="18" t="str">
        <f t="shared" ca="1" si="29"/>
        <v/>
      </c>
      <c r="P55" s="1">
        <f t="shared" si="30"/>
        <v>0</v>
      </c>
      <c r="Q55" s="1">
        <f t="shared" ca="1" si="38"/>
        <v>0</v>
      </c>
      <c r="R55" s="1">
        <f t="shared" si="32"/>
        <v>0</v>
      </c>
      <c r="S55" s="1">
        <f t="shared" ca="1" si="33"/>
        <v>-31</v>
      </c>
      <c r="T55" s="1" t="str">
        <f>IF(H55="","",VLOOKUP(H55,'Соль SKU'!$A$1:$B$150,2,0))</f>
        <v/>
      </c>
      <c r="U55" s="1">
        <f t="shared" si="34"/>
        <v>9.4117647058823533</v>
      </c>
      <c r="V55" s="1">
        <f t="shared" si="35"/>
        <v>0</v>
      </c>
      <c r="W55" s="1">
        <f t="shared" si="36"/>
        <v>0</v>
      </c>
      <c r="X55" s="1" t="str">
        <f t="shared" ca="1" si="37"/>
        <v/>
      </c>
    </row>
    <row r="56" spans="10:24" ht="14" customHeight="1" x14ac:dyDescent="0.2">
      <c r="J56" s="11" t="str">
        <f t="shared" ca="1" si="28"/>
        <v/>
      </c>
      <c r="M56" s="19"/>
      <c r="N56" s="18" t="str">
        <f t="shared" ca="1" si="29"/>
        <v/>
      </c>
      <c r="P56" s="1">
        <f t="shared" si="30"/>
        <v>0</v>
      </c>
      <c r="Q56" s="1">
        <f t="shared" ca="1" si="38"/>
        <v>0</v>
      </c>
      <c r="R56" s="1">
        <f t="shared" si="32"/>
        <v>0</v>
      </c>
      <c r="S56" s="1">
        <f t="shared" ca="1" si="33"/>
        <v>-31</v>
      </c>
      <c r="T56" s="1" t="str">
        <f>IF(H56="","",VLOOKUP(H56,'Соль SKU'!$A$1:$B$150,2,0))</f>
        <v/>
      </c>
      <c r="U56" s="1">
        <f t="shared" si="34"/>
        <v>9.4117647058823533</v>
      </c>
      <c r="V56" s="1">
        <f t="shared" si="35"/>
        <v>0</v>
      </c>
      <c r="W56" s="1">
        <f t="shared" si="36"/>
        <v>0</v>
      </c>
      <c r="X56" s="1" t="str">
        <f t="shared" ca="1" si="37"/>
        <v/>
      </c>
    </row>
    <row r="57" spans="10:24" ht="14" customHeight="1" x14ac:dyDescent="0.2">
      <c r="J57" s="11" t="str">
        <f t="shared" ca="1" si="28"/>
        <v/>
      </c>
      <c r="M57" s="19"/>
      <c r="N57" s="18" t="str">
        <f t="shared" ca="1" si="29"/>
        <v/>
      </c>
      <c r="P57" s="1">
        <f t="shared" si="30"/>
        <v>0</v>
      </c>
      <c r="Q57" s="1">
        <f t="shared" ca="1" si="38"/>
        <v>0</v>
      </c>
      <c r="R57" s="1">
        <f t="shared" si="32"/>
        <v>0</v>
      </c>
      <c r="S57" s="1">
        <f t="shared" ca="1" si="33"/>
        <v>-31</v>
      </c>
      <c r="T57" s="1" t="str">
        <f>IF(H57="","",VLOOKUP(H57,'Соль SKU'!$A$1:$B$150,2,0))</f>
        <v/>
      </c>
      <c r="U57" s="1">
        <f t="shared" si="34"/>
        <v>9.4117647058823533</v>
      </c>
      <c r="V57" s="1">
        <f t="shared" si="35"/>
        <v>0</v>
      </c>
      <c r="W57" s="1">
        <f t="shared" si="36"/>
        <v>0</v>
      </c>
      <c r="X57" s="1" t="str">
        <f t="shared" ca="1" si="37"/>
        <v/>
      </c>
    </row>
    <row r="58" spans="10:24" ht="14" customHeight="1" x14ac:dyDescent="0.2">
      <c r="J58" s="11" t="str">
        <f t="shared" ca="1" si="28"/>
        <v/>
      </c>
      <c r="M58" s="19"/>
      <c r="N58" s="18" t="str">
        <f t="shared" ca="1" si="29"/>
        <v/>
      </c>
      <c r="P58" s="1">
        <f t="shared" si="30"/>
        <v>0</v>
      </c>
      <c r="Q58" s="1">
        <f t="shared" ca="1" si="38"/>
        <v>0</v>
      </c>
      <c r="R58" s="1">
        <f t="shared" si="32"/>
        <v>0</v>
      </c>
      <c r="S58" s="1">
        <f t="shared" ca="1" si="33"/>
        <v>-31</v>
      </c>
      <c r="T58" s="1" t="str">
        <f>IF(H58="","",VLOOKUP(H58,'Соль SKU'!$A$1:$B$150,2,0))</f>
        <v/>
      </c>
      <c r="U58" s="1">
        <f t="shared" si="34"/>
        <v>9.4117647058823533</v>
      </c>
      <c r="V58" s="1">
        <f t="shared" si="35"/>
        <v>0</v>
      </c>
      <c r="W58" s="1">
        <f t="shared" si="36"/>
        <v>0</v>
      </c>
      <c r="X58" s="1" t="str">
        <f t="shared" ca="1" si="37"/>
        <v/>
      </c>
    </row>
    <row r="59" spans="10:24" ht="14" customHeight="1" x14ac:dyDescent="0.2">
      <c r="J59" s="11" t="str">
        <f t="shared" ca="1" si="28"/>
        <v/>
      </c>
      <c r="M59" s="19"/>
      <c r="N59" s="18" t="str">
        <f t="shared" ca="1" si="29"/>
        <v/>
      </c>
      <c r="P59" s="1">
        <f t="shared" si="30"/>
        <v>0</v>
      </c>
      <c r="Q59" s="1">
        <f t="shared" ca="1" si="38"/>
        <v>0</v>
      </c>
      <c r="R59" s="1">
        <f t="shared" si="32"/>
        <v>0</v>
      </c>
      <c r="S59" s="1">
        <f t="shared" ca="1" si="33"/>
        <v>-31</v>
      </c>
      <c r="T59" s="1" t="str">
        <f>IF(H59="","",VLOOKUP(H59,'Соль SKU'!$A$1:$B$150,2,0))</f>
        <v/>
      </c>
      <c r="U59" s="1">
        <f t="shared" si="34"/>
        <v>9.4117647058823533</v>
      </c>
      <c r="V59" s="1">
        <f t="shared" si="35"/>
        <v>0</v>
      </c>
      <c r="W59" s="1">
        <f t="shared" si="36"/>
        <v>0</v>
      </c>
      <c r="X59" s="1" t="str">
        <f t="shared" ca="1" si="37"/>
        <v/>
      </c>
    </row>
    <row r="60" spans="10:24" ht="14" customHeight="1" x14ac:dyDescent="0.2">
      <c r="J60" s="11" t="str">
        <f t="shared" ca="1" si="28"/>
        <v/>
      </c>
      <c r="M60" s="19"/>
      <c r="N60" s="18" t="str">
        <f t="shared" ca="1" si="29"/>
        <v/>
      </c>
      <c r="P60" s="1">
        <f t="shared" si="30"/>
        <v>0</v>
      </c>
      <c r="Q60" s="1">
        <f t="shared" ca="1" si="38"/>
        <v>0</v>
      </c>
      <c r="R60" s="1">
        <f t="shared" si="32"/>
        <v>0</v>
      </c>
      <c r="S60" s="1">
        <f t="shared" ca="1" si="33"/>
        <v>-31</v>
      </c>
      <c r="T60" s="1" t="str">
        <f>IF(H60="","",VLOOKUP(H60,'Соль SKU'!$A$1:$B$150,2,0))</f>
        <v/>
      </c>
      <c r="U60" s="1">
        <f t="shared" si="34"/>
        <v>9.4117647058823533</v>
      </c>
      <c r="V60" s="1">
        <f t="shared" si="35"/>
        <v>0</v>
      </c>
      <c r="W60" s="1">
        <f t="shared" si="36"/>
        <v>0</v>
      </c>
      <c r="X60" s="1" t="str">
        <f t="shared" ca="1" si="37"/>
        <v/>
      </c>
    </row>
    <row r="61" spans="10:24" ht="14" customHeight="1" x14ac:dyDescent="0.2">
      <c r="J61" s="11" t="str">
        <f t="shared" ca="1" si="28"/>
        <v/>
      </c>
      <c r="M61" s="19"/>
      <c r="N61" s="18" t="str">
        <f t="shared" ca="1" si="29"/>
        <v/>
      </c>
      <c r="P61" s="1">
        <f t="shared" si="30"/>
        <v>0</v>
      </c>
      <c r="Q61" s="1">
        <f t="shared" ca="1" si="38"/>
        <v>0</v>
      </c>
      <c r="R61" s="1">
        <f t="shared" si="32"/>
        <v>0</v>
      </c>
      <c r="S61" s="1">
        <f t="shared" ca="1" si="33"/>
        <v>-31</v>
      </c>
      <c r="T61" s="1" t="str">
        <f>IF(H61="","",VLOOKUP(H61,'Соль SKU'!$A$1:$B$150,2,0))</f>
        <v/>
      </c>
      <c r="U61" s="1">
        <f t="shared" si="34"/>
        <v>9.4117647058823533</v>
      </c>
      <c r="V61" s="1">
        <f t="shared" si="35"/>
        <v>0</v>
      </c>
      <c r="W61" s="1">
        <f t="shared" si="36"/>
        <v>0</v>
      </c>
      <c r="X61" s="1" t="str">
        <f t="shared" ca="1" si="37"/>
        <v/>
      </c>
    </row>
    <row r="62" spans="10:24" ht="14" customHeight="1" x14ac:dyDescent="0.2">
      <c r="J62" s="11" t="str">
        <f t="shared" ca="1" si="28"/>
        <v/>
      </c>
      <c r="M62" s="19"/>
      <c r="N62" s="18" t="str">
        <f t="shared" ca="1" si="29"/>
        <v/>
      </c>
      <c r="P62" s="1">
        <f t="shared" si="30"/>
        <v>0</v>
      </c>
      <c r="Q62" s="1">
        <f t="shared" ca="1" si="38"/>
        <v>0</v>
      </c>
      <c r="R62" s="1">
        <f t="shared" si="32"/>
        <v>0</v>
      </c>
      <c r="S62" s="1">
        <f t="shared" ca="1" si="33"/>
        <v>-31</v>
      </c>
      <c r="T62" s="1" t="str">
        <f>IF(H62="","",VLOOKUP(H62,'Соль SKU'!$A$1:$B$150,2,0))</f>
        <v/>
      </c>
      <c r="U62" s="1">
        <f t="shared" si="34"/>
        <v>9.4117647058823533</v>
      </c>
      <c r="V62" s="1">
        <f t="shared" si="35"/>
        <v>0</v>
      </c>
      <c r="W62" s="1">
        <f t="shared" si="36"/>
        <v>0</v>
      </c>
      <c r="X62" s="1" t="str">
        <f t="shared" ca="1" si="37"/>
        <v/>
      </c>
    </row>
    <row r="63" spans="10:24" ht="14" customHeight="1" x14ac:dyDescent="0.2">
      <c r="J63" s="11" t="str">
        <f t="shared" ca="1" si="28"/>
        <v/>
      </c>
      <c r="M63" s="19"/>
      <c r="N63" s="18" t="str">
        <f t="shared" ca="1" si="29"/>
        <v/>
      </c>
      <c r="P63" s="1">
        <f t="shared" si="30"/>
        <v>0</v>
      </c>
      <c r="Q63" s="1">
        <f t="shared" ca="1" si="38"/>
        <v>0</v>
      </c>
      <c r="R63" s="1">
        <f t="shared" si="32"/>
        <v>0</v>
      </c>
      <c r="S63" s="1">
        <f t="shared" ca="1" si="33"/>
        <v>-31</v>
      </c>
      <c r="T63" s="1" t="str">
        <f>IF(H63="","",VLOOKUP(H63,'Соль SKU'!$A$1:$B$150,2,0))</f>
        <v/>
      </c>
      <c r="U63" s="1">
        <f t="shared" si="34"/>
        <v>9.4117647058823533</v>
      </c>
      <c r="V63" s="1">
        <f t="shared" si="35"/>
        <v>0</v>
      </c>
      <c r="W63" s="1">
        <f t="shared" si="36"/>
        <v>0</v>
      </c>
      <c r="X63" s="1" t="str">
        <f t="shared" ca="1" si="37"/>
        <v/>
      </c>
    </row>
    <row r="64" spans="10:24" ht="14" customHeight="1" x14ac:dyDescent="0.2">
      <c r="J64" s="11" t="str">
        <f t="shared" ca="1" si="28"/>
        <v/>
      </c>
      <c r="M64" s="19"/>
      <c r="N64" s="18" t="str">
        <f t="shared" ca="1" si="29"/>
        <v/>
      </c>
      <c r="P64" s="1">
        <f t="shared" si="30"/>
        <v>0</v>
      </c>
      <c r="Q64" s="1">
        <f t="shared" ca="1" si="38"/>
        <v>0</v>
      </c>
      <c r="R64" s="1">
        <f t="shared" si="32"/>
        <v>0</v>
      </c>
      <c r="S64" s="1">
        <f t="shared" ca="1" si="33"/>
        <v>-31</v>
      </c>
      <c r="T64" s="1" t="str">
        <f>IF(H64="","",VLOOKUP(H64,'Соль SKU'!$A$1:$B$150,2,0))</f>
        <v/>
      </c>
      <c r="U64" s="1">
        <f t="shared" si="34"/>
        <v>9.4117647058823533</v>
      </c>
      <c r="V64" s="1">
        <f t="shared" si="35"/>
        <v>0</v>
      </c>
      <c r="W64" s="1">
        <f t="shared" si="36"/>
        <v>0</v>
      </c>
      <c r="X64" s="1" t="str">
        <f t="shared" ca="1" si="37"/>
        <v/>
      </c>
    </row>
    <row r="65" spans="10:24" ht="14" customHeight="1" x14ac:dyDescent="0.2">
      <c r="J65" s="11" t="str">
        <f t="shared" ca="1" si="28"/>
        <v/>
      </c>
      <c r="M65" s="19"/>
      <c r="N65" s="18" t="str">
        <f t="shared" ca="1" si="29"/>
        <v/>
      </c>
      <c r="P65" s="1">
        <f t="shared" si="30"/>
        <v>0</v>
      </c>
      <c r="Q65" s="1">
        <f t="shared" ca="1" si="38"/>
        <v>0</v>
      </c>
      <c r="R65" s="1">
        <f t="shared" si="32"/>
        <v>0</v>
      </c>
      <c r="S65" s="1">
        <f t="shared" ca="1" si="33"/>
        <v>-31</v>
      </c>
      <c r="T65" s="1" t="str">
        <f>IF(H65="","",VLOOKUP(H65,'Соль SKU'!$A$1:$B$150,2,0))</f>
        <v/>
      </c>
      <c r="U65" s="1">
        <f t="shared" si="34"/>
        <v>9.4117647058823533</v>
      </c>
      <c r="V65" s="1">
        <f t="shared" si="35"/>
        <v>0</v>
      </c>
      <c r="W65" s="1">
        <f t="shared" si="36"/>
        <v>0</v>
      </c>
      <c r="X65" s="1" t="str">
        <f t="shared" ca="1" si="37"/>
        <v/>
      </c>
    </row>
    <row r="66" spans="10:24" ht="14" customHeight="1" x14ac:dyDescent="0.2">
      <c r="J66" s="11" t="str">
        <f t="shared" ca="1" si="28"/>
        <v/>
      </c>
      <c r="M66" s="19"/>
      <c r="N66" s="18" t="str">
        <f t="shared" ca="1" si="29"/>
        <v/>
      </c>
      <c r="P66" s="1">
        <f t="shared" si="30"/>
        <v>0</v>
      </c>
      <c r="Q66" s="1">
        <f t="shared" ca="1" si="38"/>
        <v>0</v>
      </c>
      <c r="R66" s="1">
        <f t="shared" si="32"/>
        <v>0</v>
      </c>
      <c r="S66" s="1">
        <f t="shared" ca="1" si="33"/>
        <v>-31</v>
      </c>
      <c r="T66" s="1" t="str">
        <f>IF(H66="","",VLOOKUP(H66,'Соль SKU'!$A$1:$B$150,2,0))</f>
        <v/>
      </c>
      <c r="U66" s="1">
        <f t="shared" si="34"/>
        <v>9.4117647058823533</v>
      </c>
      <c r="V66" s="1">
        <f t="shared" si="35"/>
        <v>0</v>
      </c>
      <c r="W66" s="1">
        <f t="shared" si="36"/>
        <v>0</v>
      </c>
      <c r="X66" s="1" t="str">
        <f t="shared" ca="1" si="37"/>
        <v/>
      </c>
    </row>
    <row r="67" spans="10:24" ht="14" customHeight="1" x14ac:dyDescent="0.2">
      <c r="J67" s="11" t="str">
        <f t="shared" ca="1" si="28"/>
        <v/>
      </c>
      <c r="M67" s="19"/>
      <c r="N67" s="18" t="str">
        <f t="shared" ca="1" si="29"/>
        <v/>
      </c>
      <c r="P67" s="1">
        <f t="shared" si="30"/>
        <v>0</v>
      </c>
      <c r="Q67" s="1">
        <f t="shared" ca="1" si="38"/>
        <v>0</v>
      </c>
      <c r="R67" s="1">
        <f t="shared" si="32"/>
        <v>0</v>
      </c>
      <c r="S67" s="1">
        <f t="shared" ca="1" si="33"/>
        <v>-31</v>
      </c>
      <c r="T67" s="1" t="str">
        <f>IF(H67="","",VLOOKUP(H67,'Соль SKU'!$A$1:$B$150,2,0))</f>
        <v/>
      </c>
      <c r="U67" s="1">
        <f t="shared" si="34"/>
        <v>9.4117647058823533</v>
      </c>
      <c r="V67" s="1">
        <f t="shared" si="35"/>
        <v>0</v>
      </c>
      <c r="W67" s="1">
        <f t="shared" si="36"/>
        <v>0</v>
      </c>
      <c r="X67" s="1" t="str">
        <f t="shared" ca="1" si="37"/>
        <v/>
      </c>
    </row>
    <row r="68" spans="10:24" ht="14" customHeight="1" x14ac:dyDescent="0.2">
      <c r="J68" s="11" t="str">
        <f t="shared" ca="1" si="28"/>
        <v/>
      </c>
      <c r="M68" s="19"/>
      <c r="N68" s="18" t="str">
        <f t="shared" ca="1" si="29"/>
        <v/>
      </c>
      <c r="P68" s="1">
        <f t="shared" si="30"/>
        <v>0</v>
      </c>
      <c r="Q68" s="1">
        <f t="shared" ca="1" si="38"/>
        <v>0</v>
      </c>
      <c r="R68" s="1">
        <f t="shared" si="32"/>
        <v>0</v>
      </c>
      <c r="S68" s="1">
        <f t="shared" ca="1" si="33"/>
        <v>-31</v>
      </c>
      <c r="T68" s="1" t="str">
        <f>IF(H68="","",VLOOKUP(H68,'Соль SKU'!$A$1:$B$150,2,0))</f>
        <v/>
      </c>
      <c r="U68" s="1">
        <f t="shared" si="34"/>
        <v>9.4117647058823533</v>
      </c>
      <c r="V68" s="1">
        <f t="shared" si="35"/>
        <v>0</v>
      </c>
      <c r="W68" s="1">
        <f t="shared" si="36"/>
        <v>0</v>
      </c>
      <c r="X68" s="1" t="str">
        <f t="shared" ca="1" si="37"/>
        <v/>
      </c>
    </row>
    <row r="69" spans="10:24" ht="14" customHeight="1" x14ac:dyDescent="0.2">
      <c r="J69" s="11" t="str">
        <f t="shared" ca="1" si="28"/>
        <v/>
      </c>
      <c r="M69" s="19"/>
      <c r="N69" s="18" t="str">
        <f t="shared" ca="1" si="29"/>
        <v/>
      </c>
      <c r="P69" s="1">
        <f t="shared" si="30"/>
        <v>0</v>
      </c>
      <c r="Q69" s="1">
        <f t="shared" ca="1" si="38"/>
        <v>0</v>
      </c>
      <c r="R69" s="1">
        <f t="shared" si="32"/>
        <v>0</v>
      </c>
      <c r="S69" s="1">
        <f t="shared" ca="1" si="33"/>
        <v>-31</v>
      </c>
      <c r="T69" s="1" t="str">
        <f>IF(H69="","",VLOOKUP(H69,'Соль SKU'!$A$1:$B$150,2,0))</f>
        <v/>
      </c>
      <c r="U69" s="1">
        <f t="shared" si="34"/>
        <v>9.4117647058823533</v>
      </c>
      <c r="V69" s="1">
        <f t="shared" si="35"/>
        <v>0</v>
      </c>
      <c r="W69" s="1">
        <f t="shared" si="36"/>
        <v>0</v>
      </c>
      <c r="X69" s="1" t="str">
        <f t="shared" ca="1" si="37"/>
        <v/>
      </c>
    </row>
    <row r="70" spans="10:24" ht="14" customHeight="1" x14ac:dyDescent="0.2">
      <c r="J70" s="11" t="str">
        <f t="shared" ref="J70:J94" ca="1" si="39">IF(M70="", IF(O70="","",X70+(INDIRECT("S" &amp; ROW() - 1) - S70)),IF(O70="", "", INDIRECT("S" &amp; ROW() - 1) - S70))</f>
        <v/>
      </c>
      <c r="M70" s="19"/>
      <c r="N70" s="18" t="str">
        <f t="shared" ref="N70:N94" ca="1" si="40">IF(M70="", IF(X70=0, "", X70), IF(V70 = "", "", IF(V70/U70 = 0, "", V70/U70)))</f>
        <v/>
      </c>
      <c r="P70" s="1">
        <f t="shared" ref="P70:P94" si="41">IF(O70 = "-", -W70,I70)</f>
        <v>0</v>
      </c>
      <c r="Q70" s="1">
        <f t="shared" ca="1" si="38"/>
        <v>0</v>
      </c>
      <c r="R70" s="1">
        <f t="shared" ref="R70:R94" si="42">IF(O70="-",1,0)</f>
        <v>0</v>
      </c>
      <c r="S70" s="1">
        <f t="shared" ref="S70:S94" ca="1" si="43">IF(Q70 = 0, INDIRECT("S" &amp; ROW() - 1), Q70)</f>
        <v>-31</v>
      </c>
      <c r="T70" s="1" t="str">
        <f>IF(H70="","",VLOOKUP(H70,'Соль SKU'!$A$1:$B$150,2,0))</f>
        <v/>
      </c>
      <c r="U70" s="1">
        <f t="shared" ref="U70:U94" si="44">8000/850</f>
        <v>9.4117647058823533</v>
      </c>
      <c r="V70" s="1">
        <f t="shared" ref="V70:V94" si="45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>
        <f t="shared" ref="W70:W94" si="46">IF(V70 = "", "", V70/U70)</f>
        <v>0</v>
      </c>
      <c r="X70" s="1" t="str">
        <f t="shared" ref="X70:X94" ca="1" si="47">IF(O70="", "", MAX(ROUND(-(INDIRECT("S" &amp; ROW() - 1) - S70)/850, 0), 1) * 850)</f>
        <v/>
      </c>
    </row>
    <row r="71" spans="10:24" ht="14" customHeight="1" x14ac:dyDescent="0.2">
      <c r="J71" s="11" t="str">
        <f t="shared" ca="1" si="39"/>
        <v/>
      </c>
      <c r="M71" s="19"/>
      <c r="N71" s="18" t="str">
        <f t="shared" ca="1" si="40"/>
        <v/>
      </c>
      <c r="P71" s="1">
        <f t="shared" si="41"/>
        <v>0</v>
      </c>
      <c r="Q71" s="1">
        <f t="shared" ca="1" si="38"/>
        <v>0</v>
      </c>
      <c r="R71" s="1">
        <f t="shared" si="42"/>
        <v>0</v>
      </c>
      <c r="S71" s="1">
        <f t="shared" ca="1" si="43"/>
        <v>-31</v>
      </c>
      <c r="T71" s="1" t="str">
        <f>IF(H71="","",VLOOKUP(H71,'Соль SKU'!$A$1:$B$150,2,0))</f>
        <v/>
      </c>
      <c r="U71" s="1">
        <f t="shared" si="44"/>
        <v>9.4117647058823533</v>
      </c>
      <c r="V71" s="1">
        <f t="shared" si="45"/>
        <v>0</v>
      </c>
      <c r="W71" s="1">
        <f t="shared" si="46"/>
        <v>0</v>
      </c>
      <c r="X71" s="1" t="str">
        <f t="shared" ca="1" si="47"/>
        <v/>
      </c>
    </row>
    <row r="72" spans="10:24" ht="14" customHeight="1" x14ac:dyDescent="0.2">
      <c r="J72" s="11" t="str">
        <f t="shared" ca="1" si="39"/>
        <v/>
      </c>
      <c r="M72" s="19"/>
      <c r="N72" s="18" t="str">
        <f t="shared" ca="1" si="40"/>
        <v/>
      </c>
      <c r="P72" s="1">
        <f t="shared" si="41"/>
        <v>0</v>
      </c>
      <c r="Q72" s="1">
        <f t="shared" ref="Q72:Q94" ca="1" si="48">IF(O72 = "-", SUM(INDIRECT(ADDRESS(2,COLUMN(P72)) &amp; ":" &amp; ADDRESS(ROW(),COLUMN(P72)))), 0)</f>
        <v>0</v>
      </c>
      <c r="R72" s="1">
        <f t="shared" si="42"/>
        <v>0</v>
      </c>
      <c r="S72" s="1">
        <f t="shared" ca="1" si="43"/>
        <v>-31</v>
      </c>
      <c r="T72" s="1" t="str">
        <f>IF(H72="","",VLOOKUP(H72,'Соль SKU'!$A$1:$B$150,2,0))</f>
        <v/>
      </c>
      <c r="U72" s="1">
        <f t="shared" si="44"/>
        <v>9.4117647058823533</v>
      </c>
      <c r="V72" s="1">
        <f t="shared" si="45"/>
        <v>0</v>
      </c>
      <c r="W72" s="1">
        <f t="shared" si="46"/>
        <v>0</v>
      </c>
      <c r="X72" s="1" t="str">
        <f t="shared" ca="1" si="47"/>
        <v/>
      </c>
    </row>
    <row r="73" spans="10:24" ht="14" customHeight="1" x14ac:dyDescent="0.2">
      <c r="J73" s="11" t="str">
        <f t="shared" ca="1" si="39"/>
        <v/>
      </c>
      <c r="M73" s="19"/>
      <c r="N73" s="18" t="str">
        <f t="shared" ca="1" si="40"/>
        <v/>
      </c>
      <c r="P73" s="1">
        <f t="shared" si="41"/>
        <v>0</v>
      </c>
      <c r="Q73" s="1">
        <f t="shared" ca="1" si="48"/>
        <v>0</v>
      </c>
      <c r="R73" s="1">
        <f t="shared" si="42"/>
        <v>0</v>
      </c>
      <c r="S73" s="1">
        <f t="shared" ca="1" si="43"/>
        <v>-31</v>
      </c>
      <c r="T73" s="1" t="str">
        <f>IF(H73="","",VLOOKUP(H73,'Соль SKU'!$A$1:$B$150,2,0))</f>
        <v/>
      </c>
      <c r="U73" s="1">
        <f t="shared" si="44"/>
        <v>9.4117647058823533</v>
      </c>
      <c r="V73" s="1">
        <f t="shared" si="45"/>
        <v>0</v>
      </c>
      <c r="W73" s="1">
        <f t="shared" si="46"/>
        <v>0</v>
      </c>
      <c r="X73" s="1" t="str">
        <f t="shared" ca="1" si="47"/>
        <v/>
      </c>
    </row>
    <row r="74" spans="10:24" ht="14" customHeight="1" x14ac:dyDescent="0.2">
      <c r="J74" s="11" t="str">
        <f t="shared" ca="1" si="39"/>
        <v/>
      </c>
      <c r="M74" s="19"/>
      <c r="N74" s="18" t="str">
        <f t="shared" ca="1" si="40"/>
        <v/>
      </c>
      <c r="P74" s="1">
        <f t="shared" si="41"/>
        <v>0</v>
      </c>
      <c r="Q74" s="1">
        <f t="shared" ca="1" si="48"/>
        <v>0</v>
      </c>
      <c r="R74" s="1">
        <f t="shared" si="42"/>
        <v>0</v>
      </c>
      <c r="S74" s="1">
        <f t="shared" ca="1" si="43"/>
        <v>-31</v>
      </c>
      <c r="T74" s="1" t="str">
        <f>IF(H74="","",VLOOKUP(H74,'Соль SKU'!$A$1:$B$150,2,0))</f>
        <v/>
      </c>
      <c r="U74" s="1">
        <f t="shared" si="44"/>
        <v>9.4117647058823533</v>
      </c>
      <c r="V74" s="1">
        <f t="shared" si="45"/>
        <v>0</v>
      </c>
      <c r="W74" s="1">
        <f t="shared" si="46"/>
        <v>0</v>
      </c>
      <c r="X74" s="1" t="str">
        <f t="shared" ca="1" si="47"/>
        <v/>
      </c>
    </row>
    <row r="75" spans="10:24" ht="14" customHeight="1" x14ac:dyDescent="0.2">
      <c r="J75" s="11" t="str">
        <f t="shared" ca="1" si="39"/>
        <v/>
      </c>
      <c r="M75" s="19"/>
      <c r="N75" s="18" t="str">
        <f t="shared" ca="1" si="40"/>
        <v/>
      </c>
      <c r="P75" s="1">
        <f t="shared" si="41"/>
        <v>0</v>
      </c>
      <c r="Q75" s="1">
        <f t="shared" ca="1" si="48"/>
        <v>0</v>
      </c>
      <c r="R75" s="1">
        <f t="shared" si="42"/>
        <v>0</v>
      </c>
      <c r="S75" s="1">
        <f t="shared" ca="1" si="43"/>
        <v>-31</v>
      </c>
      <c r="T75" s="1" t="str">
        <f>IF(H75="","",VLOOKUP(H75,'Соль SKU'!$A$1:$B$150,2,0))</f>
        <v/>
      </c>
      <c r="U75" s="1">
        <f t="shared" si="44"/>
        <v>9.4117647058823533</v>
      </c>
      <c r="V75" s="1">
        <f t="shared" si="45"/>
        <v>0</v>
      </c>
      <c r="W75" s="1">
        <f t="shared" si="46"/>
        <v>0</v>
      </c>
      <c r="X75" s="1" t="str">
        <f t="shared" ca="1" si="47"/>
        <v/>
      </c>
    </row>
    <row r="76" spans="10:24" ht="14" customHeight="1" x14ac:dyDescent="0.2">
      <c r="J76" s="11" t="str">
        <f t="shared" ca="1" si="39"/>
        <v/>
      </c>
      <c r="M76" s="19"/>
      <c r="N76" s="18" t="str">
        <f t="shared" ca="1" si="40"/>
        <v/>
      </c>
      <c r="P76" s="1">
        <f t="shared" si="41"/>
        <v>0</v>
      </c>
      <c r="Q76" s="1">
        <f t="shared" ca="1" si="48"/>
        <v>0</v>
      </c>
      <c r="R76" s="1">
        <f t="shared" si="42"/>
        <v>0</v>
      </c>
      <c r="S76" s="1">
        <f t="shared" ca="1" si="43"/>
        <v>-31</v>
      </c>
      <c r="T76" s="1" t="str">
        <f>IF(H76="","",VLOOKUP(H76,'Соль SKU'!$A$1:$B$150,2,0))</f>
        <v/>
      </c>
      <c r="U76" s="1">
        <f t="shared" si="44"/>
        <v>9.4117647058823533</v>
      </c>
      <c r="V76" s="1">
        <f t="shared" si="45"/>
        <v>0</v>
      </c>
      <c r="W76" s="1">
        <f t="shared" si="46"/>
        <v>0</v>
      </c>
      <c r="X76" s="1" t="str">
        <f t="shared" ca="1" si="47"/>
        <v/>
      </c>
    </row>
    <row r="77" spans="10:24" ht="14" customHeight="1" x14ac:dyDescent="0.2">
      <c r="J77" s="11" t="str">
        <f t="shared" ca="1" si="39"/>
        <v/>
      </c>
      <c r="M77" s="19"/>
      <c r="N77" s="18" t="str">
        <f t="shared" ca="1" si="40"/>
        <v/>
      </c>
      <c r="P77" s="1">
        <f t="shared" si="41"/>
        <v>0</v>
      </c>
      <c r="Q77" s="1">
        <f t="shared" ca="1" si="48"/>
        <v>0</v>
      </c>
      <c r="R77" s="1">
        <f t="shared" si="42"/>
        <v>0</v>
      </c>
      <c r="S77" s="1">
        <f t="shared" ca="1" si="43"/>
        <v>-31</v>
      </c>
      <c r="T77" s="1" t="str">
        <f>IF(H77="","",VLOOKUP(H77,'Соль SKU'!$A$1:$B$150,2,0))</f>
        <v/>
      </c>
      <c r="U77" s="1">
        <f t="shared" si="44"/>
        <v>9.4117647058823533</v>
      </c>
      <c r="V77" s="1">
        <f t="shared" si="45"/>
        <v>0</v>
      </c>
      <c r="W77" s="1">
        <f t="shared" si="46"/>
        <v>0</v>
      </c>
      <c r="X77" s="1" t="str">
        <f t="shared" ca="1" si="47"/>
        <v/>
      </c>
    </row>
    <row r="78" spans="10:24" ht="14" customHeight="1" x14ac:dyDescent="0.2">
      <c r="J78" s="11" t="str">
        <f t="shared" ca="1" si="39"/>
        <v/>
      </c>
      <c r="M78" s="19"/>
      <c r="N78" s="18" t="str">
        <f t="shared" ca="1" si="40"/>
        <v/>
      </c>
      <c r="P78" s="1">
        <f t="shared" si="41"/>
        <v>0</v>
      </c>
      <c r="Q78" s="1">
        <f t="shared" ca="1" si="48"/>
        <v>0</v>
      </c>
      <c r="R78" s="1">
        <f t="shared" si="42"/>
        <v>0</v>
      </c>
      <c r="S78" s="1">
        <f t="shared" ca="1" si="43"/>
        <v>-31</v>
      </c>
      <c r="T78" s="1" t="str">
        <f>IF(H78="","",VLOOKUP(H78,'Соль SKU'!$A$1:$B$150,2,0))</f>
        <v/>
      </c>
      <c r="U78" s="1">
        <f t="shared" si="44"/>
        <v>9.4117647058823533</v>
      </c>
      <c r="V78" s="1">
        <f t="shared" si="45"/>
        <v>0</v>
      </c>
      <c r="W78" s="1">
        <f t="shared" si="46"/>
        <v>0</v>
      </c>
      <c r="X78" s="1" t="str">
        <f t="shared" ca="1" si="47"/>
        <v/>
      </c>
    </row>
    <row r="79" spans="10:24" ht="14" customHeight="1" x14ac:dyDescent="0.2">
      <c r="J79" s="11" t="str">
        <f t="shared" ca="1" si="39"/>
        <v/>
      </c>
      <c r="M79" s="19"/>
      <c r="N79" s="18" t="str">
        <f t="shared" ca="1" si="40"/>
        <v/>
      </c>
      <c r="P79" s="1">
        <f t="shared" si="41"/>
        <v>0</v>
      </c>
      <c r="Q79" s="1">
        <f t="shared" ca="1" si="48"/>
        <v>0</v>
      </c>
      <c r="R79" s="1">
        <f t="shared" si="42"/>
        <v>0</v>
      </c>
      <c r="S79" s="1">
        <f t="shared" ca="1" si="43"/>
        <v>-31</v>
      </c>
      <c r="T79" s="1" t="str">
        <f>IF(H79="","",VLOOKUP(H79,'Соль SKU'!$A$1:$B$150,2,0))</f>
        <v/>
      </c>
      <c r="U79" s="1">
        <f t="shared" si="44"/>
        <v>9.4117647058823533</v>
      </c>
      <c r="V79" s="1">
        <f t="shared" si="45"/>
        <v>0</v>
      </c>
      <c r="W79" s="1">
        <f t="shared" si="46"/>
        <v>0</v>
      </c>
      <c r="X79" s="1" t="str">
        <f t="shared" ca="1" si="47"/>
        <v/>
      </c>
    </row>
    <row r="80" spans="10:24" ht="14" customHeight="1" x14ac:dyDescent="0.2">
      <c r="J80" s="11" t="str">
        <f t="shared" ca="1" si="39"/>
        <v/>
      </c>
      <c r="M80" s="19"/>
      <c r="N80" s="18" t="str">
        <f t="shared" ca="1" si="40"/>
        <v/>
      </c>
      <c r="P80" s="1">
        <f t="shared" si="41"/>
        <v>0</v>
      </c>
      <c r="Q80" s="1">
        <f t="shared" ca="1" si="48"/>
        <v>0</v>
      </c>
      <c r="R80" s="1">
        <f t="shared" si="42"/>
        <v>0</v>
      </c>
      <c r="S80" s="1">
        <f t="shared" ca="1" si="43"/>
        <v>-31</v>
      </c>
      <c r="T80" s="1" t="str">
        <f>IF(H80="","",VLOOKUP(H80,'Соль SKU'!$A$1:$B$150,2,0))</f>
        <v/>
      </c>
      <c r="U80" s="1">
        <f t="shared" si="44"/>
        <v>9.4117647058823533</v>
      </c>
      <c r="V80" s="1">
        <f t="shared" si="45"/>
        <v>0</v>
      </c>
      <c r="W80" s="1">
        <f t="shared" si="46"/>
        <v>0</v>
      </c>
      <c r="X80" s="1" t="str">
        <f t="shared" ca="1" si="47"/>
        <v/>
      </c>
    </row>
    <row r="81" spans="10:24" ht="14" customHeight="1" x14ac:dyDescent="0.2">
      <c r="J81" s="11" t="str">
        <f t="shared" ca="1" si="39"/>
        <v/>
      </c>
      <c r="M81" s="19"/>
      <c r="N81" s="18" t="str">
        <f t="shared" ca="1" si="40"/>
        <v/>
      </c>
      <c r="P81" s="1">
        <f t="shared" si="41"/>
        <v>0</v>
      </c>
      <c r="Q81" s="1">
        <f t="shared" ca="1" si="48"/>
        <v>0</v>
      </c>
      <c r="R81" s="1">
        <f t="shared" si="42"/>
        <v>0</v>
      </c>
      <c r="S81" s="1">
        <f t="shared" ca="1" si="43"/>
        <v>-31</v>
      </c>
      <c r="T81" s="1" t="str">
        <f>IF(H81="","",VLOOKUP(H81,'Соль SKU'!$A$1:$B$150,2,0))</f>
        <v/>
      </c>
      <c r="U81" s="1">
        <f t="shared" si="44"/>
        <v>9.4117647058823533</v>
      </c>
      <c r="V81" s="1">
        <f t="shared" si="45"/>
        <v>0</v>
      </c>
      <c r="W81" s="1">
        <f t="shared" si="46"/>
        <v>0</v>
      </c>
      <c r="X81" s="1" t="str">
        <f t="shared" ca="1" si="47"/>
        <v/>
      </c>
    </row>
    <row r="82" spans="10:24" ht="14" customHeight="1" x14ac:dyDescent="0.2">
      <c r="J82" s="11" t="str">
        <f t="shared" ca="1" si="39"/>
        <v/>
      </c>
      <c r="M82" s="19"/>
      <c r="N82" s="18" t="str">
        <f t="shared" ca="1" si="40"/>
        <v/>
      </c>
      <c r="P82" s="1">
        <f t="shared" si="41"/>
        <v>0</v>
      </c>
      <c r="Q82" s="1">
        <f t="shared" ca="1" si="48"/>
        <v>0</v>
      </c>
      <c r="R82" s="1">
        <f t="shared" si="42"/>
        <v>0</v>
      </c>
      <c r="S82" s="1">
        <f t="shared" ca="1" si="43"/>
        <v>-31</v>
      </c>
      <c r="T82" s="1" t="str">
        <f>IF(H82="","",VLOOKUP(H82,'Соль SKU'!$A$1:$B$150,2,0))</f>
        <v/>
      </c>
      <c r="U82" s="1">
        <f t="shared" si="44"/>
        <v>9.4117647058823533</v>
      </c>
      <c r="V82" s="1">
        <f t="shared" si="45"/>
        <v>0</v>
      </c>
      <c r="W82" s="1">
        <f t="shared" si="46"/>
        <v>0</v>
      </c>
      <c r="X82" s="1" t="str">
        <f t="shared" ca="1" si="47"/>
        <v/>
      </c>
    </row>
    <row r="83" spans="10:24" ht="14" customHeight="1" x14ac:dyDescent="0.2">
      <c r="J83" s="11" t="str">
        <f t="shared" ca="1" si="39"/>
        <v/>
      </c>
      <c r="M83" s="19"/>
      <c r="N83" s="18" t="str">
        <f t="shared" ca="1" si="40"/>
        <v/>
      </c>
      <c r="P83" s="1">
        <f t="shared" si="41"/>
        <v>0</v>
      </c>
      <c r="Q83" s="1">
        <f t="shared" ca="1" si="48"/>
        <v>0</v>
      </c>
      <c r="R83" s="1">
        <f t="shared" si="42"/>
        <v>0</v>
      </c>
      <c r="S83" s="1">
        <f t="shared" ca="1" si="43"/>
        <v>-31</v>
      </c>
      <c r="T83" s="1" t="str">
        <f>IF(H83="","",VLOOKUP(H83,'Соль SKU'!$A$1:$B$150,2,0))</f>
        <v/>
      </c>
      <c r="U83" s="1">
        <f t="shared" si="44"/>
        <v>9.4117647058823533</v>
      </c>
      <c r="V83" s="1">
        <f t="shared" si="45"/>
        <v>0</v>
      </c>
      <c r="W83" s="1">
        <f t="shared" si="46"/>
        <v>0</v>
      </c>
      <c r="X83" s="1" t="str">
        <f t="shared" ca="1" si="47"/>
        <v/>
      </c>
    </row>
    <row r="84" spans="10:24" ht="14" customHeight="1" x14ac:dyDescent="0.2">
      <c r="J84" s="11" t="str">
        <f t="shared" ca="1" si="39"/>
        <v/>
      </c>
      <c r="M84" s="19"/>
      <c r="N84" s="18" t="str">
        <f t="shared" ca="1" si="40"/>
        <v/>
      </c>
      <c r="P84" s="1">
        <f t="shared" si="41"/>
        <v>0</v>
      </c>
      <c r="Q84" s="1">
        <f t="shared" ca="1" si="48"/>
        <v>0</v>
      </c>
      <c r="R84" s="1">
        <f t="shared" si="42"/>
        <v>0</v>
      </c>
      <c r="S84" s="1">
        <f t="shared" ca="1" si="43"/>
        <v>-31</v>
      </c>
      <c r="T84" s="1" t="str">
        <f>IF(H84="","",VLOOKUP(H84,'Соль SKU'!$A$1:$B$150,2,0))</f>
        <v/>
      </c>
      <c r="U84" s="1">
        <f t="shared" si="44"/>
        <v>9.4117647058823533</v>
      </c>
      <c r="V84" s="1">
        <f t="shared" si="45"/>
        <v>0</v>
      </c>
      <c r="W84" s="1">
        <f t="shared" si="46"/>
        <v>0</v>
      </c>
      <c r="X84" s="1" t="str">
        <f t="shared" ca="1" si="47"/>
        <v/>
      </c>
    </row>
    <row r="85" spans="10:24" ht="14" customHeight="1" x14ac:dyDescent="0.2">
      <c r="J85" s="11" t="str">
        <f t="shared" ca="1" si="39"/>
        <v/>
      </c>
      <c r="M85" s="19"/>
      <c r="N85" s="18" t="str">
        <f t="shared" ca="1" si="40"/>
        <v/>
      </c>
      <c r="P85" s="1">
        <f t="shared" si="41"/>
        <v>0</v>
      </c>
      <c r="Q85" s="1">
        <f t="shared" ca="1" si="48"/>
        <v>0</v>
      </c>
      <c r="R85" s="1">
        <f t="shared" si="42"/>
        <v>0</v>
      </c>
      <c r="S85" s="1">
        <f t="shared" ca="1" si="43"/>
        <v>-31</v>
      </c>
      <c r="T85" s="1" t="str">
        <f>IF(H85="","",VLOOKUP(H85,'Соль SKU'!$A$1:$B$150,2,0))</f>
        <v/>
      </c>
      <c r="U85" s="1">
        <f t="shared" si="44"/>
        <v>9.4117647058823533</v>
      </c>
      <c r="V85" s="1">
        <f t="shared" si="45"/>
        <v>0</v>
      </c>
      <c r="W85" s="1">
        <f t="shared" si="46"/>
        <v>0</v>
      </c>
      <c r="X85" s="1" t="str">
        <f t="shared" ca="1" si="47"/>
        <v/>
      </c>
    </row>
    <row r="86" spans="10:24" ht="14" customHeight="1" x14ac:dyDescent="0.2">
      <c r="J86" s="11" t="str">
        <f t="shared" ca="1" si="39"/>
        <v/>
      </c>
      <c r="M86" s="19"/>
      <c r="N86" s="18" t="str">
        <f t="shared" ca="1" si="40"/>
        <v/>
      </c>
      <c r="P86" s="1">
        <f t="shared" si="41"/>
        <v>0</v>
      </c>
      <c r="Q86" s="1">
        <f t="shared" ca="1" si="48"/>
        <v>0</v>
      </c>
      <c r="R86" s="1">
        <f t="shared" si="42"/>
        <v>0</v>
      </c>
      <c r="S86" s="1">
        <f t="shared" ca="1" si="43"/>
        <v>-31</v>
      </c>
      <c r="T86" s="1" t="str">
        <f>IF(H86="","",VLOOKUP(H86,'Соль SKU'!$A$1:$B$150,2,0))</f>
        <v/>
      </c>
      <c r="U86" s="1">
        <f t="shared" si="44"/>
        <v>9.4117647058823533</v>
      </c>
      <c r="V86" s="1">
        <f t="shared" si="45"/>
        <v>0</v>
      </c>
      <c r="W86" s="1">
        <f t="shared" si="46"/>
        <v>0</v>
      </c>
      <c r="X86" s="1" t="str">
        <f t="shared" ca="1" si="47"/>
        <v/>
      </c>
    </row>
    <row r="87" spans="10:24" ht="14" customHeight="1" x14ac:dyDescent="0.2">
      <c r="J87" s="11" t="str">
        <f t="shared" ca="1" si="39"/>
        <v/>
      </c>
      <c r="M87" s="19"/>
      <c r="N87" s="18" t="str">
        <f t="shared" ca="1" si="40"/>
        <v/>
      </c>
      <c r="P87" s="1">
        <f t="shared" si="41"/>
        <v>0</v>
      </c>
      <c r="Q87" s="1">
        <f t="shared" ca="1" si="48"/>
        <v>0</v>
      </c>
      <c r="R87" s="1">
        <f t="shared" si="42"/>
        <v>0</v>
      </c>
      <c r="S87" s="1">
        <f t="shared" ca="1" si="43"/>
        <v>-31</v>
      </c>
      <c r="T87" s="1" t="str">
        <f>IF(H87="","",VLOOKUP(H87,'Соль SKU'!$A$1:$B$150,2,0))</f>
        <v/>
      </c>
      <c r="U87" s="1">
        <f t="shared" si="44"/>
        <v>9.4117647058823533</v>
      </c>
      <c r="V87" s="1">
        <f t="shared" si="45"/>
        <v>0</v>
      </c>
      <c r="W87" s="1">
        <f t="shared" si="46"/>
        <v>0</v>
      </c>
      <c r="X87" s="1" t="str">
        <f t="shared" ca="1" si="47"/>
        <v/>
      </c>
    </row>
    <row r="88" spans="10:24" ht="14" customHeight="1" x14ac:dyDescent="0.2">
      <c r="J88" s="11" t="str">
        <f t="shared" ca="1" si="39"/>
        <v/>
      </c>
      <c r="M88" s="19"/>
      <c r="N88" s="18" t="str">
        <f t="shared" ca="1" si="40"/>
        <v/>
      </c>
      <c r="P88" s="1">
        <f t="shared" si="41"/>
        <v>0</v>
      </c>
      <c r="Q88" s="1">
        <f t="shared" ca="1" si="48"/>
        <v>0</v>
      </c>
      <c r="R88" s="1">
        <f t="shared" si="42"/>
        <v>0</v>
      </c>
      <c r="S88" s="1">
        <f t="shared" ca="1" si="43"/>
        <v>-31</v>
      </c>
      <c r="T88" s="1" t="str">
        <f>IF(H88="","",VLOOKUP(H88,'Соль SKU'!$A$1:$B$150,2,0))</f>
        <v/>
      </c>
      <c r="U88" s="1">
        <f t="shared" si="44"/>
        <v>9.4117647058823533</v>
      </c>
      <c r="V88" s="1">
        <f t="shared" si="45"/>
        <v>0</v>
      </c>
      <c r="W88" s="1">
        <f t="shared" si="46"/>
        <v>0</v>
      </c>
      <c r="X88" s="1" t="str">
        <f t="shared" ca="1" si="47"/>
        <v/>
      </c>
    </row>
    <row r="89" spans="10:24" ht="14" customHeight="1" x14ac:dyDescent="0.2">
      <c r="J89" s="11" t="str">
        <f t="shared" ca="1" si="39"/>
        <v/>
      </c>
      <c r="M89" s="19"/>
      <c r="N89" s="18" t="str">
        <f t="shared" ca="1" si="40"/>
        <v/>
      </c>
      <c r="P89" s="1">
        <f t="shared" si="41"/>
        <v>0</v>
      </c>
      <c r="Q89" s="1">
        <f t="shared" ca="1" si="48"/>
        <v>0</v>
      </c>
      <c r="R89" s="1">
        <f t="shared" si="42"/>
        <v>0</v>
      </c>
      <c r="S89" s="1">
        <f t="shared" ca="1" si="43"/>
        <v>-31</v>
      </c>
      <c r="T89" s="1" t="str">
        <f>IF(H89="","",VLOOKUP(H89,'Соль SKU'!$A$1:$B$150,2,0))</f>
        <v/>
      </c>
      <c r="U89" s="1">
        <f t="shared" si="44"/>
        <v>9.4117647058823533</v>
      </c>
      <c r="V89" s="1">
        <f t="shared" si="45"/>
        <v>0</v>
      </c>
      <c r="W89" s="1">
        <f t="shared" si="46"/>
        <v>0</v>
      </c>
      <c r="X89" s="1" t="str">
        <f t="shared" ca="1" si="47"/>
        <v/>
      </c>
    </row>
    <row r="90" spans="10:24" ht="14" customHeight="1" x14ac:dyDescent="0.2">
      <c r="J90" s="11" t="str">
        <f t="shared" ca="1" si="39"/>
        <v/>
      </c>
      <c r="M90" s="19"/>
      <c r="N90" s="18" t="str">
        <f t="shared" ca="1" si="40"/>
        <v/>
      </c>
      <c r="P90" s="1">
        <f t="shared" si="41"/>
        <v>0</v>
      </c>
      <c r="Q90" s="1">
        <f t="shared" ca="1" si="48"/>
        <v>0</v>
      </c>
      <c r="R90" s="1">
        <f t="shared" si="42"/>
        <v>0</v>
      </c>
      <c r="S90" s="1">
        <f t="shared" ca="1" si="43"/>
        <v>-31</v>
      </c>
      <c r="T90" s="1" t="str">
        <f>IF(H90="","",VLOOKUP(H90,'Соль SKU'!$A$1:$B$150,2,0))</f>
        <v/>
      </c>
      <c r="U90" s="1">
        <f t="shared" si="44"/>
        <v>9.4117647058823533</v>
      </c>
      <c r="V90" s="1">
        <f t="shared" si="45"/>
        <v>0</v>
      </c>
      <c r="W90" s="1">
        <f t="shared" si="46"/>
        <v>0</v>
      </c>
      <c r="X90" s="1" t="str">
        <f t="shared" ca="1" si="47"/>
        <v/>
      </c>
    </row>
    <row r="91" spans="10:24" ht="14" customHeight="1" x14ac:dyDescent="0.2">
      <c r="J91" s="11" t="str">
        <f t="shared" ca="1" si="39"/>
        <v/>
      </c>
      <c r="M91" s="19"/>
      <c r="N91" s="18" t="str">
        <f t="shared" ca="1" si="40"/>
        <v/>
      </c>
      <c r="P91" s="1">
        <f t="shared" si="41"/>
        <v>0</v>
      </c>
      <c r="Q91" s="1">
        <f t="shared" ca="1" si="48"/>
        <v>0</v>
      </c>
      <c r="R91" s="1">
        <f t="shared" si="42"/>
        <v>0</v>
      </c>
      <c r="S91" s="1">
        <f t="shared" ca="1" si="43"/>
        <v>-31</v>
      </c>
      <c r="T91" s="1" t="str">
        <f>IF(H91="","",VLOOKUP(H91,'Соль SKU'!$A$1:$B$150,2,0))</f>
        <v/>
      </c>
      <c r="U91" s="1">
        <f t="shared" si="44"/>
        <v>9.4117647058823533</v>
      </c>
      <c r="V91" s="1">
        <f t="shared" si="45"/>
        <v>0</v>
      </c>
      <c r="W91" s="1">
        <f t="shared" si="46"/>
        <v>0</v>
      </c>
      <c r="X91" s="1" t="str">
        <f t="shared" ca="1" si="47"/>
        <v/>
      </c>
    </row>
    <row r="92" spans="10:24" ht="14" customHeight="1" x14ac:dyDescent="0.2">
      <c r="J92" s="11" t="str">
        <f t="shared" ca="1" si="39"/>
        <v/>
      </c>
      <c r="M92" s="19"/>
      <c r="N92" s="18" t="str">
        <f t="shared" ca="1" si="40"/>
        <v/>
      </c>
      <c r="P92" s="1">
        <f t="shared" si="41"/>
        <v>0</v>
      </c>
      <c r="Q92" s="1">
        <f t="shared" ca="1" si="48"/>
        <v>0</v>
      </c>
      <c r="R92" s="1">
        <f t="shared" si="42"/>
        <v>0</v>
      </c>
      <c r="S92" s="1">
        <f t="shared" ca="1" si="43"/>
        <v>-31</v>
      </c>
      <c r="T92" s="1" t="str">
        <f>IF(H92="","",VLOOKUP(H92,'Соль SKU'!$A$1:$B$150,2,0))</f>
        <v/>
      </c>
      <c r="U92" s="1">
        <f t="shared" si="44"/>
        <v>9.4117647058823533</v>
      </c>
      <c r="V92" s="1">
        <f t="shared" si="45"/>
        <v>0</v>
      </c>
      <c r="W92" s="1">
        <f t="shared" si="46"/>
        <v>0</v>
      </c>
      <c r="X92" s="1" t="str">
        <f t="shared" ca="1" si="47"/>
        <v/>
      </c>
    </row>
    <row r="93" spans="10:24" ht="14" customHeight="1" x14ac:dyDescent="0.2">
      <c r="J93" s="11" t="str">
        <f t="shared" ca="1" si="39"/>
        <v/>
      </c>
      <c r="M93" s="19"/>
      <c r="N93" s="18" t="str">
        <f t="shared" ca="1" si="40"/>
        <v/>
      </c>
      <c r="P93" s="1">
        <f t="shared" si="41"/>
        <v>0</v>
      </c>
      <c r="Q93" s="1">
        <f t="shared" ca="1" si="48"/>
        <v>0</v>
      </c>
      <c r="R93" s="1">
        <f t="shared" si="42"/>
        <v>0</v>
      </c>
      <c r="S93" s="1">
        <f t="shared" ca="1" si="43"/>
        <v>-31</v>
      </c>
      <c r="T93" s="1" t="str">
        <f>IF(H93="","",VLOOKUP(H93,'Соль SKU'!$A$1:$B$150,2,0))</f>
        <v/>
      </c>
      <c r="U93" s="1">
        <f t="shared" si="44"/>
        <v>9.4117647058823533</v>
      </c>
      <c r="V93" s="1">
        <f t="shared" si="45"/>
        <v>0</v>
      </c>
      <c r="W93" s="1">
        <f t="shared" si="46"/>
        <v>0</v>
      </c>
      <c r="X93" s="1" t="str">
        <f t="shared" ca="1" si="47"/>
        <v/>
      </c>
    </row>
    <row r="94" spans="10:24" ht="14" customHeight="1" x14ac:dyDescent="0.2">
      <c r="J94" s="11" t="str">
        <f t="shared" ca="1" si="39"/>
        <v/>
      </c>
      <c r="M94" s="19"/>
      <c r="N94" s="18" t="str">
        <f t="shared" ca="1" si="40"/>
        <v/>
      </c>
      <c r="P94" s="1">
        <f t="shared" si="41"/>
        <v>0</v>
      </c>
      <c r="Q94" s="1">
        <f t="shared" ca="1" si="48"/>
        <v>0</v>
      </c>
      <c r="R94" s="1">
        <f t="shared" si="42"/>
        <v>0</v>
      </c>
      <c r="S94" s="1">
        <f t="shared" ca="1" si="43"/>
        <v>-31</v>
      </c>
      <c r="T94" s="1" t="str">
        <f>IF(H94="","",VLOOKUP(H94,'Соль SKU'!$A$1:$B$150,2,0))</f>
        <v/>
      </c>
      <c r="U94" s="1">
        <f t="shared" si="44"/>
        <v>9.4117647058823533</v>
      </c>
      <c r="V94" s="1">
        <f t="shared" si="45"/>
        <v>0</v>
      </c>
      <c r="W94" s="1">
        <f t="shared" si="46"/>
        <v>0</v>
      </c>
      <c r="X94" s="1" t="str">
        <f t="shared" ca="1" si="47"/>
        <v/>
      </c>
    </row>
  </sheetData>
  <conditionalFormatting sqref="B2:B19 B21:B94">
    <cfRule type="expression" dxfId="10" priority="7">
      <formula>$B2&lt;&gt;$T2</formula>
    </cfRule>
  </conditionalFormatting>
  <conditionalFormatting sqref="J1:J19 J21:J1048576">
    <cfRule type="expression" dxfId="9" priority="9">
      <formula>IF(N1="",0, J1)  &lt; - 0.05* IF(N1="",0,N1)</formula>
    </cfRule>
    <cfRule type="expression" dxfId="8" priority="10">
      <formula>AND(IF(N1="",0, J1)  &gt;= - 0.05* IF(N1="",0,N1), IF(N1="",0, J1) &lt; 0)</formula>
    </cfRule>
    <cfRule type="expression" dxfId="7" priority="11">
      <formula>AND(IF(N1="",0, J1)  &lt;= 0.05* IF(N1="",0,N1), IF(N1="",0, J1) &gt; 0)</formula>
    </cfRule>
    <cfRule type="expression" dxfId="6" priority="12">
      <formula>IF(N1="",0,J1)  &gt; 0.05* IF(N1="",0,N1)</formula>
    </cfRule>
  </conditionalFormatting>
  <conditionalFormatting sqref="B20">
    <cfRule type="expression" dxfId="5" priority="1">
      <formula>$B20&lt;&gt;$T20</formula>
    </cfRule>
  </conditionalFormatting>
  <conditionalFormatting sqref="J20">
    <cfRule type="expression" dxfId="4" priority="2">
      <formula>IF(N20="",0, J20)  &lt; - 0.05* IF(N20="",0,N20)</formula>
    </cfRule>
    <cfRule type="expression" dxfId="3" priority="3">
      <formula>AND(IF(N20="",0, J20)  &gt;= - 0.05* IF(N20="",0,N20), IF(N20="",0, J20) &lt; 0)</formula>
    </cfRule>
    <cfRule type="expression" dxfId="2" priority="4">
      <formula>AND(IF(N20="",0, J20)  &lt;= 0.05* IF(N20="",0,N20), IF(N20="",0, J20) &gt; 0)</formula>
    </cfRule>
    <cfRule type="expression" dxfId="1" priority="5">
      <formula>IF(N20="",0,J20)  &gt; 0.05* IF(N20="",0,N20)</formula>
    </cfRule>
  </conditionalFormatting>
  <conditionalFormatting sqref="J1">
    <cfRule type="expression" dxfId="0" priority="214">
      <formula>SUMIF(J2:J94,"&gt;0")-SUMIF(J2:J94,"&lt;0")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B2:B94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E2:F94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L1:L94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H2:H94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694</v>
      </c>
    </row>
    <row r="2" spans="1:1" ht="14.5" customHeight="1" x14ac:dyDescent="0.2">
      <c r="A2" s="1" t="s">
        <v>706</v>
      </c>
    </row>
    <row r="3" spans="1:1" ht="14.5" customHeight="1" x14ac:dyDescent="0.2">
      <c r="A3" s="1" t="s">
        <v>707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4" t="s">
        <v>230</v>
      </c>
      <c r="B2" s="34">
        <v>-20.8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4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4" t="s">
        <v>695</v>
      </c>
    </row>
    <row r="2" spans="1:1" x14ac:dyDescent="0.2">
      <c r="A2" s="34" t="s">
        <v>691</v>
      </c>
    </row>
    <row r="3" spans="1:1" x14ac:dyDescent="0.2">
      <c r="A3" s="34" t="s">
        <v>696</v>
      </c>
    </row>
    <row r="4" spans="1:1" x14ac:dyDescent="0.2">
      <c r="A4" s="34" t="s">
        <v>708</v>
      </c>
    </row>
    <row r="5" spans="1:1" x14ac:dyDescent="0.2">
      <c r="A5" s="34" t="s">
        <v>693</v>
      </c>
    </row>
    <row r="6" spans="1:1" x14ac:dyDescent="0.2">
      <c r="A6" s="34" t="s">
        <v>709</v>
      </c>
    </row>
    <row r="7" spans="1:1" x14ac:dyDescent="0.2">
      <c r="A7" s="34" t="s">
        <v>709</v>
      </c>
    </row>
    <row r="8" spans="1:1" x14ac:dyDescent="0.2">
      <c r="A8" s="34" t="s">
        <v>709</v>
      </c>
    </row>
    <row r="9" spans="1:1" x14ac:dyDescent="0.2">
      <c r="A9" s="34" t="s">
        <v>709</v>
      </c>
    </row>
    <row r="10" spans="1:1" x14ac:dyDescent="0.2">
      <c r="A10" s="34" t="s">
        <v>709</v>
      </c>
    </row>
    <row r="11" spans="1:1" x14ac:dyDescent="0.2">
      <c r="A11" s="34" t="s">
        <v>709</v>
      </c>
    </row>
    <row r="12" spans="1:1" x14ac:dyDescent="0.2">
      <c r="A12" s="34" t="s">
        <v>709</v>
      </c>
    </row>
    <row r="13" spans="1:1" x14ac:dyDescent="0.2">
      <c r="A13" s="34" t="s">
        <v>700</v>
      </c>
    </row>
    <row r="14" spans="1:1" x14ac:dyDescent="0.2">
      <c r="A14" s="34" t="s">
        <v>700</v>
      </c>
    </row>
    <row r="15" spans="1:1" x14ac:dyDescent="0.2">
      <c r="A15" s="34" t="s">
        <v>705</v>
      </c>
    </row>
    <row r="16" spans="1:1" x14ac:dyDescent="0.2">
      <c r="A16" s="34" t="s">
        <v>710</v>
      </c>
    </row>
    <row r="17" spans="1:1" x14ac:dyDescent="0.2">
      <c r="A17" s="34" t="s">
        <v>703</v>
      </c>
    </row>
    <row r="18" spans="1:1" x14ac:dyDescent="0.2">
      <c r="A18" s="34" t="s">
        <v>711</v>
      </c>
    </row>
    <row r="19" spans="1:1" x14ac:dyDescent="0.2">
      <c r="A19" s="34" t="s">
        <v>704</v>
      </c>
    </row>
    <row r="20" spans="1:1" x14ac:dyDescent="0.2">
      <c r="A20" s="34" t="s">
        <v>698</v>
      </c>
    </row>
    <row r="21" spans="1:1" x14ac:dyDescent="0.2">
      <c r="A21" s="34" t="s">
        <v>702</v>
      </c>
    </row>
    <row r="22" spans="1:1" x14ac:dyDescent="0.2">
      <c r="A22" s="34" t="s">
        <v>701</v>
      </c>
    </row>
    <row r="23" spans="1:1" x14ac:dyDescent="0.2">
      <c r="A23" s="34" t="s">
        <v>712</v>
      </c>
    </row>
    <row r="24" spans="1:1" x14ac:dyDescent="0.2">
      <c r="A24" s="34" t="s">
        <v>713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0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2" x14ac:dyDescent="0.2">
      <c r="A1" s="34" t="s">
        <v>694</v>
      </c>
      <c r="B1" s="34" t="s">
        <v>694</v>
      </c>
    </row>
    <row r="2" spans="1:2" x14ac:dyDescent="0.2">
      <c r="A2" s="34" t="s">
        <v>247</v>
      </c>
      <c r="B2" s="34" t="s">
        <v>669</v>
      </c>
    </row>
    <row r="3" spans="1:2" x14ac:dyDescent="0.2">
      <c r="A3" s="34" t="s">
        <v>237</v>
      </c>
      <c r="B3" s="34" t="s">
        <v>667</v>
      </c>
    </row>
    <row r="4" spans="1:2" x14ac:dyDescent="0.2">
      <c r="A4" s="34" t="s">
        <v>236</v>
      </c>
      <c r="B4" s="34" t="s">
        <v>667</v>
      </c>
    </row>
    <row r="5" spans="1:2" x14ac:dyDescent="0.2">
      <c r="A5" s="34" t="s">
        <v>238</v>
      </c>
      <c r="B5" s="34" t="s">
        <v>667</v>
      </c>
    </row>
    <row r="6" spans="1:2" x14ac:dyDescent="0.2">
      <c r="A6" s="34" t="s">
        <v>239</v>
      </c>
      <c r="B6" s="34" t="s">
        <v>667</v>
      </c>
    </row>
    <row r="7" spans="1:2" x14ac:dyDescent="0.2">
      <c r="A7" s="34" t="s">
        <v>240</v>
      </c>
      <c r="B7" s="34" t="s">
        <v>667</v>
      </c>
    </row>
    <row r="8" spans="1:2" x14ac:dyDescent="0.2">
      <c r="A8" s="34" t="s">
        <v>233</v>
      </c>
      <c r="B8" s="34" t="s">
        <v>669</v>
      </c>
    </row>
    <row r="9" spans="1:2" x14ac:dyDescent="0.2">
      <c r="A9" s="34" t="s">
        <v>253</v>
      </c>
      <c r="B9" s="34" t="s">
        <v>667</v>
      </c>
    </row>
    <row r="10" spans="1:2" x14ac:dyDescent="0.2">
      <c r="A10" s="34" t="s">
        <v>251</v>
      </c>
      <c r="B10" s="34" t="s">
        <v>667</v>
      </c>
    </row>
    <row r="11" spans="1:2" x14ac:dyDescent="0.2">
      <c r="A11" s="34" t="s">
        <v>248</v>
      </c>
      <c r="B11" s="34" t="s">
        <v>669</v>
      </c>
    </row>
    <row r="12" spans="1:2" x14ac:dyDescent="0.2">
      <c r="A12" s="34" t="s">
        <v>258</v>
      </c>
      <c r="B12" s="34" t="s">
        <v>667</v>
      </c>
    </row>
    <row r="13" spans="1:2" x14ac:dyDescent="0.2">
      <c r="A13" s="34" t="s">
        <v>259</v>
      </c>
      <c r="B13" s="34" t="s">
        <v>667</v>
      </c>
    </row>
    <row r="14" spans="1:2" x14ac:dyDescent="0.2">
      <c r="A14" s="34" t="s">
        <v>245</v>
      </c>
      <c r="B14" s="34" t="s">
        <v>658</v>
      </c>
    </row>
    <row r="15" spans="1:2" x14ac:dyDescent="0.2">
      <c r="A15" s="34" t="s">
        <v>242</v>
      </c>
      <c r="B15" s="34" t="s">
        <v>667</v>
      </c>
    </row>
    <row r="16" spans="1:2" x14ac:dyDescent="0.2">
      <c r="A16" s="34" t="s">
        <v>235</v>
      </c>
      <c r="B16" s="34" t="s">
        <v>667</v>
      </c>
    </row>
    <row r="17" spans="1:2" x14ac:dyDescent="0.2">
      <c r="A17" s="34" t="s">
        <v>243</v>
      </c>
      <c r="B17" s="34" t="s">
        <v>667</v>
      </c>
    </row>
    <row r="18" spans="1:2" x14ac:dyDescent="0.2">
      <c r="A18" s="34" t="s">
        <v>562</v>
      </c>
      <c r="B18" s="34" t="s">
        <v>658</v>
      </c>
    </row>
    <row r="19" spans="1:2" x14ac:dyDescent="0.2">
      <c r="A19" s="34" t="s">
        <v>246</v>
      </c>
      <c r="B19" s="34" t="s">
        <v>658</v>
      </c>
    </row>
    <row r="20" spans="1:2" x14ac:dyDescent="0.2">
      <c r="A20" s="34" t="s">
        <v>244</v>
      </c>
      <c r="B20" s="34" t="s">
        <v>658</v>
      </c>
    </row>
    <row r="21" spans="1:2" x14ac:dyDescent="0.2">
      <c r="A21" s="34" t="s">
        <v>234</v>
      </c>
      <c r="B21" s="34" t="s">
        <v>658</v>
      </c>
    </row>
    <row r="22" spans="1:2" x14ac:dyDescent="0.2">
      <c r="A22" s="34" t="s">
        <v>241</v>
      </c>
      <c r="B22" s="34" t="s">
        <v>667</v>
      </c>
    </row>
    <row r="23" spans="1:2" x14ac:dyDescent="0.2">
      <c r="A23" s="34" t="s">
        <v>252</v>
      </c>
      <c r="B23" s="34" t="s">
        <v>667</v>
      </c>
    </row>
    <row r="24" spans="1:2" x14ac:dyDescent="0.2">
      <c r="A24" s="34" t="s">
        <v>255</v>
      </c>
      <c r="B24" s="34" t="s">
        <v>658</v>
      </c>
    </row>
    <row r="25" spans="1:2" x14ac:dyDescent="0.2">
      <c r="A25" s="34" t="s">
        <v>257</v>
      </c>
      <c r="B25" s="34" t="s">
        <v>667</v>
      </c>
    </row>
    <row r="26" spans="1:2" x14ac:dyDescent="0.2">
      <c r="A26" s="34" t="s">
        <v>250</v>
      </c>
      <c r="B26" s="34" t="s">
        <v>667</v>
      </c>
    </row>
    <row r="27" spans="1:2" x14ac:dyDescent="0.2">
      <c r="A27" s="34" t="s">
        <v>254</v>
      </c>
      <c r="B27" s="34" t="s">
        <v>667</v>
      </c>
    </row>
    <row r="28" spans="1:2" x14ac:dyDescent="0.2">
      <c r="A28" s="34" t="s">
        <v>249</v>
      </c>
      <c r="B28" s="34" t="s">
        <v>658</v>
      </c>
    </row>
    <row r="29" spans="1:2" x14ac:dyDescent="0.2">
      <c r="A29" s="34" t="s">
        <v>256</v>
      </c>
      <c r="B29" s="34" t="s">
        <v>658</v>
      </c>
    </row>
    <row r="30" spans="1:2" x14ac:dyDescent="0.2">
      <c r="A30" s="34" t="s">
        <v>714</v>
      </c>
      <c r="B30" s="34" t="s">
        <v>715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47</cp:revision>
  <dcterms:created xsi:type="dcterms:W3CDTF">2020-12-13T08:44:49Z</dcterms:created>
  <dcterms:modified xsi:type="dcterms:W3CDTF">2021-09-16T13:16:06Z</dcterms:modified>
  <dc:language>en-US</dc:language>
</cp:coreProperties>
</file>