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rklidenberg/Yandex.Disk.localized/master/code/git/2020.10-umalat/umalat/app/data/static/samples/inputs/by_department/mozzarella/"/>
    </mc:Choice>
  </mc:AlternateContent>
  <xr:revisionPtr revIDLastSave="0" documentId="13_ncr:1_{8444FBB8-101A-F649-B23C-7C86C48C11D5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V24" i="4" l="1"/>
  <c r="W24" i="4" s="1"/>
  <c r="P24" i="4" s="1"/>
  <c r="U24" i="4"/>
  <c r="T24" i="4"/>
  <c r="R24" i="4"/>
  <c r="A24" i="4"/>
  <c r="X23" i="4"/>
  <c r="N23" i="4" s="1"/>
  <c r="V23" i="4"/>
  <c r="W23" i="4" s="1"/>
  <c r="U23" i="4"/>
  <c r="T23" i="4"/>
  <c r="R23" i="4"/>
  <c r="Q23" i="4"/>
  <c r="P23" i="4"/>
  <c r="J23" i="4"/>
  <c r="V22" i="4"/>
  <c r="W22" i="4" s="1"/>
  <c r="P22" i="4" s="1"/>
  <c r="U22" i="4"/>
  <c r="T22" i="4"/>
  <c r="R22" i="4"/>
  <c r="A22" i="4"/>
  <c r="X21" i="4"/>
  <c r="N21" i="4" s="1"/>
  <c r="V21" i="4"/>
  <c r="W21" i="4" s="1"/>
  <c r="U21" i="4"/>
  <c r="T21" i="4"/>
  <c r="R21" i="4"/>
  <c r="Q21" i="4"/>
  <c r="P21" i="4"/>
  <c r="J21" i="4"/>
  <c r="X19" i="4"/>
  <c r="N19" i="4" s="1"/>
  <c r="V19" i="4"/>
  <c r="W19" i="4" s="1"/>
  <c r="U19" i="4"/>
  <c r="T19" i="4"/>
  <c r="R19" i="4"/>
  <c r="Q19" i="4"/>
  <c r="P19" i="4"/>
  <c r="J19" i="4"/>
  <c r="X15" i="4"/>
  <c r="N15" i="4" s="1"/>
  <c r="V15" i="4"/>
  <c r="U15" i="4"/>
  <c r="T15" i="4"/>
  <c r="R15" i="4"/>
  <c r="Q15" i="4"/>
  <c r="P15" i="4"/>
  <c r="J15" i="4"/>
  <c r="X11" i="4"/>
  <c r="N11" i="4" s="1"/>
  <c r="V11" i="4"/>
  <c r="U11" i="4"/>
  <c r="T11" i="4"/>
  <c r="R11" i="4"/>
  <c r="Q11" i="4"/>
  <c r="P11" i="4"/>
  <c r="J11" i="4"/>
  <c r="X14" i="3"/>
  <c r="N14" i="3" s="1"/>
  <c r="V14" i="3"/>
  <c r="W14" i="3" s="1"/>
  <c r="U14" i="3"/>
  <c r="T14" i="3"/>
  <c r="R14" i="3"/>
  <c r="Q14" i="3"/>
  <c r="P14" i="3"/>
  <c r="J14" i="3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18" i="4"/>
  <c r="N18" i="4" s="1"/>
  <c r="V18" i="4"/>
  <c r="U18" i="4"/>
  <c r="T18" i="4"/>
  <c r="R18" i="4"/>
  <c r="Q18" i="4"/>
  <c r="P18" i="4"/>
  <c r="J18" i="4"/>
  <c r="V20" i="4"/>
  <c r="U20" i="4"/>
  <c r="T20" i="4"/>
  <c r="R20" i="4"/>
  <c r="A20" i="4"/>
  <c r="X17" i="4"/>
  <c r="N17" i="4" s="1"/>
  <c r="V17" i="4"/>
  <c r="U17" i="4"/>
  <c r="T17" i="4"/>
  <c r="R17" i="4"/>
  <c r="Q17" i="4"/>
  <c r="P17" i="4"/>
  <c r="J17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J13" i="4"/>
  <c r="X14" i="4"/>
  <c r="N14" i="4" s="1"/>
  <c r="V14" i="4"/>
  <c r="U14" i="4"/>
  <c r="T14" i="4"/>
  <c r="R14" i="4"/>
  <c r="Q14" i="4"/>
  <c r="P14" i="4"/>
  <c r="J14" i="4"/>
  <c r="V12" i="4"/>
  <c r="U12" i="4"/>
  <c r="T12" i="4"/>
  <c r="R12" i="4"/>
  <c r="A12" i="4"/>
  <c r="X10" i="4"/>
  <c r="N10" i="4" s="1"/>
  <c r="V10" i="4"/>
  <c r="U10" i="4"/>
  <c r="T10" i="4"/>
  <c r="R10" i="4"/>
  <c r="Q10" i="4"/>
  <c r="P10" i="4"/>
  <c r="J10" i="4"/>
  <c r="V9" i="4"/>
  <c r="U9" i="4"/>
  <c r="W9" i="4" s="1"/>
  <c r="P9" i="4" s="1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123" i="3"/>
  <c r="N123" i="3" s="1"/>
  <c r="V123" i="3"/>
  <c r="U123" i="3"/>
  <c r="T123" i="3"/>
  <c r="R123" i="3"/>
  <c r="Q123" i="3"/>
  <c r="P123" i="3"/>
  <c r="J123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W119" i="3" s="1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W83" i="3" s="1"/>
  <c r="U83" i="3"/>
  <c r="T83" i="3"/>
  <c r="R83" i="3"/>
  <c r="Q83" i="3"/>
  <c r="P83" i="3"/>
  <c r="J83" i="3"/>
  <c r="X82" i="3"/>
  <c r="N82" i="3" s="1"/>
  <c r="V82" i="3"/>
  <c r="W82" i="3" s="1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W80" i="3" s="1"/>
  <c r="U80" i="3"/>
  <c r="T80" i="3"/>
  <c r="R80" i="3"/>
  <c r="Q80" i="3"/>
  <c r="P80" i="3"/>
  <c r="J80" i="3"/>
  <c r="X79" i="3"/>
  <c r="N79" i="3" s="1"/>
  <c r="V79" i="3"/>
  <c r="W79" i="3" s="1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W76" i="3" s="1"/>
  <c r="U76" i="3"/>
  <c r="T76" i="3"/>
  <c r="R76" i="3"/>
  <c r="Q76" i="3"/>
  <c r="P76" i="3"/>
  <c r="J76" i="3"/>
  <c r="X75" i="3"/>
  <c r="N75" i="3" s="1"/>
  <c r="V75" i="3"/>
  <c r="W75" i="3" s="1"/>
  <c r="U75" i="3"/>
  <c r="T75" i="3"/>
  <c r="R75" i="3"/>
  <c r="Q75" i="3"/>
  <c r="P75" i="3"/>
  <c r="J75" i="3"/>
  <c r="X74" i="3"/>
  <c r="N74" i="3" s="1"/>
  <c r="V74" i="3"/>
  <c r="W74" i="3" s="1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W64" i="3" s="1"/>
  <c r="U64" i="3"/>
  <c r="T64" i="3"/>
  <c r="R64" i="3"/>
  <c r="Q64" i="3"/>
  <c r="P64" i="3"/>
  <c r="J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X61" i="3"/>
  <c r="N61" i="3" s="1"/>
  <c r="V61" i="3"/>
  <c r="W61" i="3" s="1"/>
  <c r="U61" i="3"/>
  <c r="T61" i="3"/>
  <c r="R61" i="3"/>
  <c r="Q61" i="3"/>
  <c r="P61" i="3"/>
  <c r="J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W58" i="3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W50" i="3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W42" i="3" s="1"/>
  <c r="U42" i="3"/>
  <c r="T42" i="3"/>
  <c r="R42" i="3"/>
  <c r="Q42" i="3"/>
  <c r="P42" i="3"/>
  <c r="J42" i="3"/>
  <c r="X41" i="3"/>
  <c r="N41" i="3" s="1"/>
  <c r="V41" i="3"/>
  <c r="W41" i="3" s="1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W38" i="3" s="1"/>
  <c r="U38" i="3"/>
  <c r="T38" i="3"/>
  <c r="R38" i="3"/>
  <c r="Q38" i="3"/>
  <c r="P38" i="3"/>
  <c r="J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X34" i="3"/>
  <c r="N34" i="3" s="1"/>
  <c r="V34" i="3"/>
  <c r="W34" i="3" s="1"/>
  <c r="U34" i="3"/>
  <c r="T34" i="3"/>
  <c r="R34" i="3"/>
  <c r="Q34" i="3"/>
  <c r="P34" i="3"/>
  <c r="J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W30" i="3" s="1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7" i="3"/>
  <c r="U27" i="3"/>
  <c r="W27" i="3" s="1"/>
  <c r="P27" i="3" s="1"/>
  <c r="T27" i="3"/>
  <c r="R27" i="3"/>
  <c r="A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V19" i="3"/>
  <c r="W19" i="3" s="1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V15" i="3"/>
  <c r="W15" i="3" s="1"/>
  <c r="P15" i="3" s="1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V11" i="3"/>
  <c r="U11" i="3"/>
  <c r="T11" i="3"/>
  <c r="R11" i="3"/>
  <c r="A11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L67" i="2"/>
  <c r="K67" i="2"/>
  <c r="F67" i="2"/>
  <c r="E67" i="2"/>
  <c r="F64" i="2"/>
  <c r="E64" i="2"/>
  <c r="G64" i="2" s="1"/>
  <c r="G63" i="2"/>
  <c r="F63" i="2"/>
  <c r="E63" i="2"/>
  <c r="F62" i="2"/>
  <c r="E62" i="2"/>
  <c r="G62" i="2" s="1"/>
  <c r="K62" i="2" s="1"/>
  <c r="L62" i="2" s="1"/>
  <c r="F59" i="2"/>
  <c r="E59" i="2"/>
  <c r="G59" i="2" s="1"/>
  <c r="K59" i="2" s="1"/>
  <c r="L59" i="2" s="1"/>
  <c r="G56" i="2"/>
  <c r="F56" i="2"/>
  <c r="E56" i="2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F45" i="2"/>
  <c r="E45" i="2"/>
  <c r="G45" i="2" s="1"/>
  <c r="G44" i="2"/>
  <c r="F44" i="2"/>
  <c r="E44" i="2"/>
  <c r="G43" i="2"/>
  <c r="F43" i="2"/>
  <c r="E43" i="2"/>
  <c r="F42" i="2"/>
  <c r="E42" i="2"/>
  <c r="G42" i="2" s="1"/>
  <c r="G39" i="2"/>
  <c r="F39" i="2"/>
  <c r="E39" i="2"/>
  <c r="F38" i="2"/>
  <c r="E38" i="2"/>
  <c r="G38" i="2" s="1"/>
  <c r="F37" i="2"/>
  <c r="E37" i="2"/>
  <c r="G37" i="2" s="1"/>
  <c r="G36" i="2"/>
  <c r="F36" i="2"/>
  <c r="E36" i="2"/>
  <c r="G35" i="2"/>
  <c r="F35" i="2"/>
  <c r="E35" i="2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G20" i="2"/>
  <c r="F20" i="2"/>
  <c r="E20" i="2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G15" i="2"/>
  <c r="F15" i="2"/>
  <c r="E15" i="2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16" i="3"/>
  <c r="A13" i="3"/>
  <c r="A26" i="3"/>
  <c r="A25" i="3"/>
  <c r="A23" i="3"/>
  <c r="A24" i="3"/>
  <c r="A14" i="3"/>
  <c r="A21" i="3"/>
  <c r="A12" i="3"/>
  <c r="A17" i="3"/>
  <c r="A22" i="3"/>
  <c r="S2" i="4"/>
  <c r="A19" i="3"/>
  <c r="K42" i="2" l="1"/>
  <c r="L42" i="2" s="1"/>
  <c r="K23" i="2"/>
  <c r="L23" i="2" s="1"/>
  <c r="W35" i="3"/>
  <c r="W14" i="4"/>
  <c r="W55" i="3"/>
  <c r="W57" i="3"/>
  <c r="W72" i="3"/>
  <c r="W102" i="3"/>
  <c r="W103" i="3"/>
  <c r="W105" i="3"/>
  <c r="W106" i="3"/>
  <c r="W107" i="3"/>
  <c r="W108" i="3"/>
  <c r="W110" i="3"/>
  <c r="W111" i="3"/>
  <c r="W112" i="3"/>
  <c r="W114" i="3"/>
  <c r="W115" i="3"/>
  <c r="W116" i="3"/>
  <c r="W118" i="3"/>
  <c r="W88" i="3"/>
  <c r="W92" i="3"/>
  <c r="W95" i="3"/>
  <c r="W98" i="3"/>
  <c r="W120" i="3"/>
  <c r="W123" i="3"/>
  <c r="W84" i="3"/>
  <c r="W87" i="3"/>
  <c r="W93" i="3"/>
  <c r="W99" i="3"/>
  <c r="W8" i="4"/>
  <c r="W16" i="4"/>
  <c r="P16" i="4" s="1"/>
  <c r="W18" i="4"/>
  <c r="W15" i="4"/>
  <c r="W100" i="4"/>
  <c r="W105" i="4"/>
  <c r="W108" i="4"/>
  <c r="W109" i="4"/>
  <c r="W113" i="4"/>
  <c r="W117" i="4"/>
  <c r="W28" i="4"/>
  <c r="W54" i="4"/>
  <c r="W56" i="4"/>
  <c r="W61" i="4"/>
  <c r="W63" i="4"/>
  <c r="W65" i="4"/>
  <c r="W69" i="4"/>
  <c r="W75" i="4"/>
  <c r="W77" i="4"/>
  <c r="W81" i="4"/>
  <c r="W40" i="4"/>
  <c r="W53" i="4"/>
  <c r="W74" i="4"/>
  <c r="W97" i="4"/>
  <c r="W3" i="4"/>
  <c r="P3" i="4" s="1"/>
  <c r="W6" i="4"/>
  <c r="W17" i="4"/>
  <c r="W20" i="4"/>
  <c r="P20" i="4" s="1"/>
  <c r="W25" i="4"/>
  <c r="W29" i="4"/>
  <c r="W30" i="4"/>
  <c r="W31" i="4"/>
  <c r="W32" i="4"/>
  <c r="W44" i="4"/>
  <c r="W4" i="4"/>
  <c r="W7" i="4"/>
  <c r="P7" i="4" s="1"/>
  <c r="W33" i="4"/>
  <c r="W82" i="4"/>
  <c r="W83" i="4"/>
  <c r="W84" i="4"/>
  <c r="W85" i="4"/>
  <c r="W89" i="4"/>
  <c r="W90" i="4"/>
  <c r="W93" i="4"/>
  <c r="W121" i="4"/>
  <c r="W5" i="4"/>
  <c r="W13" i="4"/>
  <c r="W41" i="4"/>
  <c r="W45" i="4"/>
  <c r="W47" i="4"/>
  <c r="W48" i="4"/>
  <c r="W49" i="4"/>
  <c r="W60" i="4"/>
  <c r="W98" i="4"/>
  <c r="W99" i="4"/>
  <c r="W73" i="4"/>
  <c r="W42" i="4"/>
  <c r="W43" i="4"/>
  <c r="W57" i="4"/>
  <c r="W58" i="4"/>
  <c r="W59" i="4"/>
  <c r="W70" i="4"/>
  <c r="W72" i="4"/>
  <c r="W87" i="4"/>
  <c r="W88" i="4"/>
  <c r="W111" i="4"/>
  <c r="W112" i="4"/>
  <c r="W122" i="4"/>
  <c r="W123" i="4"/>
  <c r="W124" i="4"/>
  <c r="W64" i="4"/>
  <c r="W76" i="4"/>
  <c r="W91" i="4"/>
  <c r="W92" i="4"/>
  <c r="W101" i="4"/>
  <c r="W102" i="4"/>
  <c r="W103" i="4"/>
  <c r="W104" i="4"/>
  <c r="W114" i="4"/>
  <c r="W115" i="4"/>
  <c r="W116" i="4"/>
  <c r="W11" i="4"/>
  <c r="W2" i="4"/>
  <c r="W10" i="4"/>
  <c r="W26" i="4"/>
  <c r="W27" i="4"/>
  <c r="W35" i="4"/>
  <c r="W36" i="4"/>
  <c r="W37" i="4"/>
  <c r="W38" i="4"/>
  <c r="W52" i="4"/>
  <c r="W68" i="4"/>
  <c r="W79" i="4"/>
  <c r="W80" i="4"/>
  <c r="W95" i="4"/>
  <c r="W96" i="4"/>
  <c r="W106" i="4"/>
  <c r="W107" i="4"/>
  <c r="W118" i="4"/>
  <c r="W119" i="4"/>
  <c r="W120" i="4"/>
  <c r="W12" i="4"/>
  <c r="P12" i="4" s="1"/>
  <c r="W39" i="3"/>
  <c r="W43" i="3"/>
  <c r="W47" i="3"/>
  <c r="W96" i="3"/>
  <c r="W100" i="3"/>
  <c r="W31" i="3"/>
  <c r="W91" i="3"/>
  <c r="W104" i="3"/>
  <c r="W21" i="3"/>
  <c r="W23" i="3"/>
  <c r="W25" i="3"/>
  <c r="W37" i="3"/>
  <c r="W44" i="3"/>
  <c r="W89" i="3"/>
  <c r="W10" i="3"/>
  <c r="W12" i="3"/>
  <c r="W13" i="3"/>
  <c r="W20" i="3"/>
  <c r="P20" i="3" s="1"/>
  <c r="W28" i="3"/>
  <c r="W29" i="3"/>
  <c r="W48" i="3"/>
  <c r="W49" i="3"/>
  <c r="W56" i="3"/>
  <c r="W77" i="3"/>
  <c r="W86" i="3"/>
  <c r="W90" i="3"/>
  <c r="W109" i="3"/>
  <c r="W117" i="3"/>
  <c r="W122" i="3"/>
  <c r="W2" i="3"/>
  <c r="W3" i="3"/>
  <c r="W4" i="3"/>
  <c r="W5" i="3"/>
  <c r="W6" i="3"/>
  <c r="W7" i="3"/>
  <c r="W18" i="3"/>
  <c r="P18" i="3" s="1"/>
  <c r="W22" i="3"/>
  <c r="W24" i="3"/>
  <c r="W36" i="3"/>
  <c r="W45" i="3"/>
  <c r="W85" i="3"/>
  <c r="W94" i="3"/>
  <c r="W121" i="3"/>
  <c r="W8" i="3"/>
  <c r="W9" i="3"/>
  <c r="W11" i="3"/>
  <c r="P11" i="3" s="1"/>
  <c r="W16" i="3"/>
  <c r="W17" i="3"/>
  <c r="W32" i="3"/>
  <c r="W33" i="3"/>
  <c r="W40" i="3"/>
  <c r="W51" i="3"/>
  <c r="W59" i="3"/>
  <c r="Q24" i="4"/>
  <c r="Q22" i="4"/>
  <c r="Q11" i="3"/>
  <c r="A5" i="3"/>
  <c r="Q15" i="3"/>
  <c r="A4" i="3"/>
  <c r="A3" i="3"/>
  <c r="Q9" i="4"/>
  <c r="A10" i="3"/>
  <c r="A8" i="3"/>
  <c r="A7" i="3"/>
  <c r="A9" i="3"/>
  <c r="Q20" i="3"/>
  <c r="Q3" i="4"/>
  <c r="A6" i="3"/>
  <c r="Q20" i="4"/>
  <c r="Q7" i="4"/>
  <c r="S2" i="3"/>
  <c r="Q12" i="4"/>
  <c r="Q27" i="3"/>
  <c r="Q18" i="3"/>
  <c r="A2" i="3"/>
  <c r="Q16" i="4"/>
  <c r="S22" i="4" l="1"/>
  <c r="S24" i="4"/>
  <c r="S11" i="3"/>
  <c r="S15" i="3"/>
  <c r="S18" i="3"/>
  <c r="S20" i="3"/>
  <c r="S27" i="3"/>
  <c r="S9" i="4"/>
  <c r="S12" i="4"/>
  <c r="S20" i="4"/>
  <c r="S7" i="4"/>
  <c r="S16" i="4"/>
  <c r="S3" i="4"/>
  <c r="K2" i="2"/>
  <c r="L2" i="2" s="1"/>
  <c r="K4" i="2"/>
  <c r="L4" i="2" s="1"/>
  <c r="K11" i="2"/>
  <c r="L11" i="2" s="1"/>
  <c r="W65" i="3"/>
  <c r="W66" i="3"/>
  <c r="W73" i="3"/>
  <c r="W78" i="3"/>
  <c r="W81" i="3"/>
  <c r="W97" i="3"/>
  <c r="W113" i="3"/>
  <c r="W101" i="3"/>
  <c r="W69" i="3"/>
  <c r="W70" i="3"/>
  <c r="W78" i="4"/>
  <c r="W94" i="4"/>
  <c r="W110" i="4"/>
  <c r="W34" i="4"/>
  <c r="W39" i="4"/>
  <c r="W50" i="4"/>
  <c r="W55" i="4"/>
  <c r="W66" i="4"/>
  <c r="W71" i="4"/>
  <c r="W46" i="4"/>
  <c r="W51" i="4"/>
  <c r="W62" i="4"/>
  <c r="W67" i="4"/>
  <c r="W86" i="4"/>
  <c r="S23" i="4"/>
  <c r="S17" i="4"/>
  <c r="S21" i="4"/>
  <c r="S28" i="3"/>
  <c r="A5" i="4"/>
  <c r="S21" i="3"/>
  <c r="S25" i="4"/>
  <c r="S18" i="4"/>
  <c r="A17" i="4"/>
  <c r="A4" i="4"/>
  <c r="A8" i="4"/>
  <c r="S16" i="3"/>
  <c r="S13" i="4"/>
  <c r="X24" i="4"/>
  <c r="S19" i="3"/>
  <c r="A6" i="4"/>
  <c r="A21" i="4"/>
  <c r="A23" i="4"/>
  <c r="A18" i="4"/>
  <c r="S4" i="4"/>
  <c r="S3" i="3"/>
  <c r="X3" i="4"/>
  <c r="A11" i="4"/>
  <c r="A15" i="4"/>
  <c r="A13" i="4"/>
  <c r="A10" i="4"/>
  <c r="A14" i="4"/>
  <c r="A19" i="4"/>
  <c r="S10" i="4"/>
  <c r="A2" i="4"/>
  <c r="S8" i="4"/>
  <c r="N24" i="4" l="1"/>
  <c r="N3" i="4"/>
  <c r="S11" i="4"/>
  <c r="S12" i="3"/>
  <c r="X20" i="3"/>
  <c r="X22" i="4"/>
  <c r="S17" i="3"/>
  <c r="S19" i="4"/>
  <c r="S4" i="3"/>
  <c r="S14" i="4"/>
  <c r="X9" i="4"/>
  <c r="S22" i="3"/>
  <c r="J24" i="4"/>
  <c r="S29" i="3"/>
  <c r="S26" i="4"/>
  <c r="S5" i="4"/>
  <c r="X12" i="4"/>
  <c r="J3" i="4"/>
  <c r="S15" i="4"/>
  <c r="N12" i="4" l="1"/>
  <c r="N20" i="3"/>
  <c r="N22" i="4"/>
  <c r="N9" i="4"/>
  <c r="S6" i="4"/>
  <c r="S27" i="4"/>
  <c r="X16" i="4"/>
  <c r="X18" i="3"/>
  <c r="J22" i="4"/>
  <c r="J12" i="4"/>
  <c r="X20" i="4"/>
  <c r="S30" i="3"/>
  <c r="J9" i="4"/>
  <c r="S13" i="3"/>
  <c r="J20" i="3"/>
  <c r="S23" i="3"/>
  <c r="S5" i="3"/>
  <c r="N20" i="4" l="1"/>
  <c r="N16" i="4"/>
  <c r="N18" i="3"/>
  <c r="S28" i="4"/>
  <c r="J16" i="4"/>
  <c r="X7" i="4"/>
  <c r="S6" i="3"/>
  <c r="S24" i="3"/>
  <c r="S31" i="3"/>
  <c r="J18" i="3"/>
  <c r="J20" i="4"/>
  <c r="S14" i="3"/>
  <c r="N7" i="4" l="1"/>
  <c r="X15" i="3"/>
  <c r="S7" i="3"/>
  <c r="S32" i="3"/>
  <c r="S29" i="4"/>
  <c r="J7" i="4"/>
  <c r="S25" i="3"/>
  <c r="N15" i="3" l="1"/>
  <c r="S8" i="3"/>
  <c r="S30" i="4"/>
  <c r="S33" i="3"/>
  <c r="S34" i="3" s="1"/>
  <c r="S31" i="4"/>
  <c r="S26" i="3"/>
  <c r="J15" i="3"/>
  <c r="X27" i="3"/>
  <c r="S35" i="3"/>
  <c r="S9" i="3"/>
  <c r="S10" i="3" s="1"/>
  <c r="X11" i="3" s="1"/>
  <c r="S36" i="3"/>
  <c r="S32" i="4"/>
  <c r="S33" i="4" s="1"/>
  <c r="S34" i="4" s="1"/>
  <c r="N11" i="3" l="1"/>
  <c r="N27" i="3"/>
  <c r="S35" i="4"/>
  <c r="S36" i="4" s="1"/>
  <c r="J11" i="3"/>
  <c r="S37" i="3"/>
  <c r="S38" i="3" s="1"/>
  <c r="J27" i="3"/>
  <c r="S39" i="3"/>
  <c r="S40" i="3" s="1"/>
  <c r="S37" i="4"/>
  <c r="S38" i="4" s="1"/>
  <c r="S39" i="4"/>
  <c r="S41" i="3"/>
  <c r="S42" i="3" s="1"/>
  <c r="S43" i="3"/>
  <c r="S44" i="3" s="1"/>
  <c r="S40" i="4"/>
  <c r="S41" i="4"/>
  <c r="S45" i="3"/>
  <c r="S46" i="3" s="1"/>
  <c r="S47" i="3"/>
  <c r="S48" i="3" s="1"/>
  <c r="S42" i="4"/>
  <c r="S43" i="4"/>
  <c r="S49" i="3"/>
  <c r="S50" i="3" s="1"/>
  <c r="S51" i="3"/>
  <c r="S52" i="3" s="1"/>
  <c r="S44" i="4"/>
  <c r="S45" i="4"/>
  <c r="S46" i="4" s="1"/>
  <c r="S53" i="3"/>
  <c r="S54" i="3" s="1"/>
  <c r="S55" i="3"/>
  <c r="S56" i="3" s="1"/>
  <c r="S47" i="4"/>
  <c r="S48" i="4"/>
  <c r="S57" i="3"/>
  <c r="S58" i="3" s="1"/>
  <c r="S59" i="3" s="1"/>
  <c r="S60" i="3"/>
  <c r="S61" i="3" s="1"/>
  <c r="S49" i="4"/>
  <c r="S50" i="4"/>
  <c r="S62" i="3"/>
  <c r="S63" i="3" s="1"/>
  <c r="S64" i="3"/>
  <c r="S65" i="3" s="1"/>
  <c r="S51" i="4"/>
  <c r="S52" i="4"/>
  <c r="S66" i="3"/>
  <c r="S67" i="3"/>
  <c r="S53" i="4"/>
  <c r="S54" i="4" s="1"/>
  <c r="S55" i="4"/>
  <c r="S68" i="3"/>
  <c r="S69" i="3"/>
  <c r="S56" i="4"/>
  <c r="S57" i="4"/>
  <c r="S70" i="3"/>
  <c r="S71" i="3"/>
  <c r="S58" i="4"/>
  <c r="S59" i="4"/>
  <c r="S72" i="3"/>
  <c r="S73" i="3" s="1"/>
  <c r="S74" i="3"/>
  <c r="S60" i="4"/>
  <c r="S61" i="4"/>
  <c r="S75" i="3"/>
  <c r="S76" i="3"/>
  <c r="S62" i="4"/>
  <c r="S63" i="4"/>
  <c r="S77" i="3"/>
  <c r="S78" i="3"/>
  <c r="S64" i="4"/>
  <c r="S65" i="4"/>
  <c r="S79" i="3"/>
  <c r="S80" i="3"/>
  <c r="S81" i="3" s="1"/>
  <c r="S66" i="4"/>
  <c r="S67" i="4"/>
  <c r="S82" i="3"/>
  <c r="S83" i="3"/>
  <c r="S68" i="4"/>
  <c r="S69" i="4"/>
  <c r="S84" i="3"/>
  <c r="S85" i="3"/>
  <c r="S70" i="4"/>
  <c r="S71" i="4"/>
  <c r="S86" i="3"/>
  <c r="S87" i="3"/>
  <c r="S72" i="4"/>
  <c r="S73" i="4"/>
  <c r="S88" i="3"/>
  <c r="S89" i="3" s="1"/>
  <c r="S90" i="3"/>
  <c r="S74" i="4"/>
  <c r="S75" i="4"/>
  <c r="S91" i="3"/>
  <c r="S92" i="3"/>
  <c r="S76" i="4"/>
  <c r="S77" i="4"/>
  <c r="S93" i="3"/>
  <c r="S94" i="3"/>
  <c r="S78" i="4"/>
  <c r="S79" i="4"/>
  <c r="S95" i="3"/>
  <c r="S96" i="3"/>
  <c r="S97" i="3" s="1"/>
  <c r="S80" i="4"/>
  <c r="S81" i="4"/>
  <c r="S98" i="3"/>
  <c r="S99" i="3"/>
  <c r="S82" i="4"/>
  <c r="S83" i="4"/>
  <c r="S100" i="3"/>
  <c r="S101" i="3"/>
  <c r="S84" i="4"/>
  <c r="S85" i="4"/>
  <c r="S102" i="3"/>
  <c r="S103" i="3"/>
  <c r="S86" i="4"/>
  <c r="S87" i="4"/>
  <c r="S104" i="3"/>
  <c r="S105" i="3"/>
  <c r="S88" i="4"/>
  <c r="S89" i="4"/>
  <c r="S106" i="3"/>
  <c r="S107" i="3"/>
  <c r="S90" i="4"/>
  <c r="S91" i="4"/>
  <c r="S108" i="3"/>
  <c r="S109" i="3"/>
  <c r="S110" i="3" s="1"/>
  <c r="S92" i="4"/>
  <c r="S93" i="4"/>
  <c r="S111" i="3"/>
  <c r="S112" i="3"/>
  <c r="S94" i="4"/>
  <c r="S95" i="4"/>
  <c r="S113" i="3"/>
  <c r="S114" i="3"/>
  <c r="S96" i="4"/>
  <c r="S97" i="4"/>
  <c r="S115" i="3"/>
  <c r="S116" i="3"/>
  <c r="S98" i="4"/>
  <c r="S99" i="4"/>
  <c r="S117" i="3"/>
  <c r="S118" i="3"/>
  <c r="S100" i="4"/>
  <c r="S101" i="4"/>
  <c r="S119" i="3"/>
  <c r="S120" i="3"/>
  <c r="S102" i="4"/>
  <c r="S103" i="4"/>
  <c r="S121" i="3"/>
  <c r="S122" i="3"/>
  <c r="S104" i="4"/>
  <c r="S105" i="4"/>
  <c r="S123" i="3"/>
  <c r="S106" i="4"/>
  <c r="S107" i="4"/>
  <c r="S108" i="4"/>
  <c r="S109" i="4"/>
  <c r="S110" i="4"/>
  <c r="S111" i="4" s="1"/>
  <c r="S112" i="4"/>
  <c r="S113" i="4"/>
  <c r="S114" i="4"/>
  <c r="S115" i="4"/>
  <c r="S116" i="4"/>
  <c r="S117" i="4"/>
  <c r="S118" i="4"/>
  <c r="S119" i="4" s="1"/>
  <c r="S120" i="4"/>
  <c r="S121" i="4"/>
  <c r="S122" i="4"/>
  <c r="S123" i="4"/>
  <c r="S124" i="4"/>
</calcChain>
</file>

<file path=xl/sharedStrings.xml><?xml version="1.0" encoding="utf-8"?>
<sst xmlns="http://schemas.openxmlformats.org/spreadsheetml/2006/main" count="3360" uniqueCount="711">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</sst>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3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2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2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2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2">
      <c r="A13" s="20">
        <v>44197</v>
      </c>
      <c r="DW13" s="1">
        <v>0</v>
      </c>
      <c r="DX13" s="21">
        <v>44197</v>
      </c>
    </row>
    <row r="14" spans="1:130" x14ac:dyDescent="0.2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2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2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2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2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2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2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2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2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2">
      <c r="A23" s="20">
        <v>44207</v>
      </c>
      <c r="DW23" s="1">
        <v>0</v>
      </c>
      <c r="DX23" s="21">
        <v>44207</v>
      </c>
    </row>
    <row r="24" spans="1:128" x14ac:dyDescent="0.2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2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2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2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2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2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2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2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2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2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2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2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2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2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2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2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2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2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2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2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2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2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2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2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2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2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2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2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2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2">
      <c r="A53" s="20">
        <v>44237</v>
      </c>
      <c r="DW53" s="1">
        <v>0</v>
      </c>
      <c r="DX53" s="21">
        <v>44237</v>
      </c>
    </row>
    <row r="54" spans="1:128" x14ac:dyDescent="0.2">
      <c r="A54" s="20">
        <v>44238</v>
      </c>
      <c r="DW54" s="1">
        <v>0</v>
      </c>
      <c r="DX54" s="21">
        <v>44238</v>
      </c>
    </row>
    <row r="55" spans="1:128" x14ac:dyDescent="0.2">
      <c r="A55" s="20">
        <v>44239</v>
      </c>
      <c r="DW55" s="1">
        <v>0</v>
      </c>
      <c r="DX55" s="21">
        <v>44239</v>
      </c>
    </row>
    <row r="56" spans="1:128" x14ac:dyDescent="0.2">
      <c r="A56" s="20">
        <v>44240</v>
      </c>
      <c r="DW56" s="1">
        <v>0</v>
      </c>
      <c r="DX56" s="21">
        <v>44240</v>
      </c>
    </row>
    <row r="57" spans="1:128" x14ac:dyDescent="0.2">
      <c r="A57" s="20">
        <v>44241</v>
      </c>
      <c r="DW57" s="1">
        <v>0</v>
      </c>
      <c r="DX57" s="21">
        <v>44241</v>
      </c>
    </row>
    <row r="58" spans="1:128" x14ac:dyDescent="0.2">
      <c r="A58" s="20">
        <v>44242</v>
      </c>
      <c r="DW58" s="1">
        <v>0</v>
      </c>
      <c r="DX58" s="21">
        <v>44242</v>
      </c>
    </row>
    <row r="59" spans="1:128" x14ac:dyDescent="0.2">
      <c r="A59" s="20">
        <v>44243</v>
      </c>
      <c r="DW59" s="1">
        <v>0</v>
      </c>
      <c r="DX59" s="21">
        <v>44243</v>
      </c>
    </row>
    <row r="60" spans="1:128" x14ac:dyDescent="0.2">
      <c r="A60" s="20">
        <v>44244</v>
      </c>
      <c r="DW60" s="1">
        <v>0</v>
      </c>
      <c r="DX60" s="21">
        <v>44244</v>
      </c>
    </row>
    <row r="61" spans="1:128" x14ac:dyDescent="0.2">
      <c r="A61" s="20">
        <v>44245</v>
      </c>
      <c r="DW61" s="1">
        <v>0</v>
      </c>
      <c r="DX61" s="21">
        <v>44245</v>
      </c>
    </row>
    <row r="62" spans="1:128" x14ac:dyDescent="0.2">
      <c r="A62" s="20">
        <v>44246</v>
      </c>
      <c r="DW62" s="1">
        <v>0</v>
      </c>
      <c r="DX62" s="21">
        <v>44246</v>
      </c>
    </row>
    <row r="63" spans="1:128" x14ac:dyDescent="0.2">
      <c r="A63" s="20">
        <v>44247</v>
      </c>
      <c r="DW63" s="1">
        <v>0</v>
      </c>
      <c r="DX63" s="21">
        <v>44247</v>
      </c>
    </row>
    <row r="64" spans="1:128" x14ac:dyDescent="0.2">
      <c r="A64" s="20">
        <v>44248</v>
      </c>
      <c r="DW64" s="1">
        <v>0</v>
      </c>
      <c r="DX64" s="21">
        <v>44248</v>
      </c>
    </row>
    <row r="65" spans="1:128" x14ac:dyDescent="0.2">
      <c r="A65" s="20">
        <v>44249</v>
      </c>
      <c r="DW65" s="1">
        <v>0</v>
      </c>
      <c r="DX65" s="21">
        <v>44249</v>
      </c>
    </row>
    <row r="66" spans="1:128" x14ac:dyDescent="0.2">
      <c r="A66" s="20">
        <v>44250</v>
      </c>
      <c r="DW66" s="1">
        <v>0</v>
      </c>
      <c r="DX66" s="21">
        <v>44250</v>
      </c>
    </row>
    <row r="67" spans="1:128" x14ac:dyDescent="0.2">
      <c r="A67" s="20">
        <v>44251</v>
      </c>
      <c r="DW67" s="1">
        <v>0</v>
      </c>
      <c r="DX67" s="21">
        <v>44251</v>
      </c>
    </row>
    <row r="68" spans="1:128" x14ac:dyDescent="0.2">
      <c r="A68" s="20">
        <v>44252</v>
      </c>
      <c r="DW68" s="1">
        <v>0</v>
      </c>
      <c r="DX68" s="21">
        <v>44252</v>
      </c>
    </row>
    <row r="69" spans="1:128" x14ac:dyDescent="0.2">
      <c r="A69" s="20">
        <v>44253</v>
      </c>
      <c r="DW69" s="1">
        <v>0</v>
      </c>
      <c r="DX69" s="21">
        <v>44253</v>
      </c>
    </row>
    <row r="70" spans="1:128" x14ac:dyDescent="0.2">
      <c r="A70" s="20">
        <v>44254</v>
      </c>
      <c r="DW70" s="1">
        <v>0</v>
      </c>
      <c r="DX70" s="21">
        <v>44254</v>
      </c>
    </row>
    <row r="71" spans="1:128" x14ac:dyDescent="0.2">
      <c r="A71" s="20">
        <v>44255</v>
      </c>
      <c r="DW71" s="1">
        <v>0</v>
      </c>
      <c r="DX71" s="21">
        <v>44255</v>
      </c>
    </row>
    <row r="72" spans="1:128" x14ac:dyDescent="0.2">
      <c r="A72" s="20">
        <v>44256</v>
      </c>
      <c r="DW72" s="1">
        <v>0</v>
      </c>
      <c r="DX72" s="21">
        <v>44256</v>
      </c>
    </row>
    <row r="73" spans="1:128" x14ac:dyDescent="0.2">
      <c r="A73" s="20">
        <v>44257</v>
      </c>
      <c r="DW73" s="1">
        <v>0</v>
      </c>
      <c r="DX73" s="21">
        <v>44257</v>
      </c>
    </row>
    <row r="74" spans="1:128" x14ac:dyDescent="0.2">
      <c r="A74" s="20">
        <v>44258</v>
      </c>
      <c r="DW74" s="1">
        <v>0</v>
      </c>
      <c r="DX74" s="21">
        <v>44258</v>
      </c>
    </row>
    <row r="75" spans="1:128" x14ac:dyDescent="0.2">
      <c r="A75" s="20">
        <v>44259</v>
      </c>
      <c r="DW75" s="1">
        <v>0</v>
      </c>
      <c r="DX75" s="21">
        <v>44259</v>
      </c>
    </row>
    <row r="76" spans="1:128" x14ac:dyDescent="0.2">
      <c r="A76" s="20">
        <v>44260</v>
      </c>
      <c r="DW76" s="1">
        <v>0</v>
      </c>
      <c r="DX76" s="21">
        <v>44260</v>
      </c>
    </row>
    <row r="77" spans="1:128" x14ac:dyDescent="0.2">
      <c r="A77" s="20">
        <v>44261</v>
      </c>
      <c r="DW77" s="1">
        <v>0</v>
      </c>
      <c r="DX77" s="21">
        <v>44261</v>
      </c>
    </row>
    <row r="78" spans="1:128" x14ac:dyDescent="0.2">
      <c r="A78" s="20">
        <v>44262</v>
      </c>
      <c r="DW78" s="1">
        <v>0</v>
      </c>
      <c r="DX78" s="21">
        <v>44262</v>
      </c>
    </row>
    <row r="79" spans="1:128" x14ac:dyDescent="0.2">
      <c r="A79" s="20">
        <v>44263</v>
      </c>
      <c r="DW79" s="1">
        <v>0</v>
      </c>
      <c r="DX79" s="21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2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2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2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2">
      <c r="A119" s="2"/>
      <c r="DV119" s="1" t="s">
        <v>424</v>
      </c>
      <c r="DW119" s="1">
        <v>0</v>
      </c>
    </row>
    <row r="120" spans="1:128" x14ac:dyDescent="0.2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/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2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2">
      <c r="A127" s="2"/>
      <c r="DW127" s="1">
        <v>0</v>
      </c>
    </row>
    <row r="128" spans="1:128" x14ac:dyDescent="0.2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2">
      <c r="A129" s="2"/>
    </row>
    <row r="130" spans="1:128" x14ac:dyDescent="0.2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2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2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2">
      <c r="A135" s="2"/>
    </row>
    <row r="136" spans="1:128" x14ac:dyDescent="0.2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2">
      <c r="A137" s="2"/>
    </row>
    <row r="138" spans="1:128" x14ac:dyDescent="0.2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2">
      <c r="A139" s="2"/>
    </row>
    <row r="140" spans="1:128" x14ac:dyDescent="0.2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2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2">
      <c r="A142" s="2" t="s">
        <v>459</v>
      </c>
      <c r="DW142" s="1">
        <v>0</v>
      </c>
      <c r="DX142" s="1" t="s">
        <v>459</v>
      </c>
    </row>
    <row r="143" spans="1:128" x14ac:dyDescent="0.2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2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2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2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2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2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2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2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2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2">
      <c r="A155" s="2"/>
    </row>
    <row r="156" spans="1:128" x14ac:dyDescent="0.2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2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2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2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2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2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2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2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2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2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2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2">
      <c r="A170" s="2"/>
    </row>
    <row r="171" spans="1:128" x14ac:dyDescent="0.2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2">
      <c r="A172" s="20">
        <v>43938</v>
      </c>
      <c r="DW172" s="1">
        <v>0</v>
      </c>
      <c r="DX172" s="21">
        <v>43938</v>
      </c>
    </row>
    <row r="173" spans="1:128" x14ac:dyDescent="0.2">
      <c r="A173" s="20">
        <v>43939</v>
      </c>
      <c r="DW173" s="1">
        <v>0</v>
      </c>
      <c r="DX173" s="21">
        <v>43939</v>
      </c>
    </row>
    <row r="174" spans="1:128" x14ac:dyDescent="0.2">
      <c r="A174" s="20">
        <v>43940</v>
      </c>
      <c r="DW174" s="1">
        <v>0</v>
      </c>
      <c r="DX174" s="21">
        <v>43940</v>
      </c>
    </row>
    <row r="175" spans="1:128" x14ac:dyDescent="0.2">
      <c r="A175" s="2"/>
      <c r="DW175" s="1">
        <v>0</v>
      </c>
      <c r="DX175" s="1" t="s">
        <v>480</v>
      </c>
    </row>
    <row r="176" spans="1:128" x14ac:dyDescent="0.2">
      <c r="A176" s="2"/>
      <c r="DW176" s="1">
        <v>0</v>
      </c>
      <c r="DX176" s="1" t="s">
        <v>480</v>
      </c>
    </row>
    <row r="177" spans="1:128" x14ac:dyDescent="0.2">
      <c r="A177" s="2" t="s">
        <v>471</v>
      </c>
      <c r="DW177" s="1">
        <v>0</v>
      </c>
      <c r="DX177" s="1" t="s">
        <v>471</v>
      </c>
    </row>
    <row r="178" spans="1:128" x14ac:dyDescent="0.2">
      <c r="A178" s="2" t="s">
        <v>472</v>
      </c>
      <c r="DW178" s="1">
        <v>0</v>
      </c>
      <c r="DX178" s="1" t="s">
        <v>472</v>
      </c>
    </row>
    <row r="179" spans="1:128" x14ac:dyDescent="0.2">
      <c r="A179" s="2" t="s">
        <v>473</v>
      </c>
      <c r="DW179" s="1">
        <v>0</v>
      </c>
      <c r="DX179" s="1" t="s">
        <v>473</v>
      </c>
    </row>
    <row r="180" spans="1:128" x14ac:dyDescent="0.2">
      <c r="A180" s="2" t="s">
        <v>474</v>
      </c>
      <c r="DW180" s="1">
        <v>0</v>
      </c>
      <c r="DX180" s="1" t="s">
        <v>474</v>
      </c>
    </row>
    <row r="181" spans="1:128" x14ac:dyDescent="0.2">
      <c r="A181" s="2" t="s">
        <v>475</v>
      </c>
      <c r="DW181" s="1">
        <v>0</v>
      </c>
      <c r="DX181" s="1" t="s">
        <v>475</v>
      </c>
    </row>
    <row r="182" spans="1:128" x14ac:dyDescent="0.2">
      <c r="A182" s="2" t="s">
        <v>476</v>
      </c>
      <c r="DW182" s="1">
        <v>0</v>
      </c>
      <c r="DX182" s="1" t="s">
        <v>476</v>
      </c>
    </row>
    <row r="183" spans="1:128" x14ac:dyDescent="0.2">
      <c r="A183" s="2" t="s">
        <v>477</v>
      </c>
      <c r="DW183" s="1">
        <v>0</v>
      </c>
      <c r="DX183" s="1" t="s">
        <v>477</v>
      </c>
    </row>
    <row r="184" spans="1:128" x14ac:dyDescent="0.2">
      <c r="A184" s="2" t="s">
        <v>478</v>
      </c>
      <c r="DW184" s="1">
        <v>0</v>
      </c>
      <c r="DX184" s="1" t="s">
        <v>478</v>
      </c>
    </row>
    <row r="185" spans="1:128" x14ac:dyDescent="0.2">
      <c r="A185" s="2"/>
    </row>
    <row r="186" spans="1:128" x14ac:dyDescent="0.2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2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2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2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2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2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2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2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2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2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2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2">
      <c r="A200" s="2"/>
    </row>
    <row r="201" spans="1:128" x14ac:dyDescent="0.2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2">
      <c r="A202" s="2" t="s">
        <v>491</v>
      </c>
      <c r="B202" s="1">
        <v>68.5</v>
      </c>
      <c r="DX202" s="1" t="s">
        <v>491</v>
      </c>
    </row>
    <row r="203" spans="1:128" x14ac:dyDescent="0.2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2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2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2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2">
      <c r="A207" s="2" t="s">
        <v>496</v>
      </c>
      <c r="DX207" s="1" t="s">
        <v>496</v>
      </c>
    </row>
    <row r="208" spans="1:128" x14ac:dyDescent="0.2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2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2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2">
      <c r="A211" s="2" t="s">
        <v>500</v>
      </c>
      <c r="DX211" s="1" t="s">
        <v>500</v>
      </c>
    </row>
    <row r="212" spans="1:128" x14ac:dyDescent="0.2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2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2">
      <c r="A214" s="2"/>
    </row>
    <row r="215" spans="1:128" x14ac:dyDescent="0.2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2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2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2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2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2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2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2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2">
      <c r="A230" s="2"/>
    </row>
    <row r="231" spans="1:128" x14ac:dyDescent="0.2">
      <c r="A231" s="2" t="s">
        <v>514</v>
      </c>
    </row>
    <row r="232" spans="1:128" x14ac:dyDescent="0.2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2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2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2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2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2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2">
      <c r="A242" s="2" t="s">
        <v>525</v>
      </c>
    </row>
    <row r="243" spans="1:130" x14ac:dyDescent="0.2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2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2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226</v>
      </c>
      <c r="B2" s="31" t="s">
        <v>649</v>
      </c>
    </row>
    <row r="3" spans="1:2" x14ac:dyDescent="0.2">
      <c r="A3" s="31" t="s">
        <v>225</v>
      </c>
      <c r="B3" s="31" t="s">
        <v>649</v>
      </c>
    </row>
    <row r="4" spans="1:2" x14ac:dyDescent="0.2">
      <c r="A4" s="31" t="s">
        <v>222</v>
      </c>
      <c r="B4" s="31" t="s">
        <v>649</v>
      </c>
    </row>
    <row r="5" spans="1:2" x14ac:dyDescent="0.2">
      <c r="A5" s="31" t="s">
        <v>223</v>
      </c>
      <c r="B5" s="31" t="s">
        <v>649</v>
      </c>
    </row>
    <row r="6" spans="1:2" x14ac:dyDescent="0.2">
      <c r="A6" s="31" t="s">
        <v>224</v>
      </c>
      <c r="B6" s="31" t="s">
        <v>649</v>
      </c>
    </row>
    <row r="7" spans="1:2" x14ac:dyDescent="0.2">
      <c r="A7" s="31" t="s">
        <v>217</v>
      </c>
      <c r="B7" s="31" t="s">
        <v>639</v>
      </c>
    </row>
    <row r="8" spans="1:2" x14ac:dyDescent="0.2">
      <c r="A8" s="31" t="s">
        <v>213</v>
      </c>
      <c r="B8" s="31" t="s">
        <v>639</v>
      </c>
    </row>
    <row r="9" spans="1:2" x14ac:dyDescent="0.2">
      <c r="A9" s="31" t="s">
        <v>220</v>
      </c>
      <c r="B9" s="31" t="s">
        <v>642</v>
      </c>
    </row>
    <row r="10" spans="1:2" x14ac:dyDescent="0.2">
      <c r="A10" s="31" t="s">
        <v>215</v>
      </c>
      <c r="B10" s="31" t="s">
        <v>639</v>
      </c>
    </row>
    <row r="11" spans="1:2" x14ac:dyDescent="0.2">
      <c r="A11" s="31" t="s">
        <v>219</v>
      </c>
      <c r="B11" s="31" t="s">
        <v>642</v>
      </c>
    </row>
    <row r="12" spans="1:2" x14ac:dyDescent="0.2">
      <c r="A12" s="31" t="s">
        <v>228</v>
      </c>
      <c r="B12" s="31" t="s">
        <v>642</v>
      </c>
    </row>
    <row r="13" spans="1:2" x14ac:dyDescent="0.2">
      <c r="A13" s="31" t="s">
        <v>212</v>
      </c>
      <c r="B13" s="31" t="s">
        <v>632</v>
      </c>
    </row>
    <row r="14" spans="1:2" x14ac:dyDescent="0.2">
      <c r="A14" s="31" t="s">
        <v>214</v>
      </c>
      <c r="B14" s="31" t="s">
        <v>639</v>
      </c>
    </row>
    <row r="15" spans="1:2" x14ac:dyDescent="0.2">
      <c r="A15" s="31" t="s">
        <v>541</v>
      </c>
      <c r="B15" s="31" t="s">
        <v>639</v>
      </c>
    </row>
    <row r="16" spans="1:2" x14ac:dyDescent="0.2">
      <c r="A16" s="31" t="s">
        <v>216</v>
      </c>
      <c r="B16" s="31" t="s">
        <v>639</v>
      </c>
    </row>
    <row r="17" spans="1:2" x14ac:dyDescent="0.2">
      <c r="A17" s="31" t="s">
        <v>205</v>
      </c>
      <c r="B17" s="31" t="s">
        <v>642</v>
      </c>
    </row>
    <row r="18" spans="1:2" x14ac:dyDescent="0.2">
      <c r="A18" s="31" t="s">
        <v>210</v>
      </c>
      <c r="B18" s="31" t="s">
        <v>639</v>
      </c>
    </row>
    <row r="19" spans="1:2" x14ac:dyDescent="0.2">
      <c r="A19" s="31" t="s">
        <v>218</v>
      </c>
      <c r="B19" s="31" t="s">
        <v>639</v>
      </c>
    </row>
    <row r="20" spans="1:2" x14ac:dyDescent="0.2">
      <c r="A20" s="31" t="s">
        <v>204</v>
      </c>
      <c r="B20" s="31" t="s">
        <v>639</v>
      </c>
    </row>
    <row r="21" spans="1:2" x14ac:dyDescent="0.2">
      <c r="A21" s="31" t="s">
        <v>211</v>
      </c>
      <c r="B21" s="31" t="s">
        <v>642</v>
      </c>
    </row>
    <row r="22" spans="1:2" x14ac:dyDescent="0.2">
      <c r="A22" s="31" t="s">
        <v>206</v>
      </c>
      <c r="B22" s="31" t="s">
        <v>642</v>
      </c>
    </row>
    <row r="23" spans="1:2" x14ac:dyDescent="0.2">
      <c r="A23" s="31" t="s">
        <v>207</v>
      </c>
      <c r="B23" s="31" t="s">
        <v>642</v>
      </c>
    </row>
    <row r="24" spans="1:2" x14ac:dyDescent="0.2">
      <c r="A24" s="31" t="s">
        <v>208</v>
      </c>
      <c r="B24" s="31" t="s">
        <v>642</v>
      </c>
    </row>
    <row r="25" spans="1:2" x14ac:dyDescent="0.2">
      <c r="A25" s="31" t="s">
        <v>209</v>
      </c>
      <c r="B25" s="31" t="s">
        <v>642</v>
      </c>
    </row>
    <row r="26" spans="1:2" x14ac:dyDescent="0.2">
      <c r="A26" s="31" t="s">
        <v>227</v>
      </c>
      <c r="B26" s="31" t="s">
        <v>642</v>
      </c>
    </row>
    <row r="27" spans="1:2" x14ac:dyDescent="0.2">
      <c r="A27" s="31" t="s">
        <v>221</v>
      </c>
      <c r="B27" s="31" t="s">
        <v>639</v>
      </c>
    </row>
    <row r="28" spans="1:2" x14ac:dyDescent="0.2">
      <c r="A28" s="31" t="s">
        <v>203</v>
      </c>
      <c r="B28" s="31" t="s">
        <v>642</v>
      </c>
    </row>
    <row r="29" spans="1:2" x14ac:dyDescent="0.2">
      <c r="A29" s="31" t="s">
        <v>196</v>
      </c>
      <c r="B29" s="31" t="s">
        <v>642</v>
      </c>
    </row>
    <row r="30" spans="1:2" x14ac:dyDescent="0.2">
      <c r="A30" s="31" t="s">
        <v>195</v>
      </c>
      <c r="B30" s="31" t="s">
        <v>639</v>
      </c>
    </row>
    <row r="31" spans="1:2" x14ac:dyDescent="0.2">
      <c r="A31" s="31" t="s">
        <v>200</v>
      </c>
      <c r="B31" s="31" t="s">
        <v>642</v>
      </c>
    </row>
    <row r="32" spans="1:2" x14ac:dyDescent="0.2">
      <c r="A32" s="31" t="s">
        <v>198</v>
      </c>
      <c r="B32" s="31" t="s">
        <v>642</v>
      </c>
    </row>
    <row r="33" spans="1:2" x14ac:dyDescent="0.2">
      <c r="A33" s="31" t="s">
        <v>197</v>
      </c>
      <c r="B33" s="31" t="s">
        <v>642</v>
      </c>
    </row>
    <row r="34" spans="1:2" x14ac:dyDescent="0.2">
      <c r="A34" s="31" t="s">
        <v>202</v>
      </c>
      <c r="B34" s="31" t="s">
        <v>632</v>
      </c>
    </row>
    <row r="35" spans="1:2" x14ac:dyDescent="0.2">
      <c r="A35" s="31" t="s">
        <v>565</v>
      </c>
      <c r="B35" s="31" t="s">
        <v>642</v>
      </c>
    </row>
    <row r="36" spans="1:2" x14ac:dyDescent="0.2">
      <c r="A36" s="31" t="s">
        <v>201</v>
      </c>
      <c r="B36" s="31" t="s">
        <v>642</v>
      </c>
    </row>
    <row r="37" spans="1:2" x14ac:dyDescent="0.2">
      <c r="A37" s="31" t="s">
        <v>199</v>
      </c>
      <c r="B37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6" t="s">
        <v>675</v>
      </c>
    </row>
    <row r="2" spans="1:1" x14ac:dyDescent="0.2">
      <c r="A2" s="31" t="s">
        <v>642</v>
      </c>
    </row>
    <row r="3" spans="1:1" x14ac:dyDescent="0.2">
      <c r="A3" s="31" t="s">
        <v>649</v>
      </c>
    </row>
    <row r="4" spans="1:1" x14ac:dyDescent="0.2">
      <c r="A4" s="31" t="s">
        <v>632</v>
      </c>
    </row>
    <row r="5" spans="1:1" x14ac:dyDescent="0.2">
      <c r="A5" s="31" t="s">
        <v>636</v>
      </c>
    </row>
    <row r="6" spans="1:1" x14ac:dyDescent="0.2">
      <c r="A6" s="31" t="s">
        <v>645</v>
      </c>
    </row>
    <row r="7" spans="1:1" x14ac:dyDescent="0.2">
      <c r="A7" s="31" t="s">
        <v>647</v>
      </c>
    </row>
    <row r="8" spans="1:1" x14ac:dyDescent="0.2">
      <c r="A8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2">
      <c r="A2" s="40" t="s">
        <v>632</v>
      </c>
      <c r="B2" s="37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2">
      <c r="A3" s="39"/>
      <c r="B3" s="43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2">
      <c r="A4" s="40" t="s">
        <v>636</v>
      </c>
      <c r="B4" s="41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2">
      <c r="A5" s="38"/>
      <c r="B5" s="38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2">
      <c r="A6" s="38"/>
      <c r="B6" s="39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2">
      <c r="A7" s="38"/>
      <c r="B7" s="42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2">
      <c r="A8" s="39"/>
      <c r="B8" s="39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2">
      <c r="A11" s="40" t="s">
        <v>639</v>
      </c>
      <c r="B11" s="37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2">
      <c r="A12" s="38"/>
      <c r="B12" s="43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2">
      <c r="A13" s="38"/>
      <c r="B13" s="38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2">
      <c r="A14" s="38"/>
      <c r="B14" s="38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2">
      <c r="A15" s="38"/>
      <c r="B15" s="38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2">
      <c r="A16" s="38"/>
      <c r="B16" s="38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2">
      <c r="A17" s="38"/>
      <c r="B17" s="38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2">
      <c r="A18" s="38"/>
      <c r="B18" s="38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2">
      <c r="A19" s="38"/>
      <c r="B19" s="38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2">
      <c r="A20" s="39"/>
      <c r="B20" s="39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2">
      <c r="A23" s="40" t="s">
        <v>642</v>
      </c>
      <c r="B23" s="44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2">
      <c r="A24" s="38"/>
      <c r="B24" s="38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2">
      <c r="A25" s="38"/>
      <c r="B25" s="38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2">
      <c r="A26" s="38"/>
      <c r="B26" s="39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2">
      <c r="A27" s="38"/>
      <c r="B27" s="37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2">
      <c r="A28" s="38"/>
      <c r="B28" s="38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2">
      <c r="A29" s="38"/>
      <c r="B29" s="38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2">
      <c r="A30" s="38"/>
      <c r="B30" s="38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2">
      <c r="A31" s="38"/>
      <c r="B31" s="38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2">
      <c r="A32" s="38"/>
      <c r="B32" s="38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2">
      <c r="A33" s="38"/>
      <c r="B33" s="39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2">
      <c r="A34" s="38"/>
      <c r="B34" s="43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2">
      <c r="A35" s="38"/>
      <c r="B35" s="38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2">
      <c r="A36" s="38"/>
      <c r="B36" s="38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2">
      <c r="A37" s="38"/>
      <c r="B37" s="38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2">
      <c r="A38" s="38"/>
      <c r="B38" s="38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2">
      <c r="A39" s="39"/>
      <c r="B39" s="39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2">
      <c r="A42" s="40" t="s">
        <v>645</v>
      </c>
      <c r="B42" s="41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2">
      <c r="A43" s="38"/>
      <c r="B43" s="38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2">
      <c r="A44" s="38"/>
      <c r="B44" s="38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2">
      <c r="A45" s="38"/>
      <c r="B45" s="38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2">
      <c r="A46" s="38"/>
      <c r="B46" s="38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2">
      <c r="A47" s="38"/>
      <c r="B47" s="38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2">
      <c r="A48" s="38"/>
      <c r="B48" s="38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2">
      <c r="A49" s="38"/>
      <c r="B49" s="39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2">
      <c r="A50" s="38"/>
      <c r="B50" s="42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2">
      <c r="A51" s="38"/>
      <c r="B51" s="38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2">
      <c r="A52" s="38"/>
      <c r="B52" s="38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2">
      <c r="A53" s="38"/>
      <c r="B53" s="38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2">
      <c r="A54" s="38"/>
      <c r="B54" s="38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2">
      <c r="A55" s="38"/>
      <c r="B55" s="38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2">
      <c r="A56" s="39"/>
      <c r="B56" s="39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2">
      <c r="A59" s="40" t="s">
        <v>647</v>
      </c>
      <c r="B59" s="41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2">
      <c r="A62" s="40" t="s">
        <v>649</v>
      </c>
      <c r="B62" s="41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2">
      <c r="A63" s="38"/>
      <c r="B63" s="39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2">
      <c r="A64" s="39"/>
      <c r="B64" s="42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2">
      <c r="A67" s="40" t="s">
        <v>649</v>
      </c>
      <c r="B67" s="37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2">
      <c r="A68" s="38"/>
      <c r="B68" s="38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2">
      <c r="A69" s="38"/>
      <c r="B69" s="38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2">
      <c r="A70" s="38"/>
      <c r="B70" s="38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2">
      <c r="A71" s="39"/>
      <c r="B71" s="39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67:B71"/>
    <mergeCell ref="A67:A71"/>
    <mergeCell ref="B59"/>
    <mergeCell ref="A59"/>
    <mergeCell ref="B62:B63"/>
    <mergeCell ref="B64"/>
    <mergeCell ref="A62:A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23"/>
  <sheetViews>
    <sheetView tabSelected="1" zoomScale="114" zoomScaleNormal="90" workbookViewId="0">
      <pane xSplit="16" ySplit="1" topLeftCell="Q5" activePane="bottomRight" state="frozen"/>
      <selection pane="topRight" activeCell="Q1" sqref="Q1"/>
      <selection pane="bottomLeft" activeCell="A2" sqref="A2"/>
      <selection pane="bottomRight" activeCell="J29" sqref="J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29">
        <f t="shared" ref="A2:A27" ca="1" si="0">IF(O2="-", "", 1 + SUM(INDIRECT(ADDRESS(2,COLUMN(R2)) &amp; ":" &amp; ADDRESS(ROW(),COLUMN(R2)))))</f>
        <v>1</v>
      </c>
      <c r="B2" s="30" t="s">
        <v>636</v>
      </c>
      <c r="C2" s="29">
        <v>1000</v>
      </c>
      <c r="D2" s="29" t="s">
        <v>157</v>
      </c>
      <c r="E2" s="29" t="s">
        <v>671</v>
      </c>
      <c r="F2" s="29" t="s">
        <v>671</v>
      </c>
      <c r="G2" s="29" t="s">
        <v>672</v>
      </c>
      <c r="H2" s="29" t="s">
        <v>244</v>
      </c>
      <c r="I2" s="29">
        <v>14</v>
      </c>
      <c r="J2" s="11" t="str">
        <f t="shared" ref="J2:J34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34" ca="1" si="2">IF(M2="", IF(X2=0, "", X2), IF(V2 = "", "", IF(V2/U2 = 0, "", V2/U2)))</f>
        <v/>
      </c>
      <c r="P2" s="1">
        <f t="shared" ref="P2:P34" si="3">IF(O2 = "-", -W2,I2)</f>
        <v>14</v>
      </c>
      <c r="Q2" s="1">
        <f t="shared" ref="Q2:Q34" ca="1" si="4">IF(O2 = "-", SUM(INDIRECT(ADDRESS(2,COLUMN(P2)) &amp; ":" &amp; ADDRESS(ROW(),COLUMN(P2)))), 0)</f>
        <v>0</v>
      </c>
      <c r="R2" s="1">
        <f t="shared" ref="R2:R34" si="5">IF(O2="-",1,0)</f>
        <v>0</v>
      </c>
      <c r="S2" s="1">
        <f t="shared" ref="S2:S34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4" si="7">8000/1000</f>
        <v>8</v>
      </c>
      <c r="V2" s="1">
        <f t="shared" ref="V2:V34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4" si="9">IF(V2 = "", "", V2/U2)</f>
        <v>0</v>
      </c>
      <c r="X2" s="1" t="str">
        <f t="shared" ref="X2:X34" ca="1" si="10">IF(O2="", "", MAX(ROUND(-(INDIRECT("S" &amp; ROW() - 1) - S2)/1000, 0), 1) * 1000)</f>
        <v/>
      </c>
    </row>
    <row r="3" spans="1:24" ht="13.75" customHeight="1" x14ac:dyDescent="0.2">
      <c r="A3" s="29">
        <f t="shared" ca="1" si="0"/>
        <v>1</v>
      </c>
      <c r="B3" s="29" t="s">
        <v>636</v>
      </c>
      <c r="C3" s="29">
        <v>1000</v>
      </c>
      <c r="D3" s="29" t="s">
        <v>157</v>
      </c>
      <c r="E3" s="29" t="s">
        <v>671</v>
      </c>
      <c r="F3" s="29" t="s">
        <v>671</v>
      </c>
      <c r="G3" s="29" t="s">
        <v>672</v>
      </c>
      <c r="H3" s="29" t="s">
        <v>249</v>
      </c>
      <c r="I3" s="29">
        <v>55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55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2">
        <f t="shared" ca="1" si="0"/>
        <v>1</v>
      </c>
      <c r="B4" s="32" t="s">
        <v>636</v>
      </c>
      <c r="C4" s="32">
        <v>1000</v>
      </c>
      <c r="D4" s="32" t="s">
        <v>637</v>
      </c>
      <c r="E4" s="32" t="s">
        <v>673</v>
      </c>
      <c r="F4" s="32" t="s">
        <v>673</v>
      </c>
      <c r="G4" s="32" t="s">
        <v>672</v>
      </c>
      <c r="H4" s="32" t="s">
        <v>241</v>
      </c>
      <c r="I4" s="32">
        <v>16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16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2">
        <f t="shared" ca="1" si="0"/>
        <v>1</v>
      </c>
      <c r="B5" s="32" t="s">
        <v>636</v>
      </c>
      <c r="C5" s="32">
        <v>1000</v>
      </c>
      <c r="D5" s="32" t="s">
        <v>637</v>
      </c>
      <c r="E5" s="32" t="s">
        <v>674</v>
      </c>
      <c r="F5" s="32" t="s">
        <v>674</v>
      </c>
      <c r="G5" s="32" t="s">
        <v>672</v>
      </c>
      <c r="H5" s="32" t="s">
        <v>230</v>
      </c>
      <c r="I5" s="32">
        <v>28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28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0"/>
        <v>1</v>
      </c>
      <c r="B6" s="32" t="s">
        <v>636</v>
      </c>
      <c r="C6" s="32">
        <v>1000</v>
      </c>
      <c r="D6" s="32" t="s">
        <v>637</v>
      </c>
      <c r="E6" s="32" t="s">
        <v>674</v>
      </c>
      <c r="F6" s="32" t="s">
        <v>674</v>
      </c>
      <c r="G6" s="32" t="s">
        <v>672</v>
      </c>
      <c r="H6" s="32" t="s">
        <v>239</v>
      </c>
      <c r="I6" s="32">
        <v>55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55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2">
        <f t="shared" ca="1" si="0"/>
        <v>1</v>
      </c>
      <c r="B7" s="32" t="s">
        <v>636</v>
      </c>
      <c r="C7" s="32">
        <v>1000</v>
      </c>
      <c r="D7" s="32" t="s">
        <v>637</v>
      </c>
      <c r="E7" s="32" t="s">
        <v>674</v>
      </c>
      <c r="F7" s="32" t="s">
        <v>674</v>
      </c>
      <c r="G7" s="32" t="s">
        <v>672</v>
      </c>
      <c r="H7" s="32" t="s">
        <v>240</v>
      </c>
      <c r="I7" s="32">
        <v>499</v>
      </c>
      <c r="J7" s="11" t="str">
        <f t="shared" ca="1" si="1"/>
        <v/>
      </c>
      <c r="K7" s="31">
        <v>1</v>
      </c>
      <c r="N7" s="18" t="str">
        <f t="shared" ca="1" si="2"/>
        <v/>
      </c>
      <c r="P7" s="1">
        <f t="shared" si="3"/>
        <v>499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636</v>
      </c>
      <c r="C8" s="32">
        <v>1000</v>
      </c>
      <c r="D8" s="32" t="s">
        <v>637</v>
      </c>
      <c r="E8" s="32" t="s">
        <v>674</v>
      </c>
      <c r="F8" s="32" t="s">
        <v>674</v>
      </c>
      <c r="G8" s="32" t="s">
        <v>672</v>
      </c>
      <c r="H8" s="32" t="s">
        <v>235</v>
      </c>
      <c r="I8" s="32">
        <v>22</v>
      </c>
      <c r="J8" s="11" t="str">
        <f ca="1">IF(M8="", IF(O8="","",X8+(INDIRECT("S" &amp; ROW() - 1) - S8)),IF(O8="", "", INDIRECT("S" &amp; ROW() - 1) - S8))</f>
        <v/>
      </c>
      <c r="K8" s="31">
        <v>1</v>
      </c>
      <c r="N8" s="18" t="str">
        <f ca="1">IF(M8="", IF(X8=0, "", X8), IF(V8 = "", "", IF(V8/U8 = 0, "", V8/U8)))</f>
        <v/>
      </c>
      <c r="P8" s="1">
        <f>IF(O8 = "-", -W8,I8)</f>
        <v>22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>IF(V8 = "", "", V8/U8)</f>
        <v>0</v>
      </c>
      <c r="X8" s="1" t="str">
        <f ca="1">IF(O8="", "", MAX(ROUND(-(INDIRECT("S" &amp; ROW() - 1) - S8)/1000, 0), 1) * 1000)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636</v>
      </c>
      <c r="C9" s="32">
        <v>1000</v>
      </c>
      <c r="D9" s="32" t="s">
        <v>637</v>
      </c>
      <c r="E9" s="32" t="s">
        <v>674</v>
      </c>
      <c r="F9" s="32" t="s">
        <v>674</v>
      </c>
      <c r="G9" s="32" t="s">
        <v>672</v>
      </c>
      <c r="H9" s="32" t="s">
        <v>234</v>
      </c>
      <c r="I9" s="32">
        <v>188</v>
      </c>
      <c r="J9" s="11" t="str">
        <f ca="1">IF(M9="", IF(O9="","",X9+(INDIRECT("S" &amp; ROW() - 1) - S9)),IF(O9="", "", INDIRECT("S" &amp; ROW() - 1) - S9))</f>
        <v/>
      </c>
      <c r="K9" s="31">
        <v>1</v>
      </c>
      <c r="N9" s="18" t="str">
        <f ca="1">IF(M9="", IF(X9=0, "", X9), IF(V9 = "", "", IF(V9/U9 = 0, "", V9/U9)))</f>
        <v/>
      </c>
      <c r="P9" s="1">
        <f>IF(O9 = "-", -W9,I9)</f>
        <v>188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S9)/1000, 0), 1) * 1000)</f>
        <v/>
      </c>
    </row>
    <row r="10" spans="1:24" ht="13.75" customHeight="1" x14ac:dyDescent="0.2">
      <c r="A10" s="32">
        <f ca="1">IF(O10="-", "", 1 + SUM(INDIRECT(ADDRESS(2,COLUMN(R10)) &amp; ":" &amp; ADDRESS(ROW(),COLUMN(R10)))))</f>
        <v>1</v>
      </c>
      <c r="B10" s="32" t="s">
        <v>636</v>
      </c>
      <c r="C10" s="32">
        <v>1000</v>
      </c>
      <c r="D10" s="32" t="s">
        <v>637</v>
      </c>
      <c r="E10" s="32" t="s">
        <v>676</v>
      </c>
      <c r="F10" s="32" t="s">
        <v>676</v>
      </c>
      <c r="G10" s="32" t="s">
        <v>672</v>
      </c>
      <c r="H10" s="32" t="s">
        <v>238</v>
      </c>
      <c r="I10" s="32">
        <v>113</v>
      </c>
      <c r="J10" s="11" t="str">
        <f ca="1">IF(M10="", IF(O10="","",X10+(INDIRECT("S" &amp; ROW() - 1) - S10)),IF(O10="", "", INDIRECT("S" &amp; ROW() - 1) - S10))</f>
        <v/>
      </c>
      <c r="K10" s="31">
        <v>1</v>
      </c>
      <c r="N10" s="18" t="str">
        <f ca="1">IF(M10="", IF(X10=0, "", X10), IF(V10 = "", "", IF(V10/U10 = 0, "", V10/U10)))</f>
        <v/>
      </c>
      <c r="P10" s="1">
        <f>IF(O10 = "-", -W10,I10)</f>
        <v>113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S10)/1000, 0), 1) * 1000)</f>
        <v/>
      </c>
    </row>
    <row r="11" spans="1:24" ht="13.75" customHeight="1" x14ac:dyDescent="0.2">
      <c r="A11" s="31" t="str">
        <f t="shared" ca="1" si="0"/>
        <v/>
      </c>
      <c r="B11" s="31" t="s">
        <v>675</v>
      </c>
      <c r="C11" s="31" t="s">
        <v>675</v>
      </c>
      <c r="D11" s="31" t="s">
        <v>675</v>
      </c>
      <c r="E11" s="31" t="s">
        <v>675</v>
      </c>
      <c r="F11" s="31" t="s">
        <v>675</v>
      </c>
      <c r="G11" s="31" t="s">
        <v>675</v>
      </c>
      <c r="H11" s="31" t="s">
        <v>675</v>
      </c>
      <c r="J11" s="11">
        <f t="shared" ca="1" si="1"/>
        <v>10</v>
      </c>
      <c r="K11" s="31"/>
      <c r="N11" s="18">
        <f t="shared" ca="1" si="2"/>
        <v>1000</v>
      </c>
      <c r="O11" s="31" t="s">
        <v>675</v>
      </c>
      <c r="P11" s="1">
        <f t="shared" si="3"/>
        <v>0</v>
      </c>
      <c r="Q11" s="1">
        <f t="shared" ca="1" si="4"/>
        <v>990</v>
      </c>
      <c r="R11" s="1">
        <f t="shared" si="5"/>
        <v>1</v>
      </c>
      <c r="S11" s="1">
        <f t="shared" ca="1" si="6"/>
        <v>990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>
        <f t="shared" ca="1" si="10"/>
        <v>1000</v>
      </c>
    </row>
    <row r="12" spans="1:24" ht="13.75" customHeight="1" x14ac:dyDescent="0.2">
      <c r="A12" s="32">
        <f t="shared" ca="1" si="0"/>
        <v>2</v>
      </c>
      <c r="B12" s="32" t="s">
        <v>645</v>
      </c>
      <c r="C12" s="32">
        <v>1000</v>
      </c>
      <c r="D12" s="32" t="s">
        <v>637</v>
      </c>
      <c r="E12" s="32" t="s">
        <v>676</v>
      </c>
      <c r="F12" s="32" t="s">
        <v>676</v>
      </c>
      <c r="G12" s="32" t="s">
        <v>672</v>
      </c>
      <c r="H12" s="32" t="s">
        <v>237</v>
      </c>
      <c r="I12" s="32">
        <v>258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258</v>
      </c>
      <c r="Q12" s="1">
        <f t="shared" ca="1" si="4"/>
        <v>0</v>
      </c>
      <c r="R12" s="1">
        <f t="shared" si="5"/>
        <v>0</v>
      </c>
      <c r="S12" s="1">
        <f t="shared" ca="1" si="6"/>
        <v>990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0"/>
        <v>2</v>
      </c>
      <c r="B13" s="32" t="s">
        <v>645</v>
      </c>
      <c r="C13" s="32">
        <v>1000</v>
      </c>
      <c r="D13" s="32" t="s">
        <v>637</v>
      </c>
      <c r="E13" s="32" t="s">
        <v>676</v>
      </c>
      <c r="F13" s="32" t="s">
        <v>676</v>
      </c>
      <c r="G13" s="32" t="s">
        <v>672</v>
      </c>
      <c r="H13" s="32" t="s">
        <v>236</v>
      </c>
      <c r="I13" s="32">
        <v>407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407</v>
      </c>
      <c r="Q13" s="1">
        <f t="shared" ca="1" si="4"/>
        <v>0</v>
      </c>
      <c r="R13" s="1">
        <f t="shared" si="5"/>
        <v>0</v>
      </c>
      <c r="S13" s="1">
        <f t="shared" ca="1" si="6"/>
        <v>990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2">
      <c r="A14" s="32">
        <f t="shared" ref="A14" ca="1" si="11">IF(O14="-", "", 1 + SUM(INDIRECT(ADDRESS(2,COLUMN(R14)) &amp; ":" &amp; ADDRESS(ROW(),COLUMN(R14)))))</f>
        <v>2</v>
      </c>
      <c r="B14" s="32" t="s">
        <v>645</v>
      </c>
      <c r="C14" s="32">
        <v>1000</v>
      </c>
      <c r="D14" s="32" t="s">
        <v>637</v>
      </c>
      <c r="E14" s="32" t="s">
        <v>676</v>
      </c>
      <c r="F14" s="32" t="s">
        <v>676</v>
      </c>
      <c r="G14" s="32" t="s">
        <v>672</v>
      </c>
      <c r="H14" s="32" t="s">
        <v>245</v>
      </c>
      <c r="I14" s="32">
        <v>335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335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990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2">
      <c r="A15" s="31" t="str">
        <f t="shared" ca="1" si="0"/>
        <v/>
      </c>
      <c r="B15" s="31" t="s">
        <v>675</v>
      </c>
      <c r="C15" s="31" t="s">
        <v>675</v>
      </c>
      <c r="D15" s="31" t="s">
        <v>675</v>
      </c>
      <c r="E15" s="31" t="s">
        <v>675</v>
      </c>
      <c r="F15" s="31" t="s">
        <v>675</v>
      </c>
      <c r="G15" s="31" t="s">
        <v>675</v>
      </c>
      <c r="H15" s="31" t="s">
        <v>675</v>
      </c>
      <c r="J15" s="11">
        <f t="shared" ca="1" si="1"/>
        <v>0</v>
      </c>
      <c r="K15" s="31"/>
      <c r="N15" s="18">
        <f t="shared" ca="1" si="2"/>
        <v>1000</v>
      </c>
      <c r="O15" s="31" t="s">
        <v>675</v>
      </c>
      <c r="P15" s="1">
        <f t="shared" si="3"/>
        <v>0</v>
      </c>
      <c r="Q15" s="1">
        <f t="shared" ca="1" si="4"/>
        <v>1990</v>
      </c>
      <c r="R15" s="1">
        <f t="shared" si="5"/>
        <v>1</v>
      </c>
      <c r="S15" s="1">
        <f t="shared" ca="1" si="6"/>
        <v>1990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2">
      <c r="A16" s="32">
        <f t="shared" ca="1" si="0"/>
        <v>3</v>
      </c>
      <c r="B16" s="32" t="s">
        <v>649</v>
      </c>
      <c r="C16" s="32">
        <v>1000</v>
      </c>
      <c r="D16" s="32" t="s">
        <v>637</v>
      </c>
      <c r="E16" s="32" t="s">
        <v>677</v>
      </c>
      <c r="F16" s="32" t="s">
        <v>677</v>
      </c>
      <c r="G16" s="32" t="s">
        <v>678</v>
      </c>
      <c r="H16" s="32" t="s">
        <v>242</v>
      </c>
      <c r="I16" s="32">
        <v>30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30</v>
      </c>
      <c r="Q16" s="1">
        <f t="shared" ca="1" si="4"/>
        <v>0</v>
      </c>
      <c r="R16" s="1">
        <f t="shared" si="5"/>
        <v>0</v>
      </c>
      <c r="S16" s="1">
        <f t="shared" ca="1" si="6"/>
        <v>1990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649</v>
      </c>
      <c r="C17" s="32">
        <v>1000</v>
      </c>
      <c r="D17" s="32" t="s">
        <v>637</v>
      </c>
      <c r="E17" s="32" t="s">
        <v>674</v>
      </c>
      <c r="F17" s="32" t="s">
        <v>674</v>
      </c>
      <c r="G17" s="32" t="s">
        <v>672</v>
      </c>
      <c r="H17" s="32" t="s">
        <v>229</v>
      </c>
      <c r="I17" s="32">
        <v>970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970</v>
      </c>
      <c r="Q17" s="1">
        <f t="shared" ca="1" si="4"/>
        <v>0</v>
      </c>
      <c r="R17" s="1">
        <f t="shared" si="5"/>
        <v>0</v>
      </c>
      <c r="S17" s="1">
        <f t="shared" ca="1" si="6"/>
        <v>1990</v>
      </c>
      <c r="T17" s="1" t="str">
        <f>IF(H17="","",VLOOKUP(H17,'Вода SKU'!$A$1:$B$150,2,0))</f>
        <v>3.6, Альче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1" t="str">
        <f t="shared" ca="1" si="0"/>
        <v/>
      </c>
      <c r="B18" s="31" t="s">
        <v>675</v>
      </c>
      <c r="C18" s="31" t="s">
        <v>675</v>
      </c>
      <c r="D18" s="31" t="s">
        <v>675</v>
      </c>
      <c r="E18" s="31" t="s">
        <v>675</v>
      </c>
      <c r="F18" s="31" t="s">
        <v>675</v>
      </c>
      <c r="G18" s="31" t="s">
        <v>675</v>
      </c>
      <c r="H18" s="31" t="s">
        <v>675</v>
      </c>
      <c r="J18" s="11">
        <f t="shared" ca="1" si="1"/>
        <v>0</v>
      </c>
      <c r="K18" s="31"/>
      <c r="N18" s="18">
        <f t="shared" ca="1" si="2"/>
        <v>1000</v>
      </c>
      <c r="O18" s="31" t="s">
        <v>675</v>
      </c>
      <c r="P18" s="1">
        <f t="shared" si="3"/>
        <v>0</v>
      </c>
      <c r="Q18" s="1">
        <f t="shared" ca="1" si="4"/>
        <v>2990</v>
      </c>
      <c r="R18" s="1">
        <f t="shared" si="5"/>
        <v>1</v>
      </c>
      <c r="S18" s="1">
        <f t="shared" ca="1" si="6"/>
        <v>2990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2">
      <c r="A19" s="32">
        <f t="shared" ca="1" si="0"/>
        <v>4</v>
      </c>
      <c r="B19" s="32" t="s">
        <v>649</v>
      </c>
      <c r="C19" s="32">
        <v>1000</v>
      </c>
      <c r="D19" s="32" t="s">
        <v>637</v>
      </c>
      <c r="E19" s="32" t="s">
        <v>674</v>
      </c>
      <c r="F19" s="32" t="s">
        <v>674</v>
      </c>
      <c r="G19" s="32" t="s">
        <v>672</v>
      </c>
      <c r="H19" s="32" t="s">
        <v>229</v>
      </c>
      <c r="I19" s="32">
        <v>750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750</v>
      </c>
      <c r="Q19" s="1">
        <f t="shared" ca="1" si="4"/>
        <v>0</v>
      </c>
      <c r="R19" s="1">
        <f t="shared" si="5"/>
        <v>0</v>
      </c>
      <c r="S19" s="1">
        <f t="shared" ca="1" si="6"/>
        <v>2990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A20" s="31" t="str">
        <f t="shared" ca="1" si="0"/>
        <v/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1"/>
        <v>0</v>
      </c>
      <c r="K20" s="31"/>
      <c r="M20" s="12" t="s">
        <v>710</v>
      </c>
      <c r="N20" s="18">
        <f t="shared" si="2"/>
        <v>750</v>
      </c>
      <c r="O20" s="31" t="s">
        <v>675</v>
      </c>
      <c r="P20" s="1">
        <f t="shared" si="3"/>
        <v>-750</v>
      </c>
      <c r="Q20" s="1">
        <f t="shared" ca="1" si="4"/>
        <v>2990</v>
      </c>
      <c r="R20" s="1">
        <f t="shared" si="5"/>
        <v>1</v>
      </c>
      <c r="S20" s="1">
        <f t="shared" ca="1" si="6"/>
        <v>2990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6000</v>
      </c>
      <c r="W20" s="1">
        <f t="shared" si="9"/>
        <v>750</v>
      </c>
      <c r="X20" s="1">
        <f t="shared" ca="1" si="10"/>
        <v>1000</v>
      </c>
    </row>
    <row r="21" spans="1:24" ht="13.75" customHeight="1" x14ac:dyDescent="0.2">
      <c r="A21" s="29">
        <f t="shared" ca="1" si="0"/>
        <v>5</v>
      </c>
      <c r="B21" s="29" t="s">
        <v>645</v>
      </c>
      <c r="C21" s="29">
        <v>1000</v>
      </c>
      <c r="D21" s="29" t="s">
        <v>157</v>
      </c>
      <c r="E21" s="29" t="s">
        <v>671</v>
      </c>
      <c r="F21" s="29" t="s">
        <v>671</v>
      </c>
      <c r="G21" s="29" t="s">
        <v>672</v>
      </c>
      <c r="H21" s="29" t="s">
        <v>247</v>
      </c>
      <c r="I21" s="29">
        <v>20</v>
      </c>
      <c r="J21" s="11" t="str">
        <f t="shared" ca="1" si="1"/>
        <v/>
      </c>
      <c r="K21" s="31">
        <v>1</v>
      </c>
      <c r="N21" s="18" t="str">
        <f t="shared" ca="1" si="2"/>
        <v/>
      </c>
      <c r="P21" s="1">
        <f t="shared" si="3"/>
        <v>20</v>
      </c>
      <c r="Q21" s="1">
        <f t="shared" ca="1" si="4"/>
        <v>0</v>
      </c>
      <c r="R21" s="1">
        <f t="shared" si="5"/>
        <v>0</v>
      </c>
      <c r="S21" s="1">
        <f t="shared" ca="1" si="6"/>
        <v>2990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29">
        <f t="shared" ca="1" si="0"/>
        <v>5</v>
      </c>
      <c r="B22" s="29" t="s">
        <v>645</v>
      </c>
      <c r="C22" s="29">
        <v>1000</v>
      </c>
      <c r="D22" s="29" t="s">
        <v>157</v>
      </c>
      <c r="E22" s="29" t="s">
        <v>671</v>
      </c>
      <c r="F22" s="29" t="s">
        <v>671</v>
      </c>
      <c r="G22" s="29" t="s">
        <v>672</v>
      </c>
      <c r="H22" s="29" t="s">
        <v>252</v>
      </c>
      <c r="I22" s="29">
        <v>212</v>
      </c>
      <c r="J22" s="11" t="str">
        <f t="shared" ca="1" si="1"/>
        <v/>
      </c>
      <c r="K22" s="31">
        <v>1</v>
      </c>
      <c r="N22" s="18" t="str">
        <f t="shared" ca="1" si="2"/>
        <v/>
      </c>
      <c r="P22" s="1">
        <f t="shared" si="3"/>
        <v>212</v>
      </c>
      <c r="Q22" s="1">
        <f t="shared" ca="1" si="4"/>
        <v>0</v>
      </c>
      <c r="R22" s="1">
        <f t="shared" si="5"/>
        <v>0</v>
      </c>
      <c r="S22" s="1">
        <f t="shared" ca="1" si="6"/>
        <v>2990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29">
        <f t="shared" ca="1" si="0"/>
        <v>5</v>
      </c>
      <c r="B23" s="29" t="s">
        <v>645</v>
      </c>
      <c r="C23" s="29">
        <v>1000</v>
      </c>
      <c r="D23" s="29" t="s">
        <v>157</v>
      </c>
      <c r="E23" s="29" t="s">
        <v>671</v>
      </c>
      <c r="F23" s="29" t="s">
        <v>671</v>
      </c>
      <c r="G23" s="29" t="s">
        <v>672</v>
      </c>
      <c r="H23" s="29" t="s">
        <v>246</v>
      </c>
      <c r="I23" s="29">
        <v>40</v>
      </c>
      <c r="J23" s="11" t="str">
        <f t="shared" ca="1" si="1"/>
        <v/>
      </c>
      <c r="K23" s="31">
        <v>1</v>
      </c>
      <c r="N23" s="18" t="str">
        <f t="shared" ca="1" si="2"/>
        <v/>
      </c>
      <c r="P23" s="1">
        <f t="shared" si="3"/>
        <v>40</v>
      </c>
      <c r="Q23" s="1">
        <f t="shared" ca="1" si="4"/>
        <v>0</v>
      </c>
      <c r="R23" s="1">
        <f t="shared" si="5"/>
        <v>0</v>
      </c>
      <c r="S23" s="1">
        <f t="shared" ca="1" si="6"/>
        <v>2990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2">
      <c r="A24" s="29">
        <f t="shared" ca="1" si="0"/>
        <v>5</v>
      </c>
      <c r="B24" s="29" t="s">
        <v>645</v>
      </c>
      <c r="C24" s="29">
        <v>1000</v>
      </c>
      <c r="D24" s="29" t="s">
        <v>157</v>
      </c>
      <c r="E24" s="29" t="s">
        <v>671</v>
      </c>
      <c r="F24" s="29" t="s">
        <v>671</v>
      </c>
      <c r="G24" s="29" t="s">
        <v>672</v>
      </c>
      <c r="H24" s="29" t="s">
        <v>248</v>
      </c>
      <c r="I24" s="29">
        <v>166</v>
      </c>
      <c r="J24" s="11" t="str">
        <f t="shared" ca="1" si="1"/>
        <v/>
      </c>
      <c r="K24" s="31">
        <v>1</v>
      </c>
      <c r="N24" s="18" t="str">
        <f t="shared" ca="1" si="2"/>
        <v/>
      </c>
      <c r="P24" s="1">
        <f t="shared" si="3"/>
        <v>166</v>
      </c>
      <c r="Q24" s="1">
        <f t="shared" ca="1" si="4"/>
        <v>0</v>
      </c>
      <c r="R24" s="1">
        <f t="shared" si="5"/>
        <v>0</v>
      </c>
      <c r="S24" s="1">
        <f t="shared" ca="1" si="6"/>
        <v>2990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A25" s="29">
        <f t="shared" ca="1" si="0"/>
        <v>5</v>
      </c>
      <c r="B25" s="29" t="s">
        <v>645</v>
      </c>
      <c r="C25" s="29">
        <v>1000</v>
      </c>
      <c r="D25" s="29" t="s">
        <v>157</v>
      </c>
      <c r="E25" s="29" t="s">
        <v>671</v>
      </c>
      <c r="F25" s="29" t="s">
        <v>671</v>
      </c>
      <c r="G25" s="29" t="s">
        <v>672</v>
      </c>
      <c r="H25" s="29" t="s">
        <v>245</v>
      </c>
      <c r="I25" s="29">
        <v>189</v>
      </c>
      <c r="J25" s="11" t="str">
        <f t="shared" ca="1" si="1"/>
        <v/>
      </c>
      <c r="K25" s="31">
        <v>1</v>
      </c>
      <c r="N25" s="18" t="str">
        <f t="shared" ca="1" si="2"/>
        <v/>
      </c>
      <c r="P25" s="1">
        <f t="shared" si="3"/>
        <v>189</v>
      </c>
      <c r="Q25" s="1">
        <f t="shared" ca="1" si="4"/>
        <v>0</v>
      </c>
      <c r="R25" s="1">
        <f t="shared" si="5"/>
        <v>0</v>
      </c>
      <c r="S25" s="1">
        <f t="shared" ca="1" si="6"/>
        <v>2990</v>
      </c>
      <c r="T25" s="1" t="str">
        <f>IF(H25="","",VLOOKUP(H25,'Вода SKU'!$A$1:$B$150,2,0))</f>
        <v>3.3, Сакко</v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2">
      <c r="A26" s="29">
        <f t="shared" ca="1" si="0"/>
        <v>5</v>
      </c>
      <c r="B26" s="29" t="s">
        <v>645</v>
      </c>
      <c r="C26" s="29">
        <v>1000</v>
      </c>
      <c r="D26" s="29" t="s">
        <v>157</v>
      </c>
      <c r="E26" s="29" t="s">
        <v>671</v>
      </c>
      <c r="F26" s="29" t="s">
        <v>671</v>
      </c>
      <c r="G26" s="29" t="s">
        <v>672</v>
      </c>
      <c r="H26" s="29" t="s">
        <v>250</v>
      </c>
      <c r="I26" s="29">
        <v>365</v>
      </c>
      <c r="J26" s="11" t="str">
        <f t="shared" ca="1" si="1"/>
        <v/>
      </c>
      <c r="K26" s="31">
        <v>1</v>
      </c>
      <c r="N26" s="18" t="str">
        <f t="shared" ca="1" si="2"/>
        <v/>
      </c>
      <c r="P26" s="1">
        <f t="shared" si="3"/>
        <v>365</v>
      </c>
      <c r="Q26" s="1">
        <f t="shared" ca="1" si="4"/>
        <v>0</v>
      </c>
      <c r="R26" s="1">
        <f t="shared" si="5"/>
        <v>0</v>
      </c>
      <c r="S26" s="1">
        <f t="shared" ca="1" si="6"/>
        <v>2990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2">
      <c r="A27" s="31" t="str">
        <f t="shared" ca="1" si="0"/>
        <v/>
      </c>
      <c r="B27" s="31" t="s">
        <v>675</v>
      </c>
      <c r="C27" s="31" t="s">
        <v>675</v>
      </c>
      <c r="D27" s="31" t="s">
        <v>675</v>
      </c>
      <c r="E27" s="31" t="s">
        <v>675</v>
      </c>
      <c r="F27" s="31" t="s">
        <v>675</v>
      </c>
      <c r="G27" s="31" t="s">
        <v>675</v>
      </c>
      <c r="H27" s="31" t="s">
        <v>675</v>
      </c>
      <c r="J27" s="11">
        <f t="shared" ca="1" si="1"/>
        <v>8</v>
      </c>
      <c r="K27" s="31"/>
      <c r="N27" s="18">
        <f t="shared" ca="1" si="2"/>
        <v>1000</v>
      </c>
      <c r="O27" s="31" t="s">
        <v>675</v>
      </c>
      <c r="P27" s="1">
        <f t="shared" si="3"/>
        <v>0</v>
      </c>
      <c r="Q27" s="1">
        <f t="shared" ca="1" si="4"/>
        <v>3982</v>
      </c>
      <c r="R27" s="1">
        <f t="shared" si="5"/>
        <v>1</v>
      </c>
      <c r="S27" s="1">
        <f t="shared" ca="1" si="6"/>
        <v>3982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>
        <f t="shared" ca="1" si="10"/>
        <v>1000</v>
      </c>
    </row>
    <row r="28" spans="1:24" ht="13.75" customHeight="1" x14ac:dyDescent="0.2">
      <c r="J28" s="11" t="str">
        <f t="shared" ca="1" si="1"/>
        <v/>
      </c>
      <c r="N28" s="18" t="str">
        <f t="shared" ca="1" si="2"/>
        <v/>
      </c>
      <c r="P28" s="1">
        <f t="shared" si="3"/>
        <v>0</v>
      </c>
      <c r="Q28" s="1">
        <f t="shared" ca="1" si="4"/>
        <v>0</v>
      </c>
      <c r="R28" s="1">
        <f t="shared" si="5"/>
        <v>0</v>
      </c>
      <c r="S28" s="1">
        <f t="shared" ca="1" si="6"/>
        <v>3982</v>
      </c>
      <c r="T28" s="1" t="str">
        <f>IF(H28="","",VLOOKUP(H28,'Вода SKU'!$A$1:$B$150,2,0))</f>
        <v/>
      </c>
      <c r="U28" s="1">
        <f t="shared" si="7"/>
        <v>8</v>
      </c>
      <c r="V28" s="1">
        <f t="shared" si="8"/>
        <v>0</v>
      </c>
      <c r="W28" s="1">
        <f t="shared" si="9"/>
        <v>0</v>
      </c>
      <c r="X28" s="1" t="str">
        <f t="shared" ca="1" si="10"/>
        <v/>
      </c>
    </row>
    <row r="29" spans="1:24" ht="13.75" customHeight="1" x14ac:dyDescent="0.2">
      <c r="J29" s="11" t="str">
        <f t="shared" ca="1" si="1"/>
        <v/>
      </c>
      <c r="N29" s="18" t="str">
        <f t="shared" ca="1" si="2"/>
        <v/>
      </c>
      <c r="P29" s="1">
        <f t="shared" si="3"/>
        <v>0</v>
      </c>
      <c r="Q29" s="1">
        <f t="shared" ca="1" si="4"/>
        <v>0</v>
      </c>
      <c r="R29" s="1">
        <f t="shared" si="5"/>
        <v>0</v>
      </c>
      <c r="S29" s="1">
        <f t="shared" ca="1" si="6"/>
        <v>3982</v>
      </c>
      <c r="T29" s="1" t="str">
        <f>IF(H29="","",VLOOKUP(H29,'Вода SKU'!$A$1:$B$150,2,0))</f>
        <v/>
      </c>
      <c r="U29" s="1">
        <f t="shared" si="7"/>
        <v>8</v>
      </c>
      <c r="V29" s="1">
        <f t="shared" si="8"/>
        <v>0</v>
      </c>
      <c r="W29" s="1">
        <f t="shared" si="9"/>
        <v>0</v>
      </c>
      <c r="X29" s="1" t="str">
        <f t="shared" ca="1" si="10"/>
        <v/>
      </c>
    </row>
    <row r="30" spans="1:24" ht="13.75" customHeight="1" x14ac:dyDescent="0.2">
      <c r="J30" s="11" t="str">
        <f t="shared" ca="1" si="1"/>
        <v/>
      </c>
      <c r="N30" s="18" t="str">
        <f t="shared" ca="1" si="2"/>
        <v/>
      </c>
      <c r="P30" s="1">
        <f t="shared" si="3"/>
        <v>0</v>
      </c>
      <c r="Q30" s="1">
        <f t="shared" ca="1" si="4"/>
        <v>0</v>
      </c>
      <c r="R30" s="1">
        <f t="shared" si="5"/>
        <v>0</v>
      </c>
      <c r="S30" s="1">
        <f t="shared" ca="1" si="6"/>
        <v>3982</v>
      </c>
      <c r="T30" s="1" t="str">
        <f>IF(H30="","",VLOOKUP(H30,'Вода SKU'!$A$1:$B$150,2,0))</f>
        <v/>
      </c>
      <c r="U30" s="1">
        <f t="shared" si="7"/>
        <v>8</v>
      </c>
      <c r="V30" s="1">
        <f t="shared" si="8"/>
        <v>0</v>
      </c>
      <c r="W30" s="1">
        <f t="shared" si="9"/>
        <v>0</v>
      </c>
      <c r="X30" s="1" t="str">
        <f t="shared" ca="1" si="10"/>
        <v/>
      </c>
    </row>
    <row r="31" spans="1:24" ht="13.75" customHeight="1" x14ac:dyDescent="0.2">
      <c r="J31" s="11" t="str">
        <f t="shared" ca="1" si="1"/>
        <v/>
      </c>
      <c r="N31" s="18" t="str">
        <f t="shared" ca="1" si="2"/>
        <v/>
      </c>
      <c r="P31" s="1">
        <f t="shared" si="3"/>
        <v>0</v>
      </c>
      <c r="Q31" s="1">
        <f t="shared" ca="1" si="4"/>
        <v>0</v>
      </c>
      <c r="R31" s="1">
        <f t="shared" si="5"/>
        <v>0</v>
      </c>
      <c r="S31" s="1">
        <f t="shared" ca="1" si="6"/>
        <v>3982</v>
      </c>
      <c r="T31" s="1" t="str">
        <f>IF(H31="","",VLOOKUP(H31,'Вода SKU'!$A$1:$B$150,2,0))</f>
        <v/>
      </c>
      <c r="U31" s="1">
        <f t="shared" si="7"/>
        <v>8</v>
      </c>
      <c r="V31" s="1">
        <f t="shared" si="8"/>
        <v>0</v>
      </c>
      <c r="W31" s="1">
        <f t="shared" si="9"/>
        <v>0</v>
      </c>
      <c r="X31" s="1" t="str">
        <f t="shared" ca="1" si="10"/>
        <v/>
      </c>
    </row>
    <row r="32" spans="1:24" ht="13.75" customHeight="1" x14ac:dyDescent="0.2">
      <c r="J32" s="11" t="str">
        <f t="shared" ca="1" si="1"/>
        <v/>
      </c>
      <c r="N32" s="18" t="str">
        <f t="shared" ca="1" si="2"/>
        <v/>
      </c>
      <c r="P32" s="1">
        <f t="shared" si="3"/>
        <v>0</v>
      </c>
      <c r="Q32" s="1">
        <f t="shared" ca="1" si="4"/>
        <v>0</v>
      </c>
      <c r="R32" s="1">
        <f t="shared" si="5"/>
        <v>0</v>
      </c>
      <c r="S32" s="1">
        <f t="shared" ca="1" si="6"/>
        <v>3982</v>
      </c>
      <c r="T32" s="1" t="str">
        <f>IF(H32="","",VLOOKUP(H32,'Вода SKU'!$A$1:$B$150,2,0))</f>
        <v/>
      </c>
      <c r="U32" s="1">
        <f t="shared" si="7"/>
        <v>8</v>
      </c>
      <c r="V32" s="1">
        <f t="shared" si="8"/>
        <v>0</v>
      </c>
      <c r="W32" s="1">
        <f t="shared" si="9"/>
        <v>0</v>
      </c>
      <c r="X32" s="1" t="str">
        <f t="shared" ca="1" si="10"/>
        <v/>
      </c>
    </row>
    <row r="33" spans="10:24" ht="13.75" customHeight="1" x14ac:dyDescent="0.2">
      <c r="J33" s="11" t="str">
        <f t="shared" ca="1" si="1"/>
        <v/>
      </c>
      <c r="N33" s="18" t="str">
        <f t="shared" ca="1" si="2"/>
        <v/>
      </c>
      <c r="P33" s="1">
        <f t="shared" si="3"/>
        <v>0</v>
      </c>
      <c r="Q33" s="1">
        <f t="shared" ca="1" si="4"/>
        <v>0</v>
      </c>
      <c r="R33" s="1">
        <f t="shared" si="5"/>
        <v>0</v>
      </c>
      <c r="S33" s="1">
        <f t="shared" ca="1" si="6"/>
        <v>3982</v>
      </c>
      <c r="T33" s="1" t="str">
        <f>IF(H33="","",VLOOKUP(H33,'Вода SKU'!$A$1:$B$150,2,0))</f>
        <v/>
      </c>
      <c r="U33" s="1">
        <f t="shared" si="7"/>
        <v>8</v>
      </c>
      <c r="V33" s="1">
        <f t="shared" si="8"/>
        <v>0</v>
      </c>
      <c r="W33" s="1">
        <f t="shared" si="9"/>
        <v>0</v>
      </c>
      <c r="X33" s="1" t="str">
        <f t="shared" ca="1" si="10"/>
        <v/>
      </c>
    </row>
    <row r="34" spans="10:24" ht="13.75" customHeight="1" x14ac:dyDescent="0.2">
      <c r="J34" s="11" t="str">
        <f t="shared" ca="1" si="1"/>
        <v/>
      </c>
      <c r="N34" s="18" t="str">
        <f t="shared" ca="1" si="2"/>
        <v/>
      </c>
      <c r="P34" s="1">
        <f t="shared" si="3"/>
        <v>0</v>
      </c>
      <c r="Q34" s="1">
        <f t="shared" ca="1" si="4"/>
        <v>0</v>
      </c>
      <c r="R34" s="1">
        <f t="shared" si="5"/>
        <v>0</v>
      </c>
      <c r="S34" s="1">
        <f t="shared" ca="1" si="6"/>
        <v>3982</v>
      </c>
      <c r="T34" s="1" t="str">
        <f>IF(H34="","",VLOOKUP(H34,'Вода SKU'!$A$1:$B$150,2,0))</f>
        <v/>
      </c>
      <c r="U34" s="1">
        <f t="shared" si="7"/>
        <v>8</v>
      </c>
      <c r="V34" s="1">
        <f t="shared" si="8"/>
        <v>0</v>
      </c>
      <c r="W34" s="1">
        <f t="shared" si="9"/>
        <v>0</v>
      </c>
      <c r="X34" s="1" t="str">
        <f t="shared" ca="1" si="10"/>
        <v/>
      </c>
    </row>
    <row r="35" spans="10:24" ht="13.75" customHeight="1" x14ac:dyDescent="0.2">
      <c r="J35" s="11" t="str">
        <f t="shared" ref="J35:J66" ca="1" si="20">IF(M35="", IF(O35="","",X35+(INDIRECT("S" &amp; ROW() - 1) - S35)),IF(O35="", "", INDIRECT("S" &amp; ROW() - 1) - S35))</f>
        <v/>
      </c>
      <c r="N35" s="18" t="str">
        <f t="shared" ref="N35:N66" ca="1" si="21">IF(M35="", IF(X35=0, "", X35), IF(V35 = "", "", IF(V35/U35 = 0, "", V35/U35)))</f>
        <v/>
      </c>
      <c r="P35" s="1">
        <f t="shared" ref="P35:P66" si="22">IF(O35 = "-", -W35,I35)</f>
        <v>0</v>
      </c>
      <c r="Q35" s="1">
        <f t="shared" ref="Q35:Q66" ca="1" si="23">IF(O35 = "-", SUM(INDIRECT(ADDRESS(2,COLUMN(P35)) &amp; ":" &amp; ADDRESS(ROW(),COLUMN(P35)))), 0)</f>
        <v>0</v>
      </c>
      <c r="R35" s="1">
        <f t="shared" ref="R35:R66" si="24">IF(O35="-",1,0)</f>
        <v>0</v>
      </c>
      <c r="S35" s="1">
        <f t="shared" ref="S35:S66" ca="1" si="25">IF(Q35 = 0, INDIRECT("S" &amp; ROW() - 1), Q35)</f>
        <v>3982</v>
      </c>
      <c r="T35" s="1" t="str">
        <f>IF(H35="","",VLOOKUP(H35,'Вода SKU'!$A$1:$B$150,2,0))</f>
        <v/>
      </c>
      <c r="U35" s="1">
        <f t="shared" ref="U35:U66" si="26">8000/1000</f>
        <v>8</v>
      </c>
      <c r="V35" s="1">
        <f t="shared" ref="V35:V66" si="27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>
        <f t="shared" ref="W35:W66" si="28">IF(V35 = "", "", V35/U35)</f>
        <v>0</v>
      </c>
      <c r="X35" s="1" t="str">
        <f t="shared" ref="X35:X66" ca="1" si="29">IF(O35="", "", MAX(ROUND(-(INDIRECT("S" &amp; ROW() - 1) - S35)/1000, 0), 1) * 1000)</f>
        <v/>
      </c>
    </row>
    <row r="36" spans="10:24" ht="13.75" customHeight="1" x14ac:dyDescent="0.2">
      <c r="J36" s="11" t="str">
        <f t="shared" ca="1" si="20"/>
        <v/>
      </c>
      <c r="N36" s="18" t="str">
        <f t="shared" ca="1" si="21"/>
        <v/>
      </c>
      <c r="P36" s="1">
        <f t="shared" si="22"/>
        <v>0</v>
      </c>
      <c r="Q36" s="1">
        <f t="shared" ca="1" si="23"/>
        <v>0</v>
      </c>
      <c r="R36" s="1">
        <f t="shared" si="24"/>
        <v>0</v>
      </c>
      <c r="S36" s="1">
        <f t="shared" ca="1" si="25"/>
        <v>3982</v>
      </c>
      <c r="T36" s="1" t="str">
        <f>IF(H36="","",VLOOKUP(H36,'Вода SKU'!$A$1:$B$150,2,0))</f>
        <v/>
      </c>
      <c r="U36" s="1">
        <f t="shared" si="26"/>
        <v>8</v>
      </c>
      <c r="V36" s="1">
        <f t="shared" si="27"/>
        <v>0</v>
      </c>
      <c r="W36" s="1">
        <f t="shared" si="28"/>
        <v>0</v>
      </c>
      <c r="X36" s="1" t="str">
        <f t="shared" ca="1" si="29"/>
        <v/>
      </c>
    </row>
    <row r="37" spans="10:24" ht="13.75" customHeight="1" x14ac:dyDescent="0.2">
      <c r="J37" s="11" t="str">
        <f t="shared" ca="1" si="20"/>
        <v/>
      </c>
      <c r="N37" s="18" t="str">
        <f t="shared" ca="1" si="21"/>
        <v/>
      </c>
      <c r="P37" s="1">
        <f t="shared" si="22"/>
        <v>0</v>
      </c>
      <c r="Q37" s="1">
        <f t="shared" ca="1" si="23"/>
        <v>0</v>
      </c>
      <c r="R37" s="1">
        <f t="shared" si="24"/>
        <v>0</v>
      </c>
      <c r="S37" s="1">
        <f t="shared" ca="1" si="25"/>
        <v>3982</v>
      </c>
      <c r="T37" s="1" t="str">
        <f>IF(H37="","",VLOOKUP(H37,'Вода SKU'!$A$1:$B$150,2,0))</f>
        <v/>
      </c>
      <c r="U37" s="1">
        <f t="shared" si="26"/>
        <v>8</v>
      </c>
      <c r="V37" s="1">
        <f t="shared" si="27"/>
        <v>0</v>
      </c>
      <c r="W37" s="1">
        <f t="shared" si="28"/>
        <v>0</v>
      </c>
      <c r="X37" s="1" t="str">
        <f t="shared" ca="1" si="29"/>
        <v/>
      </c>
    </row>
    <row r="38" spans="10:24" ht="13.75" customHeight="1" x14ac:dyDescent="0.2">
      <c r="J38" s="11" t="str">
        <f t="shared" ca="1" si="20"/>
        <v/>
      </c>
      <c r="N38" s="18" t="str">
        <f t="shared" ca="1" si="21"/>
        <v/>
      </c>
      <c r="P38" s="1">
        <f t="shared" si="22"/>
        <v>0</v>
      </c>
      <c r="Q38" s="1">
        <f t="shared" ca="1" si="23"/>
        <v>0</v>
      </c>
      <c r="R38" s="1">
        <f t="shared" si="24"/>
        <v>0</v>
      </c>
      <c r="S38" s="1">
        <f t="shared" ca="1" si="25"/>
        <v>3982</v>
      </c>
      <c r="T38" s="1" t="str">
        <f>IF(H38="","",VLOOKUP(H38,'Вода SKU'!$A$1:$B$150,2,0))</f>
        <v/>
      </c>
      <c r="U38" s="1">
        <f t="shared" si="26"/>
        <v>8</v>
      </c>
      <c r="V38" s="1">
        <f t="shared" si="27"/>
        <v>0</v>
      </c>
      <c r="W38" s="1">
        <f t="shared" si="28"/>
        <v>0</v>
      </c>
      <c r="X38" s="1" t="str">
        <f t="shared" ca="1" si="29"/>
        <v/>
      </c>
    </row>
    <row r="39" spans="10:24" ht="13.75" customHeight="1" x14ac:dyDescent="0.2">
      <c r="J39" s="11" t="str">
        <f t="shared" ca="1" si="20"/>
        <v/>
      </c>
      <c r="N39" s="18" t="str">
        <f t="shared" ca="1" si="21"/>
        <v/>
      </c>
      <c r="P39" s="1">
        <f t="shared" si="22"/>
        <v>0</v>
      </c>
      <c r="Q39" s="1">
        <f t="shared" ca="1" si="23"/>
        <v>0</v>
      </c>
      <c r="R39" s="1">
        <f t="shared" si="24"/>
        <v>0</v>
      </c>
      <c r="S39" s="1">
        <f t="shared" ca="1" si="25"/>
        <v>3982</v>
      </c>
      <c r="T39" s="1" t="str">
        <f>IF(H39="","",VLOOKUP(H39,'Вода SKU'!$A$1:$B$150,2,0))</f>
        <v/>
      </c>
      <c r="U39" s="1">
        <f t="shared" si="26"/>
        <v>8</v>
      </c>
      <c r="V39" s="1">
        <f t="shared" si="27"/>
        <v>0</v>
      </c>
      <c r="W39" s="1">
        <f t="shared" si="28"/>
        <v>0</v>
      </c>
      <c r="X39" s="1" t="str">
        <f t="shared" ca="1" si="29"/>
        <v/>
      </c>
    </row>
    <row r="40" spans="10:24" ht="13.75" customHeight="1" x14ac:dyDescent="0.2">
      <c r="J40" s="11" t="str">
        <f t="shared" ca="1" si="20"/>
        <v/>
      </c>
      <c r="N40" s="18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3982</v>
      </c>
      <c r="T40" s="1" t="str">
        <f>IF(H40="","",VLOOKUP(H40,'Вода SKU'!$A$1:$B$150,2,0))</f>
        <v/>
      </c>
      <c r="U40" s="1">
        <f t="shared" si="26"/>
        <v>8</v>
      </c>
      <c r="V40" s="1">
        <f t="shared" si="27"/>
        <v>0</v>
      </c>
      <c r="W40" s="1">
        <f t="shared" si="28"/>
        <v>0</v>
      </c>
      <c r="X40" s="1" t="str">
        <f t="shared" ca="1" si="29"/>
        <v/>
      </c>
    </row>
    <row r="41" spans="10:24" ht="13.75" customHeight="1" x14ac:dyDescent="0.2">
      <c r="J41" s="11" t="str">
        <f t="shared" ca="1" si="20"/>
        <v/>
      </c>
      <c r="N41" s="18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3982</v>
      </c>
      <c r="T41" s="1" t="str">
        <f>IF(H41="","",VLOOKUP(H41,'Вода SKU'!$A$1:$B$150,2,0))</f>
        <v/>
      </c>
      <c r="U41" s="1">
        <f t="shared" si="26"/>
        <v>8</v>
      </c>
      <c r="V41" s="1">
        <f t="shared" si="27"/>
        <v>0</v>
      </c>
      <c r="W41" s="1">
        <f t="shared" si="28"/>
        <v>0</v>
      </c>
      <c r="X41" s="1" t="str">
        <f t="shared" ca="1" si="29"/>
        <v/>
      </c>
    </row>
    <row r="42" spans="10:24" ht="13.75" customHeight="1" x14ac:dyDescent="0.2">
      <c r="J42" s="11" t="str">
        <f t="shared" ca="1" si="20"/>
        <v/>
      </c>
      <c r="N42" s="18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3982</v>
      </c>
      <c r="T42" s="1" t="str">
        <f>IF(H42="","",VLOOKUP(H42,'Вода SKU'!$A$1:$B$150,2,0))</f>
        <v/>
      </c>
      <c r="U42" s="1">
        <f t="shared" si="26"/>
        <v>8</v>
      </c>
      <c r="V42" s="1">
        <f t="shared" si="27"/>
        <v>0</v>
      </c>
      <c r="W42" s="1">
        <f t="shared" si="28"/>
        <v>0</v>
      </c>
      <c r="X42" s="1" t="str">
        <f t="shared" ca="1" si="29"/>
        <v/>
      </c>
    </row>
    <row r="43" spans="10:24" ht="13.75" customHeight="1" x14ac:dyDescent="0.2">
      <c r="J43" s="11" t="str">
        <f t="shared" ca="1" si="20"/>
        <v/>
      </c>
      <c r="N43" s="18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3982</v>
      </c>
      <c r="T43" s="1" t="str">
        <f>IF(H43="","",VLOOKUP(H43,'Вода SKU'!$A$1:$B$150,2,0))</f>
        <v/>
      </c>
      <c r="U43" s="1">
        <f t="shared" si="26"/>
        <v>8</v>
      </c>
      <c r="V43" s="1">
        <f t="shared" si="27"/>
        <v>0</v>
      </c>
      <c r="W43" s="1">
        <f t="shared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0"/>
        <v/>
      </c>
      <c r="N44" s="18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3982</v>
      </c>
      <c r="T44" s="1" t="str">
        <f>IF(H44="","",VLOOKUP(H44,'Вода SKU'!$A$1:$B$150,2,0))</f>
        <v/>
      </c>
      <c r="U44" s="1">
        <f t="shared" si="26"/>
        <v>8</v>
      </c>
      <c r="V44" s="1">
        <f t="shared" si="27"/>
        <v>0</v>
      </c>
      <c r="W44" s="1">
        <f t="shared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0"/>
        <v/>
      </c>
      <c r="N45" s="18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3982</v>
      </c>
      <c r="T45" s="1" t="str">
        <f>IF(H45="","",VLOOKUP(H45,'Вода SKU'!$A$1:$B$150,2,0))</f>
        <v/>
      </c>
      <c r="U45" s="1">
        <f t="shared" si="26"/>
        <v>8</v>
      </c>
      <c r="V45" s="1">
        <f t="shared" si="27"/>
        <v>0</v>
      </c>
      <c r="W45" s="1">
        <f t="shared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0"/>
        <v/>
      </c>
      <c r="N46" s="18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3982</v>
      </c>
      <c r="T46" s="1" t="str">
        <f>IF(H46="","",VLOOKUP(H46,'Вода SKU'!$A$1:$B$150,2,0))</f>
        <v/>
      </c>
      <c r="U46" s="1">
        <f t="shared" si="26"/>
        <v>8</v>
      </c>
      <c r="V46" s="1">
        <f t="shared" si="27"/>
        <v>0</v>
      </c>
      <c r="W46" s="1">
        <f t="shared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0"/>
        <v/>
      </c>
      <c r="N47" s="18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3982</v>
      </c>
      <c r="T47" s="1" t="str">
        <f>IF(H47="","",VLOOKUP(H47,'Вода SKU'!$A$1:$B$150,2,0))</f>
        <v/>
      </c>
      <c r="U47" s="1">
        <f t="shared" si="26"/>
        <v>8</v>
      </c>
      <c r="V47" s="1">
        <f t="shared" si="27"/>
        <v>0</v>
      </c>
      <c r="W47" s="1">
        <f t="shared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0"/>
        <v/>
      </c>
      <c r="N48" s="18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3982</v>
      </c>
      <c r="T48" s="1" t="str">
        <f>IF(H48="","",VLOOKUP(H48,'Вода SKU'!$A$1:$B$150,2,0))</f>
        <v/>
      </c>
      <c r="U48" s="1">
        <f t="shared" si="26"/>
        <v>8</v>
      </c>
      <c r="V48" s="1">
        <f t="shared" si="27"/>
        <v>0</v>
      </c>
      <c r="W48" s="1">
        <f t="shared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N49" s="18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3982</v>
      </c>
      <c r="T49" s="1" t="str">
        <f>IF(H49="","",VLOOKUP(H49,'Вода SKU'!$A$1:$B$150,2,0))</f>
        <v/>
      </c>
      <c r="U49" s="1">
        <f t="shared" si="26"/>
        <v>8</v>
      </c>
      <c r="V49" s="1">
        <f t="shared" si="27"/>
        <v>0</v>
      </c>
      <c r="W49" s="1">
        <f t="shared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N50" s="18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3982</v>
      </c>
      <c r="T50" s="1" t="str">
        <f>IF(H50="","",VLOOKUP(H50,'Вода SKU'!$A$1:$B$150,2,0))</f>
        <v/>
      </c>
      <c r="U50" s="1">
        <f t="shared" si="26"/>
        <v>8</v>
      </c>
      <c r="V50" s="1">
        <f t="shared" si="27"/>
        <v>0</v>
      </c>
      <c r="W50" s="1">
        <f t="shared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N51" s="18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3982</v>
      </c>
      <c r="T51" s="1" t="str">
        <f>IF(H51="","",VLOOKUP(H51,'Вода SKU'!$A$1:$B$150,2,0))</f>
        <v/>
      </c>
      <c r="U51" s="1">
        <f t="shared" si="26"/>
        <v>8</v>
      </c>
      <c r="V51" s="1">
        <f t="shared" si="27"/>
        <v>0</v>
      </c>
      <c r="W51" s="1">
        <f t="shared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N52" s="18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3982</v>
      </c>
      <c r="T52" s="1" t="str">
        <f>IF(H52="","",VLOOKUP(H52,'Вода SKU'!$A$1:$B$150,2,0))</f>
        <v/>
      </c>
      <c r="U52" s="1">
        <f t="shared" si="26"/>
        <v>8</v>
      </c>
      <c r="V52" s="1">
        <f t="shared" si="27"/>
        <v>0</v>
      </c>
      <c r="W52" s="1">
        <f t="shared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N53" s="18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3982</v>
      </c>
      <c r="T53" s="1" t="str">
        <f>IF(H53="","",VLOOKUP(H53,'Вода SKU'!$A$1:$B$150,2,0))</f>
        <v/>
      </c>
      <c r="U53" s="1">
        <f t="shared" si="26"/>
        <v>8</v>
      </c>
      <c r="V53" s="1">
        <f t="shared" si="27"/>
        <v>0</v>
      </c>
      <c r="W53" s="1">
        <f t="shared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N54" s="18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3982</v>
      </c>
      <c r="T54" s="1" t="str">
        <f>IF(H54="","",VLOOKUP(H54,'Вода SKU'!$A$1:$B$150,2,0))</f>
        <v/>
      </c>
      <c r="U54" s="1">
        <f t="shared" si="26"/>
        <v>8</v>
      </c>
      <c r="V54" s="1">
        <f t="shared" si="27"/>
        <v>0</v>
      </c>
      <c r="W54" s="1">
        <f t="shared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N55" s="18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3982</v>
      </c>
      <c r="T55" s="1" t="str">
        <f>IF(H55="","",VLOOKUP(H55,'Вода SKU'!$A$1:$B$150,2,0))</f>
        <v/>
      </c>
      <c r="U55" s="1">
        <f t="shared" si="26"/>
        <v>8</v>
      </c>
      <c r="V55" s="1">
        <f t="shared" si="27"/>
        <v>0</v>
      </c>
      <c r="W55" s="1">
        <f t="shared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N56" s="18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3982</v>
      </c>
      <c r="T56" s="1" t="str">
        <f>IF(H56="","",VLOOKUP(H56,'Вода SKU'!$A$1:$B$150,2,0))</f>
        <v/>
      </c>
      <c r="U56" s="1">
        <f t="shared" si="26"/>
        <v>8</v>
      </c>
      <c r="V56" s="1">
        <f t="shared" si="27"/>
        <v>0</v>
      </c>
      <c r="W56" s="1">
        <f t="shared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N57" s="18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3982</v>
      </c>
      <c r="T57" s="1" t="str">
        <f>IF(H57="","",VLOOKUP(H57,'Вода SKU'!$A$1:$B$150,2,0))</f>
        <v/>
      </c>
      <c r="U57" s="1">
        <f t="shared" si="26"/>
        <v>8</v>
      </c>
      <c r="V57" s="1">
        <f t="shared" si="27"/>
        <v>0</v>
      </c>
      <c r="W57" s="1">
        <f t="shared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N58" s="18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3982</v>
      </c>
      <c r="T58" s="1" t="str">
        <f>IF(H58="","",VLOOKUP(H58,'Вода SKU'!$A$1:$B$150,2,0))</f>
        <v/>
      </c>
      <c r="U58" s="1">
        <f t="shared" si="26"/>
        <v>8</v>
      </c>
      <c r="V58" s="1">
        <f t="shared" si="27"/>
        <v>0</v>
      </c>
      <c r="W58" s="1">
        <f t="shared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N59" s="18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3982</v>
      </c>
      <c r="T59" s="1" t="str">
        <f>IF(H59="","",VLOOKUP(H59,'Вода SKU'!$A$1:$B$150,2,0))</f>
        <v/>
      </c>
      <c r="U59" s="1">
        <f t="shared" si="26"/>
        <v>8</v>
      </c>
      <c r="V59" s="1">
        <f t="shared" si="27"/>
        <v>0</v>
      </c>
      <c r="W59" s="1">
        <f t="shared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M60" s="18"/>
      <c r="N60" s="18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3982</v>
      </c>
      <c r="T60" s="1" t="str">
        <f>IF(H60="","",VLOOKUP(H60,'Вода SKU'!$A$1:$B$150,2,0))</f>
        <v/>
      </c>
      <c r="U60" s="1">
        <f t="shared" si="26"/>
        <v>8</v>
      </c>
      <c r="V60" s="1">
        <f t="shared" si="27"/>
        <v>0</v>
      </c>
      <c r="W60" s="1">
        <f t="shared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N61" s="18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3982</v>
      </c>
      <c r="T61" s="1" t="str">
        <f>IF(H61="","",VLOOKUP(H61,'Вода SKU'!$A$1:$B$150,2,0))</f>
        <v/>
      </c>
      <c r="U61" s="1">
        <f t="shared" si="26"/>
        <v>8</v>
      </c>
      <c r="V61" s="1">
        <f t="shared" si="27"/>
        <v>0</v>
      </c>
      <c r="W61" s="1">
        <f t="shared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N62" s="18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3982</v>
      </c>
      <c r="T62" s="1" t="str">
        <f>IF(H62="","",VLOOKUP(H62,'Вода SKU'!$A$1:$B$150,2,0))</f>
        <v/>
      </c>
      <c r="U62" s="1">
        <f t="shared" si="26"/>
        <v>8</v>
      </c>
      <c r="V62" s="1">
        <f t="shared" si="27"/>
        <v>0</v>
      </c>
      <c r="W62" s="1">
        <f t="shared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0"/>
        <v/>
      </c>
      <c r="N63" s="18" t="str">
        <f t="shared" ca="1" si="21"/>
        <v/>
      </c>
      <c r="P63" s="1">
        <f t="shared" si="22"/>
        <v>0</v>
      </c>
      <c r="Q63" s="1">
        <f t="shared" ca="1" si="23"/>
        <v>0</v>
      </c>
      <c r="R63" s="1">
        <f t="shared" si="24"/>
        <v>0</v>
      </c>
      <c r="S63" s="1">
        <f t="shared" ca="1" si="25"/>
        <v>3982</v>
      </c>
      <c r="T63" s="1" t="str">
        <f>IF(H63="","",VLOOKUP(H63,'Вода SKU'!$A$1:$B$150,2,0))</f>
        <v/>
      </c>
      <c r="U63" s="1">
        <f t="shared" si="26"/>
        <v>8</v>
      </c>
      <c r="V63" s="1">
        <f t="shared" si="27"/>
        <v>0</v>
      </c>
      <c r="W63" s="1">
        <f t="shared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0"/>
        <v/>
      </c>
      <c r="N64" s="18" t="str">
        <f t="shared" ca="1" si="21"/>
        <v/>
      </c>
      <c r="P64" s="1">
        <f t="shared" si="22"/>
        <v>0</v>
      </c>
      <c r="Q64" s="1">
        <f t="shared" ca="1" si="23"/>
        <v>0</v>
      </c>
      <c r="R64" s="1">
        <f t="shared" si="24"/>
        <v>0</v>
      </c>
      <c r="S64" s="1">
        <f t="shared" ca="1" si="25"/>
        <v>3982</v>
      </c>
      <c r="T64" s="1" t="str">
        <f>IF(H64="","",VLOOKUP(H64,'Вода SKU'!$A$1:$B$150,2,0))</f>
        <v/>
      </c>
      <c r="U64" s="1">
        <f t="shared" si="26"/>
        <v>8</v>
      </c>
      <c r="V64" s="1">
        <f t="shared" si="27"/>
        <v>0</v>
      </c>
      <c r="W64" s="1">
        <f t="shared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0"/>
        <v/>
      </c>
      <c r="N65" s="18" t="str">
        <f t="shared" ca="1" si="21"/>
        <v/>
      </c>
      <c r="P65" s="1">
        <f t="shared" si="22"/>
        <v>0</v>
      </c>
      <c r="Q65" s="1">
        <f t="shared" ca="1" si="23"/>
        <v>0</v>
      </c>
      <c r="R65" s="1">
        <f t="shared" si="24"/>
        <v>0</v>
      </c>
      <c r="S65" s="1">
        <f t="shared" ca="1" si="25"/>
        <v>3982</v>
      </c>
      <c r="T65" s="1" t="str">
        <f>IF(H65="","",VLOOKUP(H65,'Вода SKU'!$A$1:$B$150,2,0))</f>
        <v/>
      </c>
      <c r="U65" s="1">
        <f t="shared" si="26"/>
        <v>8</v>
      </c>
      <c r="V65" s="1">
        <f t="shared" si="27"/>
        <v>0</v>
      </c>
      <c r="W65" s="1">
        <f t="shared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0"/>
        <v/>
      </c>
      <c r="N66" s="18" t="str">
        <f t="shared" ca="1" si="21"/>
        <v/>
      </c>
      <c r="P66" s="1">
        <f t="shared" si="22"/>
        <v>0</v>
      </c>
      <c r="Q66" s="1">
        <f t="shared" ca="1" si="23"/>
        <v>0</v>
      </c>
      <c r="R66" s="1">
        <f t="shared" si="24"/>
        <v>0</v>
      </c>
      <c r="S66" s="1">
        <f t="shared" ca="1" si="25"/>
        <v>3982</v>
      </c>
      <c r="T66" s="1" t="str">
        <f>IF(H66="","",VLOOKUP(H66,'Вода SKU'!$A$1:$B$150,2,0))</f>
        <v/>
      </c>
      <c r="U66" s="1">
        <f t="shared" si="26"/>
        <v>8</v>
      </c>
      <c r="V66" s="1">
        <f t="shared" si="27"/>
        <v>0</v>
      </c>
      <c r="W66" s="1">
        <f t="shared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ref="J67:J98" ca="1" si="30">IF(M67="", IF(O67="","",X67+(INDIRECT("S" &amp; ROW() - 1) - S67)),IF(O67="", "", INDIRECT("S" &amp; ROW() - 1) - S67))</f>
        <v/>
      </c>
      <c r="N67" s="18" t="str">
        <f t="shared" ref="N67:N98" ca="1" si="31">IF(M67="", IF(X67=0, "", X67), IF(V67 = "", "", IF(V67/U67 = 0, "", V67/U67)))</f>
        <v/>
      </c>
      <c r="P67" s="1">
        <f t="shared" ref="P67:P98" si="32">IF(O67 = "-", -W67,I67)</f>
        <v>0</v>
      </c>
      <c r="Q67" s="1">
        <f t="shared" ref="Q67:Q74" ca="1" si="33">IF(O67 = "-", SUM(INDIRECT(ADDRESS(2,COLUMN(P67)) &amp; ":" &amp; ADDRESS(ROW(),COLUMN(P67)))), 0)</f>
        <v>0</v>
      </c>
      <c r="R67" s="1">
        <f t="shared" ref="R67:R98" si="34">IF(O67="-",1,0)</f>
        <v>0</v>
      </c>
      <c r="S67" s="1">
        <f t="shared" ref="S67:S98" ca="1" si="35">IF(Q67 = 0, INDIRECT("S" &amp; ROW() - 1), Q67)</f>
        <v>3982</v>
      </c>
      <c r="T67" s="1" t="str">
        <f>IF(H67="","",VLOOKUP(H67,'Вода SKU'!$A$1:$B$150,2,0))</f>
        <v/>
      </c>
      <c r="U67" s="1">
        <f t="shared" ref="U67:U98" si="36">8000/1000</f>
        <v>8</v>
      </c>
      <c r="V67" s="1">
        <f t="shared" ref="V67:V98" si="37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>
        <f t="shared" ref="W67:W98" si="38">IF(V67 = "", "", V67/U67)</f>
        <v>0</v>
      </c>
      <c r="X67" s="1" t="str">
        <f t="shared" ref="X67:X98" ca="1" si="39">IF(O67="", "", MAX(ROUND(-(INDIRECT("S" &amp; ROW() - 1) - S67)/1000, 0), 1) * 1000)</f>
        <v/>
      </c>
    </row>
    <row r="68" spans="10:24" ht="13.75" customHeight="1" x14ac:dyDescent="0.2">
      <c r="J68" s="11" t="str">
        <f t="shared" ca="1" si="30"/>
        <v/>
      </c>
      <c r="N68" s="18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3982</v>
      </c>
      <c r="T68" s="1" t="str">
        <f>IF(H68="","",VLOOKUP(H68,'Вода SKU'!$A$1:$B$150,2,0))</f>
        <v/>
      </c>
      <c r="U68" s="1">
        <f t="shared" si="36"/>
        <v>8</v>
      </c>
      <c r="V68" s="1">
        <f t="shared" si="37"/>
        <v>0</v>
      </c>
      <c r="W68" s="1">
        <f t="shared" si="38"/>
        <v>0</v>
      </c>
      <c r="X68" s="1" t="str">
        <f t="shared" ca="1" si="39"/>
        <v/>
      </c>
    </row>
    <row r="69" spans="10:24" ht="13.75" customHeight="1" x14ac:dyDescent="0.2">
      <c r="J69" s="11" t="str">
        <f t="shared" ca="1" si="30"/>
        <v/>
      </c>
      <c r="N69" s="18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3982</v>
      </c>
      <c r="T69" s="1" t="str">
        <f>IF(H69="","",VLOOKUP(H69,'Вода SKU'!$A$1:$B$150,2,0))</f>
        <v/>
      </c>
      <c r="U69" s="1">
        <f t="shared" si="36"/>
        <v>8</v>
      </c>
      <c r="V69" s="1">
        <f t="shared" si="37"/>
        <v>0</v>
      </c>
      <c r="W69" s="1">
        <f t="shared" si="38"/>
        <v>0</v>
      </c>
      <c r="X69" s="1" t="str">
        <f t="shared" ca="1" si="39"/>
        <v/>
      </c>
    </row>
    <row r="70" spans="10:24" ht="13.75" customHeight="1" x14ac:dyDescent="0.2">
      <c r="J70" s="11" t="str">
        <f t="shared" ca="1" si="30"/>
        <v/>
      </c>
      <c r="N70" s="18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3982</v>
      </c>
      <c r="T70" s="1" t="str">
        <f>IF(H70="","",VLOOKUP(H70,'Вода SKU'!$A$1:$B$150,2,0))</f>
        <v/>
      </c>
      <c r="U70" s="1">
        <f t="shared" si="36"/>
        <v>8</v>
      </c>
      <c r="V70" s="1">
        <f t="shared" si="37"/>
        <v>0</v>
      </c>
      <c r="W70" s="1">
        <f t="shared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0"/>
        <v/>
      </c>
      <c r="N71" s="18" t="str">
        <f t="shared" ca="1" si="31"/>
        <v/>
      </c>
      <c r="P71" s="1">
        <f t="shared" si="32"/>
        <v>0</v>
      </c>
      <c r="Q71" s="1">
        <f t="shared" ca="1" si="33"/>
        <v>0</v>
      </c>
      <c r="R71" s="1">
        <f t="shared" si="34"/>
        <v>0</v>
      </c>
      <c r="S71" s="1">
        <f t="shared" ca="1" si="35"/>
        <v>3982</v>
      </c>
      <c r="T71" s="1" t="str">
        <f>IF(H71="","",VLOOKUP(H71,'Вода SKU'!$A$1:$B$150,2,0))</f>
        <v/>
      </c>
      <c r="U71" s="1">
        <f t="shared" si="36"/>
        <v>8</v>
      </c>
      <c r="V71" s="1">
        <f t="shared" si="37"/>
        <v>0</v>
      </c>
      <c r="W71" s="1">
        <f t="shared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0"/>
        <v/>
      </c>
      <c r="N72" s="18" t="str">
        <f t="shared" ca="1" si="31"/>
        <v/>
      </c>
      <c r="P72" s="1">
        <f t="shared" si="32"/>
        <v>0</v>
      </c>
      <c r="Q72" s="1">
        <f t="shared" ca="1" si="33"/>
        <v>0</v>
      </c>
      <c r="R72" s="1">
        <f t="shared" si="34"/>
        <v>0</v>
      </c>
      <c r="S72" s="1">
        <f t="shared" ca="1" si="35"/>
        <v>3982</v>
      </c>
      <c r="T72" s="1" t="str">
        <f>IF(H72="","",VLOOKUP(H72,'Вода SKU'!$A$1:$B$150,2,0))</f>
        <v/>
      </c>
      <c r="U72" s="1">
        <f t="shared" si="36"/>
        <v>8</v>
      </c>
      <c r="V72" s="1">
        <f t="shared" si="37"/>
        <v>0</v>
      </c>
      <c r="W72" s="1">
        <f t="shared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0"/>
        <v/>
      </c>
      <c r="N73" s="18" t="str">
        <f t="shared" ca="1" si="31"/>
        <v/>
      </c>
      <c r="P73" s="1">
        <f t="shared" si="32"/>
        <v>0</v>
      </c>
      <c r="Q73" s="1">
        <f t="shared" ca="1" si="33"/>
        <v>0</v>
      </c>
      <c r="R73" s="1">
        <f t="shared" si="34"/>
        <v>0</v>
      </c>
      <c r="S73" s="1">
        <f t="shared" ca="1" si="35"/>
        <v>3982</v>
      </c>
      <c r="T73" s="1" t="str">
        <f>IF(H73="","",VLOOKUP(H73,'Вода SKU'!$A$1:$B$150,2,0))</f>
        <v/>
      </c>
      <c r="U73" s="1">
        <f t="shared" si="36"/>
        <v>8</v>
      </c>
      <c r="V73" s="1">
        <f t="shared" si="37"/>
        <v>0</v>
      </c>
      <c r="W73" s="1">
        <f t="shared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0"/>
        <v/>
      </c>
      <c r="N74" s="18" t="str">
        <f t="shared" ca="1" si="31"/>
        <v/>
      </c>
      <c r="P74" s="1">
        <f t="shared" si="32"/>
        <v>0</v>
      </c>
      <c r="Q74" s="1">
        <f t="shared" ca="1" si="33"/>
        <v>0</v>
      </c>
      <c r="R74" s="1">
        <f t="shared" si="34"/>
        <v>0</v>
      </c>
      <c r="S74" s="1">
        <f t="shared" ca="1" si="35"/>
        <v>3982</v>
      </c>
      <c r="T74" s="1" t="str">
        <f>IF(H74="","",VLOOKUP(H74,'Вода SKU'!$A$1:$B$150,2,0))</f>
        <v/>
      </c>
      <c r="U74" s="1">
        <f t="shared" si="36"/>
        <v>8</v>
      </c>
      <c r="V74" s="1">
        <f t="shared" si="37"/>
        <v>0</v>
      </c>
      <c r="W74" s="1">
        <f t="shared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0"/>
        <v/>
      </c>
      <c r="N75" s="18" t="str">
        <f t="shared" ca="1" si="31"/>
        <v/>
      </c>
      <c r="P75" s="1">
        <f t="shared" si="32"/>
        <v>0</v>
      </c>
      <c r="Q75" s="1">
        <f t="shared" ref="Q75:Q100" ca="1" si="40">IF(O75="-",SUM(INDIRECT(ADDRESS(2,COLUMN(P75))&amp;":"&amp;ADDRESS(ROW(),COLUMN(P75)))),0)</f>
        <v>0</v>
      </c>
      <c r="R75" s="1">
        <f t="shared" si="34"/>
        <v>0</v>
      </c>
      <c r="S75" s="1">
        <f t="shared" ca="1" si="35"/>
        <v>3982</v>
      </c>
      <c r="T75" s="1" t="str">
        <f>IF(H75="","",VLOOKUP(H75,'Вода SKU'!$A$1:$B$150,2,0))</f>
        <v/>
      </c>
      <c r="U75" s="1">
        <f t="shared" si="36"/>
        <v>8</v>
      </c>
      <c r="V75" s="1">
        <f t="shared" si="37"/>
        <v>0</v>
      </c>
      <c r="W75" s="1">
        <f t="shared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0"/>
        <v/>
      </c>
      <c r="N76" s="18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3982</v>
      </c>
      <c r="T76" s="1" t="str">
        <f>IF(H76="","",VLOOKUP(H76,'Вода SKU'!$A$1:$B$150,2,0))</f>
        <v/>
      </c>
      <c r="U76" s="1">
        <f t="shared" si="36"/>
        <v>8</v>
      </c>
      <c r="V76" s="1">
        <f t="shared" si="37"/>
        <v>0</v>
      </c>
      <c r="W76" s="1">
        <f t="shared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0"/>
        <v/>
      </c>
      <c r="N77" s="18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3982</v>
      </c>
      <c r="T77" s="1" t="str">
        <f>IF(H77="","",VLOOKUP(H77,'Вода SKU'!$A$1:$B$150,2,0))</f>
        <v/>
      </c>
      <c r="U77" s="1">
        <f t="shared" si="36"/>
        <v>8</v>
      </c>
      <c r="V77" s="1">
        <f t="shared" si="37"/>
        <v>0</v>
      </c>
      <c r="W77" s="1">
        <f t="shared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0"/>
        <v/>
      </c>
      <c r="N78" s="18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3982</v>
      </c>
      <c r="T78" s="1" t="str">
        <f>IF(H78="","",VLOOKUP(H78,'Вода SKU'!$A$1:$B$150,2,0))</f>
        <v/>
      </c>
      <c r="U78" s="1">
        <f t="shared" si="36"/>
        <v>8</v>
      </c>
      <c r="V78" s="1">
        <f t="shared" si="37"/>
        <v>0</v>
      </c>
      <c r="W78" s="1">
        <f t="shared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0"/>
        <v/>
      </c>
      <c r="N79" s="18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3982</v>
      </c>
      <c r="T79" s="1" t="str">
        <f>IF(H79="","",VLOOKUP(H79,'Вода SKU'!$A$1:$B$150,2,0))</f>
        <v/>
      </c>
      <c r="U79" s="1">
        <f t="shared" si="36"/>
        <v>8</v>
      </c>
      <c r="V79" s="1">
        <f t="shared" si="37"/>
        <v>0</v>
      </c>
      <c r="W79" s="1">
        <f t="shared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0"/>
        <v/>
      </c>
      <c r="N80" s="18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3982</v>
      </c>
      <c r="T80" s="1" t="str">
        <f>IF(H80="","",VLOOKUP(H80,'Вода SKU'!$A$1:$B$150,2,0))</f>
        <v/>
      </c>
      <c r="U80" s="1">
        <f t="shared" si="36"/>
        <v>8</v>
      </c>
      <c r="V80" s="1">
        <f t="shared" si="37"/>
        <v>0</v>
      </c>
      <c r="W80" s="1">
        <f t="shared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0"/>
        <v/>
      </c>
      <c r="N81" s="18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3982</v>
      </c>
      <c r="T81" s="1" t="str">
        <f>IF(H81="","",VLOOKUP(H81,'Вода SKU'!$A$1:$B$150,2,0))</f>
        <v/>
      </c>
      <c r="U81" s="1">
        <f t="shared" si="36"/>
        <v>8</v>
      </c>
      <c r="V81" s="1">
        <f t="shared" si="37"/>
        <v>0</v>
      </c>
      <c r="W81" s="1">
        <f t="shared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0"/>
        <v/>
      </c>
      <c r="N82" s="18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3982</v>
      </c>
      <c r="T82" s="1" t="str">
        <f>IF(H82="","",VLOOKUP(H82,'Вода SKU'!$A$1:$B$150,2,0))</f>
        <v/>
      </c>
      <c r="U82" s="1">
        <f t="shared" si="36"/>
        <v>8</v>
      </c>
      <c r="V82" s="1">
        <f t="shared" si="37"/>
        <v>0</v>
      </c>
      <c r="W82" s="1">
        <f t="shared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0"/>
        <v/>
      </c>
      <c r="N83" s="18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3982</v>
      </c>
      <c r="T83" s="1" t="str">
        <f>IF(H83="","",VLOOKUP(H83,'Вода SKU'!$A$1:$B$150,2,0))</f>
        <v/>
      </c>
      <c r="U83" s="1">
        <f t="shared" si="36"/>
        <v>8</v>
      </c>
      <c r="V83" s="1">
        <f t="shared" si="37"/>
        <v>0</v>
      </c>
      <c r="W83" s="1">
        <f t="shared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0"/>
        <v/>
      </c>
      <c r="N84" s="18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3982</v>
      </c>
      <c r="T84" s="1" t="str">
        <f>IF(H84="","",VLOOKUP(H84,'Вода SKU'!$A$1:$B$150,2,0))</f>
        <v/>
      </c>
      <c r="U84" s="1">
        <f t="shared" si="36"/>
        <v>8</v>
      </c>
      <c r="V84" s="1">
        <f t="shared" si="37"/>
        <v>0</v>
      </c>
      <c r="W84" s="1">
        <f t="shared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0"/>
        <v/>
      </c>
      <c r="N85" s="18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3982</v>
      </c>
      <c r="T85" s="1" t="str">
        <f>IF(H85="","",VLOOKUP(H85,'Вода SKU'!$A$1:$B$150,2,0))</f>
        <v/>
      </c>
      <c r="U85" s="1">
        <f t="shared" si="36"/>
        <v>8</v>
      </c>
      <c r="V85" s="1">
        <f t="shared" si="37"/>
        <v>0</v>
      </c>
      <c r="W85" s="1">
        <f t="shared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0"/>
        <v/>
      </c>
      <c r="N86" s="18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3982</v>
      </c>
      <c r="T86" s="1" t="str">
        <f>IF(H86="","",VLOOKUP(H86,'Вода SKU'!$A$1:$B$150,2,0))</f>
        <v/>
      </c>
      <c r="U86" s="1">
        <f t="shared" si="36"/>
        <v>8</v>
      </c>
      <c r="V86" s="1">
        <f t="shared" si="37"/>
        <v>0</v>
      </c>
      <c r="W86" s="1">
        <f t="shared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0"/>
        <v/>
      </c>
      <c r="N87" s="18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3982</v>
      </c>
      <c r="T87" s="1" t="str">
        <f>IF(H87="","",VLOOKUP(H87,'Вода SKU'!$A$1:$B$150,2,0))</f>
        <v/>
      </c>
      <c r="U87" s="1">
        <f t="shared" si="36"/>
        <v>8</v>
      </c>
      <c r="V87" s="1">
        <f t="shared" si="37"/>
        <v>0</v>
      </c>
      <c r="W87" s="1">
        <f t="shared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0"/>
        <v/>
      </c>
      <c r="N88" s="18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3982</v>
      </c>
      <c r="T88" s="1" t="str">
        <f>IF(H88="","",VLOOKUP(H88,'Вода SKU'!$A$1:$B$150,2,0))</f>
        <v/>
      </c>
      <c r="U88" s="1">
        <f t="shared" si="36"/>
        <v>8</v>
      </c>
      <c r="V88" s="1">
        <f t="shared" si="37"/>
        <v>0</v>
      </c>
      <c r="W88" s="1">
        <f t="shared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0"/>
        <v/>
      </c>
      <c r="N89" s="18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3982</v>
      </c>
      <c r="T89" s="1" t="str">
        <f>IF(H89="","",VLOOKUP(H89,'Вода SKU'!$A$1:$B$150,2,0))</f>
        <v/>
      </c>
      <c r="U89" s="1">
        <f t="shared" si="36"/>
        <v>8</v>
      </c>
      <c r="V89" s="1">
        <f t="shared" si="37"/>
        <v>0</v>
      </c>
      <c r="W89" s="1">
        <f t="shared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0"/>
        <v/>
      </c>
      <c r="N90" s="18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3982</v>
      </c>
      <c r="T90" s="1" t="str">
        <f>IF(H90="","",VLOOKUP(H90,'Вода SKU'!$A$1:$B$150,2,0))</f>
        <v/>
      </c>
      <c r="U90" s="1">
        <f t="shared" si="36"/>
        <v>8</v>
      </c>
      <c r="V90" s="1">
        <f t="shared" si="37"/>
        <v>0</v>
      </c>
      <c r="W90" s="1">
        <f t="shared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0"/>
        <v/>
      </c>
      <c r="N91" s="18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3982</v>
      </c>
      <c r="T91" s="1" t="str">
        <f>IF(H91="","",VLOOKUP(H91,'Вода SKU'!$A$1:$B$150,2,0))</f>
        <v/>
      </c>
      <c r="U91" s="1">
        <f t="shared" si="36"/>
        <v>8</v>
      </c>
      <c r="V91" s="1">
        <f t="shared" si="37"/>
        <v>0</v>
      </c>
      <c r="W91" s="1">
        <f t="shared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0"/>
        <v/>
      </c>
      <c r="N92" s="18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3982</v>
      </c>
      <c r="T92" s="1" t="str">
        <f>IF(H92="","",VLOOKUP(H92,'Вода SKU'!$A$1:$B$150,2,0))</f>
        <v/>
      </c>
      <c r="U92" s="1">
        <f t="shared" si="36"/>
        <v>8</v>
      </c>
      <c r="V92" s="1">
        <f t="shared" si="37"/>
        <v>0</v>
      </c>
      <c r="W92" s="1">
        <f t="shared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0"/>
        <v/>
      </c>
      <c r="N93" s="18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3982</v>
      </c>
      <c r="T93" s="1" t="str">
        <f>IF(H93="","",VLOOKUP(H93,'Вода SKU'!$A$1:$B$150,2,0))</f>
        <v/>
      </c>
      <c r="U93" s="1">
        <f t="shared" si="36"/>
        <v>8</v>
      </c>
      <c r="V93" s="1">
        <f t="shared" si="37"/>
        <v>0</v>
      </c>
      <c r="W93" s="1">
        <f t="shared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0"/>
        <v/>
      </c>
      <c r="N94" s="18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3982</v>
      </c>
      <c r="T94" s="1" t="str">
        <f>IF(H94="","",VLOOKUP(H94,'Вода SKU'!$A$1:$B$150,2,0))</f>
        <v/>
      </c>
      <c r="U94" s="1">
        <f t="shared" si="36"/>
        <v>8</v>
      </c>
      <c r="V94" s="1">
        <f t="shared" si="37"/>
        <v>0</v>
      </c>
      <c r="W94" s="1">
        <f t="shared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ca="1" si="30"/>
        <v/>
      </c>
      <c r="N95" s="18" t="str">
        <f t="shared" ca="1" si="31"/>
        <v/>
      </c>
      <c r="P95" s="1">
        <f t="shared" si="32"/>
        <v>0</v>
      </c>
      <c r="Q95" s="1">
        <f t="shared" ca="1" si="40"/>
        <v>0</v>
      </c>
      <c r="R95" s="1">
        <f t="shared" si="34"/>
        <v>0</v>
      </c>
      <c r="S95" s="1">
        <f t="shared" ca="1" si="35"/>
        <v>3982</v>
      </c>
      <c r="T95" s="1" t="str">
        <f>IF(H95="","",VLOOKUP(H95,'Вода SKU'!$A$1:$B$150,2,0))</f>
        <v/>
      </c>
      <c r="U95" s="1">
        <f t="shared" si="36"/>
        <v>8</v>
      </c>
      <c r="V95" s="1">
        <f t="shared" si="37"/>
        <v>0</v>
      </c>
      <c r="W95" s="1">
        <f t="shared" si="38"/>
        <v>0</v>
      </c>
      <c r="X95" s="1" t="str">
        <f t="shared" ca="1" si="39"/>
        <v/>
      </c>
    </row>
    <row r="96" spans="10:24" ht="13.75" customHeight="1" x14ac:dyDescent="0.2">
      <c r="J96" s="11" t="str">
        <f t="shared" ca="1" si="30"/>
        <v/>
      </c>
      <c r="N96" s="18" t="str">
        <f t="shared" ca="1" si="31"/>
        <v/>
      </c>
      <c r="P96" s="1">
        <f t="shared" si="32"/>
        <v>0</v>
      </c>
      <c r="Q96" s="1">
        <f t="shared" ca="1" si="40"/>
        <v>0</v>
      </c>
      <c r="R96" s="1">
        <f t="shared" si="34"/>
        <v>0</v>
      </c>
      <c r="S96" s="1">
        <f t="shared" ca="1" si="35"/>
        <v>3982</v>
      </c>
      <c r="T96" s="1" t="str">
        <f>IF(H96="","",VLOOKUP(H96,'Вода SKU'!$A$1:$B$150,2,0))</f>
        <v/>
      </c>
      <c r="U96" s="1">
        <f t="shared" si="36"/>
        <v>8</v>
      </c>
      <c r="V96" s="1">
        <f t="shared" si="37"/>
        <v>0</v>
      </c>
      <c r="W96" s="1">
        <f t="shared" si="38"/>
        <v>0</v>
      </c>
      <c r="X96" s="1" t="str">
        <f t="shared" ca="1" si="39"/>
        <v/>
      </c>
    </row>
    <row r="97" spans="10:24" ht="13.75" customHeight="1" x14ac:dyDescent="0.2">
      <c r="J97" s="11" t="str">
        <f t="shared" ca="1" si="30"/>
        <v/>
      </c>
      <c r="N97" s="18" t="str">
        <f t="shared" ca="1" si="31"/>
        <v/>
      </c>
      <c r="P97" s="1">
        <f t="shared" si="32"/>
        <v>0</v>
      </c>
      <c r="Q97" s="1">
        <f t="shared" ca="1" si="40"/>
        <v>0</v>
      </c>
      <c r="R97" s="1">
        <f t="shared" si="34"/>
        <v>0</v>
      </c>
      <c r="S97" s="1">
        <f t="shared" ca="1" si="35"/>
        <v>3982</v>
      </c>
      <c r="T97" s="1" t="str">
        <f>IF(H97="","",VLOOKUP(H97,'Вода SKU'!$A$1:$B$150,2,0))</f>
        <v/>
      </c>
      <c r="U97" s="1">
        <f t="shared" si="36"/>
        <v>8</v>
      </c>
      <c r="V97" s="1">
        <f t="shared" si="37"/>
        <v>0</v>
      </c>
      <c r="W97" s="1">
        <f t="shared" si="38"/>
        <v>0</v>
      </c>
      <c r="X97" s="1" t="str">
        <f t="shared" ca="1" si="39"/>
        <v/>
      </c>
    </row>
    <row r="98" spans="10:24" ht="13.75" customHeight="1" x14ac:dyDescent="0.2">
      <c r="J98" s="11" t="str">
        <f t="shared" ca="1" si="30"/>
        <v/>
      </c>
      <c r="N98" s="18" t="str">
        <f t="shared" ca="1" si="31"/>
        <v/>
      </c>
      <c r="P98" s="1">
        <f t="shared" si="32"/>
        <v>0</v>
      </c>
      <c r="Q98" s="1">
        <f t="shared" ca="1" si="40"/>
        <v>0</v>
      </c>
      <c r="R98" s="1">
        <f t="shared" si="34"/>
        <v>0</v>
      </c>
      <c r="S98" s="1">
        <f t="shared" ca="1" si="35"/>
        <v>3982</v>
      </c>
      <c r="T98" s="1" t="str">
        <f>IF(H98="","",VLOOKUP(H98,'Вода SKU'!$A$1:$B$150,2,0))</f>
        <v/>
      </c>
      <c r="U98" s="1">
        <f t="shared" si="36"/>
        <v>8</v>
      </c>
      <c r="V98" s="1">
        <f t="shared" si="37"/>
        <v>0</v>
      </c>
      <c r="W98" s="1">
        <f t="shared" si="38"/>
        <v>0</v>
      </c>
      <c r="X98" s="1" t="str">
        <f t="shared" ca="1" si="39"/>
        <v/>
      </c>
    </row>
    <row r="99" spans="10:24" ht="13.75" customHeight="1" x14ac:dyDescent="0.2">
      <c r="J99" s="11" t="str">
        <f t="shared" ref="J99:J123" ca="1" si="41">IF(M99="", IF(O99="","",X99+(INDIRECT("S" &amp; ROW() - 1) - S99)),IF(O99="", "", INDIRECT("S" &amp; ROW() - 1) - S99))</f>
        <v/>
      </c>
      <c r="N99" s="18" t="str">
        <f t="shared" ref="N99:N123" ca="1" si="42">IF(M99="", IF(X99=0, "", X99), IF(V99 = "", "", IF(V99/U99 = 0, "", V99/U99)))</f>
        <v/>
      </c>
      <c r="P99" s="1">
        <f t="shared" ref="P99:P123" si="43">IF(O99 = "-", -W99,I99)</f>
        <v>0</v>
      </c>
      <c r="Q99" s="1">
        <f t="shared" ca="1" si="40"/>
        <v>0</v>
      </c>
      <c r="R99" s="1">
        <f t="shared" ref="R99:R123" si="44">IF(O99="-",1,0)</f>
        <v>0</v>
      </c>
      <c r="S99" s="1">
        <f t="shared" ref="S99:S123" ca="1" si="45">IF(Q99 = 0, INDIRECT("S" &amp; ROW() - 1), Q99)</f>
        <v>3982</v>
      </c>
      <c r="T99" s="1" t="str">
        <f>IF(H99="","",VLOOKUP(H99,'Вода SKU'!$A$1:$B$150,2,0))</f>
        <v/>
      </c>
      <c r="U99" s="1">
        <f t="shared" ref="U99:U123" si="46">8000/1000</f>
        <v>8</v>
      </c>
      <c r="V99" s="1">
        <f t="shared" ref="V99:V123" si="47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>
        <f t="shared" ref="W99:W123" si="48">IF(V99 = "", "", V99/U99)</f>
        <v>0</v>
      </c>
      <c r="X99" s="1" t="str">
        <f t="shared" ref="X99:X123" ca="1" si="49">IF(O99="", "", MAX(ROUND(-(INDIRECT("S" &amp; ROW() - 1) - S99)/1000, 0), 1) * 1000)</f>
        <v/>
      </c>
    </row>
    <row r="100" spans="10:24" ht="13.75" customHeight="1" x14ac:dyDescent="0.2">
      <c r="J100" s="11" t="str">
        <f t="shared" ca="1" si="41"/>
        <v/>
      </c>
      <c r="N100" s="18" t="str">
        <f t="shared" ca="1" si="42"/>
        <v/>
      </c>
      <c r="P100" s="1">
        <f t="shared" si="43"/>
        <v>0</v>
      </c>
      <c r="Q100" s="1">
        <f t="shared" ca="1" si="40"/>
        <v>0</v>
      </c>
      <c r="R100" s="1">
        <f t="shared" si="44"/>
        <v>0</v>
      </c>
      <c r="S100" s="1">
        <f t="shared" ca="1" si="45"/>
        <v>3982</v>
      </c>
      <c r="T100" s="1" t="str">
        <f>IF(H100="","",VLOOKUP(H100,'Вода SKU'!$A$1:$B$150,2,0))</f>
        <v/>
      </c>
      <c r="U100" s="1">
        <f t="shared" si="46"/>
        <v>8</v>
      </c>
      <c r="V100" s="1">
        <f t="shared" si="47"/>
        <v>0</v>
      </c>
      <c r="W100" s="1">
        <f t="shared" si="48"/>
        <v>0</v>
      </c>
      <c r="X100" s="1" t="str">
        <f t="shared" ca="1" si="49"/>
        <v/>
      </c>
    </row>
    <row r="101" spans="10:24" ht="13.75" customHeight="1" x14ac:dyDescent="0.2">
      <c r="J101" s="11" t="str">
        <f t="shared" ca="1" si="41"/>
        <v/>
      </c>
      <c r="N101" s="18" t="str">
        <f t="shared" ca="1" si="42"/>
        <v/>
      </c>
      <c r="P101" s="1">
        <f t="shared" si="43"/>
        <v>0</v>
      </c>
      <c r="Q101" s="1">
        <f t="shared" ref="Q101:Q123" ca="1" si="50">IF(O101 = "-", SUM(INDIRECT(ADDRESS(2,COLUMN(P101)) &amp; ":" &amp; ADDRESS(ROW(),COLUMN(P101)))), 0)</f>
        <v>0</v>
      </c>
      <c r="R101" s="1">
        <f t="shared" si="44"/>
        <v>0</v>
      </c>
      <c r="S101" s="1">
        <f t="shared" ca="1" si="45"/>
        <v>3982</v>
      </c>
      <c r="T101" s="1" t="str">
        <f>IF(H101="","",VLOOKUP(H101,'Вода SKU'!$A$1:$B$150,2,0))</f>
        <v/>
      </c>
      <c r="U101" s="1">
        <f t="shared" si="46"/>
        <v>8</v>
      </c>
      <c r="V101" s="1">
        <f t="shared" si="47"/>
        <v>0</v>
      </c>
      <c r="W101" s="1">
        <f t="shared" si="48"/>
        <v>0</v>
      </c>
      <c r="X101" s="1" t="str">
        <f t="shared" ca="1" si="49"/>
        <v/>
      </c>
    </row>
    <row r="102" spans="10:24" ht="13.75" customHeight="1" x14ac:dyDescent="0.2">
      <c r="J102" s="11" t="str">
        <f t="shared" ca="1" si="41"/>
        <v/>
      </c>
      <c r="N102" s="18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3982</v>
      </c>
      <c r="T102" s="1" t="str">
        <f>IF(H102="","",VLOOKUP(H102,'Вода SKU'!$A$1:$B$150,2,0))</f>
        <v/>
      </c>
      <c r="U102" s="1">
        <f t="shared" si="46"/>
        <v>8</v>
      </c>
      <c r="V102" s="1">
        <f t="shared" si="47"/>
        <v>0</v>
      </c>
      <c r="W102" s="1">
        <f t="shared" si="48"/>
        <v>0</v>
      </c>
      <c r="X102" s="1" t="str">
        <f t="shared" ca="1" si="49"/>
        <v/>
      </c>
    </row>
    <row r="103" spans="10:24" ht="13.75" customHeight="1" x14ac:dyDescent="0.2">
      <c r="J103" s="11" t="str">
        <f t="shared" ca="1" si="41"/>
        <v/>
      </c>
      <c r="N103" s="18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3982</v>
      </c>
      <c r="T103" s="1" t="str">
        <f>IF(H103="","",VLOOKUP(H103,'Вода SKU'!$A$1:$B$150,2,0))</f>
        <v/>
      </c>
      <c r="U103" s="1">
        <f t="shared" si="46"/>
        <v>8</v>
      </c>
      <c r="V103" s="1">
        <f t="shared" si="47"/>
        <v>0</v>
      </c>
      <c r="W103" s="1">
        <f t="shared" si="48"/>
        <v>0</v>
      </c>
      <c r="X103" s="1" t="str">
        <f t="shared" ca="1" si="49"/>
        <v/>
      </c>
    </row>
    <row r="104" spans="10:24" ht="13.75" customHeight="1" x14ac:dyDescent="0.2">
      <c r="J104" s="11" t="str">
        <f t="shared" ca="1" si="41"/>
        <v/>
      </c>
      <c r="N104" s="18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3982</v>
      </c>
      <c r="T104" s="1" t="str">
        <f>IF(H104="","",VLOOKUP(H104,'Вода SKU'!$A$1:$B$150,2,0))</f>
        <v/>
      </c>
      <c r="U104" s="1">
        <f t="shared" si="46"/>
        <v>8</v>
      </c>
      <c r="V104" s="1">
        <f t="shared" si="47"/>
        <v>0</v>
      </c>
      <c r="W104" s="1">
        <f t="shared" si="48"/>
        <v>0</v>
      </c>
      <c r="X104" s="1" t="str">
        <f t="shared" ca="1" si="49"/>
        <v/>
      </c>
    </row>
    <row r="105" spans="10:24" ht="13.75" customHeight="1" x14ac:dyDescent="0.2">
      <c r="J105" s="11" t="str">
        <f t="shared" ca="1" si="41"/>
        <v/>
      </c>
      <c r="N105" s="18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3982</v>
      </c>
      <c r="T105" s="1" t="str">
        <f>IF(H105="","",VLOOKUP(H105,'Вода SKU'!$A$1:$B$150,2,0))</f>
        <v/>
      </c>
      <c r="U105" s="1">
        <f t="shared" si="46"/>
        <v>8</v>
      </c>
      <c r="V105" s="1">
        <f t="shared" si="47"/>
        <v>0</v>
      </c>
      <c r="W105" s="1">
        <f t="shared" si="48"/>
        <v>0</v>
      </c>
      <c r="X105" s="1" t="str">
        <f t="shared" ca="1" si="49"/>
        <v/>
      </c>
    </row>
    <row r="106" spans="10:24" ht="13.75" customHeight="1" x14ac:dyDescent="0.2">
      <c r="J106" s="11" t="str">
        <f t="shared" ca="1" si="41"/>
        <v/>
      </c>
      <c r="N106" s="18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3982</v>
      </c>
      <c r="T106" s="1" t="str">
        <f>IF(H106="","",VLOOKUP(H106,'Вода SKU'!$A$1:$B$150,2,0))</f>
        <v/>
      </c>
      <c r="U106" s="1">
        <f t="shared" si="46"/>
        <v>8</v>
      </c>
      <c r="V106" s="1">
        <f t="shared" si="47"/>
        <v>0</v>
      </c>
      <c r="W106" s="1">
        <f t="shared" si="48"/>
        <v>0</v>
      </c>
      <c r="X106" s="1" t="str">
        <f t="shared" ca="1" si="49"/>
        <v/>
      </c>
    </row>
    <row r="107" spans="10:24" ht="13.75" customHeight="1" x14ac:dyDescent="0.2">
      <c r="J107" s="11" t="str">
        <f t="shared" ca="1" si="41"/>
        <v/>
      </c>
      <c r="N107" s="18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3982</v>
      </c>
      <c r="T107" s="1" t="str">
        <f>IF(H107="","",VLOOKUP(H107,'Вода SKU'!$A$1:$B$150,2,0))</f>
        <v/>
      </c>
      <c r="U107" s="1">
        <f t="shared" si="46"/>
        <v>8</v>
      </c>
      <c r="V107" s="1">
        <f t="shared" si="47"/>
        <v>0</v>
      </c>
      <c r="W107" s="1">
        <f t="shared" si="48"/>
        <v>0</v>
      </c>
      <c r="X107" s="1" t="str">
        <f t="shared" ca="1" si="49"/>
        <v/>
      </c>
    </row>
    <row r="108" spans="10:24" ht="13.75" customHeight="1" x14ac:dyDescent="0.2">
      <c r="J108" s="11" t="str">
        <f t="shared" ca="1" si="41"/>
        <v/>
      </c>
      <c r="N108" s="18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3982</v>
      </c>
      <c r="T108" s="1" t="str">
        <f>IF(H108="","",VLOOKUP(H108,'Вода SKU'!$A$1:$B$150,2,0))</f>
        <v/>
      </c>
      <c r="U108" s="1">
        <f t="shared" si="46"/>
        <v>8</v>
      </c>
      <c r="V108" s="1">
        <f t="shared" si="47"/>
        <v>0</v>
      </c>
      <c r="W108" s="1">
        <f t="shared" si="48"/>
        <v>0</v>
      </c>
      <c r="X108" s="1" t="str">
        <f t="shared" ca="1" si="49"/>
        <v/>
      </c>
    </row>
    <row r="109" spans="10:24" ht="13.75" customHeight="1" x14ac:dyDescent="0.2">
      <c r="J109" s="11" t="str">
        <f t="shared" ca="1" si="41"/>
        <v/>
      </c>
      <c r="N109" s="18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3982</v>
      </c>
      <c r="T109" s="1" t="str">
        <f>IF(H109="","",VLOOKUP(H109,'Вода SKU'!$A$1:$B$150,2,0))</f>
        <v/>
      </c>
      <c r="U109" s="1">
        <f t="shared" si="46"/>
        <v>8</v>
      </c>
      <c r="V109" s="1">
        <f t="shared" si="47"/>
        <v>0</v>
      </c>
      <c r="W109" s="1">
        <f t="shared" si="48"/>
        <v>0</v>
      </c>
      <c r="X109" s="1" t="str">
        <f t="shared" ca="1" si="49"/>
        <v/>
      </c>
    </row>
    <row r="110" spans="10:24" ht="13.75" customHeight="1" x14ac:dyDescent="0.2">
      <c r="J110" s="11" t="str">
        <f t="shared" ca="1" si="41"/>
        <v/>
      </c>
      <c r="N110" s="18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3982</v>
      </c>
      <c r="T110" s="1" t="str">
        <f>IF(H110="","",VLOOKUP(H110,'Вода SKU'!$A$1:$B$150,2,0))</f>
        <v/>
      </c>
      <c r="U110" s="1">
        <f t="shared" si="46"/>
        <v>8</v>
      </c>
      <c r="V110" s="1">
        <f t="shared" si="47"/>
        <v>0</v>
      </c>
      <c r="W110" s="1">
        <f t="shared" si="48"/>
        <v>0</v>
      </c>
      <c r="X110" s="1" t="str">
        <f t="shared" ca="1" si="49"/>
        <v/>
      </c>
    </row>
    <row r="111" spans="10:24" ht="13.75" customHeight="1" x14ac:dyDescent="0.2">
      <c r="J111" s="11" t="str">
        <f t="shared" ca="1" si="41"/>
        <v/>
      </c>
      <c r="N111" s="18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3982</v>
      </c>
      <c r="T111" s="1" t="str">
        <f>IF(H111="","",VLOOKUP(H111,'Вода SKU'!$A$1:$B$150,2,0))</f>
        <v/>
      </c>
      <c r="U111" s="1">
        <f t="shared" si="46"/>
        <v>8</v>
      </c>
      <c r="V111" s="1">
        <f t="shared" si="47"/>
        <v>0</v>
      </c>
      <c r="W111" s="1">
        <f t="shared" si="48"/>
        <v>0</v>
      </c>
      <c r="X111" s="1" t="str">
        <f t="shared" ca="1" si="49"/>
        <v/>
      </c>
    </row>
    <row r="112" spans="10:24" ht="13.75" customHeight="1" x14ac:dyDescent="0.2">
      <c r="J112" s="11" t="str">
        <f t="shared" ca="1" si="41"/>
        <v/>
      </c>
      <c r="N112" s="18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3982</v>
      </c>
      <c r="T112" s="1" t="str">
        <f>IF(H112="","",VLOOKUP(H112,'Вода SKU'!$A$1:$B$150,2,0))</f>
        <v/>
      </c>
      <c r="U112" s="1">
        <f t="shared" si="46"/>
        <v>8</v>
      </c>
      <c r="V112" s="1">
        <f t="shared" si="47"/>
        <v>0</v>
      </c>
      <c r="W112" s="1">
        <f t="shared" si="48"/>
        <v>0</v>
      </c>
      <c r="X112" s="1" t="str">
        <f t="shared" ca="1" si="49"/>
        <v/>
      </c>
    </row>
    <row r="113" spans="10:24" ht="13.75" customHeight="1" x14ac:dyDescent="0.2">
      <c r="J113" s="11" t="str">
        <f t="shared" ca="1" si="41"/>
        <v/>
      </c>
      <c r="N113" s="18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3982</v>
      </c>
      <c r="T113" s="1" t="str">
        <f>IF(H113="","",VLOOKUP(H113,'Вода SKU'!$A$1:$B$150,2,0))</f>
        <v/>
      </c>
      <c r="U113" s="1">
        <f t="shared" si="46"/>
        <v>8</v>
      </c>
      <c r="V113" s="1">
        <f t="shared" si="47"/>
        <v>0</v>
      </c>
      <c r="W113" s="1">
        <f t="shared" si="48"/>
        <v>0</v>
      </c>
      <c r="X113" s="1" t="str">
        <f t="shared" ca="1" si="49"/>
        <v/>
      </c>
    </row>
    <row r="114" spans="10:24" ht="13.75" customHeight="1" x14ac:dyDescent="0.2">
      <c r="J114" s="11" t="str">
        <f t="shared" ca="1" si="41"/>
        <v/>
      </c>
      <c r="N114" s="18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3982</v>
      </c>
      <c r="T114" s="1" t="str">
        <f>IF(H114="","",VLOOKUP(H114,'Вода SKU'!$A$1:$B$150,2,0))</f>
        <v/>
      </c>
      <c r="U114" s="1">
        <f t="shared" si="46"/>
        <v>8</v>
      </c>
      <c r="V114" s="1">
        <f t="shared" si="47"/>
        <v>0</v>
      </c>
      <c r="W114" s="1">
        <f t="shared" si="48"/>
        <v>0</v>
      </c>
      <c r="X114" s="1" t="str">
        <f t="shared" ca="1" si="49"/>
        <v/>
      </c>
    </row>
    <row r="115" spans="10:24" ht="13.75" customHeight="1" x14ac:dyDescent="0.2">
      <c r="J115" s="11" t="str">
        <f t="shared" ca="1" si="41"/>
        <v/>
      </c>
      <c r="N115" s="18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3982</v>
      </c>
      <c r="T115" s="1" t="str">
        <f>IF(H115="","",VLOOKUP(H115,'Вода SKU'!$A$1:$B$150,2,0))</f>
        <v/>
      </c>
      <c r="U115" s="1">
        <f t="shared" si="46"/>
        <v>8</v>
      </c>
      <c r="V115" s="1">
        <f t="shared" si="47"/>
        <v>0</v>
      </c>
      <c r="W115" s="1">
        <f t="shared" si="48"/>
        <v>0</v>
      </c>
      <c r="X115" s="1" t="str">
        <f t="shared" ca="1" si="49"/>
        <v/>
      </c>
    </row>
    <row r="116" spans="10:24" ht="13.75" customHeight="1" x14ac:dyDescent="0.2">
      <c r="J116" s="11" t="str">
        <f t="shared" ca="1" si="41"/>
        <v/>
      </c>
      <c r="N116" s="18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3982</v>
      </c>
      <c r="T116" s="1" t="str">
        <f>IF(H116="","",VLOOKUP(H116,'Вода SKU'!$A$1:$B$150,2,0))</f>
        <v/>
      </c>
      <c r="U116" s="1">
        <f t="shared" si="46"/>
        <v>8</v>
      </c>
      <c r="V116" s="1">
        <f t="shared" si="47"/>
        <v>0</v>
      </c>
      <c r="W116" s="1">
        <f t="shared" si="48"/>
        <v>0</v>
      </c>
      <c r="X116" s="1" t="str">
        <f t="shared" ca="1" si="49"/>
        <v/>
      </c>
    </row>
    <row r="117" spans="10:24" ht="13.75" customHeight="1" x14ac:dyDescent="0.2">
      <c r="J117" s="11" t="str">
        <f t="shared" ca="1" si="41"/>
        <v/>
      </c>
      <c r="N117" s="18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3982</v>
      </c>
      <c r="T117" s="1" t="str">
        <f>IF(H117="","",VLOOKUP(H117,'Вода SKU'!$A$1:$B$150,2,0))</f>
        <v/>
      </c>
      <c r="U117" s="1">
        <f t="shared" si="46"/>
        <v>8</v>
      </c>
      <c r="V117" s="1">
        <f t="shared" si="47"/>
        <v>0</v>
      </c>
      <c r="W117" s="1">
        <f t="shared" si="48"/>
        <v>0</v>
      </c>
      <c r="X117" s="1" t="str">
        <f t="shared" ca="1" si="49"/>
        <v/>
      </c>
    </row>
    <row r="118" spans="10:24" ht="13.75" customHeight="1" x14ac:dyDescent="0.2">
      <c r="J118" s="11" t="str">
        <f t="shared" ca="1" si="41"/>
        <v/>
      </c>
      <c r="N118" s="18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3982</v>
      </c>
      <c r="T118" s="1" t="str">
        <f>IF(H118="","",VLOOKUP(H118,'Вода SKU'!$A$1:$B$150,2,0))</f>
        <v/>
      </c>
      <c r="U118" s="1">
        <f t="shared" si="46"/>
        <v>8</v>
      </c>
      <c r="V118" s="1">
        <f t="shared" si="47"/>
        <v>0</v>
      </c>
      <c r="W118" s="1">
        <f t="shared" si="48"/>
        <v>0</v>
      </c>
      <c r="X118" s="1" t="str">
        <f t="shared" ca="1" si="49"/>
        <v/>
      </c>
    </row>
    <row r="119" spans="10:24" ht="13.75" customHeight="1" x14ac:dyDescent="0.2">
      <c r="J119" s="11" t="str">
        <f t="shared" ca="1" si="41"/>
        <v/>
      </c>
      <c r="N119" s="18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3982</v>
      </c>
      <c r="T119" s="1" t="str">
        <f>IF(H119="","",VLOOKUP(H119,'Вода SKU'!$A$1:$B$150,2,0))</f>
        <v/>
      </c>
      <c r="U119" s="1">
        <f t="shared" si="46"/>
        <v>8</v>
      </c>
      <c r="V119" s="1">
        <f t="shared" si="47"/>
        <v>0</v>
      </c>
      <c r="W119" s="1">
        <f t="shared" si="48"/>
        <v>0</v>
      </c>
      <c r="X119" s="1" t="str">
        <f t="shared" ca="1" si="49"/>
        <v/>
      </c>
    </row>
    <row r="120" spans="10:24" ht="13.75" customHeight="1" x14ac:dyDescent="0.2">
      <c r="J120" s="11" t="str">
        <f t="shared" ca="1" si="41"/>
        <v/>
      </c>
      <c r="N120" s="18" t="str">
        <f t="shared" ca="1" si="42"/>
        <v/>
      </c>
      <c r="P120" s="1">
        <f t="shared" si="43"/>
        <v>0</v>
      </c>
      <c r="Q120" s="1">
        <f t="shared" ca="1" si="50"/>
        <v>0</v>
      </c>
      <c r="R120" s="1">
        <f t="shared" si="44"/>
        <v>0</v>
      </c>
      <c r="S120" s="1">
        <f t="shared" ca="1" si="45"/>
        <v>3982</v>
      </c>
      <c r="T120" s="1" t="str">
        <f>IF(H120="","",VLOOKUP(H120,'Вода SKU'!$A$1:$B$150,2,0))</f>
        <v/>
      </c>
      <c r="U120" s="1">
        <f t="shared" si="46"/>
        <v>8</v>
      </c>
      <c r="V120" s="1">
        <f t="shared" si="47"/>
        <v>0</v>
      </c>
      <c r="W120" s="1">
        <f t="shared" si="48"/>
        <v>0</v>
      </c>
      <c r="X120" s="1" t="str">
        <f t="shared" ca="1" si="49"/>
        <v/>
      </c>
    </row>
    <row r="121" spans="10:24" ht="13.75" customHeight="1" x14ac:dyDescent="0.2">
      <c r="J121" s="11" t="str">
        <f t="shared" ca="1" si="41"/>
        <v/>
      </c>
      <c r="N121" s="18" t="str">
        <f t="shared" ca="1" si="42"/>
        <v/>
      </c>
      <c r="P121" s="1">
        <f t="shared" si="43"/>
        <v>0</v>
      </c>
      <c r="Q121" s="1">
        <f t="shared" ca="1" si="50"/>
        <v>0</v>
      </c>
      <c r="R121" s="1">
        <f t="shared" si="44"/>
        <v>0</v>
      </c>
      <c r="S121" s="1">
        <f t="shared" ca="1" si="45"/>
        <v>3982</v>
      </c>
      <c r="T121" s="1" t="str">
        <f>IF(H121="","",VLOOKUP(H121,'Вода SKU'!$A$1:$B$150,2,0))</f>
        <v/>
      </c>
      <c r="U121" s="1">
        <f t="shared" si="46"/>
        <v>8</v>
      </c>
      <c r="V121" s="1">
        <f t="shared" si="47"/>
        <v>0</v>
      </c>
      <c r="W121" s="1">
        <f t="shared" si="48"/>
        <v>0</v>
      </c>
      <c r="X121" s="1" t="str">
        <f t="shared" ca="1" si="49"/>
        <v/>
      </c>
    </row>
    <row r="122" spans="10:24" ht="13.75" customHeight="1" x14ac:dyDescent="0.2">
      <c r="J122" s="11" t="str">
        <f t="shared" ca="1" si="41"/>
        <v/>
      </c>
      <c r="N122" s="18" t="str">
        <f t="shared" ca="1" si="42"/>
        <v/>
      </c>
      <c r="P122" s="1">
        <f t="shared" si="43"/>
        <v>0</v>
      </c>
      <c r="Q122" s="1">
        <f t="shared" ca="1" si="50"/>
        <v>0</v>
      </c>
      <c r="R122" s="1">
        <f t="shared" si="44"/>
        <v>0</v>
      </c>
      <c r="S122" s="1">
        <f t="shared" ca="1" si="45"/>
        <v>3982</v>
      </c>
      <c r="T122" s="1" t="str">
        <f>IF(H122="","",VLOOKUP(H122,'Вода SKU'!$A$1:$B$150,2,0))</f>
        <v/>
      </c>
      <c r="U122" s="1">
        <f t="shared" si="46"/>
        <v>8</v>
      </c>
      <c r="V122" s="1">
        <f t="shared" si="47"/>
        <v>0</v>
      </c>
      <c r="W122" s="1">
        <f t="shared" si="48"/>
        <v>0</v>
      </c>
      <c r="X122" s="1" t="str">
        <f t="shared" ca="1" si="49"/>
        <v/>
      </c>
    </row>
    <row r="123" spans="10:24" ht="13.75" customHeight="1" x14ac:dyDescent="0.2">
      <c r="J123" s="11" t="str">
        <f t="shared" ca="1" si="41"/>
        <v/>
      </c>
      <c r="N123" s="18" t="str">
        <f t="shared" ca="1" si="42"/>
        <v/>
      </c>
      <c r="P123" s="1">
        <f t="shared" si="43"/>
        <v>0</v>
      </c>
      <c r="Q123" s="1">
        <f t="shared" ca="1" si="50"/>
        <v>0</v>
      </c>
      <c r="R123" s="1">
        <f t="shared" si="44"/>
        <v>0</v>
      </c>
      <c r="S123" s="1">
        <f t="shared" ca="1" si="45"/>
        <v>3982</v>
      </c>
      <c r="T123" s="1" t="str">
        <f>IF(H123="","",VLOOKUP(H123,'Вода SKU'!$A$1:$B$150,2,0))</f>
        <v/>
      </c>
      <c r="U123" s="1">
        <f t="shared" si="46"/>
        <v>8</v>
      </c>
      <c r="V123" s="1">
        <f t="shared" si="47"/>
        <v>0</v>
      </c>
      <c r="W123" s="1">
        <f t="shared" si="48"/>
        <v>0</v>
      </c>
      <c r="X123" s="1" t="str">
        <f t="shared" ca="1" si="49"/>
        <v/>
      </c>
    </row>
  </sheetData>
  <conditionalFormatting sqref="B2:B13 B15:B123">
    <cfRule type="expression" dxfId="53" priority="8">
      <formula>$B2&lt;&gt;$T2</formula>
    </cfRule>
    <cfRule type="expression" dxfId="52" priority="9">
      <formula>$B2&lt;&gt;$T2</formula>
    </cfRule>
  </conditionalFormatting>
  <conditionalFormatting sqref="J1:J13 J15:J1048576">
    <cfRule type="cellIs" dxfId="51" priority="10" operator="between">
      <formula>30</formula>
      <formula>100000</formula>
    </cfRule>
    <cfRule type="cellIs" dxfId="50" priority="11" operator="between">
      <formula>1</formula>
      <formula>29</formula>
    </cfRule>
    <cfRule type="cellIs" dxfId="49" priority="12" operator="between">
      <formula>-29</formula>
      <formula>-1</formula>
    </cfRule>
    <cfRule type="cellIs" dxfId="48" priority="13" operator="between">
      <formula>-1000000</formula>
      <formula>-30</formula>
    </cfRule>
  </conditionalFormatting>
  <conditionalFormatting sqref="J1">
    <cfRule type="expression" dxfId="47" priority="15">
      <formula>SUMIF(J2:J123,"&gt;0")-SUMIF(J2:J123,"&lt;0") &gt; 1</formula>
    </cfRule>
  </conditionalFormatting>
  <conditionalFormatting sqref="B14">
    <cfRule type="expression" dxfId="46" priority="1">
      <formula>$B14&lt;&gt;$T14</formula>
    </cfRule>
    <cfRule type="expression" dxfId="45" priority="2">
      <formula>$B14&lt;&gt;$T14</formula>
    </cfRule>
  </conditionalFormatting>
  <conditionalFormatting sqref="J14">
    <cfRule type="cellIs" dxfId="44" priority="3" operator="between">
      <formula>30</formula>
      <formula>100000</formula>
    </cfRule>
    <cfRule type="cellIs" dxfId="43" priority="4" operator="between">
      <formula>1</formula>
      <formula>29</formula>
    </cfRule>
    <cfRule type="cellIs" dxfId="42" priority="5" operator="between">
      <formula>-29</formula>
      <formula>-1</formula>
    </cfRule>
    <cfRule type="cellIs" dxfId="41" priority="6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B2:B123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E2:F123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L1:L123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4"/>
  <sheetViews>
    <sheetView zoomScale="90" zoomScaleNormal="90" workbookViewId="0">
      <pane ySplit="1" topLeftCell="A2" activePane="bottomLeft" state="frozen"/>
      <selection pane="bottomLeft" activeCell="L13" sqref="L1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33">
        <f ca="1">IF(O2="-", "-", 1 + MAX(Вода!$A$2:$A$101) + SUM(INDIRECT(ADDRESS(2,COLUMN(R2)) &amp; ":" &amp; ADDRESS(ROW(),COLUMN(R2)))))</f>
        <v>6</v>
      </c>
      <c r="B2" s="33" t="s">
        <v>642</v>
      </c>
      <c r="C2" s="33">
        <v>850</v>
      </c>
      <c r="D2" s="33" t="s">
        <v>635</v>
      </c>
      <c r="E2" s="33" t="s">
        <v>679</v>
      </c>
      <c r="F2" s="33" t="s">
        <v>679</v>
      </c>
      <c r="G2" s="33" t="s">
        <v>680</v>
      </c>
      <c r="H2" s="33" t="s">
        <v>208</v>
      </c>
      <c r="I2" s="33">
        <v>850</v>
      </c>
      <c r="J2" s="11" t="str">
        <f t="shared" ref="J2:J35" ca="1" si="0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35" ca="1" si="1">IF(M2="", IF(X2=0, "", X2), IF(V2 = "", "", IF(V2/U2 = 0, "", V2/U2)))</f>
        <v/>
      </c>
      <c r="P2" s="1">
        <f t="shared" ref="P2:P35" si="2">IF(O2 = "-", -W2,I2)</f>
        <v>850</v>
      </c>
      <c r="Q2" s="1">
        <f t="shared" ref="Q2:Q35" ca="1" si="3">IF(O2 = "-", SUM(INDIRECT(ADDRESS(2,COLUMN(P2)) &amp; ":" &amp; ADDRESS(ROW(),COLUMN(P2)))), 0)</f>
        <v>0</v>
      </c>
      <c r="R2" s="1">
        <f t="shared" ref="R2:R35" si="4">IF(O2="-",1,0)</f>
        <v>0</v>
      </c>
      <c r="S2" s="1">
        <f t="shared" ref="S2:S35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35" si="6">8000/850</f>
        <v>9.4117647058823533</v>
      </c>
      <c r="V2" s="1">
        <f t="shared" ref="V2:V35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5" si="8">IF(V2 = "", "", V2/U2)</f>
        <v>0</v>
      </c>
      <c r="X2" s="1" t="str">
        <f t="shared" ref="X2:X35" ca="1" si="9">IF(O2="", "", MAX(ROUND(-(INDIRECT("S" &amp; ROW() - 1) - S2)/850, 0), 1) * 850)</f>
        <v/>
      </c>
    </row>
    <row r="3" spans="1:24" ht="13.75" customHeight="1" x14ac:dyDescent="0.2">
      <c r="A3" s="31" t="str">
        <f ca="1">IF(O3="-", "-", 1 + MAX(Вода!$A$2:$A$101) + SUM(INDIRECT(ADDRESS(2,COLUMN(R3)) &amp; ":" &amp; ADDRESS(ROW(),COLUMN(R3)))))</f>
        <v>-</v>
      </c>
      <c r="B3" s="31" t="s">
        <v>675</v>
      </c>
      <c r="C3" s="31" t="s">
        <v>675</v>
      </c>
      <c r="D3" s="31" t="s">
        <v>675</v>
      </c>
      <c r="E3" s="31" t="s">
        <v>675</v>
      </c>
      <c r="F3" s="31" t="s">
        <v>675</v>
      </c>
      <c r="G3" s="31" t="s">
        <v>675</v>
      </c>
      <c r="H3" s="31" t="s">
        <v>675</v>
      </c>
      <c r="J3" s="11">
        <f t="shared" ca="1" si="0"/>
        <v>0</v>
      </c>
      <c r="K3" s="31"/>
      <c r="N3" s="18">
        <f t="shared" ca="1" si="1"/>
        <v>850</v>
      </c>
      <c r="O3" s="31" t="s">
        <v>675</v>
      </c>
      <c r="P3" s="1">
        <f t="shared" si="2"/>
        <v>0</v>
      </c>
      <c r="Q3" s="1">
        <f t="shared" ca="1" si="3"/>
        <v>850</v>
      </c>
      <c r="R3" s="1">
        <f t="shared" si="4"/>
        <v>1</v>
      </c>
      <c r="S3" s="1">
        <f t="shared" ca="1" si="5"/>
        <v>850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>
        <f t="shared" ca="1" si="9"/>
        <v>850</v>
      </c>
    </row>
    <row r="4" spans="1:24" ht="13.75" customHeight="1" x14ac:dyDescent="0.2">
      <c r="A4" s="33">
        <f ca="1">IF(O4="-", "-", 1 + MAX(Вода!$A$2:$A$101) + SUM(INDIRECT(ADDRESS(2,COLUMN(R4)) &amp; ":" &amp; ADDRESS(ROW(),COLUMN(R4)))))</f>
        <v>7</v>
      </c>
      <c r="B4" s="33" t="s">
        <v>642</v>
      </c>
      <c r="C4" s="33">
        <v>850</v>
      </c>
      <c r="D4" s="33" t="s">
        <v>635</v>
      </c>
      <c r="E4" s="33" t="s">
        <v>679</v>
      </c>
      <c r="F4" s="33" t="s">
        <v>679</v>
      </c>
      <c r="G4" s="33" t="s">
        <v>680</v>
      </c>
      <c r="H4" s="33" t="s">
        <v>208</v>
      </c>
      <c r="I4" s="33">
        <v>247</v>
      </c>
      <c r="J4" s="11" t="str">
        <f t="shared" ca="1" si="0"/>
        <v/>
      </c>
      <c r="K4" s="31">
        <v>1</v>
      </c>
      <c r="N4" s="18" t="str">
        <f t="shared" ca="1" si="1"/>
        <v/>
      </c>
      <c r="P4" s="1">
        <f t="shared" si="2"/>
        <v>247</v>
      </c>
      <c r="Q4" s="1">
        <f t="shared" ca="1" si="3"/>
        <v>0</v>
      </c>
      <c r="R4" s="1">
        <f t="shared" si="4"/>
        <v>0</v>
      </c>
      <c r="S4" s="1">
        <f t="shared" ca="1" si="5"/>
        <v>850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A5" s="34">
        <f ca="1">IF(O5="-", "-", 1 + MAX(Вода!$A$2:$A$101) + SUM(INDIRECT(ADDRESS(2,COLUMN(R5)) &amp; ":" &amp; ADDRESS(ROW(),COLUMN(R5)))))</f>
        <v>7</v>
      </c>
      <c r="B5" s="34" t="s">
        <v>642</v>
      </c>
      <c r="C5" s="34">
        <v>850</v>
      </c>
      <c r="D5" s="34" t="s">
        <v>633</v>
      </c>
      <c r="E5" s="34" t="s">
        <v>679</v>
      </c>
      <c r="F5" s="34" t="s">
        <v>679</v>
      </c>
      <c r="G5" s="34" t="s">
        <v>680</v>
      </c>
      <c r="H5" s="34" t="s">
        <v>201</v>
      </c>
      <c r="I5" s="34">
        <v>100</v>
      </c>
      <c r="J5" s="11" t="str">
        <f t="shared" ca="1" si="0"/>
        <v/>
      </c>
      <c r="K5" s="31">
        <v>1</v>
      </c>
      <c r="N5" s="18" t="str">
        <f t="shared" ca="1" si="1"/>
        <v/>
      </c>
      <c r="P5" s="1">
        <f t="shared" si="2"/>
        <v>100</v>
      </c>
      <c r="Q5" s="1">
        <f t="shared" ca="1" si="3"/>
        <v>0</v>
      </c>
      <c r="R5" s="1">
        <f t="shared" si="4"/>
        <v>0</v>
      </c>
      <c r="S5" s="1">
        <f t="shared" ca="1" si="5"/>
        <v>850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34">
        <f ca="1">IF(O6="-", "-", 1 + MAX(Вода!$A$2:$A$101) + SUM(INDIRECT(ADDRESS(2,COLUMN(R6)) &amp; ":" &amp; ADDRESS(ROW(),COLUMN(R6)))))</f>
        <v>7</v>
      </c>
      <c r="B6" s="34" t="s">
        <v>642</v>
      </c>
      <c r="C6" s="34">
        <v>850</v>
      </c>
      <c r="D6" s="34" t="s">
        <v>633</v>
      </c>
      <c r="E6" s="34" t="s">
        <v>679</v>
      </c>
      <c r="F6" s="34" t="s">
        <v>679</v>
      </c>
      <c r="G6" s="34" t="s">
        <v>680</v>
      </c>
      <c r="H6" s="34" t="s">
        <v>199</v>
      </c>
      <c r="I6" s="34">
        <v>500</v>
      </c>
      <c r="J6" s="11" t="str">
        <f t="shared" ca="1" si="0"/>
        <v/>
      </c>
      <c r="K6" s="31">
        <v>1</v>
      </c>
      <c r="N6" s="18" t="str">
        <f t="shared" ca="1" si="1"/>
        <v/>
      </c>
      <c r="P6" s="1">
        <f t="shared" si="2"/>
        <v>500</v>
      </c>
      <c r="Q6" s="1">
        <f t="shared" ca="1" si="3"/>
        <v>0</v>
      </c>
      <c r="R6" s="1">
        <f t="shared" si="4"/>
        <v>0</v>
      </c>
      <c r="S6" s="1">
        <f t="shared" ca="1" si="5"/>
        <v>850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A7" s="31" t="str">
        <f ca="1">IF(O7="-", "-", 1 + MAX(Вода!$A$2:$A$101) + SUM(INDIRECT(ADDRESS(2,COLUMN(R7)) &amp; ":" &amp; ADDRESS(ROW(),COLUMN(R7)))))</f>
        <v>-</v>
      </c>
      <c r="B7" s="31" t="s">
        <v>675</v>
      </c>
      <c r="C7" s="31" t="s">
        <v>675</v>
      </c>
      <c r="D7" s="31" t="s">
        <v>675</v>
      </c>
      <c r="E7" s="31" t="s">
        <v>675</v>
      </c>
      <c r="F7" s="31" t="s">
        <v>675</v>
      </c>
      <c r="G7" s="31" t="s">
        <v>675</v>
      </c>
      <c r="H7" s="31" t="s">
        <v>675</v>
      </c>
      <c r="J7" s="11">
        <f t="shared" ca="1" si="0"/>
        <v>3</v>
      </c>
      <c r="K7" s="31"/>
      <c r="N7" s="18">
        <f t="shared" ca="1" si="1"/>
        <v>850</v>
      </c>
      <c r="O7" s="31" t="s">
        <v>675</v>
      </c>
      <c r="P7" s="1">
        <f t="shared" si="2"/>
        <v>0</v>
      </c>
      <c r="Q7" s="1">
        <f t="shared" ca="1" si="3"/>
        <v>1697</v>
      </c>
      <c r="R7" s="1">
        <f t="shared" si="4"/>
        <v>1</v>
      </c>
      <c r="S7" s="1">
        <f t="shared" ca="1" si="5"/>
        <v>1697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>
        <f t="shared" ca="1" si="9"/>
        <v>850</v>
      </c>
    </row>
    <row r="8" spans="1:24" ht="13.75" customHeight="1" x14ac:dyDescent="0.2">
      <c r="A8" s="35">
        <f ca="1">IF(O8="-", "-", 1 + MAX(Вода!$A$2:$A$101) + SUM(INDIRECT(ADDRESS(2,COLUMN(R8)) &amp; ":" &amp; ADDRESS(ROW(),COLUMN(R8)))))</f>
        <v>8</v>
      </c>
      <c r="B8" s="35" t="s">
        <v>642</v>
      </c>
      <c r="C8" s="35">
        <v>850</v>
      </c>
      <c r="D8" s="35" t="s">
        <v>643</v>
      </c>
      <c r="E8" s="35" t="s">
        <v>681</v>
      </c>
      <c r="F8" s="35" t="s">
        <v>681</v>
      </c>
      <c r="G8" s="35" t="s">
        <v>682</v>
      </c>
      <c r="H8" s="35" t="s">
        <v>219</v>
      </c>
      <c r="I8" s="35">
        <v>850</v>
      </c>
      <c r="J8" s="11" t="str">
        <f t="shared" ca="1" si="0"/>
        <v/>
      </c>
      <c r="K8" s="31">
        <v>2</v>
      </c>
      <c r="N8" s="18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1697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A9" s="31" t="str">
        <f ca="1">IF(O9="-", "-", 1 + MAX(Вода!$A$2:$A$101) + SUM(INDIRECT(ADDRESS(2,COLUMN(R9)) &amp; ":" &amp; ADDRESS(ROW(),COLUMN(R9)))))</f>
        <v>-</v>
      </c>
      <c r="B9" s="31" t="s">
        <v>675</v>
      </c>
      <c r="C9" s="31" t="s">
        <v>675</v>
      </c>
      <c r="D9" s="31" t="s">
        <v>675</v>
      </c>
      <c r="E9" s="31" t="s">
        <v>675</v>
      </c>
      <c r="F9" s="31" t="s">
        <v>675</v>
      </c>
      <c r="G9" s="31" t="s">
        <v>675</v>
      </c>
      <c r="H9" s="31" t="s">
        <v>675</v>
      </c>
      <c r="J9" s="11">
        <f t="shared" ca="1" si="0"/>
        <v>0</v>
      </c>
      <c r="K9" s="31"/>
      <c r="N9" s="18">
        <f t="shared" ca="1" si="1"/>
        <v>850</v>
      </c>
      <c r="O9" s="31" t="s">
        <v>675</v>
      </c>
      <c r="P9" s="1">
        <f t="shared" si="2"/>
        <v>0</v>
      </c>
      <c r="Q9" s="1">
        <f t="shared" ca="1" si="3"/>
        <v>2547</v>
      </c>
      <c r="R9" s="1">
        <f t="shared" si="4"/>
        <v>1</v>
      </c>
      <c r="S9" s="1">
        <f t="shared" ca="1" si="5"/>
        <v>2547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>
        <f t="shared" ca="1" si="9"/>
        <v>850</v>
      </c>
    </row>
    <row r="10" spans="1:24" ht="13.75" customHeight="1" x14ac:dyDescent="0.2">
      <c r="A10" s="35">
        <f ca="1">IF(O10="-", "-", 1 + MAX(Вода!$A$2:$A$101) + SUM(INDIRECT(ADDRESS(2,COLUMN(R10)) &amp; ":" &amp; ADDRESS(ROW(),COLUMN(R10)))))</f>
        <v>9</v>
      </c>
      <c r="B10" s="35" t="s">
        <v>642</v>
      </c>
      <c r="C10" s="35">
        <v>850</v>
      </c>
      <c r="D10" s="35" t="s">
        <v>643</v>
      </c>
      <c r="E10" s="35" t="s">
        <v>681</v>
      </c>
      <c r="F10" s="35" t="s">
        <v>681</v>
      </c>
      <c r="G10" s="35" t="s">
        <v>682</v>
      </c>
      <c r="H10" s="35" t="s">
        <v>219</v>
      </c>
      <c r="I10" s="35">
        <v>356</v>
      </c>
      <c r="J10" s="11" t="str">
        <f t="shared" ca="1" si="0"/>
        <v/>
      </c>
      <c r="K10" s="31">
        <v>2</v>
      </c>
      <c r="N10" s="18" t="str">
        <f t="shared" ca="1" si="1"/>
        <v/>
      </c>
      <c r="P10" s="1">
        <f t="shared" si="2"/>
        <v>356</v>
      </c>
      <c r="Q10" s="1">
        <f t="shared" ca="1" si="3"/>
        <v>0</v>
      </c>
      <c r="R10" s="1">
        <f t="shared" si="4"/>
        <v>0</v>
      </c>
      <c r="S10" s="1">
        <f t="shared" ca="1" si="5"/>
        <v>2547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s="1" customFormat="1" ht="13.75" customHeight="1" x14ac:dyDescent="0.2">
      <c r="A11" s="35">
        <f ca="1">IF(O11="-", "-", 1 + MAX(Вода!$A$2:$A$101) + SUM(INDIRECT(ADDRESS(2,COLUMN(R11)) &amp; ":" &amp; ADDRESS(ROW(),COLUMN(R11)))))</f>
        <v>9</v>
      </c>
      <c r="B11" s="35" t="s">
        <v>642</v>
      </c>
      <c r="C11" s="35">
        <v>850</v>
      </c>
      <c r="D11" s="35" t="s">
        <v>643</v>
      </c>
      <c r="E11" s="35" t="s">
        <v>681</v>
      </c>
      <c r="F11" s="35" t="s">
        <v>681</v>
      </c>
      <c r="G11" s="35" t="s">
        <v>682</v>
      </c>
      <c r="H11" s="35" t="s">
        <v>205</v>
      </c>
      <c r="I11" s="35">
        <v>500</v>
      </c>
      <c r="J11" s="11" t="str">
        <f t="shared" ref="J11" ca="1" si="10">IF(M11="", IF(O11="","",X11+(INDIRECT("S" &amp; ROW() - 1) - S11)),IF(O11="", "", INDIRECT("S" &amp; ROW() - 1) - S11))</f>
        <v/>
      </c>
      <c r="K11" s="31">
        <v>1</v>
      </c>
      <c r="L11" s="11"/>
      <c r="M11" s="12"/>
      <c r="N11" s="18" t="str">
        <f t="shared" ref="N11" ca="1" si="11">IF(M11="", IF(X11=0, "", X11), IF(V11 = "", "", IF(V11/U11 = 0, "", V11/U11)))</f>
        <v/>
      </c>
      <c r="P11" s="1">
        <f t="shared" ref="P11" si="12">IF(O11 = "-", -W11,I11)</f>
        <v>500</v>
      </c>
      <c r="Q11" s="1">
        <f t="shared" ref="Q11" ca="1" si="13">IF(O11 = "-", SUM(INDIRECT(ADDRESS(2,COLUMN(P11)) &amp; ":" &amp; ADDRESS(ROW(),COLUMN(P11)))), 0)</f>
        <v>0</v>
      </c>
      <c r="R11" s="1">
        <f t="shared" ref="R11" si="14">IF(O11="-",1,0)</f>
        <v>0</v>
      </c>
      <c r="S11" s="1">
        <f t="shared" ref="S11" ca="1" si="15">IF(Q11 = 0, INDIRECT("S" &amp; ROW() - 1), Q11)</f>
        <v>2547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ref="W11" si="16">IF(V11 = "", "", V11/U11)</f>
        <v>0</v>
      </c>
      <c r="X11" s="1" t="str">
        <f t="shared" ref="X11" ca="1" si="17">IF(O11="", "", MAX(ROUND(-(INDIRECT("S" &amp; ROW() - 1) - S11)/850, 0), 1) * 850)</f>
        <v/>
      </c>
    </row>
    <row r="12" spans="1:24" ht="13.75" customHeight="1" x14ac:dyDescent="0.2">
      <c r="A12" s="31" t="str">
        <f ca="1">IF(O12="-", "-", 1 + MAX(Вода!$A$2:$A$101) + SUM(INDIRECT(ADDRESS(2,COLUMN(R12)) &amp; ":" &amp; ADDRESS(ROW(),COLUMN(R12)))))</f>
        <v>-</v>
      </c>
      <c r="B12" s="31" t="s">
        <v>675</v>
      </c>
      <c r="C12" s="31" t="s">
        <v>675</v>
      </c>
      <c r="D12" s="31" t="s">
        <v>675</v>
      </c>
      <c r="E12" s="31" t="s">
        <v>675</v>
      </c>
      <c r="F12" s="31" t="s">
        <v>675</v>
      </c>
      <c r="G12" s="31" t="s">
        <v>675</v>
      </c>
      <c r="H12" s="31" t="s">
        <v>675</v>
      </c>
      <c r="J12" s="11">
        <f t="shared" ca="1" si="0"/>
        <v>-6</v>
      </c>
      <c r="K12" s="31"/>
      <c r="N12" s="18">
        <f t="shared" ca="1" si="1"/>
        <v>850</v>
      </c>
      <c r="O12" s="31" t="s">
        <v>675</v>
      </c>
      <c r="P12" s="1">
        <f t="shared" si="2"/>
        <v>0</v>
      </c>
      <c r="Q12" s="1">
        <f t="shared" ca="1" si="3"/>
        <v>3403</v>
      </c>
      <c r="R12" s="1">
        <f t="shared" si="4"/>
        <v>1</v>
      </c>
      <c r="S12" s="1">
        <f t="shared" ca="1" si="5"/>
        <v>3403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>
        <f t="shared" ca="1" si="9"/>
        <v>850</v>
      </c>
    </row>
    <row r="13" spans="1:24" ht="13.75" customHeight="1" x14ac:dyDescent="0.2">
      <c r="A13" s="34">
        <f ca="1">IF(O13="-", "-", 1 + MAX(Вода!$A$2:$A$101) + SUM(INDIRECT(ADDRESS(2,COLUMN(R13)) &amp; ":" &amp; ADDRESS(ROW(),COLUMN(R13)))))</f>
        <v>10</v>
      </c>
      <c r="B13" s="34" t="s">
        <v>632</v>
      </c>
      <c r="C13" s="34">
        <v>850</v>
      </c>
      <c r="D13" s="34" t="s">
        <v>633</v>
      </c>
      <c r="E13" s="34" t="s">
        <v>683</v>
      </c>
      <c r="F13" s="34" t="s">
        <v>683</v>
      </c>
      <c r="G13" s="34" t="s">
        <v>680</v>
      </c>
      <c r="H13" s="34" t="s">
        <v>202</v>
      </c>
      <c r="I13" s="34">
        <v>618</v>
      </c>
      <c r="J13" s="11" t="str">
        <f t="shared" ca="1" si="0"/>
        <v/>
      </c>
      <c r="K13" s="31">
        <v>1</v>
      </c>
      <c r="N13" s="18" t="str">
        <f t="shared" ca="1" si="1"/>
        <v/>
      </c>
      <c r="P13" s="1">
        <f t="shared" si="2"/>
        <v>618</v>
      </c>
      <c r="Q13" s="1">
        <f t="shared" ca="1" si="3"/>
        <v>0</v>
      </c>
      <c r="R13" s="1">
        <f t="shared" si="4"/>
        <v>0</v>
      </c>
      <c r="S13" s="1">
        <f t="shared" ca="1" si="5"/>
        <v>3403</v>
      </c>
      <c r="T13" s="1" t="str">
        <f>IF(H13="","",VLOOKUP(H13,'Соль SKU'!$A$1:$B$150,2,0))</f>
        <v>2.7, Альче, без лактозы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A14" s="33">
        <f ca="1">IF(O14="-", "-", 1 + MAX(Вода!$A$2:$A$101) + SUM(INDIRECT(ADDRESS(2,COLUMN(R14)) &amp; ":" &amp; ADDRESS(ROW(),COLUMN(R14)))))</f>
        <v>10</v>
      </c>
      <c r="B14" s="33" t="s">
        <v>632</v>
      </c>
      <c r="C14" s="33">
        <v>850</v>
      </c>
      <c r="D14" s="33" t="s">
        <v>635</v>
      </c>
      <c r="E14" s="33" t="s">
        <v>683</v>
      </c>
      <c r="F14" s="33" t="s">
        <v>683</v>
      </c>
      <c r="G14" s="33" t="s">
        <v>680</v>
      </c>
      <c r="H14" s="33" t="s">
        <v>214</v>
      </c>
      <c r="I14" s="33">
        <v>41</v>
      </c>
      <c r="J14" s="11" t="str">
        <f ca="1">IF(M14="", IF(O14="","",X14+(INDIRECT("S" &amp; ROW() - 1) - S14)),IF(O14="", "", INDIRECT("S" &amp; ROW() - 1) - S14))</f>
        <v/>
      </c>
      <c r="K14" s="31">
        <v>1</v>
      </c>
      <c r="N14" s="18" t="str">
        <f ca="1">IF(M14="", IF(X14=0, "", X14), IF(V14 = "", "", IF(V14/U14 = 0, "", V14/U14)))</f>
        <v/>
      </c>
      <c r="P14" s="1">
        <f>IF(O14 = "-", -W14,I14)</f>
        <v>41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3403</v>
      </c>
      <c r="T14" s="1" t="str">
        <f>IF(H14="","",VLOOKUP(H14,'Соль SKU'!$A$1:$B$150,2,0))</f>
        <v>2.7, Сакко</v>
      </c>
      <c r="U14" s="1">
        <f t="shared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S14)/850, 0), 1) * 850)</f>
        <v/>
      </c>
    </row>
    <row r="15" spans="1:24" s="1" customFormat="1" ht="13.75" customHeight="1" x14ac:dyDescent="0.2">
      <c r="A15" s="33">
        <f ca="1">IF(O15="-", "-", 1 + MAX(Вода!$A$2:$A$101) + SUM(INDIRECT(ADDRESS(2,COLUMN(R15)) &amp; ":" &amp; ADDRESS(ROW(),COLUMN(R15)))))</f>
        <v>10</v>
      </c>
      <c r="B15" s="33" t="s">
        <v>632</v>
      </c>
      <c r="C15" s="33">
        <v>850</v>
      </c>
      <c r="D15" s="33" t="s">
        <v>635</v>
      </c>
      <c r="E15" s="33" t="s">
        <v>683</v>
      </c>
      <c r="F15" s="33" t="s">
        <v>683</v>
      </c>
      <c r="G15" s="33" t="s">
        <v>680</v>
      </c>
      <c r="H15" s="33" t="s">
        <v>198</v>
      </c>
      <c r="I15" s="33">
        <v>180</v>
      </c>
      <c r="J15" s="11" t="str">
        <f ca="1">IF(M15="", IF(O15="","",X15+(INDIRECT("S" &amp; ROW() - 1) - S15)),IF(O15="", "", INDIRECT("S" &amp; ROW() - 1) - S15))</f>
        <v/>
      </c>
      <c r="K15" s="31">
        <v>1</v>
      </c>
      <c r="L15" s="11"/>
      <c r="M15" s="12"/>
      <c r="N15" s="18" t="str">
        <f ca="1">IF(M15="", IF(X15=0, "", X15), IF(V15 = "", "", IF(V15/U15 = 0, "", V15/U15)))</f>
        <v/>
      </c>
      <c r="P15" s="1">
        <f>IF(O15 = "-", -W15,I15)</f>
        <v>180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3403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ht="13.75" customHeight="1" x14ac:dyDescent="0.2">
      <c r="A16" s="31" t="str">
        <f ca="1">IF(O16="-", "-", 1 + MAX(Вода!$A$2:$A$101) + SUM(INDIRECT(ADDRESS(2,COLUMN(R16)) &amp; ":" &amp; ADDRESS(ROW(),COLUMN(R16)))))</f>
        <v>-</v>
      </c>
      <c r="B16" s="31" t="s">
        <v>675</v>
      </c>
      <c r="C16" s="31" t="s">
        <v>675</v>
      </c>
      <c r="D16" s="31" t="s">
        <v>675</v>
      </c>
      <c r="E16" s="31" t="s">
        <v>675</v>
      </c>
      <c r="F16" s="31" t="s">
        <v>675</v>
      </c>
      <c r="G16" s="31" t="s">
        <v>675</v>
      </c>
      <c r="H16" s="31" t="s">
        <v>675</v>
      </c>
      <c r="J16" s="11">
        <f t="shared" ca="1" si="0"/>
        <v>11</v>
      </c>
      <c r="K16" s="31"/>
      <c r="N16" s="18">
        <f t="shared" ca="1" si="1"/>
        <v>850</v>
      </c>
      <c r="O16" s="31" t="s">
        <v>675</v>
      </c>
      <c r="P16" s="1">
        <f t="shared" si="2"/>
        <v>0</v>
      </c>
      <c r="Q16" s="1">
        <f t="shared" ca="1" si="3"/>
        <v>4242</v>
      </c>
      <c r="R16" s="1">
        <f t="shared" si="4"/>
        <v>1</v>
      </c>
      <c r="S16" s="1">
        <f t="shared" ca="1" si="5"/>
        <v>4242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>
        <f t="shared" ca="1" si="9"/>
        <v>850</v>
      </c>
    </row>
    <row r="17" spans="1:24" ht="13.75" customHeight="1" x14ac:dyDescent="0.2">
      <c r="A17" s="33">
        <f ca="1">IF(O17="-", "-", 1 + MAX(Вода!$A$2:$A$101) + SUM(INDIRECT(ADDRESS(2,COLUMN(R17)) &amp; ":" &amp; ADDRESS(ROW(),COLUMN(R17)))))</f>
        <v>11</v>
      </c>
      <c r="B17" s="33" t="s">
        <v>642</v>
      </c>
      <c r="C17" s="33">
        <v>850</v>
      </c>
      <c r="D17" s="33" t="s">
        <v>635</v>
      </c>
      <c r="E17" s="33" t="s">
        <v>684</v>
      </c>
      <c r="F17" s="33" t="s">
        <v>684</v>
      </c>
      <c r="G17" s="33" t="s">
        <v>680</v>
      </c>
      <c r="H17" s="33" t="s">
        <v>210</v>
      </c>
      <c r="I17" s="33">
        <v>200</v>
      </c>
      <c r="J17" s="11" t="str">
        <f t="shared" ca="1" si="0"/>
        <v/>
      </c>
      <c r="K17" s="31">
        <v>1</v>
      </c>
      <c r="N17" s="18" t="str">
        <f t="shared" ca="1" si="1"/>
        <v/>
      </c>
      <c r="P17" s="1">
        <f t="shared" si="2"/>
        <v>200</v>
      </c>
      <c r="Q17" s="1">
        <f t="shared" ca="1" si="3"/>
        <v>0</v>
      </c>
      <c r="R17" s="1">
        <f t="shared" si="4"/>
        <v>0</v>
      </c>
      <c r="S17" s="1">
        <f t="shared" ca="1" si="5"/>
        <v>4242</v>
      </c>
      <c r="T17" s="1" t="str">
        <f>IF(H17="","",VLOOKUP(H17,'Соль SKU'!$A$1:$B$150,2,0))</f>
        <v>2.7, Сакко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ht="13.75" customHeight="1" x14ac:dyDescent="0.2">
      <c r="A18" s="34">
        <f ca="1">IF(O18="-", "-", 1 + MAX(Вода!$A$2:$A$101) + SUM(INDIRECT(ADDRESS(2,COLUMN(R18)) &amp; ":" &amp; ADDRESS(ROW(),COLUMN(R18)))))</f>
        <v>11</v>
      </c>
      <c r="B18" s="34" t="s">
        <v>642</v>
      </c>
      <c r="C18" s="34">
        <v>850</v>
      </c>
      <c r="D18" s="34" t="s">
        <v>633</v>
      </c>
      <c r="E18" s="34" t="s">
        <v>684</v>
      </c>
      <c r="F18" s="34" t="s">
        <v>684</v>
      </c>
      <c r="G18" s="34" t="s">
        <v>680</v>
      </c>
      <c r="H18" s="34" t="s">
        <v>196</v>
      </c>
      <c r="I18" s="34">
        <v>204</v>
      </c>
      <c r="J18" s="11" t="str">
        <f ca="1">IF(M18="", IF(O18="","",X18+(INDIRECT("S" &amp; ROW() - 1) - S18)),IF(O18="", "", INDIRECT("S" &amp; ROW() - 1) - S18))</f>
        <v/>
      </c>
      <c r="K18" s="31">
        <v>1</v>
      </c>
      <c r="N18" s="18" t="str">
        <f ca="1">IF(M18="", IF(X18=0, "", X18), IF(V18 = "", "", IF(V18/U18 = 0, "", V18/U18)))</f>
        <v/>
      </c>
      <c r="P18" s="1">
        <f>IF(O18 = "-", -W18,I18)</f>
        <v>204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4242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s="1" customFormat="1" ht="13.75" customHeight="1" x14ac:dyDescent="0.2">
      <c r="A19" s="34">
        <f ca="1">IF(O19="-", "-", 1 + MAX(Вода!$A$2:$A$101) + SUM(INDIRECT(ADDRESS(2,COLUMN(R19)) &amp; ":" &amp; ADDRESS(ROW(),COLUMN(R19)))))</f>
        <v>11</v>
      </c>
      <c r="B19" s="34" t="s">
        <v>642</v>
      </c>
      <c r="C19" s="34">
        <v>850</v>
      </c>
      <c r="D19" s="34" t="s">
        <v>633</v>
      </c>
      <c r="E19" s="34" t="s">
        <v>684</v>
      </c>
      <c r="F19" s="34" t="s">
        <v>684</v>
      </c>
      <c r="G19" s="34" t="s">
        <v>680</v>
      </c>
      <c r="H19" s="34" t="s">
        <v>197</v>
      </c>
      <c r="I19" s="34">
        <v>446</v>
      </c>
      <c r="J19" s="11" t="str">
        <f ca="1">IF(M19="", IF(O19="","",X19+(INDIRECT("S" &amp; ROW() - 1) - S19)),IF(O19="", "", INDIRECT("S" &amp; ROW() - 1) - S19))</f>
        <v/>
      </c>
      <c r="K19" s="31">
        <v>1</v>
      </c>
      <c r="L19" s="11"/>
      <c r="M19" s="12"/>
      <c r="N19" s="18" t="str">
        <f ca="1">IF(M19="", IF(X19=0, "", X19), IF(V19 = "", "", IF(V19/U19 = 0, "", V19/U19)))</f>
        <v/>
      </c>
      <c r="P19" s="1">
        <f>IF(O19 = "-", -W19,I19)</f>
        <v>446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4242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2">
      <c r="A20" s="31" t="str">
        <f ca="1">IF(O20="-", "-", 1 + MAX(Вода!$A$2:$A$101) + SUM(INDIRECT(ADDRESS(2,COLUMN(R20)) &amp; ":" &amp; ADDRESS(ROW(),COLUMN(R20)))))</f>
        <v>-</v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0"/>
        <v>0</v>
      </c>
      <c r="K20" s="31"/>
      <c r="N20" s="18">
        <f t="shared" ca="1" si="1"/>
        <v>850</v>
      </c>
      <c r="O20" s="31" t="s">
        <v>675</v>
      </c>
      <c r="P20" s="1">
        <f t="shared" si="2"/>
        <v>0</v>
      </c>
      <c r="Q20" s="1">
        <f t="shared" ca="1" si="3"/>
        <v>5092</v>
      </c>
      <c r="R20" s="1">
        <f t="shared" si="4"/>
        <v>1</v>
      </c>
      <c r="S20" s="1">
        <f t="shared" ca="1" si="5"/>
        <v>5092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>
        <f t="shared" ca="1" si="9"/>
        <v>850</v>
      </c>
    </row>
    <row r="21" spans="1:24" s="1" customFormat="1" ht="13.75" customHeight="1" x14ac:dyDescent="0.2">
      <c r="A21" s="34">
        <f ca="1">IF(O21="-", "-", 1 + MAX(Вода!$A$2:$A$101) + SUM(INDIRECT(ADDRESS(2,COLUMN(R21)) &amp; ":" &amp; ADDRESS(ROW(),COLUMN(R21)))))</f>
        <v>12</v>
      </c>
      <c r="B21" s="34" t="s">
        <v>642</v>
      </c>
      <c r="C21" s="34">
        <v>850</v>
      </c>
      <c r="D21" s="34" t="s">
        <v>633</v>
      </c>
      <c r="E21" s="34" t="s">
        <v>684</v>
      </c>
      <c r="F21" s="34" t="s">
        <v>684</v>
      </c>
      <c r="G21" s="34" t="s">
        <v>680</v>
      </c>
      <c r="H21" s="34" t="s">
        <v>197</v>
      </c>
      <c r="I21" s="34">
        <v>850</v>
      </c>
      <c r="J21" s="11" t="str">
        <f ca="1">IF(M21="", IF(O21="","",X21+(INDIRECT("S" &amp; ROW() - 1) - S21)),IF(O21="", "", INDIRECT("S" &amp; ROW() - 1) - S21))</f>
        <v/>
      </c>
      <c r="K21" s="31">
        <v>1</v>
      </c>
      <c r="L21" s="11"/>
      <c r="M21" s="12"/>
      <c r="N21" s="18" t="str">
        <f ca="1">IF(M21="", IF(X21=0, "", X21), IF(V21 = "", "", IF(V21/U21 = 0, "", V21/U21)))</f>
        <v/>
      </c>
      <c r="P21" s="1">
        <f>IF(O21 = "-", -W21,I21)</f>
        <v>850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5092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>IF(V21 = "", "", V21/U21)</f>
        <v>0</v>
      </c>
      <c r="X21" s="1" t="str">
        <f ca="1">IF(O21="", "", MAX(ROUND(-(INDIRECT("S" &amp; ROW() - 1) - S21)/850, 0), 1) * 850)</f>
        <v/>
      </c>
    </row>
    <row r="22" spans="1:24" s="1" customFormat="1" ht="13.75" customHeight="1" x14ac:dyDescent="0.2">
      <c r="A22" s="31" t="str">
        <f ca="1">IF(O22="-", "-", 1 + MAX(Вода!$A$2:$A$101) + SUM(INDIRECT(ADDRESS(2,COLUMN(R22)) &amp; ":" &amp; ADDRESS(ROW(),COLUMN(R22)))))</f>
        <v>-</v>
      </c>
      <c r="B22" s="31" t="s">
        <v>675</v>
      </c>
      <c r="C22" s="31" t="s">
        <v>675</v>
      </c>
      <c r="D22" s="31" t="s">
        <v>675</v>
      </c>
      <c r="E22" s="31" t="s">
        <v>675</v>
      </c>
      <c r="F22" s="31" t="s">
        <v>675</v>
      </c>
      <c r="G22" s="31" t="s">
        <v>675</v>
      </c>
      <c r="H22" s="31" t="s">
        <v>675</v>
      </c>
      <c r="J22" s="11">
        <f t="shared" ref="J22" ca="1" si="18">IF(M22="", IF(O22="","",X22+(INDIRECT("S" &amp; ROW() - 1) - S22)),IF(O22="", "", INDIRECT("S" &amp; ROW() - 1) - S22))</f>
        <v>0</v>
      </c>
      <c r="K22" s="31"/>
      <c r="L22" s="11"/>
      <c r="M22" s="12"/>
      <c r="N22" s="18">
        <f t="shared" ref="N22" ca="1" si="19">IF(M22="", IF(X22=0, "", X22), IF(V22 = "", "", IF(V22/U22 = 0, "", V22/U22)))</f>
        <v>850</v>
      </c>
      <c r="O22" s="31" t="s">
        <v>675</v>
      </c>
      <c r="P22" s="1">
        <f t="shared" ref="P22" si="20">IF(O22 = "-", -W22,I22)</f>
        <v>0</v>
      </c>
      <c r="Q22" s="1">
        <f t="shared" ref="Q22" ca="1" si="21">IF(O22 = "-", SUM(INDIRECT(ADDRESS(2,COLUMN(P22)) &amp; ":" &amp; ADDRESS(ROW(),COLUMN(P22)))), 0)</f>
        <v>5942</v>
      </c>
      <c r="R22" s="1">
        <f t="shared" ref="R22" si="22">IF(O22="-",1,0)</f>
        <v>1</v>
      </c>
      <c r="S22" s="1">
        <f t="shared" ref="S22" ca="1" si="23">IF(Q22 = 0, INDIRECT("S" &amp; ROW() - 1), Q22)</f>
        <v>5942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0</v>
      </c>
      <c r="W22" s="1">
        <f t="shared" ref="W22" si="24">IF(V22 = "", "", V22/U22)</f>
        <v>0</v>
      </c>
      <c r="X22" s="1">
        <f t="shared" ref="X22" ca="1" si="25">IF(O22="", "", MAX(ROUND(-(INDIRECT("S" &amp; ROW() - 1) - S22)/850, 0), 1) * 850)</f>
        <v>850</v>
      </c>
    </row>
    <row r="23" spans="1:24" s="1" customFormat="1" ht="13.75" customHeight="1" x14ac:dyDescent="0.2">
      <c r="A23" s="34">
        <f ca="1">IF(O23="-", "-", 1 + MAX(Вода!$A$2:$A$101) + SUM(INDIRECT(ADDRESS(2,COLUMN(R23)) &amp; ":" &amp; ADDRESS(ROW(),COLUMN(R23)))))</f>
        <v>13</v>
      </c>
      <c r="B23" s="34" t="s">
        <v>642</v>
      </c>
      <c r="C23" s="34">
        <v>850</v>
      </c>
      <c r="D23" s="34" t="s">
        <v>633</v>
      </c>
      <c r="E23" s="34" t="s">
        <v>684</v>
      </c>
      <c r="F23" s="34" t="s">
        <v>684</v>
      </c>
      <c r="G23" s="34" t="s">
        <v>680</v>
      </c>
      <c r="H23" s="34" t="s">
        <v>197</v>
      </c>
      <c r="I23" s="34">
        <v>850</v>
      </c>
      <c r="J23" s="11" t="str">
        <f ca="1">IF(M23="", IF(O23="","",X23+(INDIRECT("S" &amp; ROW() - 1) - S23)),IF(O23="", "", INDIRECT("S" &amp; ROW() - 1) - S23))</f>
        <v/>
      </c>
      <c r="K23" s="31">
        <v>1</v>
      </c>
      <c r="L23" s="11"/>
      <c r="M23" s="12"/>
      <c r="N23" s="18" t="str">
        <f ca="1">IF(M23="", IF(X23=0, "", X23), IF(V23 = "", "", IF(V23/U23 = 0, "", V23/U23)))</f>
        <v/>
      </c>
      <c r="P23" s="1">
        <f>IF(O23 = "-", -W23,I23)</f>
        <v>850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5942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>IF(V23 = "", "", V23/U23)</f>
        <v>0</v>
      </c>
      <c r="X23" s="1" t="str">
        <f ca="1">IF(O23="", "", MAX(ROUND(-(INDIRECT("S" &amp; ROW() - 1) - S23)/850, 0), 1) * 850)</f>
        <v/>
      </c>
    </row>
    <row r="24" spans="1:24" s="1" customFormat="1" ht="13.75" customHeight="1" x14ac:dyDescent="0.2">
      <c r="A24" s="31" t="str">
        <f ca="1">IF(O24="-", "-", 1 + MAX(Вода!$A$2:$A$101) + SUM(INDIRECT(ADDRESS(2,COLUMN(R24)) &amp; ":" &amp; ADDRESS(ROW(),COLUMN(R24)))))</f>
        <v>-</v>
      </c>
      <c r="B24" s="31" t="s">
        <v>675</v>
      </c>
      <c r="C24" s="31" t="s">
        <v>675</v>
      </c>
      <c r="D24" s="31" t="s">
        <v>675</v>
      </c>
      <c r="E24" s="31" t="s">
        <v>675</v>
      </c>
      <c r="F24" s="31" t="s">
        <v>675</v>
      </c>
      <c r="G24" s="31" t="s">
        <v>675</v>
      </c>
      <c r="H24" s="31" t="s">
        <v>675</v>
      </c>
      <c r="J24" s="11">
        <f t="shared" ref="J24" ca="1" si="26">IF(M24="", IF(O24="","",X24+(INDIRECT("S" &amp; ROW() - 1) - S24)),IF(O24="", "", INDIRECT("S" &amp; ROW() - 1) - S24))</f>
        <v>0</v>
      </c>
      <c r="K24" s="31"/>
      <c r="L24" s="11"/>
      <c r="M24" s="12"/>
      <c r="N24" s="18">
        <f t="shared" ref="N24" ca="1" si="27">IF(M24="", IF(X24=0, "", X24), IF(V24 = "", "", IF(V24/U24 = 0, "", V24/U24)))</f>
        <v>850</v>
      </c>
      <c r="O24" s="31" t="s">
        <v>675</v>
      </c>
      <c r="P24" s="1">
        <f t="shared" ref="P24" si="28">IF(O24 = "-", -W24,I24)</f>
        <v>0</v>
      </c>
      <c r="Q24" s="1">
        <f t="shared" ref="Q24" ca="1" si="29">IF(O24 = "-", SUM(INDIRECT(ADDRESS(2,COLUMN(P24)) &amp; ":" &amp; ADDRESS(ROW(),COLUMN(P24)))), 0)</f>
        <v>6792</v>
      </c>
      <c r="R24" s="1">
        <f t="shared" ref="R24" si="30">IF(O24="-",1,0)</f>
        <v>1</v>
      </c>
      <c r="S24" s="1">
        <f t="shared" ref="S24" ca="1" si="31">IF(Q24 = 0, INDIRECT("S" &amp; ROW() - 1), Q24)</f>
        <v>6792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0</v>
      </c>
      <c r="W24" s="1">
        <f t="shared" ref="W24" si="32">IF(V24 = "", "", V24/U24)</f>
        <v>0</v>
      </c>
      <c r="X24" s="1">
        <f t="shared" ref="X24" ca="1" si="33">IF(O24="", "", MAX(ROUND(-(INDIRECT("S" &amp; ROW() - 1) - S24)/850, 0), 1) * 850)</f>
        <v>850</v>
      </c>
    </row>
    <row r="25" spans="1:24" ht="13.75" customHeight="1" x14ac:dyDescent="0.2">
      <c r="J25" s="11" t="str">
        <f t="shared" ca="1" si="0"/>
        <v/>
      </c>
      <c r="N25" s="18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6792</v>
      </c>
      <c r="T25" s="1" t="str">
        <f>IF(H25="","",VLOOKUP(H25,'Соль SKU'!$A$1:$B$150,2,0))</f>
        <v/>
      </c>
      <c r="U25" s="1">
        <f t="shared" si="6"/>
        <v>9.4117647058823533</v>
      </c>
      <c r="V25" s="1">
        <f t="shared" si="7"/>
        <v>0</v>
      </c>
      <c r="W25" s="1">
        <f t="shared" si="8"/>
        <v>0</v>
      </c>
      <c r="X25" s="1" t="str">
        <f t="shared" ca="1" si="9"/>
        <v/>
      </c>
    </row>
    <row r="26" spans="1:24" ht="13.75" customHeight="1" x14ac:dyDescent="0.2">
      <c r="J26" s="11" t="str">
        <f t="shared" ca="1" si="0"/>
        <v/>
      </c>
      <c r="N26" s="18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6792</v>
      </c>
      <c r="T26" s="1" t="str">
        <f>IF(H26="","",VLOOKUP(H26,'Соль SKU'!$A$1:$B$150,2,0))</f>
        <v/>
      </c>
      <c r="U26" s="1">
        <f t="shared" si="6"/>
        <v>9.4117647058823533</v>
      </c>
      <c r="V26" s="1">
        <f t="shared" si="7"/>
        <v>0</v>
      </c>
      <c r="W26" s="1">
        <f t="shared" si="8"/>
        <v>0</v>
      </c>
      <c r="X26" s="1" t="str">
        <f t="shared" ca="1" si="9"/>
        <v/>
      </c>
    </row>
    <row r="27" spans="1:24" ht="13.75" customHeight="1" x14ac:dyDescent="0.2">
      <c r="J27" s="11" t="str">
        <f t="shared" ca="1" si="0"/>
        <v/>
      </c>
      <c r="N27" s="18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6792</v>
      </c>
      <c r="T27" s="1" t="str">
        <f>IF(H27="","",VLOOKUP(H27,'Соль SKU'!$A$1:$B$150,2,0))</f>
        <v/>
      </c>
      <c r="U27" s="1">
        <f t="shared" si="6"/>
        <v>9.4117647058823533</v>
      </c>
      <c r="V27" s="1">
        <f t="shared" si="7"/>
        <v>0</v>
      </c>
      <c r="W27" s="1">
        <f t="shared" si="8"/>
        <v>0</v>
      </c>
      <c r="X27" s="1" t="str">
        <f t="shared" ca="1" si="9"/>
        <v/>
      </c>
    </row>
    <row r="28" spans="1:24" ht="13.75" customHeight="1" x14ac:dyDescent="0.2">
      <c r="J28" s="11" t="str">
        <f t="shared" ca="1" si="0"/>
        <v/>
      </c>
      <c r="N28" s="18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6792</v>
      </c>
      <c r="T28" s="1" t="str">
        <f>IF(H28="","",VLOOKUP(H28,'Соль SKU'!$A$1:$B$150,2,0))</f>
        <v/>
      </c>
      <c r="U28" s="1">
        <f t="shared" si="6"/>
        <v>9.4117647058823533</v>
      </c>
      <c r="V28" s="1">
        <f t="shared" si="7"/>
        <v>0</v>
      </c>
      <c r="W28" s="1">
        <f t="shared" si="8"/>
        <v>0</v>
      </c>
      <c r="X28" s="1" t="str">
        <f t="shared" ca="1" si="9"/>
        <v/>
      </c>
    </row>
    <row r="29" spans="1:24" ht="13.75" customHeight="1" x14ac:dyDescent="0.2">
      <c r="J29" s="11" t="str">
        <f t="shared" ca="1" si="0"/>
        <v/>
      </c>
      <c r="N29" s="18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6792</v>
      </c>
      <c r="T29" s="1" t="str">
        <f>IF(H29="","",VLOOKUP(H29,'Соль SKU'!$A$1:$B$150,2,0))</f>
        <v/>
      </c>
      <c r="U29" s="1">
        <f t="shared" si="6"/>
        <v>9.4117647058823533</v>
      </c>
      <c r="V29" s="1">
        <f t="shared" si="7"/>
        <v>0</v>
      </c>
      <c r="W29" s="1">
        <f t="shared" si="8"/>
        <v>0</v>
      </c>
      <c r="X29" s="1" t="str">
        <f t="shared" ca="1" si="9"/>
        <v/>
      </c>
    </row>
    <row r="30" spans="1:24" ht="13.75" customHeight="1" x14ac:dyDescent="0.2">
      <c r="J30" s="11" t="str">
        <f t="shared" ca="1" si="0"/>
        <v/>
      </c>
      <c r="N30" s="18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6792</v>
      </c>
      <c r="T30" s="1" t="str">
        <f>IF(H30="","",VLOOKUP(H30,'Соль SKU'!$A$1:$B$150,2,0))</f>
        <v/>
      </c>
      <c r="U30" s="1">
        <f t="shared" si="6"/>
        <v>9.4117647058823533</v>
      </c>
      <c r="V30" s="1">
        <f t="shared" si="7"/>
        <v>0</v>
      </c>
      <c r="W30" s="1">
        <f t="shared" si="8"/>
        <v>0</v>
      </c>
      <c r="X30" s="1" t="str">
        <f t="shared" ca="1" si="9"/>
        <v/>
      </c>
    </row>
    <row r="31" spans="1:24" ht="13.75" customHeight="1" x14ac:dyDescent="0.2">
      <c r="J31" s="11" t="str">
        <f t="shared" ca="1" si="0"/>
        <v/>
      </c>
      <c r="N31" s="18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6792</v>
      </c>
      <c r="T31" s="1" t="str">
        <f>IF(H31="","",VLOOKUP(H31,'Соль SKU'!$A$1:$B$150,2,0))</f>
        <v/>
      </c>
      <c r="U31" s="1">
        <f t="shared" si="6"/>
        <v>9.4117647058823533</v>
      </c>
      <c r="V31" s="1">
        <f t="shared" si="7"/>
        <v>0</v>
      </c>
      <c r="W31" s="1">
        <f t="shared" si="8"/>
        <v>0</v>
      </c>
      <c r="X31" s="1" t="str">
        <f t="shared" ca="1" si="9"/>
        <v/>
      </c>
    </row>
    <row r="32" spans="1:24" ht="13.75" customHeight="1" x14ac:dyDescent="0.2">
      <c r="J32" s="11" t="str">
        <f t="shared" ca="1" si="0"/>
        <v/>
      </c>
      <c r="N32" s="18" t="str">
        <f t="shared" ca="1" si="1"/>
        <v/>
      </c>
      <c r="P32" s="1">
        <f t="shared" si="2"/>
        <v>0</v>
      </c>
      <c r="Q32" s="1">
        <f t="shared" ca="1" si="3"/>
        <v>0</v>
      </c>
      <c r="R32" s="1">
        <f t="shared" si="4"/>
        <v>0</v>
      </c>
      <c r="S32" s="1">
        <f t="shared" ca="1" si="5"/>
        <v>6792</v>
      </c>
      <c r="T32" s="1" t="str">
        <f>IF(H32="","",VLOOKUP(H32,'Соль SKU'!$A$1:$B$150,2,0))</f>
        <v/>
      </c>
      <c r="U32" s="1">
        <f t="shared" si="6"/>
        <v>9.4117647058823533</v>
      </c>
      <c r="V32" s="1">
        <f t="shared" si="7"/>
        <v>0</v>
      </c>
      <c r="W32" s="1">
        <f t="shared" si="8"/>
        <v>0</v>
      </c>
      <c r="X32" s="1" t="str">
        <f t="shared" ca="1" si="9"/>
        <v/>
      </c>
    </row>
    <row r="33" spans="10:24" ht="13.75" customHeight="1" x14ac:dyDescent="0.2">
      <c r="J33" s="11" t="str">
        <f t="shared" ca="1" si="0"/>
        <v/>
      </c>
      <c r="N33" s="18" t="str">
        <f t="shared" ca="1" si="1"/>
        <v/>
      </c>
      <c r="P33" s="1">
        <f t="shared" si="2"/>
        <v>0</v>
      </c>
      <c r="Q33" s="1">
        <f t="shared" ca="1" si="3"/>
        <v>0</v>
      </c>
      <c r="R33" s="1">
        <f t="shared" si="4"/>
        <v>0</v>
      </c>
      <c r="S33" s="1">
        <f t="shared" ca="1" si="5"/>
        <v>6792</v>
      </c>
      <c r="T33" s="1" t="str">
        <f>IF(H33="","",VLOOKUP(H33,'Соль SKU'!$A$1:$B$150,2,0))</f>
        <v/>
      </c>
      <c r="U33" s="1">
        <f t="shared" si="6"/>
        <v>9.4117647058823533</v>
      </c>
      <c r="V33" s="1">
        <f t="shared" si="7"/>
        <v>0</v>
      </c>
      <c r="W33" s="1">
        <f t="shared" si="8"/>
        <v>0</v>
      </c>
      <c r="X33" s="1" t="str">
        <f t="shared" ca="1" si="9"/>
        <v/>
      </c>
    </row>
    <row r="34" spans="10:24" ht="13.75" customHeight="1" x14ac:dyDescent="0.2">
      <c r="J34" s="11" t="str">
        <f t="shared" ca="1" si="0"/>
        <v/>
      </c>
      <c r="N34" s="18" t="str">
        <f t="shared" ca="1" si="1"/>
        <v/>
      </c>
      <c r="P34" s="1">
        <f t="shared" si="2"/>
        <v>0</v>
      </c>
      <c r="Q34" s="1">
        <f t="shared" ca="1" si="3"/>
        <v>0</v>
      </c>
      <c r="R34" s="1">
        <f t="shared" si="4"/>
        <v>0</v>
      </c>
      <c r="S34" s="1">
        <f t="shared" ca="1" si="5"/>
        <v>6792</v>
      </c>
      <c r="T34" s="1" t="str">
        <f>IF(H34="","",VLOOKUP(H34,'Соль SKU'!$A$1:$B$150,2,0))</f>
        <v/>
      </c>
      <c r="U34" s="1">
        <f t="shared" si="6"/>
        <v>9.4117647058823533</v>
      </c>
      <c r="V34" s="1">
        <f t="shared" si="7"/>
        <v>0</v>
      </c>
      <c r="W34" s="1">
        <f t="shared" si="8"/>
        <v>0</v>
      </c>
      <c r="X34" s="1" t="str">
        <f t="shared" ca="1" si="9"/>
        <v/>
      </c>
    </row>
    <row r="35" spans="10:24" ht="13.75" customHeight="1" x14ac:dyDescent="0.2">
      <c r="J35" s="11" t="str">
        <f t="shared" ca="1" si="0"/>
        <v/>
      </c>
      <c r="N35" s="18" t="str">
        <f t="shared" ca="1" si="1"/>
        <v/>
      </c>
      <c r="P35" s="1">
        <f t="shared" si="2"/>
        <v>0</v>
      </c>
      <c r="Q35" s="1">
        <f t="shared" ca="1" si="3"/>
        <v>0</v>
      </c>
      <c r="R35" s="1">
        <f t="shared" si="4"/>
        <v>0</v>
      </c>
      <c r="S35" s="1">
        <f t="shared" ca="1" si="5"/>
        <v>6792</v>
      </c>
      <c r="T35" s="1" t="str">
        <f>IF(H35="","",VLOOKUP(H35,'Соль SKU'!$A$1:$B$150,2,0))</f>
        <v/>
      </c>
      <c r="U35" s="1">
        <f t="shared" si="6"/>
        <v>9.4117647058823533</v>
      </c>
      <c r="V35" s="1">
        <f t="shared" si="7"/>
        <v>0</v>
      </c>
      <c r="W35" s="1">
        <f t="shared" si="8"/>
        <v>0</v>
      </c>
      <c r="X35" s="1" t="str">
        <f t="shared" ca="1" si="9"/>
        <v/>
      </c>
    </row>
    <row r="36" spans="10:24" ht="13.75" customHeight="1" x14ac:dyDescent="0.2">
      <c r="J36" s="11" t="str">
        <f t="shared" ref="J36:J67" ca="1" si="34">IF(M36="", IF(O36="","",X36+(INDIRECT("S" &amp; ROW() - 1) - S36)),IF(O36="", "", INDIRECT("S" &amp; ROW() - 1) - S36))</f>
        <v/>
      </c>
      <c r="N36" s="18" t="str">
        <f t="shared" ref="N36:N67" ca="1" si="35">IF(M36="", IF(X36=0, "", X36), IF(V36 = "", "", IF(V36/U36 = 0, "", V36/U36)))</f>
        <v/>
      </c>
      <c r="P36" s="1">
        <f t="shared" ref="P36:P67" si="36">IF(O36 = "-", -W36,I36)</f>
        <v>0</v>
      </c>
      <c r="Q36" s="1">
        <f t="shared" ref="Q36:Q67" ca="1" si="37">IF(O36 = "-", SUM(INDIRECT(ADDRESS(2,COLUMN(P36)) &amp; ":" &amp; ADDRESS(ROW(),COLUMN(P36)))), 0)</f>
        <v>0</v>
      </c>
      <c r="R36" s="1">
        <f t="shared" ref="R36:R67" si="38">IF(O36="-",1,0)</f>
        <v>0</v>
      </c>
      <c r="S36" s="1">
        <f t="shared" ref="S36:S67" ca="1" si="39">IF(Q36 = 0, INDIRECT("S" &amp; ROW() - 1), Q36)</f>
        <v>6792</v>
      </c>
      <c r="T36" s="1" t="str">
        <f>IF(H36="","",VLOOKUP(H36,'Соль SKU'!$A$1:$B$150,2,0))</f>
        <v/>
      </c>
      <c r="U36" s="1">
        <f t="shared" ref="U36:U67" si="40">8000/850</f>
        <v>9.4117647058823533</v>
      </c>
      <c r="V36" s="1">
        <f t="shared" ref="V36:V67" si="41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t="shared" ref="W36:W67" si="42">IF(V36 = "", "", V36/U36)</f>
        <v>0</v>
      </c>
      <c r="X36" s="1" t="str">
        <f t="shared" ref="X36:X67" ca="1" si="43">IF(O36="", "", MAX(ROUND(-(INDIRECT("S" &amp; ROW() - 1) - S36)/850, 0), 1) * 850)</f>
        <v/>
      </c>
    </row>
    <row r="37" spans="10:24" ht="13.75" customHeight="1" x14ac:dyDescent="0.2">
      <c r="J37" s="11" t="str">
        <f t="shared" ca="1" si="34"/>
        <v/>
      </c>
      <c r="N37" s="18" t="str">
        <f t="shared" ca="1" si="35"/>
        <v/>
      </c>
      <c r="P37" s="1">
        <f t="shared" si="36"/>
        <v>0</v>
      </c>
      <c r="Q37" s="1">
        <f t="shared" ca="1" si="37"/>
        <v>0</v>
      </c>
      <c r="R37" s="1">
        <f t="shared" si="38"/>
        <v>0</v>
      </c>
      <c r="S37" s="1">
        <f t="shared" ca="1" si="39"/>
        <v>6792</v>
      </c>
      <c r="T37" s="1" t="str">
        <f>IF(H37="","",VLOOKUP(H37,'Соль SKU'!$A$1:$B$150,2,0))</f>
        <v/>
      </c>
      <c r="U37" s="1">
        <f t="shared" si="40"/>
        <v>9.4117647058823533</v>
      </c>
      <c r="V37" s="1">
        <f t="shared" si="41"/>
        <v>0</v>
      </c>
      <c r="W37" s="1">
        <f t="shared" si="42"/>
        <v>0</v>
      </c>
      <c r="X37" s="1" t="str">
        <f t="shared" ca="1" si="43"/>
        <v/>
      </c>
    </row>
    <row r="38" spans="10:24" ht="13.75" customHeight="1" x14ac:dyDescent="0.2">
      <c r="J38" s="11" t="str">
        <f t="shared" ca="1" si="34"/>
        <v/>
      </c>
      <c r="N38" s="18" t="str">
        <f t="shared" ca="1" si="35"/>
        <v/>
      </c>
      <c r="P38" s="1">
        <f t="shared" si="36"/>
        <v>0</v>
      </c>
      <c r="Q38" s="1">
        <f t="shared" ca="1" si="37"/>
        <v>0</v>
      </c>
      <c r="R38" s="1">
        <f t="shared" si="38"/>
        <v>0</v>
      </c>
      <c r="S38" s="1">
        <f t="shared" ca="1" si="39"/>
        <v>6792</v>
      </c>
      <c r="T38" s="1" t="str">
        <f>IF(H38="","",VLOOKUP(H38,'Соль SKU'!$A$1:$B$150,2,0))</f>
        <v/>
      </c>
      <c r="U38" s="1">
        <f t="shared" si="40"/>
        <v>9.4117647058823533</v>
      </c>
      <c r="V38" s="1">
        <f t="shared" si="41"/>
        <v>0</v>
      </c>
      <c r="W38" s="1">
        <f t="shared" si="42"/>
        <v>0</v>
      </c>
      <c r="X38" s="1" t="str">
        <f t="shared" ca="1" si="43"/>
        <v/>
      </c>
    </row>
    <row r="39" spans="10:24" ht="13.75" customHeight="1" x14ac:dyDescent="0.2">
      <c r="J39" s="11" t="str">
        <f t="shared" ca="1" si="34"/>
        <v/>
      </c>
      <c r="N39" s="18" t="str">
        <f t="shared" ca="1" si="35"/>
        <v/>
      </c>
      <c r="P39" s="1">
        <f t="shared" si="36"/>
        <v>0</v>
      </c>
      <c r="Q39" s="1">
        <f t="shared" ca="1" si="37"/>
        <v>0</v>
      </c>
      <c r="R39" s="1">
        <f t="shared" si="38"/>
        <v>0</v>
      </c>
      <c r="S39" s="1">
        <f t="shared" ca="1" si="39"/>
        <v>6792</v>
      </c>
      <c r="T39" s="1" t="str">
        <f>IF(H39="","",VLOOKUP(H39,'Соль SKU'!$A$1:$B$150,2,0))</f>
        <v/>
      </c>
      <c r="U39" s="1">
        <f t="shared" si="40"/>
        <v>9.4117647058823533</v>
      </c>
      <c r="V39" s="1">
        <f t="shared" si="41"/>
        <v>0</v>
      </c>
      <c r="W39" s="1">
        <f t="shared" si="42"/>
        <v>0</v>
      </c>
      <c r="X39" s="1" t="str">
        <f t="shared" ca="1" si="43"/>
        <v/>
      </c>
    </row>
    <row r="40" spans="10:24" ht="13.75" customHeight="1" x14ac:dyDescent="0.2">
      <c r="J40" s="11" t="str">
        <f t="shared" ca="1" si="34"/>
        <v/>
      </c>
      <c r="N40" s="18" t="str">
        <f t="shared" ca="1" si="35"/>
        <v/>
      </c>
      <c r="P40" s="1">
        <f t="shared" si="36"/>
        <v>0</v>
      </c>
      <c r="Q40" s="1">
        <f t="shared" ca="1" si="37"/>
        <v>0</v>
      </c>
      <c r="R40" s="1">
        <f t="shared" si="38"/>
        <v>0</v>
      </c>
      <c r="S40" s="1">
        <f t="shared" ca="1" si="39"/>
        <v>6792</v>
      </c>
      <c r="T40" s="1" t="str">
        <f>IF(H40="","",VLOOKUP(H40,'Соль SKU'!$A$1:$B$150,2,0))</f>
        <v/>
      </c>
      <c r="U40" s="1">
        <f t="shared" si="40"/>
        <v>9.4117647058823533</v>
      </c>
      <c r="V40" s="1">
        <f t="shared" si="41"/>
        <v>0</v>
      </c>
      <c r="W40" s="1">
        <f t="shared" si="42"/>
        <v>0</v>
      </c>
      <c r="X40" s="1" t="str">
        <f t="shared" ca="1" si="43"/>
        <v/>
      </c>
    </row>
    <row r="41" spans="10:24" ht="13.75" customHeight="1" x14ac:dyDescent="0.2">
      <c r="J41" s="11" t="str">
        <f t="shared" ca="1" si="34"/>
        <v/>
      </c>
      <c r="N41" s="18" t="str">
        <f t="shared" ca="1" si="35"/>
        <v/>
      </c>
      <c r="P41" s="1">
        <f t="shared" si="36"/>
        <v>0</v>
      </c>
      <c r="Q41" s="1">
        <f t="shared" ca="1" si="37"/>
        <v>0</v>
      </c>
      <c r="R41" s="1">
        <f t="shared" si="38"/>
        <v>0</v>
      </c>
      <c r="S41" s="1">
        <f t="shared" ca="1" si="39"/>
        <v>6792</v>
      </c>
      <c r="T41" s="1" t="str">
        <f>IF(H41="","",VLOOKUP(H41,'Соль SKU'!$A$1:$B$150,2,0))</f>
        <v/>
      </c>
      <c r="U41" s="1">
        <f t="shared" si="40"/>
        <v>9.4117647058823533</v>
      </c>
      <c r="V41" s="1">
        <f t="shared" si="41"/>
        <v>0</v>
      </c>
      <c r="W41" s="1">
        <f t="shared" si="42"/>
        <v>0</v>
      </c>
      <c r="X41" s="1" t="str">
        <f t="shared" ca="1" si="43"/>
        <v/>
      </c>
    </row>
    <row r="42" spans="10:24" ht="13.75" customHeight="1" x14ac:dyDescent="0.2">
      <c r="J42" s="11" t="str">
        <f t="shared" ca="1" si="34"/>
        <v/>
      </c>
      <c r="N42" s="18" t="str">
        <f t="shared" ca="1" si="35"/>
        <v/>
      </c>
      <c r="P42" s="1">
        <f t="shared" si="36"/>
        <v>0</v>
      </c>
      <c r="Q42" s="1">
        <f t="shared" ca="1" si="37"/>
        <v>0</v>
      </c>
      <c r="R42" s="1">
        <f t="shared" si="38"/>
        <v>0</v>
      </c>
      <c r="S42" s="1">
        <f t="shared" ca="1" si="39"/>
        <v>6792</v>
      </c>
      <c r="T42" s="1" t="str">
        <f>IF(H42="","",VLOOKUP(H42,'Соль SKU'!$A$1:$B$150,2,0))</f>
        <v/>
      </c>
      <c r="U42" s="1">
        <f t="shared" si="40"/>
        <v>9.4117647058823533</v>
      </c>
      <c r="V42" s="1">
        <f t="shared" si="41"/>
        <v>0</v>
      </c>
      <c r="W42" s="1">
        <f t="shared" si="42"/>
        <v>0</v>
      </c>
      <c r="X42" s="1" t="str">
        <f t="shared" ca="1" si="43"/>
        <v/>
      </c>
    </row>
    <row r="43" spans="10:24" ht="13.75" customHeight="1" x14ac:dyDescent="0.2">
      <c r="J43" s="11" t="str">
        <f t="shared" ca="1" si="34"/>
        <v/>
      </c>
      <c r="N43" s="18" t="str">
        <f t="shared" ca="1" si="35"/>
        <v/>
      </c>
      <c r="P43" s="1">
        <f t="shared" si="36"/>
        <v>0</v>
      </c>
      <c r="Q43" s="1">
        <f t="shared" ca="1" si="37"/>
        <v>0</v>
      </c>
      <c r="R43" s="1">
        <f t="shared" si="38"/>
        <v>0</v>
      </c>
      <c r="S43" s="1">
        <f t="shared" ca="1" si="39"/>
        <v>6792</v>
      </c>
      <c r="T43" s="1" t="str">
        <f>IF(H43="","",VLOOKUP(H43,'Соль SKU'!$A$1:$B$150,2,0))</f>
        <v/>
      </c>
      <c r="U43" s="1">
        <f t="shared" si="40"/>
        <v>9.4117647058823533</v>
      </c>
      <c r="V43" s="1">
        <f t="shared" si="41"/>
        <v>0</v>
      </c>
      <c r="W43" s="1">
        <f t="shared" si="42"/>
        <v>0</v>
      </c>
      <c r="X43" s="1" t="str">
        <f t="shared" ca="1" si="43"/>
        <v/>
      </c>
    </row>
    <row r="44" spans="10:24" ht="13.75" customHeight="1" x14ac:dyDescent="0.2">
      <c r="J44" s="11" t="str">
        <f t="shared" ca="1" si="34"/>
        <v/>
      </c>
      <c r="N44" s="18" t="str">
        <f t="shared" ca="1" si="35"/>
        <v/>
      </c>
      <c r="P44" s="1">
        <f t="shared" si="36"/>
        <v>0</v>
      </c>
      <c r="Q44" s="1">
        <f t="shared" ca="1" si="37"/>
        <v>0</v>
      </c>
      <c r="R44" s="1">
        <f t="shared" si="38"/>
        <v>0</v>
      </c>
      <c r="S44" s="1">
        <f t="shared" ca="1" si="39"/>
        <v>6792</v>
      </c>
      <c r="T44" s="1" t="str">
        <f>IF(H44="","",VLOOKUP(H44,'Соль SKU'!$A$1:$B$150,2,0))</f>
        <v/>
      </c>
      <c r="U44" s="1">
        <f t="shared" si="40"/>
        <v>9.4117647058823533</v>
      </c>
      <c r="V44" s="1">
        <f t="shared" si="41"/>
        <v>0</v>
      </c>
      <c r="W44" s="1">
        <f t="shared" si="42"/>
        <v>0</v>
      </c>
      <c r="X44" s="1" t="str">
        <f t="shared" ca="1" si="43"/>
        <v/>
      </c>
    </row>
    <row r="45" spans="10:24" ht="13.75" customHeight="1" x14ac:dyDescent="0.2">
      <c r="J45" s="11" t="str">
        <f t="shared" ca="1" si="34"/>
        <v/>
      </c>
      <c r="N45" s="18" t="str">
        <f t="shared" ca="1" si="35"/>
        <v/>
      </c>
      <c r="P45" s="1">
        <f t="shared" si="36"/>
        <v>0</v>
      </c>
      <c r="Q45" s="1">
        <f t="shared" ca="1" si="37"/>
        <v>0</v>
      </c>
      <c r="R45" s="1">
        <f t="shared" si="38"/>
        <v>0</v>
      </c>
      <c r="S45" s="1">
        <f t="shared" ca="1" si="39"/>
        <v>6792</v>
      </c>
      <c r="T45" s="1" t="str">
        <f>IF(H45="","",VLOOKUP(H45,'Соль SKU'!$A$1:$B$150,2,0))</f>
        <v/>
      </c>
      <c r="U45" s="1">
        <f t="shared" si="40"/>
        <v>9.4117647058823533</v>
      </c>
      <c r="V45" s="1">
        <f t="shared" si="41"/>
        <v>0</v>
      </c>
      <c r="W45" s="1">
        <f t="shared" si="42"/>
        <v>0</v>
      </c>
      <c r="X45" s="1" t="str">
        <f t="shared" ca="1" si="43"/>
        <v/>
      </c>
    </row>
    <row r="46" spans="10:24" ht="13.75" customHeight="1" x14ac:dyDescent="0.2">
      <c r="J46" s="11" t="str">
        <f t="shared" ca="1" si="34"/>
        <v/>
      </c>
      <c r="N46" s="18" t="str">
        <f t="shared" ca="1" si="35"/>
        <v/>
      </c>
      <c r="P46" s="1">
        <f t="shared" si="36"/>
        <v>0</v>
      </c>
      <c r="Q46" s="1">
        <f t="shared" ca="1" si="37"/>
        <v>0</v>
      </c>
      <c r="R46" s="1">
        <f t="shared" si="38"/>
        <v>0</v>
      </c>
      <c r="S46" s="1">
        <f t="shared" ca="1" si="39"/>
        <v>6792</v>
      </c>
      <c r="T46" s="1" t="str">
        <f>IF(H46="","",VLOOKUP(H46,'Соль SKU'!$A$1:$B$150,2,0))</f>
        <v/>
      </c>
      <c r="U46" s="1">
        <f t="shared" si="40"/>
        <v>9.4117647058823533</v>
      </c>
      <c r="V46" s="1">
        <f t="shared" si="41"/>
        <v>0</v>
      </c>
      <c r="W46" s="1">
        <f t="shared" si="42"/>
        <v>0</v>
      </c>
      <c r="X46" s="1" t="str">
        <f t="shared" ca="1" si="43"/>
        <v/>
      </c>
    </row>
    <row r="47" spans="10:24" ht="13.75" customHeight="1" x14ac:dyDescent="0.2">
      <c r="J47" s="11" t="str">
        <f t="shared" ca="1" si="34"/>
        <v/>
      </c>
      <c r="N47" s="18" t="str">
        <f t="shared" ca="1" si="35"/>
        <v/>
      </c>
      <c r="P47" s="1">
        <f t="shared" si="36"/>
        <v>0</v>
      </c>
      <c r="Q47" s="1">
        <f t="shared" ca="1" si="37"/>
        <v>0</v>
      </c>
      <c r="R47" s="1">
        <f t="shared" si="38"/>
        <v>0</v>
      </c>
      <c r="S47" s="1">
        <f t="shared" ca="1" si="39"/>
        <v>6792</v>
      </c>
      <c r="T47" s="1" t="str">
        <f>IF(H47="","",VLOOKUP(H47,'Соль SKU'!$A$1:$B$150,2,0))</f>
        <v/>
      </c>
      <c r="U47" s="1">
        <f t="shared" si="40"/>
        <v>9.4117647058823533</v>
      </c>
      <c r="V47" s="1">
        <f t="shared" si="41"/>
        <v>0</v>
      </c>
      <c r="W47" s="1">
        <f t="shared" si="42"/>
        <v>0</v>
      </c>
      <c r="X47" s="1" t="str">
        <f t="shared" ca="1" si="43"/>
        <v/>
      </c>
    </row>
    <row r="48" spans="10:24" ht="13.75" customHeight="1" x14ac:dyDescent="0.2">
      <c r="J48" s="11" t="str">
        <f t="shared" ca="1" si="34"/>
        <v/>
      </c>
      <c r="N48" s="18" t="str">
        <f t="shared" ca="1" si="35"/>
        <v/>
      </c>
      <c r="P48" s="1">
        <f t="shared" si="36"/>
        <v>0</v>
      </c>
      <c r="Q48" s="1">
        <f t="shared" ca="1" si="37"/>
        <v>0</v>
      </c>
      <c r="R48" s="1">
        <f t="shared" si="38"/>
        <v>0</v>
      </c>
      <c r="S48" s="1">
        <f t="shared" ca="1" si="39"/>
        <v>6792</v>
      </c>
      <c r="T48" s="1" t="str">
        <f>IF(H48="","",VLOOKUP(H48,'Соль SKU'!$A$1:$B$150,2,0))</f>
        <v/>
      </c>
      <c r="U48" s="1">
        <f t="shared" si="40"/>
        <v>9.4117647058823533</v>
      </c>
      <c r="V48" s="1">
        <f t="shared" si="41"/>
        <v>0</v>
      </c>
      <c r="W48" s="1">
        <f t="shared" si="42"/>
        <v>0</v>
      </c>
      <c r="X48" s="1" t="str">
        <f t="shared" ca="1" si="43"/>
        <v/>
      </c>
    </row>
    <row r="49" spans="10:24" ht="13.75" customHeight="1" x14ac:dyDescent="0.2">
      <c r="J49" s="11" t="str">
        <f t="shared" ca="1" si="34"/>
        <v/>
      </c>
      <c r="N49" s="18" t="str">
        <f t="shared" ca="1" si="35"/>
        <v/>
      </c>
      <c r="P49" s="1">
        <f t="shared" si="36"/>
        <v>0</v>
      </c>
      <c r="Q49" s="1">
        <f t="shared" ca="1" si="37"/>
        <v>0</v>
      </c>
      <c r="R49" s="1">
        <f t="shared" si="38"/>
        <v>0</v>
      </c>
      <c r="S49" s="1">
        <f t="shared" ca="1" si="39"/>
        <v>6792</v>
      </c>
      <c r="T49" s="1" t="str">
        <f>IF(H49="","",VLOOKUP(H49,'Соль SKU'!$A$1:$B$150,2,0))</f>
        <v/>
      </c>
      <c r="U49" s="1">
        <f t="shared" si="40"/>
        <v>9.4117647058823533</v>
      </c>
      <c r="V49" s="1">
        <f t="shared" si="41"/>
        <v>0</v>
      </c>
      <c r="W49" s="1">
        <f t="shared" si="42"/>
        <v>0</v>
      </c>
      <c r="X49" s="1" t="str">
        <f t="shared" ca="1" si="43"/>
        <v/>
      </c>
    </row>
    <row r="50" spans="10:24" ht="13.75" customHeight="1" x14ac:dyDescent="0.2">
      <c r="J50" s="11" t="str">
        <f t="shared" ca="1" si="34"/>
        <v/>
      </c>
      <c r="N50" s="18" t="str">
        <f t="shared" ca="1" si="35"/>
        <v/>
      </c>
      <c r="P50" s="1">
        <f t="shared" si="36"/>
        <v>0</v>
      </c>
      <c r="Q50" s="1">
        <f t="shared" ca="1" si="37"/>
        <v>0</v>
      </c>
      <c r="R50" s="1">
        <f t="shared" si="38"/>
        <v>0</v>
      </c>
      <c r="S50" s="1">
        <f t="shared" ca="1" si="39"/>
        <v>6792</v>
      </c>
      <c r="T50" s="1" t="str">
        <f>IF(H50="","",VLOOKUP(H50,'Соль SKU'!$A$1:$B$150,2,0))</f>
        <v/>
      </c>
      <c r="U50" s="1">
        <f t="shared" si="40"/>
        <v>9.4117647058823533</v>
      </c>
      <c r="V50" s="1">
        <f t="shared" si="41"/>
        <v>0</v>
      </c>
      <c r="W50" s="1">
        <f t="shared" si="42"/>
        <v>0</v>
      </c>
      <c r="X50" s="1" t="str">
        <f t="shared" ca="1" si="43"/>
        <v/>
      </c>
    </row>
    <row r="51" spans="10:24" ht="13.75" customHeight="1" x14ac:dyDescent="0.2">
      <c r="J51" s="11" t="str">
        <f t="shared" ca="1" si="34"/>
        <v/>
      </c>
      <c r="N51" s="18" t="str">
        <f t="shared" ca="1" si="35"/>
        <v/>
      </c>
      <c r="P51" s="1">
        <f t="shared" si="36"/>
        <v>0</v>
      </c>
      <c r="Q51" s="1">
        <f t="shared" ca="1" si="37"/>
        <v>0</v>
      </c>
      <c r="R51" s="1">
        <f t="shared" si="38"/>
        <v>0</v>
      </c>
      <c r="S51" s="1">
        <f t="shared" ca="1" si="39"/>
        <v>6792</v>
      </c>
      <c r="T51" s="1" t="str">
        <f>IF(H51="","",VLOOKUP(H51,'Соль SKU'!$A$1:$B$150,2,0))</f>
        <v/>
      </c>
      <c r="U51" s="1">
        <f t="shared" si="40"/>
        <v>9.4117647058823533</v>
      </c>
      <c r="V51" s="1">
        <f t="shared" si="41"/>
        <v>0</v>
      </c>
      <c r="W51" s="1">
        <f t="shared" si="42"/>
        <v>0</v>
      </c>
      <c r="X51" s="1" t="str">
        <f t="shared" ca="1" si="43"/>
        <v/>
      </c>
    </row>
    <row r="52" spans="10:24" ht="13.75" customHeight="1" x14ac:dyDescent="0.2">
      <c r="J52" s="11" t="str">
        <f t="shared" ca="1" si="34"/>
        <v/>
      </c>
      <c r="N52" s="18" t="str">
        <f t="shared" ca="1" si="35"/>
        <v/>
      </c>
      <c r="P52" s="1">
        <f t="shared" si="36"/>
        <v>0</v>
      </c>
      <c r="Q52" s="1">
        <f t="shared" ca="1" si="37"/>
        <v>0</v>
      </c>
      <c r="R52" s="1">
        <f t="shared" si="38"/>
        <v>0</v>
      </c>
      <c r="S52" s="1">
        <f t="shared" ca="1" si="39"/>
        <v>6792</v>
      </c>
      <c r="T52" s="1" t="str">
        <f>IF(H52="","",VLOOKUP(H52,'Соль SKU'!$A$1:$B$150,2,0))</f>
        <v/>
      </c>
      <c r="U52" s="1">
        <f t="shared" si="40"/>
        <v>9.4117647058823533</v>
      </c>
      <c r="V52" s="1">
        <f t="shared" si="41"/>
        <v>0</v>
      </c>
      <c r="W52" s="1">
        <f t="shared" si="42"/>
        <v>0</v>
      </c>
      <c r="X52" s="1" t="str">
        <f t="shared" ca="1" si="43"/>
        <v/>
      </c>
    </row>
    <row r="53" spans="10:24" ht="13.75" customHeight="1" x14ac:dyDescent="0.2">
      <c r="J53" s="11" t="str">
        <f t="shared" ca="1" si="34"/>
        <v/>
      </c>
      <c r="N53" s="18" t="str">
        <f t="shared" ca="1" si="35"/>
        <v/>
      </c>
      <c r="P53" s="1">
        <f t="shared" si="36"/>
        <v>0</v>
      </c>
      <c r="Q53" s="1">
        <f t="shared" ca="1" si="37"/>
        <v>0</v>
      </c>
      <c r="R53" s="1">
        <f t="shared" si="38"/>
        <v>0</v>
      </c>
      <c r="S53" s="1">
        <f t="shared" ca="1" si="39"/>
        <v>6792</v>
      </c>
      <c r="T53" s="1" t="str">
        <f>IF(H53="","",VLOOKUP(H53,'Соль SKU'!$A$1:$B$150,2,0))</f>
        <v/>
      </c>
      <c r="U53" s="1">
        <f t="shared" si="40"/>
        <v>9.4117647058823533</v>
      </c>
      <c r="V53" s="1">
        <f t="shared" si="41"/>
        <v>0</v>
      </c>
      <c r="W53" s="1">
        <f t="shared" si="42"/>
        <v>0</v>
      </c>
      <c r="X53" s="1" t="str">
        <f t="shared" ca="1" si="43"/>
        <v/>
      </c>
    </row>
    <row r="54" spans="10:24" ht="13.75" customHeight="1" x14ac:dyDescent="0.2">
      <c r="J54" s="11" t="str">
        <f t="shared" ca="1" si="34"/>
        <v/>
      </c>
      <c r="N54" s="18" t="str">
        <f t="shared" ca="1" si="35"/>
        <v/>
      </c>
      <c r="P54" s="1">
        <f t="shared" si="36"/>
        <v>0</v>
      </c>
      <c r="Q54" s="1">
        <f t="shared" ca="1" si="37"/>
        <v>0</v>
      </c>
      <c r="R54" s="1">
        <f t="shared" si="38"/>
        <v>0</v>
      </c>
      <c r="S54" s="1">
        <f t="shared" ca="1" si="39"/>
        <v>6792</v>
      </c>
      <c r="T54" s="1" t="str">
        <f>IF(H54="","",VLOOKUP(H54,'Соль SKU'!$A$1:$B$150,2,0))</f>
        <v/>
      </c>
      <c r="U54" s="1">
        <f t="shared" si="40"/>
        <v>9.4117647058823533</v>
      </c>
      <c r="V54" s="1">
        <f t="shared" si="41"/>
        <v>0</v>
      </c>
      <c r="W54" s="1">
        <f t="shared" si="42"/>
        <v>0</v>
      </c>
      <c r="X54" s="1" t="str">
        <f t="shared" ca="1" si="43"/>
        <v/>
      </c>
    </row>
    <row r="55" spans="10:24" ht="13.75" customHeight="1" x14ac:dyDescent="0.2">
      <c r="J55" s="11" t="str">
        <f t="shared" ca="1" si="34"/>
        <v/>
      </c>
      <c r="N55" s="18" t="str">
        <f t="shared" ca="1" si="35"/>
        <v/>
      </c>
      <c r="P55" s="1">
        <f t="shared" si="36"/>
        <v>0</v>
      </c>
      <c r="Q55" s="1">
        <f t="shared" ca="1" si="37"/>
        <v>0</v>
      </c>
      <c r="R55" s="1">
        <f t="shared" si="38"/>
        <v>0</v>
      </c>
      <c r="S55" s="1">
        <f t="shared" ca="1" si="39"/>
        <v>6792</v>
      </c>
      <c r="T55" s="1" t="str">
        <f>IF(H55="","",VLOOKUP(H55,'Соль SKU'!$A$1:$B$150,2,0))</f>
        <v/>
      </c>
      <c r="U55" s="1">
        <f t="shared" si="40"/>
        <v>9.4117647058823533</v>
      </c>
      <c r="V55" s="1">
        <f t="shared" si="41"/>
        <v>0</v>
      </c>
      <c r="W55" s="1">
        <f t="shared" si="42"/>
        <v>0</v>
      </c>
      <c r="X55" s="1" t="str">
        <f t="shared" ca="1" si="43"/>
        <v/>
      </c>
    </row>
    <row r="56" spans="10:24" ht="13.75" customHeight="1" x14ac:dyDescent="0.2">
      <c r="J56" s="11" t="str">
        <f t="shared" ca="1" si="34"/>
        <v/>
      </c>
      <c r="N56" s="18" t="str">
        <f t="shared" ca="1" si="35"/>
        <v/>
      </c>
      <c r="P56" s="1">
        <f t="shared" si="36"/>
        <v>0</v>
      </c>
      <c r="Q56" s="1">
        <f t="shared" ca="1" si="37"/>
        <v>0</v>
      </c>
      <c r="R56" s="1">
        <f t="shared" si="38"/>
        <v>0</v>
      </c>
      <c r="S56" s="1">
        <f t="shared" ca="1" si="39"/>
        <v>6792</v>
      </c>
      <c r="T56" s="1" t="str">
        <f>IF(H56="","",VLOOKUP(H56,'Соль SKU'!$A$1:$B$150,2,0))</f>
        <v/>
      </c>
      <c r="U56" s="1">
        <f t="shared" si="40"/>
        <v>9.4117647058823533</v>
      </c>
      <c r="V56" s="1">
        <f t="shared" si="41"/>
        <v>0</v>
      </c>
      <c r="W56" s="1">
        <f t="shared" si="42"/>
        <v>0</v>
      </c>
      <c r="X56" s="1" t="str">
        <f t="shared" ca="1" si="43"/>
        <v/>
      </c>
    </row>
    <row r="57" spans="10:24" ht="13.75" customHeight="1" x14ac:dyDescent="0.2">
      <c r="J57" s="11" t="str">
        <f t="shared" ca="1" si="34"/>
        <v/>
      </c>
      <c r="N57" s="18" t="str">
        <f t="shared" ca="1" si="35"/>
        <v/>
      </c>
      <c r="P57" s="1">
        <f t="shared" si="36"/>
        <v>0</v>
      </c>
      <c r="Q57" s="1">
        <f t="shared" ca="1" si="37"/>
        <v>0</v>
      </c>
      <c r="R57" s="1">
        <f t="shared" si="38"/>
        <v>0</v>
      </c>
      <c r="S57" s="1">
        <f t="shared" ca="1" si="39"/>
        <v>6792</v>
      </c>
      <c r="T57" s="1" t="str">
        <f>IF(H57="","",VLOOKUP(H57,'Соль SKU'!$A$1:$B$150,2,0))</f>
        <v/>
      </c>
      <c r="U57" s="1">
        <f t="shared" si="40"/>
        <v>9.4117647058823533</v>
      </c>
      <c r="V57" s="1">
        <f t="shared" si="41"/>
        <v>0</v>
      </c>
      <c r="W57" s="1">
        <f t="shared" si="42"/>
        <v>0</v>
      </c>
      <c r="X57" s="1" t="str">
        <f t="shared" ca="1" si="43"/>
        <v/>
      </c>
    </row>
    <row r="58" spans="10:24" ht="13.75" customHeight="1" x14ac:dyDescent="0.2">
      <c r="J58" s="11" t="str">
        <f t="shared" ca="1" si="34"/>
        <v/>
      </c>
      <c r="N58" s="18" t="str">
        <f t="shared" ca="1" si="35"/>
        <v/>
      </c>
      <c r="P58" s="1">
        <f t="shared" si="36"/>
        <v>0</v>
      </c>
      <c r="Q58" s="1">
        <f t="shared" ca="1" si="37"/>
        <v>0</v>
      </c>
      <c r="R58" s="1">
        <f t="shared" si="38"/>
        <v>0</v>
      </c>
      <c r="S58" s="1">
        <f t="shared" ca="1" si="39"/>
        <v>6792</v>
      </c>
      <c r="T58" s="1" t="str">
        <f>IF(H58="","",VLOOKUP(H58,'Соль SKU'!$A$1:$B$150,2,0))</f>
        <v/>
      </c>
      <c r="U58" s="1">
        <f t="shared" si="40"/>
        <v>9.4117647058823533</v>
      </c>
      <c r="V58" s="1">
        <f t="shared" si="41"/>
        <v>0</v>
      </c>
      <c r="W58" s="1">
        <f t="shared" si="42"/>
        <v>0</v>
      </c>
      <c r="X58" s="1" t="str">
        <f t="shared" ca="1" si="43"/>
        <v/>
      </c>
    </row>
    <row r="59" spans="10:24" ht="13.75" customHeight="1" x14ac:dyDescent="0.2">
      <c r="J59" s="11" t="str">
        <f t="shared" ca="1" si="34"/>
        <v/>
      </c>
      <c r="N59" s="18" t="str">
        <f t="shared" ca="1" si="35"/>
        <v/>
      </c>
      <c r="P59" s="1">
        <f t="shared" si="36"/>
        <v>0</v>
      </c>
      <c r="Q59" s="1">
        <f t="shared" ca="1" si="37"/>
        <v>0</v>
      </c>
      <c r="R59" s="1">
        <f t="shared" si="38"/>
        <v>0</v>
      </c>
      <c r="S59" s="1">
        <f t="shared" ca="1" si="39"/>
        <v>6792</v>
      </c>
      <c r="T59" s="1" t="str">
        <f>IF(H59="","",VLOOKUP(H59,'Соль SKU'!$A$1:$B$150,2,0))</f>
        <v/>
      </c>
      <c r="U59" s="1">
        <f t="shared" si="40"/>
        <v>9.4117647058823533</v>
      </c>
      <c r="V59" s="1">
        <f t="shared" si="41"/>
        <v>0</v>
      </c>
      <c r="W59" s="1">
        <f t="shared" si="42"/>
        <v>0</v>
      </c>
      <c r="X59" s="1" t="str">
        <f t="shared" ca="1" si="43"/>
        <v/>
      </c>
    </row>
    <row r="60" spans="10:24" ht="13.75" customHeight="1" x14ac:dyDescent="0.2">
      <c r="J60" s="11" t="str">
        <f t="shared" ca="1" si="34"/>
        <v/>
      </c>
      <c r="N60" s="18" t="str">
        <f t="shared" ca="1" si="35"/>
        <v/>
      </c>
      <c r="P60" s="1">
        <f t="shared" si="36"/>
        <v>0</v>
      </c>
      <c r="Q60" s="1">
        <f t="shared" ca="1" si="37"/>
        <v>0</v>
      </c>
      <c r="R60" s="1">
        <f t="shared" si="38"/>
        <v>0</v>
      </c>
      <c r="S60" s="1">
        <f t="shared" ca="1" si="39"/>
        <v>6792</v>
      </c>
      <c r="T60" s="1" t="str">
        <f>IF(H60="","",VLOOKUP(H60,'Соль SKU'!$A$1:$B$150,2,0))</f>
        <v/>
      </c>
      <c r="U60" s="1">
        <f t="shared" si="40"/>
        <v>9.4117647058823533</v>
      </c>
      <c r="V60" s="1">
        <f t="shared" si="41"/>
        <v>0</v>
      </c>
      <c r="W60" s="1">
        <f t="shared" si="42"/>
        <v>0</v>
      </c>
      <c r="X60" s="1" t="str">
        <f t="shared" ca="1" si="43"/>
        <v/>
      </c>
    </row>
    <row r="61" spans="10:24" ht="13.75" customHeight="1" x14ac:dyDescent="0.2">
      <c r="J61" s="11" t="str">
        <f t="shared" ca="1" si="34"/>
        <v/>
      </c>
      <c r="M61" s="18"/>
      <c r="N61" s="18" t="str">
        <f t="shared" ca="1" si="35"/>
        <v/>
      </c>
      <c r="P61" s="1">
        <f t="shared" si="36"/>
        <v>0</v>
      </c>
      <c r="Q61" s="1">
        <f t="shared" ca="1" si="37"/>
        <v>0</v>
      </c>
      <c r="R61" s="1">
        <f t="shared" si="38"/>
        <v>0</v>
      </c>
      <c r="S61" s="1">
        <f t="shared" ca="1" si="39"/>
        <v>6792</v>
      </c>
      <c r="T61" s="1" t="str">
        <f>IF(H61="","",VLOOKUP(H61,'Соль SKU'!$A$1:$B$150,2,0))</f>
        <v/>
      </c>
      <c r="U61" s="1">
        <f t="shared" si="40"/>
        <v>9.4117647058823533</v>
      </c>
      <c r="V61" s="1">
        <f t="shared" si="41"/>
        <v>0</v>
      </c>
      <c r="W61" s="1">
        <f t="shared" si="42"/>
        <v>0</v>
      </c>
      <c r="X61" s="1" t="str">
        <f t="shared" ca="1" si="43"/>
        <v/>
      </c>
    </row>
    <row r="62" spans="10:24" ht="13.75" customHeight="1" x14ac:dyDescent="0.2">
      <c r="J62" s="11" t="str">
        <f t="shared" ca="1" si="34"/>
        <v/>
      </c>
      <c r="N62" s="18" t="str">
        <f t="shared" ca="1" si="35"/>
        <v/>
      </c>
      <c r="P62" s="1">
        <f t="shared" si="36"/>
        <v>0</v>
      </c>
      <c r="Q62" s="1">
        <f t="shared" ca="1" si="37"/>
        <v>0</v>
      </c>
      <c r="R62" s="1">
        <f t="shared" si="38"/>
        <v>0</v>
      </c>
      <c r="S62" s="1">
        <f t="shared" ca="1" si="39"/>
        <v>6792</v>
      </c>
      <c r="T62" s="1" t="str">
        <f>IF(H62="","",VLOOKUP(H62,'Соль SKU'!$A$1:$B$150,2,0))</f>
        <v/>
      </c>
      <c r="U62" s="1">
        <f t="shared" si="40"/>
        <v>9.4117647058823533</v>
      </c>
      <c r="V62" s="1">
        <f t="shared" si="41"/>
        <v>0</v>
      </c>
      <c r="W62" s="1">
        <f t="shared" si="42"/>
        <v>0</v>
      </c>
      <c r="X62" s="1" t="str">
        <f t="shared" ca="1" si="43"/>
        <v/>
      </c>
    </row>
    <row r="63" spans="10:24" ht="13.75" customHeight="1" x14ac:dyDescent="0.2">
      <c r="J63" s="11" t="str">
        <f t="shared" ca="1" si="34"/>
        <v/>
      </c>
      <c r="N63" s="18" t="str">
        <f t="shared" ca="1" si="35"/>
        <v/>
      </c>
      <c r="P63" s="1">
        <f t="shared" si="36"/>
        <v>0</v>
      </c>
      <c r="Q63" s="1">
        <f t="shared" ca="1" si="37"/>
        <v>0</v>
      </c>
      <c r="R63" s="1">
        <f t="shared" si="38"/>
        <v>0</v>
      </c>
      <c r="S63" s="1">
        <f t="shared" ca="1" si="39"/>
        <v>6792</v>
      </c>
      <c r="T63" s="1" t="str">
        <f>IF(H63="","",VLOOKUP(H63,'Соль SKU'!$A$1:$B$150,2,0))</f>
        <v/>
      </c>
      <c r="U63" s="1">
        <f t="shared" si="40"/>
        <v>9.4117647058823533</v>
      </c>
      <c r="V63" s="1">
        <f t="shared" si="41"/>
        <v>0</v>
      </c>
      <c r="W63" s="1">
        <f t="shared" si="42"/>
        <v>0</v>
      </c>
      <c r="X63" s="1" t="str">
        <f t="shared" ca="1" si="43"/>
        <v/>
      </c>
    </row>
    <row r="64" spans="10:24" ht="13.75" customHeight="1" x14ac:dyDescent="0.2">
      <c r="J64" s="11" t="str">
        <f t="shared" ca="1" si="34"/>
        <v/>
      </c>
      <c r="N64" s="18" t="str">
        <f t="shared" ca="1" si="35"/>
        <v/>
      </c>
      <c r="P64" s="1">
        <f t="shared" si="36"/>
        <v>0</v>
      </c>
      <c r="Q64" s="1">
        <f t="shared" ca="1" si="37"/>
        <v>0</v>
      </c>
      <c r="R64" s="1">
        <f t="shared" si="38"/>
        <v>0</v>
      </c>
      <c r="S64" s="1">
        <f t="shared" ca="1" si="39"/>
        <v>6792</v>
      </c>
      <c r="T64" s="1" t="str">
        <f>IF(H64="","",VLOOKUP(H64,'Соль SKU'!$A$1:$B$150,2,0))</f>
        <v/>
      </c>
      <c r="U64" s="1">
        <f t="shared" si="40"/>
        <v>9.4117647058823533</v>
      </c>
      <c r="V64" s="1">
        <f t="shared" si="41"/>
        <v>0</v>
      </c>
      <c r="W64" s="1">
        <f t="shared" si="42"/>
        <v>0</v>
      </c>
      <c r="X64" s="1" t="str">
        <f t="shared" ca="1" si="43"/>
        <v/>
      </c>
    </row>
    <row r="65" spans="10:24" ht="13.75" customHeight="1" x14ac:dyDescent="0.2">
      <c r="J65" s="11" t="str">
        <f t="shared" ca="1" si="34"/>
        <v/>
      </c>
      <c r="N65" s="18" t="str">
        <f t="shared" ca="1" si="35"/>
        <v/>
      </c>
      <c r="P65" s="1">
        <f t="shared" si="36"/>
        <v>0</v>
      </c>
      <c r="Q65" s="1">
        <f t="shared" ca="1" si="37"/>
        <v>0</v>
      </c>
      <c r="R65" s="1">
        <f t="shared" si="38"/>
        <v>0</v>
      </c>
      <c r="S65" s="1">
        <f t="shared" ca="1" si="39"/>
        <v>6792</v>
      </c>
      <c r="T65" s="1" t="str">
        <f>IF(H65="","",VLOOKUP(H65,'Соль SKU'!$A$1:$B$150,2,0))</f>
        <v/>
      </c>
      <c r="U65" s="1">
        <f t="shared" si="40"/>
        <v>9.4117647058823533</v>
      </c>
      <c r="V65" s="1">
        <f t="shared" si="41"/>
        <v>0</v>
      </c>
      <c r="W65" s="1">
        <f t="shared" si="42"/>
        <v>0</v>
      </c>
      <c r="X65" s="1" t="str">
        <f t="shared" ca="1" si="43"/>
        <v/>
      </c>
    </row>
    <row r="66" spans="10:24" ht="13.75" customHeight="1" x14ac:dyDescent="0.2">
      <c r="J66" s="11" t="str">
        <f t="shared" ca="1" si="34"/>
        <v/>
      </c>
      <c r="N66" s="18" t="str">
        <f t="shared" ca="1" si="35"/>
        <v/>
      </c>
      <c r="P66" s="1">
        <f t="shared" si="36"/>
        <v>0</v>
      </c>
      <c r="Q66" s="1">
        <f t="shared" ca="1" si="37"/>
        <v>0</v>
      </c>
      <c r="R66" s="1">
        <f t="shared" si="38"/>
        <v>0</v>
      </c>
      <c r="S66" s="1">
        <f t="shared" ca="1" si="39"/>
        <v>6792</v>
      </c>
      <c r="T66" s="1" t="str">
        <f>IF(H66="","",VLOOKUP(H66,'Соль SKU'!$A$1:$B$150,2,0))</f>
        <v/>
      </c>
      <c r="U66" s="1">
        <f t="shared" si="40"/>
        <v>9.4117647058823533</v>
      </c>
      <c r="V66" s="1">
        <f t="shared" si="41"/>
        <v>0</v>
      </c>
      <c r="W66" s="1">
        <f t="shared" si="42"/>
        <v>0</v>
      </c>
      <c r="X66" s="1" t="str">
        <f t="shared" ca="1" si="43"/>
        <v/>
      </c>
    </row>
    <row r="67" spans="10:24" ht="13.75" customHeight="1" x14ac:dyDescent="0.2">
      <c r="J67" s="11" t="str">
        <f t="shared" ca="1" si="34"/>
        <v/>
      </c>
      <c r="N67" s="18" t="str">
        <f t="shared" ca="1" si="35"/>
        <v/>
      </c>
      <c r="P67" s="1">
        <f t="shared" si="36"/>
        <v>0</v>
      </c>
      <c r="Q67" s="1">
        <f t="shared" ca="1" si="37"/>
        <v>0</v>
      </c>
      <c r="R67" s="1">
        <f t="shared" si="38"/>
        <v>0</v>
      </c>
      <c r="S67" s="1">
        <f t="shared" ca="1" si="39"/>
        <v>6792</v>
      </c>
      <c r="T67" s="1" t="str">
        <f>IF(H67="","",VLOOKUP(H67,'Соль SKU'!$A$1:$B$150,2,0))</f>
        <v/>
      </c>
      <c r="U67" s="1">
        <f t="shared" si="40"/>
        <v>9.4117647058823533</v>
      </c>
      <c r="V67" s="1">
        <f t="shared" si="41"/>
        <v>0</v>
      </c>
      <c r="W67" s="1">
        <f t="shared" si="42"/>
        <v>0</v>
      </c>
      <c r="X67" s="1" t="str">
        <f t="shared" ca="1" si="43"/>
        <v/>
      </c>
    </row>
    <row r="68" spans="10:24" ht="13.75" customHeight="1" x14ac:dyDescent="0.2">
      <c r="J68" s="11" t="str">
        <f t="shared" ref="J68:J99" ca="1" si="44">IF(M68="", IF(O68="","",X68+(INDIRECT("S" &amp; ROW() - 1) - S68)),IF(O68="", "", INDIRECT("S" &amp; ROW() - 1) - S68))</f>
        <v/>
      </c>
      <c r="N68" s="18" t="str">
        <f t="shared" ref="N68:N99" ca="1" si="45">IF(M68="", IF(X68=0, "", X68), IF(V68 = "", "", IF(V68/U68 = 0, "", V68/U68)))</f>
        <v/>
      </c>
      <c r="P68" s="1">
        <f t="shared" ref="P68:P99" si="46">IF(O68 = "-", -W68,I68)</f>
        <v>0</v>
      </c>
      <c r="Q68" s="1">
        <f t="shared" ref="Q68:Q75" ca="1" si="47">IF(O68 = "-", SUM(INDIRECT(ADDRESS(2,COLUMN(P68)) &amp; ":" &amp; ADDRESS(ROW(),COLUMN(P68)))), 0)</f>
        <v>0</v>
      </c>
      <c r="R68" s="1">
        <f t="shared" ref="R68:R99" si="48">IF(O68="-",1,0)</f>
        <v>0</v>
      </c>
      <c r="S68" s="1">
        <f t="shared" ref="S68:S99" ca="1" si="49">IF(Q68 = 0, INDIRECT("S" &amp; ROW() - 1), Q68)</f>
        <v>6792</v>
      </c>
      <c r="T68" s="1" t="str">
        <f>IF(H68="","",VLOOKUP(H68,'Соль SKU'!$A$1:$B$150,2,0))</f>
        <v/>
      </c>
      <c r="U68" s="1">
        <f t="shared" ref="U68:U99" si="50">8000/850</f>
        <v>9.4117647058823533</v>
      </c>
      <c r="V68" s="1">
        <f t="shared" ref="V68:V99" si="51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>
        <f t="shared" ref="W68:W99" si="52">IF(V68 = "", "", V68/U68)</f>
        <v>0</v>
      </c>
      <c r="X68" s="1" t="str">
        <f t="shared" ref="X68:X99" ca="1" si="53">IF(O68="", "", MAX(ROUND(-(INDIRECT("S" &amp; ROW() - 1) - S68)/850, 0), 1) * 850)</f>
        <v/>
      </c>
    </row>
    <row r="69" spans="10:24" ht="13.75" customHeight="1" x14ac:dyDescent="0.2">
      <c r="J69" s="11" t="str">
        <f t="shared" ca="1" si="44"/>
        <v/>
      </c>
      <c r="N69" s="18" t="str">
        <f t="shared" ca="1" si="45"/>
        <v/>
      </c>
      <c r="P69" s="1">
        <f t="shared" si="46"/>
        <v>0</v>
      </c>
      <c r="Q69" s="1">
        <f t="shared" ca="1" si="47"/>
        <v>0</v>
      </c>
      <c r="R69" s="1">
        <f t="shared" si="48"/>
        <v>0</v>
      </c>
      <c r="S69" s="1">
        <f t="shared" ca="1" si="49"/>
        <v>6792</v>
      </c>
      <c r="T69" s="1" t="str">
        <f>IF(H69="","",VLOOKUP(H69,'Соль SKU'!$A$1:$B$150,2,0))</f>
        <v/>
      </c>
      <c r="U69" s="1">
        <f t="shared" si="50"/>
        <v>9.4117647058823533</v>
      </c>
      <c r="V69" s="1">
        <f t="shared" si="51"/>
        <v>0</v>
      </c>
      <c r="W69" s="1">
        <f t="shared" si="52"/>
        <v>0</v>
      </c>
      <c r="X69" s="1" t="str">
        <f t="shared" ca="1" si="53"/>
        <v/>
      </c>
    </row>
    <row r="70" spans="10:24" ht="13.75" customHeight="1" x14ac:dyDescent="0.2">
      <c r="J70" s="11" t="str">
        <f t="shared" ca="1" si="44"/>
        <v/>
      </c>
      <c r="N70" s="18" t="str">
        <f t="shared" ca="1" si="45"/>
        <v/>
      </c>
      <c r="P70" s="1">
        <f t="shared" si="46"/>
        <v>0</v>
      </c>
      <c r="Q70" s="1">
        <f t="shared" ca="1" si="47"/>
        <v>0</v>
      </c>
      <c r="R70" s="1">
        <f t="shared" si="48"/>
        <v>0</v>
      </c>
      <c r="S70" s="1">
        <f t="shared" ca="1" si="49"/>
        <v>6792</v>
      </c>
      <c r="T70" s="1" t="str">
        <f>IF(H70="","",VLOOKUP(H70,'Соль SKU'!$A$1:$B$150,2,0))</f>
        <v/>
      </c>
      <c r="U70" s="1">
        <f t="shared" si="50"/>
        <v>9.4117647058823533</v>
      </c>
      <c r="V70" s="1">
        <f t="shared" si="51"/>
        <v>0</v>
      </c>
      <c r="W70" s="1">
        <f t="shared" si="52"/>
        <v>0</v>
      </c>
      <c r="X70" s="1" t="str">
        <f t="shared" ca="1" si="53"/>
        <v/>
      </c>
    </row>
    <row r="71" spans="10:24" ht="13.75" customHeight="1" x14ac:dyDescent="0.2">
      <c r="J71" s="11" t="str">
        <f t="shared" ca="1" si="44"/>
        <v/>
      </c>
      <c r="N71" s="18" t="str">
        <f t="shared" ca="1" si="45"/>
        <v/>
      </c>
      <c r="P71" s="1">
        <f t="shared" si="46"/>
        <v>0</v>
      </c>
      <c r="Q71" s="1">
        <f t="shared" ca="1" si="47"/>
        <v>0</v>
      </c>
      <c r="R71" s="1">
        <f t="shared" si="48"/>
        <v>0</v>
      </c>
      <c r="S71" s="1">
        <f t="shared" ca="1" si="49"/>
        <v>6792</v>
      </c>
      <c r="T71" s="1" t="str">
        <f>IF(H71="","",VLOOKUP(H71,'Соль SKU'!$A$1:$B$150,2,0))</f>
        <v/>
      </c>
      <c r="U71" s="1">
        <f t="shared" si="50"/>
        <v>9.4117647058823533</v>
      </c>
      <c r="V71" s="1">
        <f t="shared" si="51"/>
        <v>0</v>
      </c>
      <c r="W71" s="1">
        <f t="shared" si="52"/>
        <v>0</v>
      </c>
      <c r="X71" s="1" t="str">
        <f t="shared" ca="1" si="53"/>
        <v/>
      </c>
    </row>
    <row r="72" spans="10:24" ht="13.75" customHeight="1" x14ac:dyDescent="0.2">
      <c r="J72" s="11" t="str">
        <f t="shared" ca="1" si="44"/>
        <v/>
      </c>
      <c r="N72" s="18" t="str">
        <f t="shared" ca="1" si="45"/>
        <v/>
      </c>
      <c r="P72" s="1">
        <f t="shared" si="46"/>
        <v>0</v>
      </c>
      <c r="Q72" s="1">
        <f t="shared" ca="1" si="47"/>
        <v>0</v>
      </c>
      <c r="R72" s="1">
        <f t="shared" si="48"/>
        <v>0</v>
      </c>
      <c r="S72" s="1">
        <f t="shared" ca="1" si="49"/>
        <v>6792</v>
      </c>
      <c r="T72" s="1" t="str">
        <f>IF(H72="","",VLOOKUP(H72,'Соль SKU'!$A$1:$B$150,2,0))</f>
        <v/>
      </c>
      <c r="U72" s="1">
        <f t="shared" si="50"/>
        <v>9.4117647058823533</v>
      </c>
      <c r="V72" s="1">
        <f t="shared" si="51"/>
        <v>0</v>
      </c>
      <c r="W72" s="1">
        <f t="shared" si="52"/>
        <v>0</v>
      </c>
      <c r="X72" s="1" t="str">
        <f t="shared" ca="1" si="53"/>
        <v/>
      </c>
    </row>
    <row r="73" spans="10:24" ht="13.75" customHeight="1" x14ac:dyDescent="0.2">
      <c r="J73" s="11" t="str">
        <f t="shared" ca="1" si="44"/>
        <v/>
      </c>
      <c r="N73" s="18" t="str">
        <f t="shared" ca="1" si="45"/>
        <v/>
      </c>
      <c r="P73" s="1">
        <f t="shared" si="46"/>
        <v>0</v>
      </c>
      <c r="Q73" s="1">
        <f t="shared" ca="1" si="47"/>
        <v>0</v>
      </c>
      <c r="R73" s="1">
        <f t="shared" si="48"/>
        <v>0</v>
      </c>
      <c r="S73" s="1">
        <f t="shared" ca="1" si="49"/>
        <v>6792</v>
      </c>
      <c r="T73" s="1" t="str">
        <f>IF(H73="","",VLOOKUP(H73,'Соль SKU'!$A$1:$B$150,2,0))</f>
        <v/>
      </c>
      <c r="U73" s="1">
        <f t="shared" si="50"/>
        <v>9.4117647058823533</v>
      </c>
      <c r="V73" s="1">
        <f t="shared" si="51"/>
        <v>0</v>
      </c>
      <c r="W73" s="1">
        <f t="shared" si="52"/>
        <v>0</v>
      </c>
      <c r="X73" s="1" t="str">
        <f t="shared" ca="1" si="53"/>
        <v/>
      </c>
    </row>
    <row r="74" spans="10:24" ht="13.75" customHeight="1" x14ac:dyDescent="0.2">
      <c r="J74" s="11" t="str">
        <f t="shared" ca="1" si="44"/>
        <v/>
      </c>
      <c r="N74" s="18" t="str">
        <f t="shared" ca="1" si="45"/>
        <v/>
      </c>
      <c r="P74" s="1">
        <f t="shared" si="46"/>
        <v>0</v>
      </c>
      <c r="Q74" s="1">
        <f t="shared" ca="1" si="47"/>
        <v>0</v>
      </c>
      <c r="R74" s="1">
        <f t="shared" si="48"/>
        <v>0</v>
      </c>
      <c r="S74" s="1">
        <f t="shared" ca="1" si="49"/>
        <v>6792</v>
      </c>
      <c r="T74" s="1" t="str">
        <f>IF(H74="","",VLOOKUP(H74,'Соль SKU'!$A$1:$B$150,2,0))</f>
        <v/>
      </c>
      <c r="U74" s="1">
        <f t="shared" si="50"/>
        <v>9.4117647058823533</v>
      </c>
      <c r="V74" s="1">
        <f t="shared" si="51"/>
        <v>0</v>
      </c>
      <c r="W74" s="1">
        <f t="shared" si="52"/>
        <v>0</v>
      </c>
      <c r="X74" s="1" t="str">
        <f t="shared" ca="1" si="53"/>
        <v/>
      </c>
    </row>
    <row r="75" spans="10:24" ht="13.75" customHeight="1" x14ac:dyDescent="0.2">
      <c r="J75" s="11" t="str">
        <f t="shared" ca="1" si="44"/>
        <v/>
      </c>
      <c r="N75" s="18" t="str">
        <f t="shared" ca="1" si="45"/>
        <v/>
      </c>
      <c r="P75" s="1">
        <f t="shared" si="46"/>
        <v>0</v>
      </c>
      <c r="Q75" s="1">
        <f t="shared" ca="1" si="47"/>
        <v>0</v>
      </c>
      <c r="R75" s="1">
        <f t="shared" si="48"/>
        <v>0</v>
      </c>
      <c r="S75" s="1">
        <f t="shared" ca="1" si="49"/>
        <v>6792</v>
      </c>
      <c r="T75" s="1" t="str">
        <f>IF(H75="","",VLOOKUP(H75,'Соль SKU'!$A$1:$B$150,2,0))</f>
        <v/>
      </c>
      <c r="U75" s="1">
        <f t="shared" si="50"/>
        <v>9.4117647058823533</v>
      </c>
      <c r="V75" s="1">
        <f t="shared" si="51"/>
        <v>0</v>
      </c>
      <c r="W75" s="1">
        <f t="shared" si="52"/>
        <v>0</v>
      </c>
      <c r="X75" s="1" t="str">
        <f t="shared" ca="1" si="53"/>
        <v/>
      </c>
    </row>
    <row r="76" spans="10:24" ht="13.75" customHeight="1" x14ac:dyDescent="0.2">
      <c r="J76" s="11" t="str">
        <f t="shared" ca="1" si="44"/>
        <v/>
      </c>
      <c r="N76" s="18" t="str">
        <f t="shared" ca="1" si="45"/>
        <v/>
      </c>
      <c r="P76" s="1">
        <f t="shared" si="46"/>
        <v>0</v>
      </c>
      <c r="Q76" s="1">
        <f t="shared" ref="Q76:Q101" ca="1" si="54">IF(O76="-",SUM(INDIRECT(ADDRESS(2,COLUMN(P76))&amp;":"&amp;ADDRESS(ROW(),COLUMN(P76)))),0)</f>
        <v>0</v>
      </c>
      <c r="R76" s="1">
        <f t="shared" si="48"/>
        <v>0</v>
      </c>
      <c r="S76" s="1">
        <f t="shared" ca="1" si="49"/>
        <v>6792</v>
      </c>
      <c r="T76" s="1" t="str">
        <f>IF(H76="","",VLOOKUP(H76,'Соль SKU'!$A$1:$B$150,2,0))</f>
        <v/>
      </c>
      <c r="U76" s="1">
        <f t="shared" si="50"/>
        <v>9.4117647058823533</v>
      </c>
      <c r="V76" s="1">
        <f t="shared" si="51"/>
        <v>0</v>
      </c>
      <c r="W76" s="1">
        <f t="shared" si="52"/>
        <v>0</v>
      </c>
      <c r="X76" s="1" t="str">
        <f t="shared" ca="1" si="53"/>
        <v/>
      </c>
    </row>
    <row r="77" spans="10:24" ht="13.75" customHeight="1" x14ac:dyDescent="0.2">
      <c r="J77" s="11" t="str">
        <f t="shared" ca="1" si="44"/>
        <v/>
      </c>
      <c r="N77" s="18" t="str">
        <f t="shared" ca="1" si="45"/>
        <v/>
      </c>
      <c r="P77" s="1">
        <f t="shared" si="46"/>
        <v>0</v>
      </c>
      <c r="Q77" s="1">
        <f t="shared" ca="1" si="54"/>
        <v>0</v>
      </c>
      <c r="R77" s="1">
        <f t="shared" si="48"/>
        <v>0</v>
      </c>
      <c r="S77" s="1">
        <f t="shared" ca="1" si="49"/>
        <v>6792</v>
      </c>
      <c r="T77" s="1" t="str">
        <f>IF(H77="","",VLOOKUP(H77,'Соль SKU'!$A$1:$B$150,2,0))</f>
        <v/>
      </c>
      <c r="U77" s="1">
        <f t="shared" si="50"/>
        <v>9.4117647058823533</v>
      </c>
      <c r="V77" s="1">
        <f t="shared" si="51"/>
        <v>0</v>
      </c>
      <c r="W77" s="1">
        <f t="shared" si="52"/>
        <v>0</v>
      </c>
      <c r="X77" s="1" t="str">
        <f t="shared" ca="1" si="53"/>
        <v/>
      </c>
    </row>
    <row r="78" spans="10:24" ht="13.75" customHeight="1" x14ac:dyDescent="0.2">
      <c r="J78" s="11" t="str">
        <f t="shared" ca="1" si="44"/>
        <v/>
      </c>
      <c r="N78" s="18" t="str">
        <f t="shared" ca="1" si="45"/>
        <v/>
      </c>
      <c r="P78" s="1">
        <f t="shared" si="46"/>
        <v>0</v>
      </c>
      <c r="Q78" s="1">
        <f t="shared" ca="1" si="54"/>
        <v>0</v>
      </c>
      <c r="R78" s="1">
        <f t="shared" si="48"/>
        <v>0</v>
      </c>
      <c r="S78" s="1">
        <f t="shared" ca="1" si="49"/>
        <v>6792</v>
      </c>
      <c r="T78" s="1" t="str">
        <f>IF(H78="","",VLOOKUP(H78,'Соль SKU'!$A$1:$B$150,2,0))</f>
        <v/>
      </c>
      <c r="U78" s="1">
        <f t="shared" si="50"/>
        <v>9.4117647058823533</v>
      </c>
      <c r="V78" s="1">
        <f t="shared" si="51"/>
        <v>0</v>
      </c>
      <c r="W78" s="1">
        <f t="shared" si="52"/>
        <v>0</v>
      </c>
      <c r="X78" s="1" t="str">
        <f t="shared" ca="1" si="53"/>
        <v/>
      </c>
    </row>
    <row r="79" spans="10:24" ht="13.75" customHeight="1" x14ac:dyDescent="0.2">
      <c r="J79" s="11" t="str">
        <f t="shared" ca="1" si="44"/>
        <v/>
      </c>
      <c r="N79" s="18" t="str">
        <f t="shared" ca="1" si="45"/>
        <v/>
      </c>
      <c r="P79" s="1">
        <f t="shared" si="46"/>
        <v>0</v>
      </c>
      <c r="Q79" s="1">
        <f t="shared" ca="1" si="54"/>
        <v>0</v>
      </c>
      <c r="R79" s="1">
        <f t="shared" si="48"/>
        <v>0</v>
      </c>
      <c r="S79" s="1">
        <f t="shared" ca="1" si="49"/>
        <v>6792</v>
      </c>
      <c r="T79" s="1" t="str">
        <f>IF(H79="","",VLOOKUP(H79,'Соль SKU'!$A$1:$B$150,2,0))</f>
        <v/>
      </c>
      <c r="U79" s="1">
        <f t="shared" si="50"/>
        <v>9.4117647058823533</v>
      </c>
      <c r="V79" s="1">
        <f t="shared" si="51"/>
        <v>0</v>
      </c>
      <c r="W79" s="1">
        <f t="shared" si="52"/>
        <v>0</v>
      </c>
      <c r="X79" s="1" t="str">
        <f t="shared" ca="1" si="53"/>
        <v/>
      </c>
    </row>
    <row r="80" spans="10:24" ht="13.75" customHeight="1" x14ac:dyDescent="0.2">
      <c r="J80" s="11" t="str">
        <f t="shared" ca="1" si="44"/>
        <v/>
      </c>
      <c r="N80" s="18" t="str">
        <f t="shared" ca="1" si="45"/>
        <v/>
      </c>
      <c r="P80" s="1">
        <f t="shared" si="46"/>
        <v>0</v>
      </c>
      <c r="Q80" s="1">
        <f t="shared" ca="1" si="54"/>
        <v>0</v>
      </c>
      <c r="R80" s="1">
        <f t="shared" si="48"/>
        <v>0</v>
      </c>
      <c r="S80" s="1">
        <f t="shared" ca="1" si="49"/>
        <v>6792</v>
      </c>
      <c r="T80" s="1" t="str">
        <f>IF(H80="","",VLOOKUP(H80,'Соль SKU'!$A$1:$B$150,2,0))</f>
        <v/>
      </c>
      <c r="U80" s="1">
        <f t="shared" si="50"/>
        <v>9.4117647058823533</v>
      </c>
      <c r="V80" s="1">
        <f t="shared" si="51"/>
        <v>0</v>
      </c>
      <c r="W80" s="1">
        <f t="shared" si="52"/>
        <v>0</v>
      </c>
      <c r="X80" s="1" t="str">
        <f t="shared" ca="1" si="53"/>
        <v/>
      </c>
    </row>
    <row r="81" spans="10:24" ht="13.75" customHeight="1" x14ac:dyDescent="0.2">
      <c r="J81" s="11" t="str">
        <f t="shared" ca="1" si="44"/>
        <v/>
      </c>
      <c r="N81" s="18" t="str">
        <f t="shared" ca="1" si="45"/>
        <v/>
      </c>
      <c r="P81" s="1">
        <f t="shared" si="46"/>
        <v>0</v>
      </c>
      <c r="Q81" s="1">
        <f t="shared" ca="1" si="54"/>
        <v>0</v>
      </c>
      <c r="R81" s="1">
        <f t="shared" si="48"/>
        <v>0</v>
      </c>
      <c r="S81" s="1">
        <f t="shared" ca="1" si="49"/>
        <v>6792</v>
      </c>
      <c r="T81" s="1" t="str">
        <f>IF(H81="","",VLOOKUP(H81,'Соль SKU'!$A$1:$B$150,2,0))</f>
        <v/>
      </c>
      <c r="U81" s="1">
        <f t="shared" si="50"/>
        <v>9.4117647058823533</v>
      </c>
      <c r="V81" s="1">
        <f t="shared" si="51"/>
        <v>0</v>
      </c>
      <c r="W81" s="1">
        <f t="shared" si="52"/>
        <v>0</v>
      </c>
      <c r="X81" s="1" t="str">
        <f t="shared" ca="1" si="53"/>
        <v/>
      </c>
    </row>
    <row r="82" spans="10:24" ht="13.75" customHeight="1" x14ac:dyDescent="0.2">
      <c r="J82" s="11" t="str">
        <f t="shared" ca="1" si="44"/>
        <v/>
      </c>
      <c r="N82" s="18" t="str">
        <f t="shared" ca="1" si="45"/>
        <v/>
      </c>
      <c r="P82" s="1">
        <f t="shared" si="46"/>
        <v>0</v>
      </c>
      <c r="Q82" s="1">
        <f t="shared" ca="1" si="54"/>
        <v>0</v>
      </c>
      <c r="R82" s="1">
        <f t="shared" si="48"/>
        <v>0</v>
      </c>
      <c r="S82" s="1">
        <f t="shared" ca="1" si="49"/>
        <v>6792</v>
      </c>
      <c r="T82" s="1" t="str">
        <f>IF(H82="","",VLOOKUP(H82,'Соль SKU'!$A$1:$B$150,2,0))</f>
        <v/>
      </c>
      <c r="U82" s="1">
        <f t="shared" si="50"/>
        <v>9.4117647058823533</v>
      </c>
      <c r="V82" s="1">
        <f t="shared" si="51"/>
        <v>0</v>
      </c>
      <c r="W82" s="1">
        <f t="shared" si="52"/>
        <v>0</v>
      </c>
      <c r="X82" s="1" t="str">
        <f t="shared" ca="1" si="53"/>
        <v/>
      </c>
    </row>
    <row r="83" spans="10:24" ht="13.75" customHeight="1" x14ac:dyDescent="0.2">
      <c r="J83" s="11" t="str">
        <f t="shared" ca="1" si="44"/>
        <v/>
      </c>
      <c r="N83" s="18" t="str">
        <f t="shared" ca="1" si="45"/>
        <v/>
      </c>
      <c r="P83" s="1">
        <f t="shared" si="46"/>
        <v>0</v>
      </c>
      <c r="Q83" s="1">
        <f t="shared" ca="1" si="54"/>
        <v>0</v>
      </c>
      <c r="R83" s="1">
        <f t="shared" si="48"/>
        <v>0</v>
      </c>
      <c r="S83" s="1">
        <f t="shared" ca="1" si="49"/>
        <v>6792</v>
      </c>
      <c r="T83" s="1" t="str">
        <f>IF(H83="","",VLOOKUP(H83,'Соль SKU'!$A$1:$B$150,2,0))</f>
        <v/>
      </c>
      <c r="U83" s="1">
        <f t="shared" si="50"/>
        <v>9.4117647058823533</v>
      </c>
      <c r="V83" s="1">
        <f t="shared" si="51"/>
        <v>0</v>
      </c>
      <c r="W83" s="1">
        <f t="shared" si="52"/>
        <v>0</v>
      </c>
      <c r="X83" s="1" t="str">
        <f t="shared" ca="1" si="53"/>
        <v/>
      </c>
    </row>
    <row r="84" spans="10:24" ht="13.75" customHeight="1" x14ac:dyDescent="0.2">
      <c r="J84" s="11" t="str">
        <f t="shared" ca="1" si="44"/>
        <v/>
      </c>
      <c r="N84" s="18" t="str">
        <f t="shared" ca="1" si="45"/>
        <v/>
      </c>
      <c r="P84" s="1">
        <f t="shared" si="46"/>
        <v>0</v>
      </c>
      <c r="Q84" s="1">
        <f t="shared" ca="1" si="54"/>
        <v>0</v>
      </c>
      <c r="R84" s="1">
        <f t="shared" si="48"/>
        <v>0</v>
      </c>
      <c r="S84" s="1">
        <f t="shared" ca="1" si="49"/>
        <v>6792</v>
      </c>
      <c r="T84" s="1" t="str">
        <f>IF(H84="","",VLOOKUP(H84,'Соль SKU'!$A$1:$B$150,2,0))</f>
        <v/>
      </c>
      <c r="U84" s="1">
        <f t="shared" si="50"/>
        <v>9.4117647058823533</v>
      </c>
      <c r="V84" s="1">
        <f t="shared" si="51"/>
        <v>0</v>
      </c>
      <c r="W84" s="1">
        <f t="shared" si="52"/>
        <v>0</v>
      </c>
      <c r="X84" s="1" t="str">
        <f t="shared" ca="1" si="53"/>
        <v/>
      </c>
    </row>
    <row r="85" spans="10:24" ht="13.75" customHeight="1" x14ac:dyDescent="0.2">
      <c r="J85" s="11" t="str">
        <f t="shared" ca="1" si="44"/>
        <v/>
      </c>
      <c r="N85" s="18" t="str">
        <f t="shared" ca="1" si="45"/>
        <v/>
      </c>
      <c r="P85" s="1">
        <f t="shared" si="46"/>
        <v>0</v>
      </c>
      <c r="Q85" s="1">
        <f t="shared" ca="1" si="54"/>
        <v>0</v>
      </c>
      <c r="R85" s="1">
        <f t="shared" si="48"/>
        <v>0</v>
      </c>
      <c r="S85" s="1">
        <f t="shared" ca="1" si="49"/>
        <v>6792</v>
      </c>
      <c r="T85" s="1" t="str">
        <f>IF(H85="","",VLOOKUP(H85,'Соль SKU'!$A$1:$B$150,2,0))</f>
        <v/>
      </c>
      <c r="U85" s="1">
        <f t="shared" si="50"/>
        <v>9.4117647058823533</v>
      </c>
      <c r="V85" s="1">
        <f t="shared" si="51"/>
        <v>0</v>
      </c>
      <c r="W85" s="1">
        <f t="shared" si="52"/>
        <v>0</v>
      </c>
      <c r="X85" s="1" t="str">
        <f t="shared" ca="1" si="53"/>
        <v/>
      </c>
    </row>
    <row r="86" spans="10:24" ht="13.75" customHeight="1" x14ac:dyDescent="0.2">
      <c r="J86" s="11" t="str">
        <f t="shared" ca="1" si="44"/>
        <v/>
      </c>
      <c r="N86" s="18" t="str">
        <f t="shared" ca="1" si="45"/>
        <v/>
      </c>
      <c r="P86" s="1">
        <f t="shared" si="46"/>
        <v>0</v>
      </c>
      <c r="Q86" s="1">
        <f t="shared" ca="1" si="54"/>
        <v>0</v>
      </c>
      <c r="R86" s="1">
        <f t="shared" si="48"/>
        <v>0</v>
      </c>
      <c r="S86" s="1">
        <f t="shared" ca="1" si="49"/>
        <v>6792</v>
      </c>
      <c r="T86" s="1" t="str">
        <f>IF(H86="","",VLOOKUP(H86,'Соль SKU'!$A$1:$B$150,2,0))</f>
        <v/>
      </c>
      <c r="U86" s="1">
        <f t="shared" si="50"/>
        <v>9.4117647058823533</v>
      </c>
      <c r="V86" s="1">
        <f t="shared" si="51"/>
        <v>0</v>
      </c>
      <c r="W86" s="1">
        <f t="shared" si="52"/>
        <v>0</v>
      </c>
      <c r="X86" s="1" t="str">
        <f t="shared" ca="1" si="53"/>
        <v/>
      </c>
    </row>
    <row r="87" spans="10:24" ht="13.75" customHeight="1" x14ac:dyDescent="0.2">
      <c r="J87" s="11" t="str">
        <f t="shared" ca="1" si="44"/>
        <v/>
      </c>
      <c r="N87" s="18" t="str">
        <f t="shared" ca="1" si="45"/>
        <v/>
      </c>
      <c r="P87" s="1">
        <f t="shared" si="46"/>
        <v>0</v>
      </c>
      <c r="Q87" s="1">
        <f t="shared" ca="1" si="54"/>
        <v>0</v>
      </c>
      <c r="R87" s="1">
        <f t="shared" si="48"/>
        <v>0</v>
      </c>
      <c r="S87" s="1">
        <f t="shared" ca="1" si="49"/>
        <v>6792</v>
      </c>
      <c r="T87" s="1" t="str">
        <f>IF(H87="","",VLOOKUP(H87,'Соль SKU'!$A$1:$B$150,2,0))</f>
        <v/>
      </c>
      <c r="U87" s="1">
        <f t="shared" si="50"/>
        <v>9.4117647058823533</v>
      </c>
      <c r="V87" s="1">
        <f t="shared" si="51"/>
        <v>0</v>
      </c>
      <c r="W87" s="1">
        <f t="shared" si="52"/>
        <v>0</v>
      </c>
      <c r="X87" s="1" t="str">
        <f t="shared" ca="1" si="53"/>
        <v/>
      </c>
    </row>
    <row r="88" spans="10:24" ht="13.75" customHeight="1" x14ac:dyDescent="0.2">
      <c r="J88" s="11" t="str">
        <f t="shared" ca="1" si="44"/>
        <v/>
      </c>
      <c r="N88" s="18" t="str">
        <f t="shared" ca="1" si="45"/>
        <v/>
      </c>
      <c r="P88" s="1">
        <f t="shared" si="46"/>
        <v>0</v>
      </c>
      <c r="Q88" s="1">
        <f t="shared" ca="1" si="54"/>
        <v>0</v>
      </c>
      <c r="R88" s="1">
        <f t="shared" si="48"/>
        <v>0</v>
      </c>
      <c r="S88" s="1">
        <f t="shared" ca="1" si="49"/>
        <v>6792</v>
      </c>
      <c r="T88" s="1" t="str">
        <f>IF(H88="","",VLOOKUP(H88,'Соль SKU'!$A$1:$B$150,2,0))</f>
        <v/>
      </c>
      <c r="U88" s="1">
        <f t="shared" si="50"/>
        <v>9.4117647058823533</v>
      </c>
      <c r="V88" s="1">
        <f t="shared" si="51"/>
        <v>0</v>
      </c>
      <c r="W88" s="1">
        <f t="shared" si="52"/>
        <v>0</v>
      </c>
      <c r="X88" s="1" t="str">
        <f t="shared" ca="1" si="53"/>
        <v/>
      </c>
    </row>
    <row r="89" spans="10:24" ht="13.75" customHeight="1" x14ac:dyDescent="0.2">
      <c r="J89" s="11" t="str">
        <f t="shared" ca="1" si="44"/>
        <v/>
      </c>
      <c r="N89" s="18" t="str">
        <f t="shared" ca="1" si="45"/>
        <v/>
      </c>
      <c r="P89" s="1">
        <f t="shared" si="46"/>
        <v>0</v>
      </c>
      <c r="Q89" s="1">
        <f t="shared" ca="1" si="54"/>
        <v>0</v>
      </c>
      <c r="R89" s="1">
        <f t="shared" si="48"/>
        <v>0</v>
      </c>
      <c r="S89" s="1">
        <f t="shared" ca="1" si="49"/>
        <v>6792</v>
      </c>
      <c r="T89" s="1" t="str">
        <f>IF(H89="","",VLOOKUP(H89,'Соль SKU'!$A$1:$B$150,2,0))</f>
        <v/>
      </c>
      <c r="U89" s="1">
        <f t="shared" si="50"/>
        <v>9.4117647058823533</v>
      </c>
      <c r="V89" s="1">
        <f t="shared" si="51"/>
        <v>0</v>
      </c>
      <c r="W89" s="1">
        <f t="shared" si="52"/>
        <v>0</v>
      </c>
      <c r="X89" s="1" t="str">
        <f t="shared" ca="1" si="53"/>
        <v/>
      </c>
    </row>
    <row r="90" spans="10:24" ht="13.75" customHeight="1" x14ac:dyDescent="0.2">
      <c r="J90" s="11" t="str">
        <f t="shared" ca="1" si="44"/>
        <v/>
      </c>
      <c r="N90" s="18" t="str">
        <f t="shared" ca="1" si="45"/>
        <v/>
      </c>
      <c r="P90" s="1">
        <f t="shared" si="46"/>
        <v>0</v>
      </c>
      <c r="Q90" s="1">
        <f t="shared" ca="1" si="54"/>
        <v>0</v>
      </c>
      <c r="R90" s="1">
        <f t="shared" si="48"/>
        <v>0</v>
      </c>
      <c r="S90" s="1">
        <f t="shared" ca="1" si="49"/>
        <v>6792</v>
      </c>
      <c r="T90" s="1" t="str">
        <f>IF(H90="","",VLOOKUP(H90,'Соль SKU'!$A$1:$B$150,2,0))</f>
        <v/>
      </c>
      <c r="U90" s="1">
        <f t="shared" si="50"/>
        <v>9.4117647058823533</v>
      </c>
      <c r="V90" s="1">
        <f t="shared" si="51"/>
        <v>0</v>
      </c>
      <c r="W90" s="1">
        <f t="shared" si="52"/>
        <v>0</v>
      </c>
      <c r="X90" s="1" t="str">
        <f t="shared" ca="1" si="53"/>
        <v/>
      </c>
    </row>
    <row r="91" spans="10:24" ht="13.75" customHeight="1" x14ac:dyDescent="0.2">
      <c r="J91" s="11" t="str">
        <f t="shared" ca="1" si="44"/>
        <v/>
      </c>
      <c r="N91" s="18" t="str">
        <f t="shared" ca="1" si="45"/>
        <v/>
      </c>
      <c r="P91" s="1">
        <f t="shared" si="46"/>
        <v>0</v>
      </c>
      <c r="Q91" s="1">
        <f t="shared" ca="1" si="54"/>
        <v>0</v>
      </c>
      <c r="R91" s="1">
        <f t="shared" si="48"/>
        <v>0</v>
      </c>
      <c r="S91" s="1">
        <f t="shared" ca="1" si="49"/>
        <v>6792</v>
      </c>
      <c r="T91" s="1" t="str">
        <f>IF(H91="","",VLOOKUP(H91,'Соль SKU'!$A$1:$B$150,2,0))</f>
        <v/>
      </c>
      <c r="U91" s="1">
        <f t="shared" si="50"/>
        <v>9.4117647058823533</v>
      </c>
      <c r="V91" s="1">
        <f t="shared" si="51"/>
        <v>0</v>
      </c>
      <c r="W91" s="1">
        <f t="shared" si="52"/>
        <v>0</v>
      </c>
      <c r="X91" s="1" t="str">
        <f t="shared" ca="1" si="53"/>
        <v/>
      </c>
    </row>
    <row r="92" spans="10:24" ht="13.75" customHeight="1" x14ac:dyDescent="0.2">
      <c r="J92" s="11" t="str">
        <f t="shared" ca="1" si="44"/>
        <v/>
      </c>
      <c r="N92" s="18" t="str">
        <f t="shared" ca="1" si="45"/>
        <v/>
      </c>
      <c r="P92" s="1">
        <f t="shared" si="46"/>
        <v>0</v>
      </c>
      <c r="Q92" s="1">
        <f t="shared" ca="1" si="54"/>
        <v>0</v>
      </c>
      <c r="R92" s="1">
        <f t="shared" si="48"/>
        <v>0</v>
      </c>
      <c r="S92" s="1">
        <f t="shared" ca="1" si="49"/>
        <v>6792</v>
      </c>
      <c r="T92" s="1" t="str">
        <f>IF(H92="","",VLOOKUP(H92,'Соль SKU'!$A$1:$B$150,2,0))</f>
        <v/>
      </c>
      <c r="U92" s="1">
        <f t="shared" si="50"/>
        <v>9.4117647058823533</v>
      </c>
      <c r="V92" s="1">
        <f t="shared" si="51"/>
        <v>0</v>
      </c>
      <c r="W92" s="1">
        <f t="shared" si="52"/>
        <v>0</v>
      </c>
      <c r="X92" s="1" t="str">
        <f t="shared" ca="1" si="53"/>
        <v/>
      </c>
    </row>
    <row r="93" spans="10:24" ht="13.75" customHeight="1" x14ac:dyDescent="0.2">
      <c r="J93" s="11" t="str">
        <f t="shared" ca="1" si="44"/>
        <v/>
      </c>
      <c r="N93" s="18" t="str">
        <f t="shared" ca="1" si="45"/>
        <v/>
      </c>
      <c r="P93" s="1">
        <f t="shared" si="46"/>
        <v>0</v>
      </c>
      <c r="Q93" s="1">
        <f t="shared" ca="1" si="54"/>
        <v>0</v>
      </c>
      <c r="R93" s="1">
        <f t="shared" si="48"/>
        <v>0</v>
      </c>
      <c r="S93" s="1">
        <f t="shared" ca="1" si="49"/>
        <v>6792</v>
      </c>
      <c r="T93" s="1" t="str">
        <f>IF(H93="","",VLOOKUP(H93,'Соль SKU'!$A$1:$B$150,2,0))</f>
        <v/>
      </c>
      <c r="U93" s="1">
        <f t="shared" si="50"/>
        <v>9.4117647058823533</v>
      </c>
      <c r="V93" s="1">
        <f t="shared" si="51"/>
        <v>0</v>
      </c>
      <c r="W93" s="1">
        <f t="shared" si="52"/>
        <v>0</v>
      </c>
      <c r="X93" s="1" t="str">
        <f t="shared" ca="1" si="53"/>
        <v/>
      </c>
    </row>
    <row r="94" spans="10:24" ht="13.75" customHeight="1" x14ac:dyDescent="0.2">
      <c r="J94" s="11" t="str">
        <f t="shared" ca="1" si="44"/>
        <v/>
      </c>
      <c r="N94" s="18" t="str">
        <f t="shared" ca="1" si="45"/>
        <v/>
      </c>
      <c r="P94" s="1">
        <f t="shared" si="46"/>
        <v>0</v>
      </c>
      <c r="Q94" s="1">
        <f t="shared" ca="1" si="54"/>
        <v>0</v>
      </c>
      <c r="R94" s="1">
        <f t="shared" si="48"/>
        <v>0</v>
      </c>
      <c r="S94" s="1">
        <f t="shared" ca="1" si="49"/>
        <v>6792</v>
      </c>
      <c r="T94" s="1" t="str">
        <f>IF(H94="","",VLOOKUP(H94,'Соль SKU'!$A$1:$B$150,2,0))</f>
        <v/>
      </c>
      <c r="U94" s="1">
        <f t="shared" si="50"/>
        <v>9.4117647058823533</v>
      </c>
      <c r="V94" s="1">
        <f t="shared" si="51"/>
        <v>0</v>
      </c>
      <c r="W94" s="1">
        <f t="shared" si="52"/>
        <v>0</v>
      </c>
      <c r="X94" s="1" t="str">
        <f t="shared" ca="1" si="53"/>
        <v/>
      </c>
    </row>
    <row r="95" spans="10:24" ht="13.75" customHeight="1" x14ac:dyDescent="0.2">
      <c r="J95" s="11" t="str">
        <f t="shared" ca="1" si="44"/>
        <v/>
      </c>
      <c r="N95" s="18" t="str">
        <f t="shared" ca="1" si="45"/>
        <v/>
      </c>
      <c r="P95" s="1">
        <f t="shared" si="46"/>
        <v>0</v>
      </c>
      <c r="Q95" s="1">
        <f t="shared" ca="1" si="54"/>
        <v>0</v>
      </c>
      <c r="R95" s="1">
        <f t="shared" si="48"/>
        <v>0</v>
      </c>
      <c r="S95" s="1">
        <f t="shared" ca="1" si="49"/>
        <v>6792</v>
      </c>
      <c r="T95" s="1" t="str">
        <f>IF(H95="","",VLOOKUP(H95,'Соль SKU'!$A$1:$B$150,2,0))</f>
        <v/>
      </c>
      <c r="U95" s="1">
        <f t="shared" si="50"/>
        <v>9.4117647058823533</v>
      </c>
      <c r="V95" s="1">
        <f t="shared" si="51"/>
        <v>0</v>
      </c>
      <c r="W95" s="1">
        <f t="shared" si="52"/>
        <v>0</v>
      </c>
      <c r="X95" s="1" t="str">
        <f t="shared" ca="1" si="53"/>
        <v/>
      </c>
    </row>
    <row r="96" spans="10:24" ht="13.75" customHeight="1" x14ac:dyDescent="0.2">
      <c r="J96" s="11" t="str">
        <f t="shared" ca="1" si="44"/>
        <v/>
      </c>
      <c r="N96" s="18" t="str">
        <f t="shared" ca="1" si="45"/>
        <v/>
      </c>
      <c r="P96" s="1">
        <f t="shared" si="46"/>
        <v>0</v>
      </c>
      <c r="Q96" s="1">
        <f t="shared" ca="1" si="54"/>
        <v>0</v>
      </c>
      <c r="R96" s="1">
        <f t="shared" si="48"/>
        <v>0</v>
      </c>
      <c r="S96" s="1">
        <f t="shared" ca="1" si="49"/>
        <v>6792</v>
      </c>
      <c r="T96" s="1" t="str">
        <f>IF(H96="","",VLOOKUP(H96,'Соль SKU'!$A$1:$B$150,2,0))</f>
        <v/>
      </c>
      <c r="U96" s="1">
        <f t="shared" si="50"/>
        <v>9.4117647058823533</v>
      </c>
      <c r="V96" s="1">
        <f t="shared" si="51"/>
        <v>0</v>
      </c>
      <c r="W96" s="1">
        <f t="shared" si="52"/>
        <v>0</v>
      </c>
      <c r="X96" s="1" t="str">
        <f t="shared" ca="1" si="53"/>
        <v/>
      </c>
    </row>
    <row r="97" spans="10:24" ht="13.75" customHeight="1" x14ac:dyDescent="0.2">
      <c r="J97" s="11" t="str">
        <f t="shared" ca="1" si="44"/>
        <v/>
      </c>
      <c r="N97" s="18" t="str">
        <f t="shared" ca="1" si="45"/>
        <v/>
      </c>
      <c r="P97" s="1">
        <f t="shared" si="46"/>
        <v>0</v>
      </c>
      <c r="Q97" s="1">
        <f t="shared" ca="1" si="54"/>
        <v>0</v>
      </c>
      <c r="R97" s="1">
        <f t="shared" si="48"/>
        <v>0</v>
      </c>
      <c r="S97" s="1">
        <f t="shared" ca="1" si="49"/>
        <v>6792</v>
      </c>
      <c r="T97" s="1" t="str">
        <f>IF(H97="","",VLOOKUP(H97,'Соль SKU'!$A$1:$B$150,2,0))</f>
        <v/>
      </c>
      <c r="U97" s="1">
        <f t="shared" si="50"/>
        <v>9.4117647058823533</v>
      </c>
      <c r="V97" s="1">
        <f t="shared" si="51"/>
        <v>0</v>
      </c>
      <c r="W97" s="1">
        <f t="shared" si="52"/>
        <v>0</v>
      </c>
      <c r="X97" s="1" t="str">
        <f t="shared" ca="1" si="53"/>
        <v/>
      </c>
    </row>
    <row r="98" spans="10:24" ht="13.75" customHeight="1" x14ac:dyDescent="0.2">
      <c r="J98" s="11" t="str">
        <f t="shared" ca="1" si="44"/>
        <v/>
      </c>
      <c r="N98" s="18" t="str">
        <f t="shared" ca="1" si="45"/>
        <v/>
      </c>
      <c r="P98" s="1">
        <f t="shared" si="46"/>
        <v>0</v>
      </c>
      <c r="Q98" s="1">
        <f t="shared" ca="1" si="54"/>
        <v>0</v>
      </c>
      <c r="R98" s="1">
        <f t="shared" si="48"/>
        <v>0</v>
      </c>
      <c r="S98" s="1">
        <f t="shared" ca="1" si="49"/>
        <v>6792</v>
      </c>
      <c r="T98" s="1" t="str">
        <f>IF(H98="","",VLOOKUP(H98,'Соль SKU'!$A$1:$B$150,2,0))</f>
        <v/>
      </c>
      <c r="U98" s="1">
        <f t="shared" si="50"/>
        <v>9.4117647058823533</v>
      </c>
      <c r="V98" s="1">
        <f t="shared" si="51"/>
        <v>0</v>
      </c>
      <c r="W98" s="1">
        <f t="shared" si="52"/>
        <v>0</v>
      </c>
      <c r="X98" s="1" t="str">
        <f t="shared" ca="1" si="53"/>
        <v/>
      </c>
    </row>
    <row r="99" spans="10:24" ht="13.75" customHeight="1" x14ac:dyDescent="0.2">
      <c r="J99" s="11" t="str">
        <f t="shared" ca="1" si="44"/>
        <v/>
      </c>
      <c r="N99" s="18" t="str">
        <f t="shared" ca="1" si="45"/>
        <v/>
      </c>
      <c r="P99" s="1">
        <f t="shared" si="46"/>
        <v>0</v>
      </c>
      <c r="Q99" s="1">
        <f t="shared" ca="1" si="54"/>
        <v>0</v>
      </c>
      <c r="R99" s="1">
        <f t="shared" si="48"/>
        <v>0</v>
      </c>
      <c r="S99" s="1">
        <f t="shared" ca="1" si="49"/>
        <v>6792</v>
      </c>
      <c r="T99" s="1" t="str">
        <f>IF(H99="","",VLOOKUP(H99,'Соль SKU'!$A$1:$B$150,2,0))</f>
        <v/>
      </c>
      <c r="U99" s="1">
        <f t="shared" si="50"/>
        <v>9.4117647058823533</v>
      </c>
      <c r="V99" s="1">
        <f t="shared" si="51"/>
        <v>0</v>
      </c>
      <c r="W99" s="1">
        <f t="shared" si="52"/>
        <v>0</v>
      </c>
      <c r="X99" s="1" t="str">
        <f t="shared" ca="1" si="53"/>
        <v/>
      </c>
    </row>
    <row r="100" spans="10:24" ht="13.75" customHeight="1" x14ac:dyDescent="0.2">
      <c r="J100" s="11" t="str">
        <f t="shared" ref="J100:J124" ca="1" si="55">IF(M100="", IF(O100="","",X100+(INDIRECT("S" &amp; ROW() - 1) - S100)),IF(O100="", "", INDIRECT("S" &amp; ROW() - 1) - S100))</f>
        <v/>
      </c>
      <c r="N100" s="18" t="str">
        <f t="shared" ref="N100:N124" ca="1" si="56">IF(M100="", IF(X100=0, "", X100), IF(V100 = "", "", IF(V100/U100 = 0, "", V100/U100)))</f>
        <v/>
      </c>
      <c r="P100" s="1">
        <f t="shared" ref="P100:P124" si="57">IF(O100 = "-", -W100,I100)</f>
        <v>0</v>
      </c>
      <c r="Q100" s="1">
        <f t="shared" ca="1" si="54"/>
        <v>0</v>
      </c>
      <c r="R100" s="1">
        <f t="shared" ref="R100:R124" si="58">IF(O100="-",1,0)</f>
        <v>0</v>
      </c>
      <c r="S100" s="1">
        <f t="shared" ref="S100:S124" ca="1" si="59">IF(Q100 = 0, INDIRECT("S" &amp; ROW() - 1), Q100)</f>
        <v>6792</v>
      </c>
      <c r="T100" s="1" t="str">
        <f>IF(H100="","",VLOOKUP(H100,'Соль SKU'!$A$1:$B$150,2,0))</f>
        <v/>
      </c>
      <c r="U100" s="1">
        <f t="shared" ref="U100:U124" si="60">8000/850</f>
        <v>9.4117647058823533</v>
      </c>
      <c r="V100" s="1">
        <f t="shared" ref="V100:V124" si="61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>
        <f t="shared" ref="W100:W124" si="62">IF(V100 = "", "", V100/U100)</f>
        <v>0</v>
      </c>
      <c r="X100" s="1" t="str">
        <f t="shared" ref="X100:X124" ca="1" si="63">IF(O100="", "", MAX(ROUND(-(INDIRECT("S" &amp; ROW() - 1) - S100)/850, 0), 1) * 850)</f>
        <v/>
      </c>
    </row>
    <row r="101" spans="10:24" ht="13.75" customHeight="1" x14ac:dyDescent="0.2">
      <c r="J101" s="11" t="str">
        <f t="shared" ca="1" si="55"/>
        <v/>
      </c>
      <c r="N101" s="18" t="str">
        <f t="shared" ca="1" si="56"/>
        <v/>
      </c>
      <c r="P101" s="1">
        <f t="shared" si="57"/>
        <v>0</v>
      </c>
      <c r="Q101" s="1">
        <f t="shared" ca="1" si="54"/>
        <v>0</v>
      </c>
      <c r="R101" s="1">
        <f t="shared" si="58"/>
        <v>0</v>
      </c>
      <c r="S101" s="1">
        <f t="shared" ca="1" si="59"/>
        <v>6792</v>
      </c>
      <c r="T101" s="1" t="str">
        <f>IF(H101="","",VLOOKUP(H101,'Соль SKU'!$A$1:$B$150,2,0))</f>
        <v/>
      </c>
      <c r="U101" s="1">
        <f t="shared" si="60"/>
        <v>9.4117647058823533</v>
      </c>
      <c r="V101" s="1">
        <f t="shared" si="61"/>
        <v>0</v>
      </c>
      <c r="W101" s="1">
        <f t="shared" si="62"/>
        <v>0</v>
      </c>
      <c r="X101" s="1" t="str">
        <f t="shared" ca="1" si="63"/>
        <v/>
      </c>
    </row>
    <row r="102" spans="10:24" ht="13.75" customHeight="1" x14ac:dyDescent="0.2">
      <c r="J102" s="11" t="str">
        <f t="shared" ca="1" si="55"/>
        <v/>
      </c>
      <c r="N102" s="18" t="str">
        <f t="shared" ca="1" si="56"/>
        <v/>
      </c>
      <c r="P102" s="1">
        <f t="shared" si="57"/>
        <v>0</v>
      </c>
      <c r="Q102" s="1">
        <f t="shared" ref="Q102:Q124" ca="1" si="64">IF(O102 = "-", SUM(INDIRECT(ADDRESS(2,COLUMN(P102)) &amp; ":" &amp; ADDRESS(ROW(),COLUMN(P102)))), 0)</f>
        <v>0</v>
      </c>
      <c r="R102" s="1">
        <f t="shared" si="58"/>
        <v>0</v>
      </c>
      <c r="S102" s="1">
        <f t="shared" ca="1" si="59"/>
        <v>6792</v>
      </c>
      <c r="T102" s="1" t="str">
        <f>IF(H102="","",VLOOKUP(H102,'Соль SKU'!$A$1:$B$150,2,0))</f>
        <v/>
      </c>
      <c r="U102" s="1">
        <f t="shared" si="60"/>
        <v>9.4117647058823533</v>
      </c>
      <c r="V102" s="1">
        <f t="shared" si="61"/>
        <v>0</v>
      </c>
      <c r="W102" s="1">
        <f t="shared" si="62"/>
        <v>0</v>
      </c>
      <c r="X102" s="1" t="str">
        <f t="shared" ca="1" si="63"/>
        <v/>
      </c>
    </row>
    <row r="103" spans="10:24" ht="13.75" customHeight="1" x14ac:dyDescent="0.2">
      <c r="J103" s="11" t="str">
        <f t="shared" ca="1" si="55"/>
        <v/>
      </c>
      <c r="N103" s="18" t="str">
        <f t="shared" ca="1" si="56"/>
        <v/>
      </c>
      <c r="P103" s="1">
        <f t="shared" si="57"/>
        <v>0</v>
      </c>
      <c r="Q103" s="1">
        <f t="shared" ca="1" si="64"/>
        <v>0</v>
      </c>
      <c r="R103" s="1">
        <f t="shared" si="58"/>
        <v>0</v>
      </c>
      <c r="S103" s="1">
        <f t="shared" ca="1" si="59"/>
        <v>6792</v>
      </c>
      <c r="T103" s="1" t="str">
        <f>IF(H103="","",VLOOKUP(H103,'Соль SKU'!$A$1:$B$150,2,0))</f>
        <v/>
      </c>
      <c r="U103" s="1">
        <f t="shared" si="60"/>
        <v>9.4117647058823533</v>
      </c>
      <c r="V103" s="1">
        <f t="shared" si="61"/>
        <v>0</v>
      </c>
      <c r="W103" s="1">
        <f t="shared" si="62"/>
        <v>0</v>
      </c>
      <c r="X103" s="1" t="str">
        <f t="shared" ca="1" si="63"/>
        <v/>
      </c>
    </row>
    <row r="104" spans="10:24" ht="13.75" customHeight="1" x14ac:dyDescent="0.2">
      <c r="J104" s="11" t="str">
        <f t="shared" ca="1" si="55"/>
        <v/>
      </c>
      <c r="N104" s="18" t="str">
        <f t="shared" ca="1" si="56"/>
        <v/>
      </c>
      <c r="P104" s="1">
        <f t="shared" si="57"/>
        <v>0</v>
      </c>
      <c r="Q104" s="1">
        <f t="shared" ca="1" si="64"/>
        <v>0</v>
      </c>
      <c r="R104" s="1">
        <f t="shared" si="58"/>
        <v>0</v>
      </c>
      <c r="S104" s="1">
        <f t="shared" ca="1" si="59"/>
        <v>6792</v>
      </c>
      <c r="T104" s="1" t="str">
        <f>IF(H104="","",VLOOKUP(H104,'Соль SKU'!$A$1:$B$150,2,0))</f>
        <v/>
      </c>
      <c r="U104" s="1">
        <f t="shared" si="60"/>
        <v>9.4117647058823533</v>
      </c>
      <c r="V104" s="1">
        <f t="shared" si="61"/>
        <v>0</v>
      </c>
      <c r="W104" s="1">
        <f t="shared" si="62"/>
        <v>0</v>
      </c>
      <c r="X104" s="1" t="str">
        <f t="shared" ca="1" si="63"/>
        <v/>
      </c>
    </row>
    <row r="105" spans="10:24" ht="13.75" customHeight="1" x14ac:dyDescent="0.2">
      <c r="J105" s="11" t="str">
        <f t="shared" ca="1" si="55"/>
        <v/>
      </c>
      <c r="N105" s="18" t="str">
        <f t="shared" ca="1" si="56"/>
        <v/>
      </c>
      <c r="P105" s="1">
        <f t="shared" si="57"/>
        <v>0</v>
      </c>
      <c r="Q105" s="1">
        <f t="shared" ca="1" si="64"/>
        <v>0</v>
      </c>
      <c r="R105" s="1">
        <f t="shared" si="58"/>
        <v>0</v>
      </c>
      <c r="S105" s="1">
        <f t="shared" ca="1" si="59"/>
        <v>6792</v>
      </c>
      <c r="T105" s="1" t="str">
        <f>IF(H105="","",VLOOKUP(H105,'Соль SKU'!$A$1:$B$150,2,0))</f>
        <v/>
      </c>
      <c r="U105" s="1">
        <f t="shared" si="60"/>
        <v>9.4117647058823533</v>
      </c>
      <c r="V105" s="1">
        <f t="shared" si="61"/>
        <v>0</v>
      </c>
      <c r="W105" s="1">
        <f t="shared" si="62"/>
        <v>0</v>
      </c>
      <c r="X105" s="1" t="str">
        <f t="shared" ca="1" si="63"/>
        <v/>
      </c>
    </row>
    <row r="106" spans="10:24" ht="13.75" customHeight="1" x14ac:dyDescent="0.2">
      <c r="J106" s="11" t="str">
        <f t="shared" ca="1" si="55"/>
        <v/>
      </c>
      <c r="N106" s="18" t="str">
        <f t="shared" ca="1" si="56"/>
        <v/>
      </c>
      <c r="P106" s="1">
        <f t="shared" si="57"/>
        <v>0</v>
      </c>
      <c r="Q106" s="1">
        <f t="shared" ca="1" si="64"/>
        <v>0</v>
      </c>
      <c r="R106" s="1">
        <f t="shared" si="58"/>
        <v>0</v>
      </c>
      <c r="S106" s="1">
        <f t="shared" ca="1" si="59"/>
        <v>6792</v>
      </c>
      <c r="T106" s="1" t="str">
        <f>IF(H106="","",VLOOKUP(H106,'Соль SKU'!$A$1:$B$150,2,0))</f>
        <v/>
      </c>
      <c r="U106" s="1">
        <f t="shared" si="60"/>
        <v>9.4117647058823533</v>
      </c>
      <c r="V106" s="1">
        <f t="shared" si="61"/>
        <v>0</v>
      </c>
      <c r="W106" s="1">
        <f t="shared" si="62"/>
        <v>0</v>
      </c>
      <c r="X106" s="1" t="str">
        <f t="shared" ca="1" si="63"/>
        <v/>
      </c>
    </row>
    <row r="107" spans="10:24" ht="13.75" customHeight="1" x14ac:dyDescent="0.2">
      <c r="J107" s="11" t="str">
        <f t="shared" ca="1" si="55"/>
        <v/>
      </c>
      <c r="N107" s="18" t="str">
        <f t="shared" ca="1" si="56"/>
        <v/>
      </c>
      <c r="P107" s="1">
        <f t="shared" si="57"/>
        <v>0</v>
      </c>
      <c r="Q107" s="1">
        <f t="shared" ca="1" si="64"/>
        <v>0</v>
      </c>
      <c r="R107" s="1">
        <f t="shared" si="58"/>
        <v>0</v>
      </c>
      <c r="S107" s="1">
        <f t="shared" ca="1" si="59"/>
        <v>6792</v>
      </c>
      <c r="T107" s="1" t="str">
        <f>IF(H107="","",VLOOKUP(H107,'Соль SKU'!$A$1:$B$150,2,0))</f>
        <v/>
      </c>
      <c r="U107" s="1">
        <f t="shared" si="60"/>
        <v>9.4117647058823533</v>
      </c>
      <c r="V107" s="1">
        <f t="shared" si="61"/>
        <v>0</v>
      </c>
      <c r="W107" s="1">
        <f t="shared" si="62"/>
        <v>0</v>
      </c>
      <c r="X107" s="1" t="str">
        <f t="shared" ca="1" si="63"/>
        <v/>
      </c>
    </row>
    <row r="108" spans="10:24" ht="13.75" customHeight="1" x14ac:dyDescent="0.2">
      <c r="J108" s="11" t="str">
        <f t="shared" ca="1" si="55"/>
        <v/>
      </c>
      <c r="N108" s="18" t="str">
        <f t="shared" ca="1" si="56"/>
        <v/>
      </c>
      <c r="P108" s="1">
        <f t="shared" si="57"/>
        <v>0</v>
      </c>
      <c r="Q108" s="1">
        <f t="shared" ca="1" si="64"/>
        <v>0</v>
      </c>
      <c r="R108" s="1">
        <f t="shared" si="58"/>
        <v>0</v>
      </c>
      <c r="S108" s="1">
        <f t="shared" ca="1" si="59"/>
        <v>6792</v>
      </c>
      <c r="T108" s="1" t="str">
        <f>IF(H108="","",VLOOKUP(H108,'Соль SKU'!$A$1:$B$150,2,0))</f>
        <v/>
      </c>
      <c r="U108" s="1">
        <f t="shared" si="60"/>
        <v>9.4117647058823533</v>
      </c>
      <c r="V108" s="1">
        <f t="shared" si="61"/>
        <v>0</v>
      </c>
      <c r="W108" s="1">
        <f t="shared" si="62"/>
        <v>0</v>
      </c>
      <c r="X108" s="1" t="str">
        <f t="shared" ca="1" si="63"/>
        <v/>
      </c>
    </row>
    <row r="109" spans="10:24" ht="13.75" customHeight="1" x14ac:dyDescent="0.2">
      <c r="J109" s="11" t="str">
        <f t="shared" ca="1" si="55"/>
        <v/>
      </c>
      <c r="N109" s="18" t="str">
        <f t="shared" ca="1" si="56"/>
        <v/>
      </c>
      <c r="P109" s="1">
        <f t="shared" si="57"/>
        <v>0</v>
      </c>
      <c r="Q109" s="1">
        <f t="shared" ca="1" si="64"/>
        <v>0</v>
      </c>
      <c r="R109" s="1">
        <f t="shared" si="58"/>
        <v>0</v>
      </c>
      <c r="S109" s="1">
        <f t="shared" ca="1" si="59"/>
        <v>6792</v>
      </c>
      <c r="T109" s="1" t="str">
        <f>IF(H109="","",VLOOKUP(H109,'Соль SKU'!$A$1:$B$150,2,0))</f>
        <v/>
      </c>
      <c r="U109" s="1">
        <f t="shared" si="60"/>
        <v>9.4117647058823533</v>
      </c>
      <c r="V109" s="1">
        <f t="shared" si="61"/>
        <v>0</v>
      </c>
      <c r="W109" s="1">
        <f t="shared" si="62"/>
        <v>0</v>
      </c>
      <c r="X109" s="1" t="str">
        <f t="shared" ca="1" si="63"/>
        <v/>
      </c>
    </row>
    <row r="110" spans="10:24" ht="13.75" customHeight="1" x14ac:dyDescent="0.2">
      <c r="J110" s="11" t="str">
        <f t="shared" ca="1" si="55"/>
        <v/>
      </c>
      <c r="N110" s="18" t="str">
        <f t="shared" ca="1" si="56"/>
        <v/>
      </c>
      <c r="P110" s="1">
        <f t="shared" si="57"/>
        <v>0</v>
      </c>
      <c r="Q110" s="1">
        <f t="shared" ca="1" si="64"/>
        <v>0</v>
      </c>
      <c r="R110" s="1">
        <f t="shared" si="58"/>
        <v>0</v>
      </c>
      <c r="S110" s="1">
        <f t="shared" ca="1" si="59"/>
        <v>6792</v>
      </c>
      <c r="T110" s="1" t="str">
        <f>IF(H110="","",VLOOKUP(H110,'Соль SKU'!$A$1:$B$150,2,0))</f>
        <v/>
      </c>
      <c r="U110" s="1">
        <f t="shared" si="60"/>
        <v>9.4117647058823533</v>
      </c>
      <c r="V110" s="1">
        <f t="shared" si="61"/>
        <v>0</v>
      </c>
      <c r="W110" s="1">
        <f t="shared" si="62"/>
        <v>0</v>
      </c>
      <c r="X110" s="1" t="str">
        <f t="shared" ca="1" si="63"/>
        <v/>
      </c>
    </row>
    <row r="111" spans="10:24" ht="13.75" customHeight="1" x14ac:dyDescent="0.2">
      <c r="J111" s="11" t="str">
        <f t="shared" ca="1" si="55"/>
        <v/>
      </c>
      <c r="N111" s="18" t="str">
        <f t="shared" ca="1" si="56"/>
        <v/>
      </c>
      <c r="P111" s="1">
        <f t="shared" si="57"/>
        <v>0</v>
      </c>
      <c r="Q111" s="1">
        <f t="shared" ca="1" si="64"/>
        <v>0</v>
      </c>
      <c r="R111" s="1">
        <f t="shared" si="58"/>
        <v>0</v>
      </c>
      <c r="S111" s="1">
        <f t="shared" ca="1" si="59"/>
        <v>6792</v>
      </c>
      <c r="T111" s="1" t="str">
        <f>IF(H111="","",VLOOKUP(H111,'Соль SKU'!$A$1:$B$150,2,0))</f>
        <v/>
      </c>
      <c r="U111" s="1">
        <f t="shared" si="60"/>
        <v>9.4117647058823533</v>
      </c>
      <c r="V111" s="1">
        <f t="shared" si="61"/>
        <v>0</v>
      </c>
      <c r="W111" s="1">
        <f t="shared" si="62"/>
        <v>0</v>
      </c>
      <c r="X111" s="1" t="str">
        <f t="shared" ca="1" si="63"/>
        <v/>
      </c>
    </row>
    <row r="112" spans="10:24" ht="13.75" customHeight="1" x14ac:dyDescent="0.2">
      <c r="J112" s="11" t="str">
        <f t="shared" ca="1" si="55"/>
        <v/>
      </c>
      <c r="N112" s="18" t="str">
        <f t="shared" ca="1" si="56"/>
        <v/>
      </c>
      <c r="P112" s="1">
        <f t="shared" si="57"/>
        <v>0</v>
      </c>
      <c r="Q112" s="1">
        <f t="shared" ca="1" si="64"/>
        <v>0</v>
      </c>
      <c r="R112" s="1">
        <f t="shared" si="58"/>
        <v>0</v>
      </c>
      <c r="S112" s="1">
        <f t="shared" ca="1" si="59"/>
        <v>6792</v>
      </c>
      <c r="T112" s="1" t="str">
        <f>IF(H112="","",VLOOKUP(H112,'Соль SKU'!$A$1:$B$150,2,0))</f>
        <v/>
      </c>
      <c r="U112" s="1">
        <f t="shared" si="60"/>
        <v>9.4117647058823533</v>
      </c>
      <c r="V112" s="1">
        <f t="shared" si="61"/>
        <v>0</v>
      </c>
      <c r="W112" s="1">
        <f t="shared" si="62"/>
        <v>0</v>
      </c>
      <c r="X112" s="1" t="str">
        <f t="shared" ca="1" si="63"/>
        <v/>
      </c>
    </row>
    <row r="113" spans="10:24" ht="13.75" customHeight="1" x14ac:dyDescent="0.2">
      <c r="J113" s="11" t="str">
        <f t="shared" ca="1" si="55"/>
        <v/>
      </c>
      <c r="N113" s="18" t="str">
        <f t="shared" ca="1" si="56"/>
        <v/>
      </c>
      <c r="P113" s="1">
        <f t="shared" si="57"/>
        <v>0</v>
      </c>
      <c r="Q113" s="1">
        <f t="shared" ca="1" si="64"/>
        <v>0</v>
      </c>
      <c r="R113" s="1">
        <f t="shared" si="58"/>
        <v>0</v>
      </c>
      <c r="S113" s="1">
        <f t="shared" ca="1" si="59"/>
        <v>6792</v>
      </c>
      <c r="T113" s="1" t="str">
        <f>IF(H113="","",VLOOKUP(H113,'Соль SKU'!$A$1:$B$150,2,0))</f>
        <v/>
      </c>
      <c r="U113" s="1">
        <f t="shared" si="60"/>
        <v>9.4117647058823533</v>
      </c>
      <c r="V113" s="1">
        <f t="shared" si="61"/>
        <v>0</v>
      </c>
      <c r="W113" s="1">
        <f t="shared" si="62"/>
        <v>0</v>
      </c>
      <c r="X113" s="1" t="str">
        <f t="shared" ca="1" si="63"/>
        <v/>
      </c>
    </row>
    <row r="114" spans="10:24" ht="13.75" customHeight="1" x14ac:dyDescent="0.2">
      <c r="J114" s="11" t="str">
        <f t="shared" ca="1" si="55"/>
        <v/>
      </c>
      <c r="N114" s="18" t="str">
        <f t="shared" ca="1" si="56"/>
        <v/>
      </c>
      <c r="P114" s="1">
        <f t="shared" si="57"/>
        <v>0</v>
      </c>
      <c r="Q114" s="1">
        <f t="shared" ca="1" si="64"/>
        <v>0</v>
      </c>
      <c r="R114" s="1">
        <f t="shared" si="58"/>
        <v>0</v>
      </c>
      <c r="S114" s="1">
        <f t="shared" ca="1" si="59"/>
        <v>6792</v>
      </c>
      <c r="T114" s="1" t="str">
        <f>IF(H114="","",VLOOKUP(H114,'Соль SKU'!$A$1:$B$150,2,0))</f>
        <v/>
      </c>
      <c r="U114" s="1">
        <f t="shared" si="60"/>
        <v>9.4117647058823533</v>
      </c>
      <c r="V114" s="1">
        <f t="shared" si="61"/>
        <v>0</v>
      </c>
      <c r="W114" s="1">
        <f t="shared" si="62"/>
        <v>0</v>
      </c>
      <c r="X114" s="1" t="str">
        <f t="shared" ca="1" si="63"/>
        <v/>
      </c>
    </row>
    <row r="115" spans="10:24" ht="13.75" customHeight="1" x14ac:dyDescent="0.2">
      <c r="J115" s="11" t="str">
        <f t="shared" ca="1" si="55"/>
        <v/>
      </c>
      <c r="N115" s="18" t="str">
        <f t="shared" ca="1" si="56"/>
        <v/>
      </c>
      <c r="P115" s="1">
        <f t="shared" si="57"/>
        <v>0</v>
      </c>
      <c r="Q115" s="1">
        <f t="shared" ca="1" si="64"/>
        <v>0</v>
      </c>
      <c r="R115" s="1">
        <f t="shared" si="58"/>
        <v>0</v>
      </c>
      <c r="S115" s="1">
        <f t="shared" ca="1" si="59"/>
        <v>6792</v>
      </c>
      <c r="T115" s="1" t="str">
        <f>IF(H115="","",VLOOKUP(H115,'Соль SKU'!$A$1:$B$150,2,0))</f>
        <v/>
      </c>
      <c r="U115" s="1">
        <f t="shared" si="60"/>
        <v>9.4117647058823533</v>
      </c>
      <c r="V115" s="1">
        <f t="shared" si="61"/>
        <v>0</v>
      </c>
      <c r="W115" s="1">
        <f t="shared" si="62"/>
        <v>0</v>
      </c>
      <c r="X115" s="1" t="str">
        <f t="shared" ca="1" si="63"/>
        <v/>
      </c>
    </row>
    <row r="116" spans="10:24" ht="13.75" customHeight="1" x14ac:dyDescent="0.2">
      <c r="J116" s="11" t="str">
        <f t="shared" ca="1" si="55"/>
        <v/>
      </c>
      <c r="N116" s="18" t="str">
        <f t="shared" ca="1" si="56"/>
        <v/>
      </c>
      <c r="P116" s="1">
        <f t="shared" si="57"/>
        <v>0</v>
      </c>
      <c r="Q116" s="1">
        <f t="shared" ca="1" si="64"/>
        <v>0</v>
      </c>
      <c r="R116" s="1">
        <f t="shared" si="58"/>
        <v>0</v>
      </c>
      <c r="S116" s="1">
        <f t="shared" ca="1" si="59"/>
        <v>6792</v>
      </c>
      <c r="T116" s="1" t="str">
        <f>IF(H116="","",VLOOKUP(H116,'Соль SKU'!$A$1:$B$150,2,0))</f>
        <v/>
      </c>
      <c r="U116" s="1">
        <f t="shared" si="60"/>
        <v>9.4117647058823533</v>
      </c>
      <c r="V116" s="1">
        <f t="shared" si="61"/>
        <v>0</v>
      </c>
      <c r="W116" s="1">
        <f t="shared" si="62"/>
        <v>0</v>
      </c>
      <c r="X116" s="1" t="str">
        <f t="shared" ca="1" si="63"/>
        <v/>
      </c>
    </row>
    <row r="117" spans="10:24" ht="13.75" customHeight="1" x14ac:dyDescent="0.2">
      <c r="J117" s="11" t="str">
        <f t="shared" ca="1" si="55"/>
        <v/>
      </c>
      <c r="N117" s="18" t="str">
        <f t="shared" ca="1" si="56"/>
        <v/>
      </c>
      <c r="P117" s="1">
        <f t="shared" si="57"/>
        <v>0</v>
      </c>
      <c r="Q117" s="1">
        <f t="shared" ca="1" si="64"/>
        <v>0</v>
      </c>
      <c r="R117" s="1">
        <f t="shared" si="58"/>
        <v>0</v>
      </c>
      <c r="S117" s="1">
        <f t="shared" ca="1" si="59"/>
        <v>6792</v>
      </c>
      <c r="T117" s="1" t="str">
        <f>IF(H117="","",VLOOKUP(H117,'Соль SKU'!$A$1:$B$150,2,0))</f>
        <v/>
      </c>
      <c r="U117" s="1">
        <f t="shared" si="60"/>
        <v>9.4117647058823533</v>
      </c>
      <c r="V117" s="1">
        <f t="shared" si="61"/>
        <v>0</v>
      </c>
      <c r="W117" s="1">
        <f t="shared" si="62"/>
        <v>0</v>
      </c>
      <c r="X117" s="1" t="str">
        <f t="shared" ca="1" si="63"/>
        <v/>
      </c>
    </row>
    <row r="118" spans="10:24" ht="13.75" customHeight="1" x14ac:dyDescent="0.2">
      <c r="J118" s="11" t="str">
        <f t="shared" ca="1" si="55"/>
        <v/>
      </c>
      <c r="N118" s="18" t="str">
        <f t="shared" ca="1" si="56"/>
        <v/>
      </c>
      <c r="P118" s="1">
        <f t="shared" si="57"/>
        <v>0</v>
      </c>
      <c r="Q118" s="1">
        <f t="shared" ca="1" si="64"/>
        <v>0</v>
      </c>
      <c r="R118" s="1">
        <f t="shared" si="58"/>
        <v>0</v>
      </c>
      <c r="S118" s="1">
        <f t="shared" ca="1" si="59"/>
        <v>6792</v>
      </c>
      <c r="T118" s="1" t="str">
        <f>IF(H118="","",VLOOKUP(H118,'Соль SKU'!$A$1:$B$150,2,0))</f>
        <v/>
      </c>
      <c r="U118" s="1">
        <f t="shared" si="60"/>
        <v>9.4117647058823533</v>
      </c>
      <c r="V118" s="1">
        <f t="shared" si="61"/>
        <v>0</v>
      </c>
      <c r="W118" s="1">
        <f t="shared" si="62"/>
        <v>0</v>
      </c>
      <c r="X118" s="1" t="str">
        <f t="shared" ca="1" si="63"/>
        <v/>
      </c>
    </row>
    <row r="119" spans="10:24" ht="13.75" customHeight="1" x14ac:dyDescent="0.2">
      <c r="J119" s="11" t="str">
        <f t="shared" ca="1" si="55"/>
        <v/>
      </c>
      <c r="N119" s="18" t="str">
        <f t="shared" ca="1" si="56"/>
        <v/>
      </c>
      <c r="P119" s="1">
        <f t="shared" si="57"/>
        <v>0</v>
      </c>
      <c r="Q119" s="1">
        <f t="shared" ca="1" si="64"/>
        <v>0</v>
      </c>
      <c r="R119" s="1">
        <f t="shared" si="58"/>
        <v>0</v>
      </c>
      <c r="S119" s="1">
        <f t="shared" ca="1" si="59"/>
        <v>6792</v>
      </c>
      <c r="T119" s="1" t="str">
        <f>IF(H119="","",VLOOKUP(H119,'Соль SKU'!$A$1:$B$150,2,0))</f>
        <v/>
      </c>
      <c r="U119" s="1">
        <f t="shared" si="60"/>
        <v>9.4117647058823533</v>
      </c>
      <c r="V119" s="1">
        <f t="shared" si="61"/>
        <v>0</v>
      </c>
      <c r="W119" s="1">
        <f t="shared" si="62"/>
        <v>0</v>
      </c>
      <c r="X119" s="1" t="str">
        <f t="shared" ca="1" si="63"/>
        <v/>
      </c>
    </row>
    <row r="120" spans="10:24" ht="13.75" customHeight="1" x14ac:dyDescent="0.2">
      <c r="J120" s="11" t="str">
        <f t="shared" ca="1" si="55"/>
        <v/>
      </c>
      <c r="N120" s="18" t="str">
        <f t="shared" ca="1" si="56"/>
        <v/>
      </c>
      <c r="P120" s="1">
        <f t="shared" si="57"/>
        <v>0</v>
      </c>
      <c r="Q120" s="1">
        <f t="shared" ca="1" si="64"/>
        <v>0</v>
      </c>
      <c r="R120" s="1">
        <f t="shared" si="58"/>
        <v>0</v>
      </c>
      <c r="S120" s="1">
        <f t="shared" ca="1" si="59"/>
        <v>6792</v>
      </c>
      <c r="T120" s="1" t="str">
        <f>IF(H120="","",VLOOKUP(H120,'Соль SKU'!$A$1:$B$150,2,0))</f>
        <v/>
      </c>
      <c r="U120" s="1">
        <f t="shared" si="60"/>
        <v>9.4117647058823533</v>
      </c>
      <c r="V120" s="1">
        <f t="shared" si="61"/>
        <v>0</v>
      </c>
      <c r="W120" s="1">
        <f t="shared" si="62"/>
        <v>0</v>
      </c>
      <c r="X120" s="1" t="str">
        <f t="shared" ca="1" si="63"/>
        <v/>
      </c>
    </row>
    <row r="121" spans="10:24" ht="13.75" customHeight="1" x14ac:dyDescent="0.2">
      <c r="J121" s="11" t="str">
        <f t="shared" ca="1" si="55"/>
        <v/>
      </c>
      <c r="N121" s="18" t="str">
        <f t="shared" ca="1" si="56"/>
        <v/>
      </c>
      <c r="P121" s="1">
        <f t="shared" si="57"/>
        <v>0</v>
      </c>
      <c r="Q121" s="1">
        <f t="shared" ca="1" si="64"/>
        <v>0</v>
      </c>
      <c r="R121" s="1">
        <f t="shared" si="58"/>
        <v>0</v>
      </c>
      <c r="S121" s="1">
        <f t="shared" ca="1" si="59"/>
        <v>6792</v>
      </c>
      <c r="T121" s="1" t="str">
        <f>IF(H121="","",VLOOKUP(H121,'Соль SKU'!$A$1:$B$150,2,0))</f>
        <v/>
      </c>
      <c r="U121" s="1">
        <f t="shared" si="60"/>
        <v>9.4117647058823533</v>
      </c>
      <c r="V121" s="1">
        <f t="shared" si="61"/>
        <v>0</v>
      </c>
      <c r="W121" s="1">
        <f t="shared" si="62"/>
        <v>0</v>
      </c>
      <c r="X121" s="1" t="str">
        <f t="shared" ca="1" si="63"/>
        <v/>
      </c>
    </row>
    <row r="122" spans="10:24" ht="13.75" customHeight="1" x14ac:dyDescent="0.2">
      <c r="J122" s="11" t="str">
        <f t="shared" ca="1" si="55"/>
        <v/>
      </c>
      <c r="N122" s="18" t="str">
        <f t="shared" ca="1" si="56"/>
        <v/>
      </c>
      <c r="P122" s="1">
        <f t="shared" si="57"/>
        <v>0</v>
      </c>
      <c r="Q122" s="1">
        <f t="shared" ca="1" si="64"/>
        <v>0</v>
      </c>
      <c r="R122" s="1">
        <f t="shared" si="58"/>
        <v>0</v>
      </c>
      <c r="S122" s="1">
        <f t="shared" ca="1" si="59"/>
        <v>6792</v>
      </c>
      <c r="T122" s="1" t="str">
        <f>IF(H122="","",VLOOKUP(H122,'Соль SKU'!$A$1:$B$150,2,0))</f>
        <v/>
      </c>
      <c r="U122" s="1">
        <f t="shared" si="60"/>
        <v>9.4117647058823533</v>
      </c>
      <c r="V122" s="1">
        <f t="shared" si="61"/>
        <v>0</v>
      </c>
      <c r="W122" s="1">
        <f t="shared" si="62"/>
        <v>0</v>
      </c>
      <c r="X122" s="1" t="str">
        <f t="shared" ca="1" si="63"/>
        <v/>
      </c>
    </row>
    <row r="123" spans="10:24" ht="13.75" customHeight="1" x14ac:dyDescent="0.2">
      <c r="J123" s="11" t="str">
        <f t="shared" ca="1" si="55"/>
        <v/>
      </c>
      <c r="N123" s="18" t="str">
        <f t="shared" ca="1" si="56"/>
        <v/>
      </c>
      <c r="P123" s="1">
        <f t="shared" si="57"/>
        <v>0</v>
      </c>
      <c r="Q123" s="1">
        <f t="shared" ca="1" si="64"/>
        <v>0</v>
      </c>
      <c r="R123" s="1">
        <f t="shared" si="58"/>
        <v>0</v>
      </c>
      <c r="S123" s="1">
        <f t="shared" ca="1" si="59"/>
        <v>6792</v>
      </c>
      <c r="T123" s="1" t="str">
        <f>IF(H123="","",VLOOKUP(H123,'Соль SKU'!$A$1:$B$150,2,0))</f>
        <v/>
      </c>
      <c r="U123" s="1">
        <f t="shared" si="60"/>
        <v>9.4117647058823533</v>
      </c>
      <c r="V123" s="1">
        <f t="shared" si="61"/>
        <v>0</v>
      </c>
      <c r="W123" s="1">
        <f t="shared" si="62"/>
        <v>0</v>
      </c>
      <c r="X123" s="1" t="str">
        <f t="shared" ca="1" si="63"/>
        <v/>
      </c>
    </row>
    <row r="124" spans="10:24" ht="13.75" customHeight="1" x14ac:dyDescent="0.2">
      <c r="J124" s="11" t="str">
        <f t="shared" ca="1" si="55"/>
        <v/>
      </c>
      <c r="N124" s="18" t="str">
        <f t="shared" ca="1" si="56"/>
        <v/>
      </c>
      <c r="P124" s="1">
        <f t="shared" si="57"/>
        <v>0</v>
      </c>
      <c r="Q124" s="1">
        <f t="shared" ca="1" si="64"/>
        <v>0</v>
      </c>
      <c r="R124" s="1">
        <f t="shared" si="58"/>
        <v>0</v>
      </c>
      <c r="S124" s="1">
        <f t="shared" ca="1" si="59"/>
        <v>6792</v>
      </c>
      <c r="T124" s="1" t="str">
        <f>IF(H124="","",VLOOKUP(H124,'Соль SKU'!$A$1:$B$150,2,0))</f>
        <v/>
      </c>
      <c r="U124" s="1">
        <f t="shared" si="60"/>
        <v>9.4117647058823533</v>
      </c>
      <c r="V124" s="1">
        <f t="shared" si="61"/>
        <v>0</v>
      </c>
      <c r="W124" s="1">
        <f t="shared" si="62"/>
        <v>0</v>
      </c>
      <c r="X124" s="1" t="str">
        <f t="shared" ca="1" si="63"/>
        <v/>
      </c>
    </row>
  </sheetData>
  <conditionalFormatting sqref="B2:B10 B12:B14 B16:B18 B20 B25:B124">
    <cfRule type="expression" dxfId="40" priority="37">
      <formula>$B2&lt;&gt;$T2</formula>
    </cfRule>
  </conditionalFormatting>
  <conditionalFormatting sqref="J1:J10 J12:J14 J16:J18 J20 J25:J1048576">
    <cfRule type="cellIs" dxfId="39" priority="38" operator="between">
      <formula>30</formula>
      <formula>100000</formula>
    </cfRule>
    <cfRule type="cellIs" dxfId="38" priority="39" operator="between">
      <formula>1</formula>
      <formula>29</formula>
    </cfRule>
    <cfRule type="cellIs" dxfId="37" priority="40" operator="between">
      <formula>-29</formula>
      <formula>-1</formula>
    </cfRule>
    <cfRule type="cellIs" dxfId="36" priority="41" operator="between">
      <formula>-1000000</formula>
      <formula>-30</formula>
    </cfRule>
  </conditionalFormatting>
  <conditionalFormatting sqref="B11">
    <cfRule type="expression" dxfId="35" priority="31">
      <formula>$B11&lt;&gt;$T11</formula>
    </cfRule>
  </conditionalFormatting>
  <conditionalFormatting sqref="J11">
    <cfRule type="cellIs" dxfId="34" priority="32" operator="between">
      <formula>30</formula>
      <formula>100000</formula>
    </cfRule>
    <cfRule type="cellIs" dxfId="33" priority="33" operator="between">
      <formula>1</formula>
      <formula>29</formula>
    </cfRule>
    <cfRule type="cellIs" dxfId="32" priority="34" operator="between">
      <formula>-29</formula>
      <formula>-1</formula>
    </cfRule>
    <cfRule type="cellIs" dxfId="31" priority="35" operator="between">
      <formula>-1000000</formula>
      <formula>-30</formula>
    </cfRule>
  </conditionalFormatting>
  <conditionalFormatting sqref="B15">
    <cfRule type="expression" dxfId="30" priority="26">
      <formula>$B15&lt;&gt;$T15</formula>
    </cfRule>
  </conditionalFormatting>
  <conditionalFormatting sqref="J15">
    <cfRule type="cellIs" dxfId="29" priority="27" operator="between">
      <formula>30</formula>
      <formula>100000</formula>
    </cfRule>
    <cfRule type="cellIs" dxfId="28" priority="28" operator="between">
      <formula>1</formula>
      <formula>29</formula>
    </cfRule>
    <cfRule type="cellIs" dxfId="27" priority="29" operator="between">
      <formula>-29</formula>
      <formula>-1</formula>
    </cfRule>
    <cfRule type="cellIs" dxfId="26" priority="30" operator="between">
      <formula>-1000000</formula>
      <formula>-30</formula>
    </cfRule>
  </conditionalFormatting>
  <conditionalFormatting sqref="J1">
    <cfRule type="expression" dxfId="25" priority="87">
      <formula>SUMIF(J2:J124,"&gt;0")-SUMIF(J2:J124,"&lt;0") &gt; 1</formula>
    </cfRule>
  </conditionalFormatting>
  <conditionalFormatting sqref="B19">
    <cfRule type="expression" dxfId="24" priority="21">
      <formula>$B19&lt;&gt;$T19</formula>
    </cfRule>
  </conditionalFormatting>
  <conditionalFormatting sqref="J19">
    <cfRule type="cellIs" dxfId="23" priority="22" operator="between">
      <formula>30</formula>
      <formula>100000</formula>
    </cfRule>
    <cfRule type="cellIs" dxfId="22" priority="23" operator="between">
      <formula>1</formula>
      <formula>29</formula>
    </cfRule>
    <cfRule type="cellIs" dxfId="21" priority="24" operator="between">
      <formula>-29</formula>
      <formula>-1</formula>
    </cfRule>
    <cfRule type="cellIs" dxfId="20" priority="25" operator="between">
      <formula>-1000000</formula>
      <formula>-30</formula>
    </cfRule>
  </conditionalFormatting>
  <conditionalFormatting sqref="B22">
    <cfRule type="expression" dxfId="19" priority="16">
      <formula>$B22&lt;&gt;$T22</formula>
    </cfRule>
  </conditionalFormatting>
  <conditionalFormatting sqref="J22">
    <cfRule type="cellIs" dxfId="18" priority="17" operator="between">
      <formula>30</formula>
      <formula>100000</formula>
    </cfRule>
    <cfRule type="cellIs" dxfId="17" priority="18" operator="between">
      <formula>1</formula>
      <formula>29</formula>
    </cfRule>
    <cfRule type="cellIs" dxfId="16" priority="19" operator="between">
      <formula>-29</formula>
      <formula>-1</formula>
    </cfRule>
    <cfRule type="cellIs" dxfId="15" priority="20" operator="between">
      <formula>-1000000</formula>
      <formula>-30</formula>
    </cfRule>
  </conditionalFormatting>
  <conditionalFormatting sqref="B21">
    <cfRule type="expression" dxfId="14" priority="11">
      <formula>$B21&lt;&gt;$T21</formula>
    </cfRule>
  </conditionalFormatting>
  <conditionalFormatting sqref="J21">
    <cfRule type="cellIs" dxfId="13" priority="12" operator="between">
      <formula>30</formula>
      <formula>100000</formula>
    </cfRule>
    <cfRule type="cellIs" dxfId="12" priority="13" operator="between">
      <formula>1</formula>
      <formula>29</formula>
    </cfRule>
    <cfRule type="cellIs" dxfId="11" priority="14" operator="between">
      <formula>-29</formula>
      <formula>-1</formula>
    </cfRule>
    <cfRule type="cellIs" dxfId="10" priority="15" operator="between">
      <formula>-1000000</formula>
      <formula>-30</formula>
    </cfRule>
  </conditionalFormatting>
  <conditionalFormatting sqref="B24">
    <cfRule type="expression" dxfId="9" priority="6">
      <formula>$B24&lt;&gt;$T24</formula>
    </cfRule>
  </conditionalFormatting>
  <conditionalFormatting sqref="J24">
    <cfRule type="cellIs" dxfId="8" priority="7" operator="between">
      <formula>30</formula>
      <formula>100000</formula>
    </cfRule>
    <cfRule type="cellIs" dxfId="7" priority="8" operator="between">
      <formula>1</formula>
      <formula>29</formula>
    </cfRule>
    <cfRule type="cellIs" dxfId="6" priority="9" operator="between">
      <formula>-29</formula>
      <formula>-1</formula>
    </cfRule>
    <cfRule type="cellIs" dxfId="5" priority="10" operator="between">
      <formula>-1000000</formula>
      <formula>-30</formula>
    </cfRule>
  </conditionalFormatting>
  <conditionalFormatting sqref="B23">
    <cfRule type="expression" dxfId="4" priority="1">
      <formula>$B23&lt;&gt;$T23</formula>
    </cfRule>
  </conditionalFormatting>
  <conditionalFormatting sqref="J23">
    <cfRule type="cellIs" dxfId="3" priority="2" operator="between">
      <formula>30</formula>
      <formula>100000</formula>
    </cfRule>
    <cfRule type="cellIs" dxfId="2" priority="3" operator="between">
      <formula>1</formula>
      <formula>29</formula>
    </cfRule>
    <cfRule type="cellIs" dxfId="1" priority="4" operator="between">
      <formula>-29</formula>
      <formula>-1</formula>
    </cfRule>
    <cfRule type="cellIs" dxfId="0" priority="5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B2:B124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E2:F124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H2:H124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675</v>
      </c>
    </row>
    <row r="2" spans="1:1" ht="14.5" customHeight="1" x14ac:dyDescent="0.2">
      <c r="A2" s="1" t="s">
        <v>685</v>
      </c>
    </row>
    <row r="3" spans="1:1" ht="14.5" customHeight="1" x14ac:dyDescent="0.2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1" t="s">
        <v>223</v>
      </c>
      <c r="B2" s="31">
        <v>-16</v>
      </c>
    </row>
    <row r="3" spans="1:2" x14ac:dyDescent="0.2">
      <c r="A3" s="31" t="s">
        <v>224</v>
      </c>
      <c r="B3" s="31">
        <v>-45.9</v>
      </c>
    </row>
    <row r="4" spans="1:2" x14ac:dyDescent="0.2">
      <c r="A4" s="31" t="s">
        <v>225</v>
      </c>
      <c r="B4" s="31">
        <v>0</v>
      </c>
    </row>
    <row r="5" spans="1:2" x14ac:dyDescent="0.2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1" t="s">
        <v>676</v>
      </c>
    </row>
    <row r="2" spans="1:1" x14ac:dyDescent="0.2">
      <c r="A2" s="31" t="s">
        <v>674</v>
      </c>
    </row>
    <row r="3" spans="1:1" x14ac:dyDescent="0.2">
      <c r="A3" s="31" t="s">
        <v>677</v>
      </c>
    </row>
    <row r="4" spans="1:1" x14ac:dyDescent="0.2">
      <c r="A4" s="31" t="s">
        <v>673</v>
      </c>
    </row>
    <row r="5" spans="1:1" x14ac:dyDescent="0.2">
      <c r="A5" s="31" t="s">
        <v>671</v>
      </c>
    </row>
    <row r="6" spans="1:1" x14ac:dyDescent="0.2">
      <c r="A6" s="31" t="s">
        <v>687</v>
      </c>
    </row>
    <row r="7" spans="1:1" x14ac:dyDescent="0.2">
      <c r="A7" s="31" t="s">
        <v>681</v>
      </c>
    </row>
    <row r="8" spans="1:1" x14ac:dyDescent="0.2">
      <c r="A8" s="31" t="s">
        <v>681</v>
      </c>
    </row>
    <row r="9" spans="1:1" x14ac:dyDescent="0.2">
      <c r="A9" s="31" t="s">
        <v>688</v>
      </c>
    </row>
    <row r="10" spans="1:1" x14ac:dyDescent="0.2">
      <c r="A10" s="31" t="s">
        <v>689</v>
      </c>
    </row>
    <row r="11" spans="1:1" x14ac:dyDescent="0.2">
      <c r="A11" s="31" t="s">
        <v>683</v>
      </c>
    </row>
    <row r="12" spans="1:1" x14ac:dyDescent="0.2">
      <c r="A12" s="31" t="s">
        <v>690</v>
      </c>
    </row>
    <row r="13" spans="1:1" x14ac:dyDescent="0.2">
      <c r="A13" s="31" t="s">
        <v>684</v>
      </c>
    </row>
    <row r="14" spans="1:1" x14ac:dyDescent="0.2">
      <c r="A14" s="31" t="s">
        <v>679</v>
      </c>
    </row>
    <row r="15" spans="1:1" x14ac:dyDescent="0.2">
      <c r="A15" s="31" t="s">
        <v>691</v>
      </c>
    </row>
    <row r="16" spans="1:1" x14ac:dyDescent="0.2">
      <c r="A16" s="31" t="s">
        <v>692</v>
      </c>
    </row>
    <row r="17" spans="1:1" x14ac:dyDescent="0.2">
      <c r="A17" s="31" t="s">
        <v>693</v>
      </c>
    </row>
    <row r="18" spans="1:1" x14ac:dyDescent="0.2">
      <c r="A18" s="31" t="s">
        <v>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539</v>
      </c>
      <c r="B2" s="31" t="s">
        <v>649</v>
      </c>
    </row>
    <row r="3" spans="1:2" x14ac:dyDescent="0.2">
      <c r="A3" s="31" t="s">
        <v>242</v>
      </c>
      <c r="B3" s="31" t="s">
        <v>649</v>
      </c>
    </row>
    <row r="4" spans="1:2" x14ac:dyDescent="0.2">
      <c r="A4" s="31" t="s">
        <v>546</v>
      </c>
      <c r="B4" s="31" t="s">
        <v>645</v>
      </c>
    </row>
    <row r="5" spans="1:2" x14ac:dyDescent="0.2">
      <c r="A5" s="31" t="s">
        <v>232</v>
      </c>
      <c r="B5" s="31" t="s">
        <v>645</v>
      </c>
    </row>
    <row r="6" spans="1:2" x14ac:dyDescent="0.2">
      <c r="A6" s="31" t="s">
        <v>695</v>
      </c>
      <c r="B6" s="31" t="s">
        <v>645</v>
      </c>
    </row>
    <row r="7" spans="1:2" x14ac:dyDescent="0.2">
      <c r="A7" s="31" t="s">
        <v>231</v>
      </c>
      <c r="B7" s="31" t="s">
        <v>645</v>
      </c>
    </row>
    <row r="8" spans="1:2" x14ac:dyDescent="0.2">
      <c r="A8" s="31" t="s">
        <v>696</v>
      </c>
      <c r="B8" s="31" t="s">
        <v>645</v>
      </c>
    </row>
    <row r="9" spans="1:2" x14ac:dyDescent="0.2">
      <c r="A9" s="31" t="s">
        <v>233</v>
      </c>
      <c r="B9" s="31" t="s">
        <v>645</v>
      </c>
    </row>
    <row r="10" spans="1:2" x14ac:dyDescent="0.2">
      <c r="A10" s="31" t="s">
        <v>551</v>
      </c>
      <c r="B10" s="31" t="s">
        <v>645</v>
      </c>
    </row>
    <row r="11" spans="1:2" x14ac:dyDescent="0.2">
      <c r="A11" s="31" t="s">
        <v>234</v>
      </c>
      <c r="B11" s="31" t="s">
        <v>645</v>
      </c>
    </row>
    <row r="12" spans="1:2" x14ac:dyDescent="0.2">
      <c r="A12" s="31" t="s">
        <v>545</v>
      </c>
      <c r="B12" s="31" t="s">
        <v>645</v>
      </c>
    </row>
    <row r="13" spans="1:2" x14ac:dyDescent="0.2">
      <c r="A13" s="31" t="s">
        <v>235</v>
      </c>
      <c r="B13" s="31" t="s">
        <v>645</v>
      </c>
    </row>
    <row r="14" spans="1:2" x14ac:dyDescent="0.2">
      <c r="A14" s="31" t="s">
        <v>549</v>
      </c>
      <c r="B14" s="31" t="s">
        <v>649</v>
      </c>
    </row>
    <row r="15" spans="1:2" x14ac:dyDescent="0.2">
      <c r="A15" s="31" t="s">
        <v>229</v>
      </c>
      <c r="B15" s="31" t="s">
        <v>649</v>
      </c>
    </row>
    <row r="16" spans="1:2" x14ac:dyDescent="0.2">
      <c r="A16" s="31" t="s">
        <v>552</v>
      </c>
      <c r="B16" s="31" t="s">
        <v>645</v>
      </c>
    </row>
    <row r="17" spans="1:2" x14ac:dyDescent="0.2">
      <c r="A17" s="31" t="s">
        <v>247</v>
      </c>
      <c r="B17" s="31" t="s">
        <v>645</v>
      </c>
    </row>
    <row r="18" spans="1:2" x14ac:dyDescent="0.2">
      <c r="A18" s="31" t="s">
        <v>553</v>
      </c>
      <c r="B18" s="31" t="s">
        <v>645</v>
      </c>
    </row>
    <row r="19" spans="1:2" x14ac:dyDescent="0.2">
      <c r="A19" s="31" t="s">
        <v>245</v>
      </c>
      <c r="B19" s="31" t="s">
        <v>645</v>
      </c>
    </row>
    <row r="20" spans="1:2" x14ac:dyDescent="0.2">
      <c r="A20" s="31" t="s">
        <v>697</v>
      </c>
      <c r="B20" s="31" t="s">
        <v>649</v>
      </c>
    </row>
    <row r="21" spans="1:2" x14ac:dyDescent="0.2">
      <c r="A21" s="31" t="s">
        <v>243</v>
      </c>
      <c r="B21" s="31" t="s">
        <v>649</v>
      </c>
    </row>
    <row r="22" spans="1:2" x14ac:dyDescent="0.2">
      <c r="A22" s="31" t="s">
        <v>556</v>
      </c>
      <c r="B22" s="31" t="s">
        <v>645</v>
      </c>
    </row>
    <row r="23" spans="1:2" x14ac:dyDescent="0.2">
      <c r="A23" s="31" t="s">
        <v>251</v>
      </c>
      <c r="B23" s="31" t="s">
        <v>645</v>
      </c>
    </row>
    <row r="24" spans="1:2" x14ac:dyDescent="0.2">
      <c r="A24" s="31" t="s">
        <v>698</v>
      </c>
      <c r="B24" s="31" t="s">
        <v>645</v>
      </c>
    </row>
    <row r="25" spans="1:2" x14ac:dyDescent="0.2">
      <c r="A25" s="31" t="s">
        <v>252</v>
      </c>
      <c r="B25" s="31" t="s">
        <v>645</v>
      </c>
    </row>
    <row r="26" spans="1:2" x14ac:dyDescent="0.2">
      <c r="A26" s="31" t="s">
        <v>699</v>
      </c>
      <c r="B26" s="31" t="s">
        <v>645</v>
      </c>
    </row>
    <row r="27" spans="1:2" x14ac:dyDescent="0.2">
      <c r="A27" s="31" t="s">
        <v>237</v>
      </c>
      <c r="B27" s="31" t="s">
        <v>645</v>
      </c>
    </row>
    <row r="28" spans="1:2" x14ac:dyDescent="0.2">
      <c r="A28" s="31" t="s">
        <v>700</v>
      </c>
      <c r="B28" s="31" t="s">
        <v>645</v>
      </c>
    </row>
    <row r="29" spans="1:2" x14ac:dyDescent="0.2">
      <c r="A29" s="31" t="s">
        <v>238</v>
      </c>
      <c r="B29" s="31" t="s">
        <v>645</v>
      </c>
    </row>
    <row r="30" spans="1:2" x14ac:dyDescent="0.2">
      <c r="A30" s="31" t="s">
        <v>538</v>
      </c>
      <c r="B30" s="31" t="s">
        <v>636</v>
      </c>
    </row>
    <row r="31" spans="1:2" x14ac:dyDescent="0.2">
      <c r="A31" s="31" t="s">
        <v>701</v>
      </c>
      <c r="B31" s="31" t="s">
        <v>636</v>
      </c>
    </row>
    <row r="32" spans="1:2" x14ac:dyDescent="0.2">
      <c r="A32" s="31" t="s">
        <v>240</v>
      </c>
      <c r="B32" s="31" t="s">
        <v>636</v>
      </c>
    </row>
    <row r="33" spans="1:2" x14ac:dyDescent="0.2">
      <c r="A33" s="31" t="s">
        <v>702</v>
      </c>
      <c r="B33" s="31" t="s">
        <v>636</v>
      </c>
    </row>
    <row r="34" spans="1:2" x14ac:dyDescent="0.2">
      <c r="A34" s="31" t="s">
        <v>239</v>
      </c>
      <c r="B34" s="31" t="s">
        <v>636</v>
      </c>
    </row>
    <row r="35" spans="1:2" x14ac:dyDescent="0.2">
      <c r="A35" s="31" t="s">
        <v>703</v>
      </c>
      <c r="B35" s="31" t="s">
        <v>636</v>
      </c>
    </row>
    <row r="36" spans="1:2" x14ac:dyDescent="0.2">
      <c r="A36" s="31" t="s">
        <v>230</v>
      </c>
      <c r="B36" s="31" t="s">
        <v>636</v>
      </c>
    </row>
    <row r="37" spans="1:2" x14ac:dyDescent="0.2">
      <c r="A37" s="31" t="s">
        <v>704</v>
      </c>
      <c r="B37" s="31" t="s">
        <v>645</v>
      </c>
    </row>
    <row r="38" spans="1:2" x14ac:dyDescent="0.2">
      <c r="A38" s="31" t="s">
        <v>236</v>
      </c>
      <c r="B38" s="31" t="s">
        <v>645</v>
      </c>
    </row>
    <row r="39" spans="1:2" x14ac:dyDescent="0.2">
      <c r="A39" s="31" t="s">
        <v>705</v>
      </c>
      <c r="B39" s="31" t="s">
        <v>645</v>
      </c>
    </row>
    <row r="40" spans="1:2" x14ac:dyDescent="0.2">
      <c r="A40" s="31" t="s">
        <v>246</v>
      </c>
      <c r="B40" s="31" t="s">
        <v>645</v>
      </c>
    </row>
    <row r="41" spans="1:2" x14ac:dyDescent="0.2">
      <c r="A41" s="31" t="s">
        <v>706</v>
      </c>
      <c r="B41" s="31" t="s">
        <v>645</v>
      </c>
    </row>
    <row r="42" spans="1:2" x14ac:dyDescent="0.2">
      <c r="A42" s="31" t="s">
        <v>250</v>
      </c>
      <c r="B42" s="31" t="s">
        <v>645</v>
      </c>
    </row>
    <row r="43" spans="1:2" x14ac:dyDescent="0.2">
      <c r="A43" s="31" t="s">
        <v>707</v>
      </c>
      <c r="B43" s="31" t="s">
        <v>645</v>
      </c>
    </row>
    <row r="44" spans="1:2" x14ac:dyDescent="0.2">
      <c r="A44" s="31" t="s">
        <v>248</v>
      </c>
      <c r="B44" s="31" t="s">
        <v>645</v>
      </c>
    </row>
    <row r="45" spans="1:2" x14ac:dyDescent="0.2">
      <c r="A45" s="31" t="s">
        <v>708</v>
      </c>
      <c r="B45" s="31" t="s">
        <v>636</v>
      </c>
    </row>
    <row r="46" spans="1:2" x14ac:dyDescent="0.2">
      <c r="A46" s="31" t="s">
        <v>244</v>
      </c>
      <c r="B46" s="31" t="s">
        <v>636</v>
      </c>
    </row>
    <row r="47" spans="1:2" x14ac:dyDescent="0.2">
      <c r="A47" s="31" t="s">
        <v>709</v>
      </c>
      <c r="B47" s="31" t="s">
        <v>636</v>
      </c>
    </row>
    <row r="48" spans="1:2" x14ac:dyDescent="0.2">
      <c r="A48" s="31" t="s">
        <v>249</v>
      </c>
      <c r="B48" s="31" t="s">
        <v>636</v>
      </c>
    </row>
    <row r="49" spans="1:2" x14ac:dyDescent="0.2">
      <c r="A49" s="31" t="s">
        <v>544</v>
      </c>
      <c r="B49" s="31" t="s">
        <v>647</v>
      </c>
    </row>
    <row r="50" spans="1:2" x14ac:dyDescent="0.2">
      <c r="A50" s="31" t="s">
        <v>241</v>
      </c>
      <c r="B50" s="31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41</cp:revision>
  <dcterms:created xsi:type="dcterms:W3CDTF">2020-12-13T08:44:49Z</dcterms:created>
  <dcterms:modified xsi:type="dcterms:W3CDTF">2021-07-21T10:03:10Z</dcterms:modified>
  <dc:language>en-US</dc:language>
</cp:coreProperties>
</file>