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ozzarella/"/>
    </mc:Choice>
  </mc:AlternateContent>
  <xr:revisionPtr revIDLastSave="0" documentId="13_ncr:1_{A80E70BA-E546-B747-BB41-A7389A5C9BD9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2" i="4" l="1"/>
  <c r="V62" i="4"/>
  <c r="W62" i="4" s="1"/>
  <c r="U62" i="4"/>
  <c r="T62" i="4"/>
  <c r="R62" i="4"/>
  <c r="Q62" i="4"/>
  <c r="P62" i="4"/>
  <c r="N62" i="4"/>
  <c r="J62" i="4"/>
  <c r="X61" i="4"/>
  <c r="N61" i="4" s="1"/>
  <c r="V61" i="4"/>
  <c r="W61" i="4" s="1"/>
  <c r="U61" i="4"/>
  <c r="T61" i="4"/>
  <c r="R61" i="4"/>
  <c r="Q61" i="4"/>
  <c r="P61" i="4"/>
  <c r="J61" i="4"/>
  <c r="X60" i="4"/>
  <c r="N60" i="4" s="1"/>
  <c r="W60" i="4"/>
  <c r="V60" i="4"/>
  <c r="U60" i="4"/>
  <c r="T60" i="4"/>
  <c r="R60" i="4"/>
  <c r="Q60" i="4"/>
  <c r="P60" i="4"/>
  <c r="J60" i="4"/>
  <c r="X59" i="4"/>
  <c r="V59" i="4"/>
  <c r="W59" i="4" s="1"/>
  <c r="U59" i="4"/>
  <c r="T59" i="4"/>
  <c r="R59" i="4"/>
  <c r="Q59" i="4"/>
  <c r="P59" i="4"/>
  <c r="N59" i="4"/>
  <c r="J59" i="4"/>
  <c r="X58" i="4"/>
  <c r="W58" i="4"/>
  <c r="V58" i="4"/>
  <c r="U58" i="4"/>
  <c r="T58" i="4"/>
  <c r="R58" i="4"/>
  <c r="Q58" i="4"/>
  <c r="P58" i="4"/>
  <c r="N58" i="4"/>
  <c r="J58" i="4"/>
  <c r="X57" i="4"/>
  <c r="N57" i="4" s="1"/>
  <c r="V57" i="4"/>
  <c r="W57" i="4" s="1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W55" i="4" s="1"/>
  <c r="U55" i="4"/>
  <c r="T55" i="4"/>
  <c r="R55" i="4"/>
  <c r="Q55" i="4"/>
  <c r="P55" i="4"/>
  <c r="J55" i="4"/>
  <c r="X54" i="4"/>
  <c r="V54" i="4"/>
  <c r="W54" i="4" s="1"/>
  <c r="U54" i="4"/>
  <c r="T54" i="4"/>
  <c r="R54" i="4"/>
  <c r="Q54" i="4"/>
  <c r="P54" i="4"/>
  <c r="N54" i="4"/>
  <c r="J54" i="4"/>
  <c r="X53" i="4"/>
  <c r="N53" i="4" s="1"/>
  <c r="V53" i="4"/>
  <c r="W53" i="4" s="1"/>
  <c r="U53" i="4"/>
  <c r="T53" i="4"/>
  <c r="R53" i="4"/>
  <c r="Q53" i="4"/>
  <c r="P53" i="4"/>
  <c r="J53" i="4"/>
  <c r="X52" i="4"/>
  <c r="W52" i="4"/>
  <c r="V52" i="4"/>
  <c r="U52" i="4"/>
  <c r="T52" i="4"/>
  <c r="R52" i="4"/>
  <c r="Q52" i="4"/>
  <c r="P52" i="4"/>
  <c r="N52" i="4"/>
  <c r="J52" i="4"/>
  <c r="X51" i="4"/>
  <c r="V51" i="4"/>
  <c r="U51" i="4"/>
  <c r="T51" i="4"/>
  <c r="R51" i="4"/>
  <c r="Q51" i="4"/>
  <c r="P51" i="4"/>
  <c r="N51" i="4"/>
  <c r="J51" i="4"/>
  <c r="X50" i="4"/>
  <c r="W50" i="4"/>
  <c r="V50" i="4"/>
  <c r="U50" i="4"/>
  <c r="T50" i="4"/>
  <c r="R50" i="4"/>
  <c r="Q50" i="4"/>
  <c r="P50" i="4"/>
  <c r="N50" i="4"/>
  <c r="J50" i="4"/>
  <c r="X49" i="4"/>
  <c r="N49" i="4" s="1"/>
  <c r="V49" i="4"/>
  <c r="W49" i="4" s="1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W47" i="4" s="1"/>
  <c r="U47" i="4"/>
  <c r="T47" i="4"/>
  <c r="R47" i="4"/>
  <c r="Q47" i="4"/>
  <c r="P47" i="4"/>
  <c r="J47" i="4"/>
  <c r="X46" i="4"/>
  <c r="V46" i="4"/>
  <c r="W46" i="4" s="1"/>
  <c r="U46" i="4"/>
  <c r="T46" i="4"/>
  <c r="R46" i="4"/>
  <c r="Q46" i="4"/>
  <c r="P46" i="4"/>
  <c r="N46" i="4"/>
  <c r="J46" i="4"/>
  <c r="X45" i="4"/>
  <c r="N45" i="4" s="1"/>
  <c r="V45" i="4"/>
  <c r="W45" i="4" s="1"/>
  <c r="U45" i="4"/>
  <c r="T45" i="4"/>
  <c r="R45" i="4"/>
  <c r="Q45" i="4"/>
  <c r="P45" i="4"/>
  <c r="J45" i="4"/>
  <c r="X44" i="4"/>
  <c r="W44" i="4"/>
  <c r="V44" i="4"/>
  <c r="U44" i="4"/>
  <c r="T44" i="4"/>
  <c r="R44" i="4"/>
  <c r="Q44" i="4"/>
  <c r="P44" i="4"/>
  <c r="N44" i="4"/>
  <c r="J44" i="4"/>
  <c r="X43" i="4"/>
  <c r="V43" i="4"/>
  <c r="W43" i="4" s="1"/>
  <c r="U43" i="4"/>
  <c r="T43" i="4"/>
  <c r="R43" i="4"/>
  <c r="Q43" i="4"/>
  <c r="P43" i="4"/>
  <c r="N43" i="4"/>
  <c r="J43" i="4"/>
  <c r="X42" i="4"/>
  <c r="W42" i="4"/>
  <c r="V42" i="4"/>
  <c r="U42" i="4"/>
  <c r="T42" i="4"/>
  <c r="R42" i="4"/>
  <c r="Q42" i="4"/>
  <c r="P42" i="4"/>
  <c r="N42" i="4"/>
  <c r="J42" i="4"/>
  <c r="X41" i="4"/>
  <c r="N41" i="4" s="1"/>
  <c r="V41" i="4"/>
  <c r="W41" i="4" s="1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W39" i="4" s="1"/>
  <c r="U39" i="4"/>
  <c r="T39" i="4"/>
  <c r="R39" i="4"/>
  <c r="Q39" i="4"/>
  <c r="P39" i="4"/>
  <c r="J39" i="4"/>
  <c r="X38" i="4"/>
  <c r="V38" i="4"/>
  <c r="W38" i="4" s="1"/>
  <c r="U38" i="4"/>
  <c r="T38" i="4"/>
  <c r="R38" i="4"/>
  <c r="Q38" i="4"/>
  <c r="P38" i="4"/>
  <c r="N38" i="4"/>
  <c r="J38" i="4"/>
  <c r="X37" i="4"/>
  <c r="N37" i="4" s="1"/>
  <c r="V37" i="4"/>
  <c r="W37" i="4" s="1"/>
  <c r="U37" i="4"/>
  <c r="T37" i="4"/>
  <c r="R37" i="4"/>
  <c r="Q37" i="4"/>
  <c r="P37" i="4"/>
  <c r="J37" i="4"/>
  <c r="X36" i="4"/>
  <c r="W36" i="4"/>
  <c r="V36" i="4"/>
  <c r="U36" i="4"/>
  <c r="T36" i="4"/>
  <c r="R36" i="4"/>
  <c r="Q36" i="4"/>
  <c r="P36" i="4"/>
  <c r="N36" i="4"/>
  <c r="J36" i="4"/>
  <c r="X35" i="4"/>
  <c r="V35" i="4"/>
  <c r="U35" i="4"/>
  <c r="T35" i="4"/>
  <c r="R35" i="4"/>
  <c r="Q35" i="4"/>
  <c r="P35" i="4"/>
  <c r="N35" i="4"/>
  <c r="J35" i="4"/>
  <c r="X34" i="4"/>
  <c r="W34" i="4"/>
  <c r="V34" i="4"/>
  <c r="U34" i="4"/>
  <c r="T34" i="4"/>
  <c r="R34" i="4"/>
  <c r="Q34" i="4"/>
  <c r="P34" i="4"/>
  <c r="N34" i="4"/>
  <c r="J34" i="4"/>
  <c r="X33" i="4"/>
  <c r="N33" i="4" s="1"/>
  <c r="V33" i="4"/>
  <c r="W33" i="4" s="1"/>
  <c r="U33" i="4"/>
  <c r="T33" i="4"/>
  <c r="R33" i="4"/>
  <c r="Q33" i="4"/>
  <c r="P33" i="4"/>
  <c r="J33" i="4"/>
  <c r="X32" i="4"/>
  <c r="N32" i="4" s="1"/>
  <c r="V32" i="4"/>
  <c r="W32" i="4" s="1"/>
  <c r="U32" i="4"/>
  <c r="T32" i="4"/>
  <c r="R32" i="4"/>
  <c r="Q32" i="4"/>
  <c r="P32" i="4"/>
  <c r="J32" i="4"/>
  <c r="X31" i="4"/>
  <c r="N31" i="4" s="1"/>
  <c r="V31" i="4"/>
  <c r="W31" i="4" s="1"/>
  <c r="U31" i="4"/>
  <c r="T31" i="4"/>
  <c r="R31" i="4"/>
  <c r="Q31" i="4"/>
  <c r="P31" i="4"/>
  <c r="J31" i="4"/>
  <c r="X30" i="4"/>
  <c r="V30" i="4"/>
  <c r="W30" i="4" s="1"/>
  <c r="U30" i="4"/>
  <c r="T30" i="4"/>
  <c r="R30" i="4"/>
  <c r="Q30" i="4"/>
  <c r="P30" i="4"/>
  <c r="N30" i="4"/>
  <c r="J30" i="4"/>
  <c r="X29" i="4"/>
  <c r="W29" i="4"/>
  <c r="V29" i="4"/>
  <c r="U29" i="4"/>
  <c r="T29" i="4"/>
  <c r="R29" i="4"/>
  <c r="Q29" i="4"/>
  <c r="P29" i="4"/>
  <c r="N29" i="4"/>
  <c r="J29" i="4"/>
  <c r="X28" i="4"/>
  <c r="W28" i="4"/>
  <c r="V28" i="4"/>
  <c r="U28" i="4"/>
  <c r="T28" i="4"/>
  <c r="R28" i="4"/>
  <c r="Q28" i="4"/>
  <c r="P28" i="4"/>
  <c r="N28" i="4"/>
  <c r="J28" i="4"/>
  <c r="X27" i="4"/>
  <c r="N27" i="4" s="1"/>
  <c r="V27" i="4"/>
  <c r="U27" i="4"/>
  <c r="T27" i="4"/>
  <c r="R27" i="4"/>
  <c r="Q27" i="4"/>
  <c r="P27" i="4"/>
  <c r="J27" i="4"/>
  <c r="X26" i="4"/>
  <c r="W26" i="4"/>
  <c r="V26" i="4"/>
  <c r="U26" i="4"/>
  <c r="T26" i="4"/>
  <c r="R26" i="4"/>
  <c r="Q26" i="4"/>
  <c r="P26" i="4"/>
  <c r="N26" i="4"/>
  <c r="J26" i="4"/>
  <c r="X25" i="4"/>
  <c r="N25" i="4" s="1"/>
  <c r="V25" i="4"/>
  <c r="W25" i="4" s="1"/>
  <c r="U25" i="4"/>
  <c r="T25" i="4"/>
  <c r="R25" i="4"/>
  <c r="Q25" i="4"/>
  <c r="P25" i="4"/>
  <c r="J25" i="4"/>
  <c r="X24" i="4"/>
  <c r="V24" i="4"/>
  <c r="W24" i="4" s="1"/>
  <c r="U24" i="4"/>
  <c r="T24" i="4"/>
  <c r="R24" i="4"/>
  <c r="Q24" i="4"/>
  <c r="P24" i="4"/>
  <c r="N24" i="4"/>
  <c r="J24" i="4"/>
  <c r="X23" i="4"/>
  <c r="N23" i="4" s="1"/>
  <c r="V23" i="4"/>
  <c r="W23" i="4" s="1"/>
  <c r="U23" i="4"/>
  <c r="T23" i="4"/>
  <c r="R23" i="4"/>
  <c r="Q23" i="4"/>
  <c r="P23" i="4"/>
  <c r="J23" i="4"/>
  <c r="X22" i="4"/>
  <c r="N22" i="4" s="1"/>
  <c r="V22" i="4"/>
  <c r="W22" i="4" s="1"/>
  <c r="U22" i="4"/>
  <c r="T22" i="4"/>
  <c r="R22" i="4"/>
  <c r="Q22" i="4"/>
  <c r="P22" i="4"/>
  <c r="J22" i="4"/>
  <c r="X21" i="4"/>
  <c r="N21" i="4" s="1"/>
  <c r="V21" i="4"/>
  <c r="W21" i="4" s="1"/>
  <c r="U21" i="4"/>
  <c r="T21" i="4"/>
  <c r="R21" i="4"/>
  <c r="Q21" i="4"/>
  <c r="P21" i="4"/>
  <c r="J21" i="4"/>
  <c r="X20" i="4"/>
  <c r="W20" i="4"/>
  <c r="V20" i="4"/>
  <c r="U20" i="4"/>
  <c r="T20" i="4"/>
  <c r="R20" i="4"/>
  <c r="Q20" i="4"/>
  <c r="P20" i="4"/>
  <c r="N20" i="4"/>
  <c r="J20" i="4"/>
  <c r="V19" i="4"/>
  <c r="W19" i="4" s="1"/>
  <c r="P19" i="4" s="1"/>
  <c r="U19" i="4"/>
  <c r="T19" i="4"/>
  <c r="R19" i="4"/>
  <c r="A19" i="4"/>
  <c r="X18" i="4"/>
  <c r="N18" i="4" s="1"/>
  <c r="V18" i="4"/>
  <c r="W18" i="4" s="1"/>
  <c r="U18" i="4"/>
  <c r="T18" i="4"/>
  <c r="R18" i="4"/>
  <c r="Q18" i="4"/>
  <c r="P18" i="4"/>
  <c r="J18" i="4"/>
  <c r="V17" i="4"/>
  <c r="U17" i="4"/>
  <c r="T17" i="4"/>
  <c r="R17" i="4"/>
  <c r="A17" i="4"/>
  <c r="X16" i="4"/>
  <c r="N16" i="4" s="1"/>
  <c r="V16" i="4"/>
  <c r="W16" i="4" s="1"/>
  <c r="U16" i="4"/>
  <c r="T16" i="4"/>
  <c r="R16" i="4"/>
  <c r="Q16" i="4"/>
  <c r="P16" i="4"/>
  <c r="J16" i="4"/>
  <c r="V15" i="4"/>
  <c r="W15" i="4" s="1"/>
  <c r="P15" i="4" s="1"/>
  <c r="U15" i="4"/>
  <c r="T15" i="4"/>
  <c r="R15" i="4"/>
  <c r="A15" i="4"/>
  <c r="X14" i="4"/>
  <c r="N14" i="4" s="1"/>
  <c r="V14" i="4"/>
  <c r="W14" i="4" s="1"/>
  <c r="U14" i="4"/>
  <c r="T14" i="4"/>
  <c r="R14" i="4"/>
  <c r="Q14" i="4"/>
  <c r="P14" i="4"/>
  <c r="J14" i="4"/>
  <c r="V13" i="4"/>
  <c r="W13" i="4" s="1"/>
  <c r="P13" i="4" s="1"/>
  <c r="U13" i="4"/>
  <c r="T13" i="4"/>
  <c r="R13" i="4"/>
  <c r="A13" i="4"/>
  <c r="X12" i="4"/>
  <c r="N12" i="4" s="1"/>
  <c r="V12" i="4"/>
  <c r="W12" i="4" s="1"/>
  <c r="U12" i="4"/>
  <c r="T12" i="4"/>
  <c r="R12" i="4"/>
  <c r="Q12" i="4"/>
  <c r="P12" i="4"/>
  <c r="J12" i="4"/>
  <c r="V11" i="4"/>
  <c r="U11" i="4"/>
  <c r="T11" i="4"/>
  <c r="R11" i="4"/>
  <c r="A11" i="4"/>
  <c r="X10" i="4"/>
  <c r="N10" i="4" s="1"/>
  <c r="V10" i="4"/>
  <c r="W10" i="4" s="1"/>
  <c r="U10" i="4"/>
  <c r="T10" i="4"/>
  <c r="R10" i="4"/>
  <c r="Q10" i="4"/>
  <c r="P10" i="4"/>
  <c r="J10" i="4"/>
  <c r="V9" i="4"/>
  <c r="U9" i="4"/>
  <c r="T9" i="4"/>
  <c r="R9" i="4"/>
  <c r="A9" i="4"/>
  <c r="X8" i="4"/>
  <c r="N8" i="4" s="1"/>
  <c r="V8" i="4"/>
  <c r="W8" i="4" s="1"/>
  <c r="U8" i="4"/>
  <c r="T8" i="4"/>
  <c r="R8" i="4"/>
  <c r="Q8" i="4"/>
  <c r="P8" i="4"/>
  <c r="J8" i="4"/>
  <c r="V7" i="4"/>
  <c r="U7" i="4"/>
  <c r="T7" i="4"/>
  <c r="R7" i="4"/>
  <c r="A7" i="4"/>
  <c r="X6" i="4"/>
  <c r="N6" i="4" s="1"/>
  <c r="V6" i="4"/>
  <c r="W6" i="4" s="1"/>
  <c r="U6" i="4"/>
  <c r="T6" i="4"/>
  <c r="R6" i="4"/>
  <c r="Q6" i="4"/>
  <c r="P6" i="4"/>
  <c r="J6" i="4"/>
  <c r="V5" i="4"/>
  <c r="U5" i="4"/>
  <c r="T5" i="4"/>
  <c r="R5" i="4"/>
  <c r="A5" i="4"/>
  <c r="X4" i="4"/>
  <c r="N4" i="4" s="1"/>
  <c r="V4" i="4"/>
  <c r="W4" i="4" s="1"/>
  <c r="U4" i="4"/>
  <c r="T4" i="4"/>
  <c r="R4" i="4"/>
  <c r="Q4" i="4"/>
  <c r="P4" i="4"/>
  <c r="J4" i="4"/>
  <c r="V3" i="4"/>
  <c r="W3" i="4" s="1"/>
  <c r="P3" i="4" s="1"/>
  <c r="U3" i="4"/>
  <c r="T3" i="4"/>
  <c r="R3" i="4"/>
  <c r="A3" i="4"/>
  <c r="X2" i="4"/>
  <c r="N2" i="4" s="1"/>
  <c r="V2" i="4"/>
  <c r="W2" i="4" s="1"/>
  <c r="U2" i="4"/>
  <c r="T2" i="4"/>
  <c r="R2" i="4"/>
  <c r="Q2" i="4"/>
  <c r="P2" i="4"/>
  <c r="J2" i="4"/>
  <c r="X119" i="3"/>
  <c r="N119" i="3" s="1"/>
  <c r="V119" i="3"/>
  <c r="U119" i="3"/>
  <c r="T119" i="3"/>
  <c r="R119" i="3"/>
  <c r="Q119" i="3"/>
  <c r="P119" i="3"/>
  <c r="J119" i="3"/>
  <c r="X118" i="3"/>
  <c r="W118" i="3"/>
  <c r="V118" i="3"/>
  <c r="U118" i="3"/>
  <c r="T118" i="3"/>
  <c r="R118" i="3"/>
  <c r="Q118" i="3"/>
  <c r="P118" i="3"/>
  <c r="N118" i="3"/>
  <c r="J118" i="3"/>
  <c r="X117" i="3"/>
  <c r="N117" i="3" s="1"/>
  <c r="V117" i="3"/>
  <c r="W117" i="3" s="1"/>
  <c r="U117" i="3"/>
  <c r="T117" i="3"/>
  <c r="R117" i="3"/>
  <c r="Q117" i="3"/>
  <c r="P117" i="3"/>
  <c r="J117" i="3"/>
  <c r="X116" i="3"/>
  <c r="N116" i="3" s="1"/>
  <c r="V116" i="3"/>
  <c r="W116" i="3" s="1"/>
  <c r="U116" i="3"/>
  <c r="T116" i="3"/>
  <c r="R116" i="3"/>
  <c r="Q116" i="3"/>
  <c r="P116" i="3"/>
  <c r="J116" i="3"/>
  <c r="X115" i="3"/>
  <c r="N115" i="3" s="1"/>
  <c r="V115" i="3"/>
  <c r="W115" i="3" s="1"/>
  <c r="U115" i="3"/>
  <c r="T115" i="3"/>
  <c r="R115" i="3"/>
  <c r="Q115" i="3"/>
  <c r="P115" i="3"/>
  <c r="J115" i="3"/>
  <c r="X114" i="3"/>
  <c r="N114" i="3" s="1"/>
  <c r="V114" i="3"/>
  <c r="W114" i="3" s="1"/>
  <c r="U114" i="3"/>
  <c r="T114" i="3"/>
  <c r="R114" i="3"/>
  <c r="Q114" i="3"/>
  <c r="P114" i="3"/>
  <c r="J114" i="3"/>
  <c r="X113" i="3"/>
  <c r="N113" i="3" s="1"/>
  <c r="V113" i="3"/>
  <c r="W113" i="3" s="1"/>
  <c r="U113" i="3"/>
  <c r="T113" i="3"/>
  <c r="R113" i="3"/>
  <c r="Q113" i="3"/>
  <c r="P113" i="3"/>
  <c r="J113" i="3"/>
  <c r="X112" i="3"/>
  <c r="W112" i="3"/>
  <c r="V112" i="3"/>
  <c r="U112" i="3"/>
  <c r="T112" i="3"/>
  <c r="R112" i="3"/>
  <c r="Q112" i="3"/>
  <c r="P112" i="3"/>
  <c r="N112" i="3"/>
  <c r="J112" i="3"/>
  <c r="X111" i="3"/>
  <c r="N111" i="3" s="1"/>
  <c r="V111" i="3"/>
  <c r="U111" i="3"/>
  <c r="T111" i="3"/>
  <c r="R111" i="3"/>
  <c r="Q111" i="3"/>
  <c r="P111" i="3"/>
  <c r="J111" i="3"/>
  <c r="X110" i="3"/>
  <c r="W110" i="3"/>
  <c r="V110" i="3"/>
  <c r="U110" i="3"/>
  <c r="T110" i="3"/>
  <c r="R110" i="3"/>
  <c r="Q110" i="3"/>
  <c r="P110" i="3"/>
  <c r="N110" i="3"/>
  <c r="J110" i="3"/>
  <c r="X109" i="3"/>
  <c r="N109" i="3" s="1"/>
  <c r="V109" i="3"/>
  <c r="W109" i="3" s="1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W107" i="3" s="1"/>
  <c r="U107" i="3"/>
  <c r="T107" i="3"/>
  <c r="R107" i="3"/>
  <c r="Q107" i="3"/>
  <c r="P107" i="3"/>
  <c r="J107" i="3"/>
  <c r="X106" i="3"/>
  <c r="N106" i="3" s="1"/>
  <c r="V106" i="3"/>
  <c r="W106" i="3" s="1"/>
  <c r="U106" i="3"/>
  <c r="T106" i="3"/>
  <c r="R106" i="3"/>
  <c r="Q106" i="3"/>
  <c r="P106" i="3"/>
  <c r="J106" i="3"/>
  <c r="X105" i="3"/>
  <c r="N105" i="3" s="1"/>
  <c r="W105" i="3"/>
  <c r="V105" i="3"/>
  <c r="U105" i="3"/>
  <c r="T105" i="3"/>
  <c r="R105" i="3"/>
  <c r="Q105" i="3"/>
  <c r="P105" i="3"/>
  <c r="J105" i="3"/>
  <c r="X104" i="3"/>
  <c r="W104" i="3"/>
  <c r="V104" i="3"/>
  <c r="U104" i="3"/>
  <c r="T104" i="3"/>
  <c r="R104" i="3"/>
  <c r="Q104" i="3"/>
  <c r="P104" i="3"/>
  <c r="N104" i="3"/>
  <c r="J104" i="3"/>
  <c r="X103" i="3"/>
  <c r="V103" i="3"/>
  <c r="U103" i="3"/>
  <c r="T103" i="3"/>
  <c r="R103" i="3"/>
  <c r="Q103" i="3"/>
  <c r="P103" i="3"/>
  <c r="N103" i="3"/>
  <c r="J103" i="3"/>
  <c r="X102" i="3"/>
  <c r="V102" i="3"/>
  <c r="U102" i="3"/>
  <c r="W102" i="3" s="1"/>
  <c r="T102" i="3"/>
  <c r="R102" i="3"/>
  <c r="Q102" i="3"/>
  <c r="P102" i="3"/>
  <c r="N102" i="3"/>
  <c r="J102" i="3"/>
  <c r="X101" i="3"/>
  <c r="N101" i="3" s="1"/>
  <c r="V101" i="3"/>
  <c r="W101" i="3" s="1"/>
  <c r="U101" i="3"/>
  <c r="T101" i="3"/>
  <c r="R101" i="3"/>
  <c r="Q101" i="3"/>
  <c r="P101" i="3"/>
  <c r="J101" i="3"/>
  <c r="X100" i="3"/>
  <c r="N100" i="3" s="1"/>
  <c r="V100" i="3"/>
  <c r="W100" i="3" s="1"/>
  <c r="U100" i="3"/>
  <c r="T100" i="3"/>
  <c r="R100" i="3"/>
  <c r="Q100" i="3"/>
  <c r="P100" i="3"/>
  <c r="J100" i="3"/>
  <c r="X99" i="3"/>
  <c r="N99" i="3" s="1"/>
  <c r="V99" i="3"/>
  <c r="W99" i="3" s="1"/>
  <c r="U99" i="3"/>
  <c r="T99" i="3"/>
  <c r="R99" i="3"/>
  <c r="Q99" i="3"/>
  <c r="P99" i="3"/>
  <c r="J99" i="3"/>
  <c r="X98" i="3"/>
  <c r="N98" i="3" s="1"/>
  <c r="V98" i="3"/>
  <c r="W98" i="3" s="1"/>
  <c r="U98" i="3"/>
  <c r="T98" i="3"/>
  <c r="R98" i="3"/>
  <c r="Q98" i="3"/>
  <c r="P98" i="3"/>
  <c r="J98" i="3"/>
  <c r="X97" i="3"/>
  <c r="N97" i="3" s="1"/>
  <c r="V97" i="3"/>
  <c r="W97" i="3" s="1"/>
  <c r="U97" i="3"/>
  <c r="T97" i="3"/>
  <c r="R97" i="3"/>
  <c r="Q97" i="3"/>
  <c r="P97" i="3"/>
  <c r="J97" i="3"/>
  <c r="X96" i="3"/>
  <c r="W96" i="3"/>
  <c r="V96" i="3"/>
  <c r="U96" i="3"/>
  <c r="T96" i="3"/>
  <c r="R96" i="3"/>
  <c r="Q96" i="3"/>
  <c r="P96" i="3"/>
  <c r="N96" i="3"/>
  <c r="J96" i="3"/>
  <c r="X95" i="3"/>
  <c r="N95" i="3" s="1"/>
  <c r="V95" i="3"/>
  <c r="W95" i="3" s="1"/>
  <c r="U95" i="3"/>
  <c r="T95" i="3"/>
  <c r="R95" i="3"/>
  <c r="Q95" i="3"/>
  <c r="P95" i="3"/>
  <c r="J95" i="3"/>
  <c r="X94" i="3"/>
  <c r="W94" i="3"/>
  <c r="V94" i="3"/>
  <c r="U94" i="3"/>
  <c r="T94" i="3"/>
  <c r="R94" i="3"/>
  <c r="Q94" i="3"/>
  <c r="P94" i="3"/>
  <c r="N94" i="3"/>
  <c r="J94" i="3"/>
  <c r="X93" i="3"/>
  <c r="N93" i="3" s="1"/>
  <c r="V93" i="3"/>
  <c r="W93" i="3" s="1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W91" i="3" s="1"/>
  <c r="U91" i="3"/>
  <c r="T91" i="3"/>
  <c r="R91" i="3"/>
  <c r="Q91" i="3"/>
  <c r="P91" i="3"/>
  <c r="J91" i="3"/>
  <c r="X90" i="3"/>
  <c r="N90" i="3" s="1"/>
  <c r="V90" i="3"/>
  <c r="W90" i="3" s="1"/>
  <c r="U90" i="3"/>
  <c r="T90" i="3"/>
  <c r="R90" i="3"/>
  <c r="Q90" i="3"/>
  <c r="P90" i="3"/>
  <c r="J90" i="3"/>
  <c r="X89" i="3"/>
  <c r="N89" i="3" s="1"/>
  <c r="W89" i="3"/>
  <c r="V89" i="3"/>
  <c r="U89" i="3"/>
  <c r="T89" i="3"/>
  <c r="R89" i="3"/>
  <c r="Q89" i="3"/>
  <c r="P89" i="3"/>
  <c r="J89" i="3"/>
  <c r="X88" i="3"/>
  <c r="W88" i="3"/>
  <c r="V88" i="3"/>
  <c r="U88" i="3"/>
  <c r="T88" i="3"/>
  <c r="R88" i="3"/>
  <c r="Q88" i="3"/>
  <c r="P88" i="3"/>
  <c r="N88" i="3"/>
  <c r="J88" i="3"/>
  <c r="X87" i="3"/>
  <c r="V87" i="3"/>
  <c r="U87" i="3"/>
  <c r="T87" i="3"/>
  <c r="R87" i="3"/>
  <c r="Q87" i="3"/>
  <c r="P87" i="3"/>
  <c r="N87" i="3"/>
  <c r="J87" i="3"/>
  <c r="X86" i="3"/>
  <c r="V86" i="3"/>
  <c r="U86" i="3"/>
  <c r="W86" i="3" s="1"/>
  <c r="T86" i="3"/>
  <c r="R86" i="3"/>
  <c r="Q86" i="3"/>
  <c r="P86" i="3"/>
  <c r="N86" i="3"/>
  <c r="J86" i="3"/>
  <c r="X85" i="3"/>
  <c r="N85" i="3" s="1"/>
  <c r="V85" i="3"/>
  <c r="W85" i="3" s="1"/>
  <c r="U85" i="3"/>
  <c r="T85" i="3"/>
  <c r="R85" i="3"/>
  <c r="Q85" i="3"/>
  <c r="P85" i="3"/>
  <c r="J85" i="3"/>
  <c r="X84" i="3"/>
  <c r="N84" i="3" s="1"/>
  <c r="V84" i="3"/>
  <c r="W84" i="3" s="1"/>
  <c r="U84" i="3"/>
  <c r="T84" i="3"/>
  <c r="R84" i="3"/>
  <c r="Q84" i="3"/>
  <c r="P84" i="3"/>
  <c r="J84" i="3"/>
  <c r="X83" i="3"/>
  <c r="N83" i="3" s="1"/>
  <c r="V83" i="3"/>
  <c r="W83" i="3" s="1"/>
  <c r="U83" i="3"/>
  <c r="T83" i="3"/>
  <c r="R83" i="3"/>
  <c r="Q83" i="3"/>
  <c r="P83" i="3"/>
  <c r="J83" i="3"/>
  <c r="X82" i="3"/>
  <c r="N82" i="3" s="1"/>
  <c r="V82" i="3"/>
  <c r="W82" i="3" s="1"/>
  <c r="U82" i="3"/>
  <c r="T82" i="3"/>
  <c r="R82" i="3"/>
  <c r="Q82" i="3"/>
  <c r="P82" i="3"/>
  <c r="J82" i="3"/>
  <c r="X81" i="3"/>
  <c r="N81" i="3" s="1"/>
  <c r="V81" i="3"/>
  <c r="W81" i="3" s="1"/>
  <c r="U81" i="3"/>
  <c r="T81" i="3"/>
  <c r="R81" i="3"/>
  <c r="Q81" i="3"/>
  <c r="P81" i="3"/>
  <c r="J81" i="3"/>
  <c r="X80" i="3"/>
  <c r="W80" i="3"/>
  <c r="V80" i="3"/>
  <c r="U80" i="3"/>
  <c r="T80" i="3"/>
  <c r="R80" i="3"/>
  <c r="Q80" i="3"/>
  <c r="P80" i="3"/>
  <c r="N80" i="3"/>
  <c r="J80" i="3"/>
  <c r="X79" i="3"/>
  <c r="N79" i="3" s="1"/>
  <c r="V79" i="3"/>
  <c r="W79" i="3" s="1"/>
  <c r="U79" i="3"/>
  <c r="T79" i="3"/>
  <c r="R79" i="3"/>
  <c r="Q79" i="3"/>
  <c r="P79" i="3"/>
  <c r="J79" i="3"/>
  <c r="X78" i="3"/>
  <c r="W78" i="3"/>
  <c r="V78" i="3"/>
  <c r="U78" i="3"/>
  <c r="T78" i="3"/>
  <c r="R78" i="3"/>
  <c r="Q78" i="3"/>
  <c r="P78" i="3"/>
  <c r="N78" i="3"/>
  <c r="J78" i="3"/>
  <c r="X77" i="3"/>
  <c r="N77" i="3" s="1"/>
  <c r="V77" i="3"/>
  <c r="W77" i="3" s="1"/>
  <c r="U77" i="3"/>
  <c r="T77" i="3"/>
  <c r="R77" i="3"/>
  <c r="Q77" i="3"/>
  <c r="P77" i="3"/>
  <c r="J77" i="3"/>
  <c r="X76" i="3"/>
  <c r="V76" i="3"/>
  <c r="U76" i="3"/>
  <c r="T76" i="3"/>
  <c r="R76" i="3"/>
  <c r="Q76" i="3"/>
  <c r="P76" i="3"/>
  <c r="N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V74" i="3"/>
  <c r="W74" i="3" s="1"/>
  <c r="U74" i="3"/>
  <c r="T74" i="3"/>
  <c r="R74" i="3"/>
  <c r="Q74" i="3"/>
  <c r="P74" i="3"/>
  <c r="J74" i="3"/>
  <c r="X73" i="3"/>
  <c r="N73" i="3" s="1"/>
  <c r="W73" i="3"/>
  <c r="V73" i="3"/>
  <c r="U73" i="3"/>
  <c r="T73" i="3"/>
  <c r="R73" i="3"/>
  <c r="Q73" i="3"/>
  <c r="P73" i="3"/>
  <c r="J73" i="3"/>
  <c r="X72" i="3"/>
  <c r="W72" i="3"/>
  <c r="V72" i="3"/>
  <c r="U72" i="3"/>
  <c r="T72" i="3"/>
  <c r="R72" i="3"/>
  <c r="Q72" i="3"/>
  <c r="P72" i="3"/>
  <c r="N72" i="3"/>
  <c r="J72" i="3"/>
  <c r="X71" i="3"/>
  <c r="V71" i="3"/>
  <c r="U71" i="3"/>
  <c r="T71" i="3"/>
  <c r="R71" i="3"/>
  <c r="Q71" i="3"/>
  <c r="P71" i="3"/>
  <c r="N71" i="3"/>
  <c r="J71" i="3"/>
  <c r="X70" i="3"/>
  <c r="V70" i="3"/>
  <c r="U70" i="3"/>
  <c r="W70" i="3" s="1"/>
  <c r="T70" i="3"/>
  <c r="R70" i="3"/>
  <c r="Q70" i="3"/>
  <c r="P70" i="3"/>
  <c r="N70" i="3"/>
  <c r="J70" i="3"/>
  <c r="X69" i="3"/>
  <c r="N69" i="3" s="1"/>
  <c r="V69" i="3"/>
  <c r="W69" i="3" s="1"/>
  <c r="U69" i="3"/>
  <c r="T69" i="3"/>
  <c r="R69" i="3"/>
  <c r="Q69" i="3"/>
  <c r="P69" i="3"/>
  <c r="J69" i="3"/>
  <c r="X68" i="3"/>
  <c r="V68" i="3"/>
  <c r="W68" i="3" s="1"/>
  <c r="U68" i="3"/>
  <c r="T68" i="3"/>
  <c r="R68" i="3"/>
  <c r="Q68" i="3"/>
  <c r="P68" i="3"/>
  <c r="N68" i="3"/>
  <c r="J68" i="3"/>
  <c r="X67" i="3"/>
  <c r="N67" i="3" s="1"/>
  <c r="V67" i="3"/>
  <c r="W67" i="3" s="1"/>
  <c r="U67" i="3"/>
  <c r="T67" i="3"/>
  <c r="R67" i="3"/>
  <c r="Q67" i="3"/>
  <c r="P67" i="3"/>
  <c r="J67" i="3"/>
  <c r="X66" i="3"/>
  <c r="N66" i="3" s="1"/>
  <c r="V66" i="3"/>
  <c r="W66" i="3" s="1"/>
  <c r="U66" i="3"/>
  <c r="T66" i="3"/>
  <c r="R66" i="3"/>
  <c r="Q66" i="3"/>
  <c r="P66" i="3"/>
  <c r="J66" i="3"/>
  <c r="X65" i="3"/>
  <c r="N65" i="3" s="1"/>
  <c r="V65" i="3"/>
  <c r="W65" i="3" s="1"/>
  <c r="U65" i="3"/>
  <c r="T65" i="3"/>
  <c r="R65" i="3"/>
  <c r="Q65" i="3"/>
  <c r="P65" i="3"/>
  <c r="J65" i="3"/>
  <c r="X64" i="3"/>
  <c r="W64" i="3"/>
  <c r="V64" i="3"/>
  <c r="U64" i="3"/>
  <c r="T64" i="3"/>
  <c r="R64" i="3"/>
  <c r="Q64" i="3"/>
  <c r="P64" i="3"/>
  <c r="N64" i="3"/>
  <c r="J64" i="3"/>
  <c r="X63" i="3"/>
  <c r="N63" i="3" s="1"/>
  <c r="V63" i="3"/>
  <c r="W63" i="3" s="1"/>
  <c r="U63" i="3"/>
  <c r="T63" i="3"/>
  <c r="R63" i="3"/>
  <c r="Q63" i="3"/>
  <c r="P63" i="3"/>
  <c r="J63" i="3"/>
  <c r="X62" i="3"/>
  <c r="W62" i="3"/>
  <c r="V62" i="3"/>
  <c r="U62" i="3"/>
  <c r="T62" i="3"/>
  <c r="R62" i="3"/>
  <c r="Q62" i="3"/>
  <c r="P62" i="3"/>
  <c r="N62" i="3"/>
  <c r="J62" i="3"/>
  <c r="X61" i="3"/>
  <c r="N61" i="3" s="1"/>
  <c r="V61" i="3"/>
  <c r="W61" i="3" s="1"/>
  <c r="U61" i="3"/>
  <c r="T61" i="3"/>
  <c r="R61" i="3"/>
  <c r="Q61" i="3"/>
  <c r="P61" i="3"/>
  <c r="J61" i="3"/>
  <c r="X60" i="3"/>
  <c r="V60" i="3"/>
  <c r="W60" i="3" s="1"/>
  <c r="U60" i="3"/>
  <c r="T60" i="3"/>
  <c r="R60" i="3"/>
  <c r="Q60" i="3"/>
  <c r="P60" i="3"/>
  <c r="N60" i="3"/>
  <c r="J60" i="3"/>
  <c r="X59" i="3"/>
  <c r="N59" i="3" s="1"/>
  <c r="V59" i="3"/>
  <c r="W59" i="3" s="1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W57" i="3" s="1"/>
  <c r="U57" i="3"/>
  <c r="T57" i="3"/>
  <c r="R57" i="3"/>
  <c r="Q57" i="3"/>
  <c r="P57" i="3"/>
  <c r="J57" i="3"/>
  <c r="X56" i="3"/>
  <c r="W56" i="3"/>
  <c r="V56" i="3"/>
  <c r="U56" i="3"/>
  <c r="T56" i="3"/>
  <c r="R56" i="3"/>
  <c r="Q56" i="3"/>
  <c r="P56" i="3"/>
  <c r="N56" i="3"/>
  <c r="J56" i="3"/>
  <c r="X55" i="3"/>
  <c r="N55" i="3" s="1"/>
  <c r="V55" i="3"/>
  <c r="U55" i="3"/>
  <c r="T55" i="3"/>
  <c r="R55" i="3"/>
  <c r="Q55" i="3"/>
  <c r="P55" i="3"/>
  <c r="J55" i="3"/>
  <c r="X54" i="3"/>
  <c r="W54" i="3"/>
  <c r="V54" i="3"/>
  <c r="U54" i="3"/>
  <c r="T54" i="3"/>
  <c r="R54" i="3"/>
  <c r="Q54" i="3"/>
  <c r="P54" i="3"/>
  <c r="N54" i="3"/>
  <c r="J54" i="3"/>
  <c r="X53" i="3"/>
  <c r="N53" i="3" s="1"/>
  <c r="V53" i="3"/>
  <c r="W53" i="3" s="1"/>
  <c r="U53" i="3"/>
  <c r="T53" i="3"/>
  <c r="R53" i="3"/>
  <c r="Q53" i="3"/>
  <c r="P53" i="3"/>
  <c r="J53" i="3"/>
  <c r="X52" i="3"/>
  <c r="W52" i="3"/>
  <c r="V52" i="3"/>
  <c r="U52" i="3"/>
  <c r="T52" i="3"/>
  <c r="R52" i="3"/>
  <c r="Q52" i="3"/>
  <c r="P52" i="3"/>
  <c r="N52" i="3"/>
  <c r="J52" i="3"/>
  <c r="X51" i="3"/>
  <c r="N51" i="3" s="1"/>
  <c r="V51" i="3"/>
  <c r="W51" i="3" s="1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V49" i="3"/>
  <c r="W49" i="3" s="1"/>
  <c r="U49" i="3"/>
  <c r="T49" i="3"/>
  <c r="R49" i="3"/>
  <c r="Q49" i="3"/>
  <c r="P49" i="3"/>
  <c r="N49" i="3"/>
  <c r="J49" i="3"/>
  <c r="X48" i="3"/>
  <c r="W48" i="3"/>
  <c r="V48" i="3"/>
  <c r="U48" i="3"/>
  <c r="T48" i="3"/>
  <c r="R48" i="3"/>
  <c r="Q48" i="3"/>
  <c r="P48" i="3"/>
  <c r="N48" i="3"/>
  <c r="J48" i="3"/>
  <c r="X47" i="3"/>
  <c r="V47" i="3"/>
  <c r="U47" i="3"/>
  <c r="T47" i="3"/>
  <c r="R47" i="3"/>
  <c r="Q47" i="3"/>
  <c r="P47" i="3"/>
  <c r="N47" i="3"/>
  <c r="J47" i="3"/>
  <c r="X46" i="3"/>
  <c r="V46" i="3"/>
  <c r="U46" i="3"/>
  <c r="W46" i="3" s="1"/>
  <c r="T46" i="3"/>
  <c r="R46" i="3"/>
  <c r="Q46" i="3"/>
  <c r="P46" i="3"/>
  <c r="N46" i="3"/>
  <c r="J46" i="3"/>
  <c r="X45" i="3"/>
  <c r="N45" i="3" s="1"/>
  <c r="V45" i="3"/>
  <c r="W45" i="3" s="1"/>
  <c r="U45" i="3"/>
  <c r="T45" i="3"/>
  <c r="R45" i="3"/>
  <c r="Q45" i="3"/>
  <c r="P45" i="3"/>
  <c r="J45" i="3"/>
  <c r="X44" i="3"/>
  <c r="W44" i="3"/>
  <c r="V44" i="3"/>
  <c r="U44" i="3"/>
  <c r="T44" i="3"/>
  <c r="R44" i="3"/>
  <c r="Q44" i="3"/>
  <c r="P44" i="3"/>
  <c r="N44" i="3"/>
  <c r="J44" i="3"/>
  <c r="X43" i="3"/>
  <c r="N43" i="3" s="1"/>
  <c r="V43" i="3"/>
  <c r="W43" i="3" s="1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V41" i="3"/>
  <c r="W41" i="3" s="1"/>
  <c r="U41" i="3"/>
  <c r="T41" i="3"/>
  <c r="R41" i="3"/>
  <c r="Q41" i="3"/>
  <c r="P41" i="3"/>
  <c r="N41" i="3"/>
  <c r="J41" i="3"/>
  <c r="X40" i="3"/>
  <c r="W40" i="3"/>
  <c r="V40" i="3"/>
  <c r="U40" i="3"/>
  <c r="T40" i="3"/>
  <c r="R40" i="3"/>
  <c r="Q40" i="3"/>
  <c r="P40" i="3"/>
  <c r="N40" i="3"/>
  <c r="J40" i="3"/>
  <c r="X39" i="3"/>
  <c r="V39" i="3"/>
  <c r="W39" i="3" s="1"/>
  <c r="U39" i="3"/>
  <c r="T39" i="3"/>
  <c r="R39" i="3"/>
  <c r="Q39" i="3"/>
  <c r="P39" i="3"/>
  <c r="N39" i="3"/>
  <c r="J39" i="3"/>
  <c r="X38" i="3"/>
  <c r="V38" i="3"/>
  <c r="U38" i="3"/>
  <c r="W38" i="3" s="1"/>
  <c r="T38" i="3"/>
  <c r="R38" i="3"/>
  <c r="Q38" i="3"/>
  <c r="P38" i="3"/>
  <c r="N38" i="3"/>
  <c r="J38" i="3"/>
  <c r="X37" i="3"/>
  <c r="N37" i="3" s="1"/>
  <c r="V37" i="3"/>
  <c r="W37" i="3" s="1"/>
  <c r="U37" i="3"/>
  <c r="T37" i="3"/>
  <c r="R37" i="3"/>
  <c r="Q37" i="3"/>
  <c r="P37" i="3"/>
  <c r="J37" i="3"/>
  <c r="V36" i="3"/>
  <c r="N36" i="3" s="1"/>
  <c r="U36" i="3"/>
  <c r="T36" i="3"/>
  <c r="R36" i="3"/>
  <c r="A36" i="3"/>
  <c r="X35" i="3"/>
  <c r="N35" i="3" s="1"/>
  <c r="W35" i="3"/>
  <c r="V35" i="3"/>
  <c r="U35" i="3"/>
  <c r="T35" i="3"/>
  <c r="R35" i="3"/>
  <c r="Q35" i="3"/>
  <c r="P35" i="3"/>
  <c r="J35" i="3"/>
  <c r="V34" i="3"/>
  <c r="N34" i="3" s="1"/>
  <c r="U34" i="3"/>
  <c r="T34" i="3"/>
  <c r="R34" i="3"/>
  <c r="A34" i="3"/>
  <c r="X33" i="3"/>
  <c r="W33" i="3"/>
  <c r="V33" i="3"/>
  <c r="U33" i="3"/>
  <c r="T33" i="3"/>
  <c r="R33" i="3"/>
  <c r="Q33" i="3"/>
  <c r="P33" i="3"/>
  <c r="N33" i="3"/>
  <c r="J33" i="3"/>
  <c r="X32" i="3"/>
  <c r="V32" i="3"/>
  <c r="W32" i="3" s="1"/>
  <c r="U32" i="3"/>
  <c r="T32" i="3"/>
  <c r="R32" i="3"/>
  <c r="Q32" i="3"/>
  <c r="P32" i="3"/>
  <c r="N32" i="3"/>
  <c r="J32" i="3"/>
  <c r="X31" i="3"/>
  <c r="W31" i="3"/>
  <c r="V31" i="3"/>
  <c r="U31" i="3"/>
  <c r="T31" i="3"/>
  <c r="R31" i="3"/>
  <c r="Q31" i="3"/>
  <c r="P31" i="3"/>
  <c r="N31" i="3"/>
  <c r="J31" i="3"/>
  <c r="X30" i="3"/>
  <c r="N30" i="3" s="1"/>
  <c r="V30" i="3"/>
  <c r="W30" i="3" s="1"/>
  <c r="U30" i="3"/>
  <c r="T30" i="3"/>
  <c r="R30" i="3"/>
  <c r="Q30" i="3"/>
  <c r="P30" i="3"/>
  <c r="J30" i="3"/>
  <c r="X29" i="3"/>
  <c r="N29" i="3" s="1"/>
  <c r="W29" i="3"/>
  <c r="V29" i="3"/>
  <c r="U29" i="3"/>
  <c r="T29" i="3"/>
  <c r="R29" i="3"/>
  <c r="Q29" i="3"/>
  <c r="P29" i="3"/>
  <c r="J29" i="3"/>
  <c r="X28" i="3"/>
  <c r="N28" i="3" s="1"/>
  <c r="V28" i="3"/>
  <c r="W28" i="3" s="1"/>
  <c r="U28" i="3"/>
  <c r="T28" i="3"/>
  <c r="R28" i="3"/>
  <c r="Q28" i="3"/>
  <c r="P28" i="3"/>
  <c r="J28" i="3"/>
  <c r="X27" i="3"/>
  <c r="W27" i="3"/>
  <c r="V27" i="3"/>
  <c r="U27" i="3"/>
  <c r="T27" i="3"/>
  <c r="R27" i="3"/>
  <c r="Q27" i="3"/>
  <c r="P27" i="3"/>
  <c r="N27" i="3"/>
  <c r="J27" i="3"/>
  <c r="W26" i="3"/>
  <c r="P26" i="3" s="1"/>
  <c r="V26" i="3"/>
  <c r="U26" i="3"/>
  <c r="T26" i="3"/>
  <c r="R26" i="3"/>
  <c r="N26" i="3"/>
  <c r="A26" i="3"/>
  <c r="X25" i="3"/>
  <c r="W25" i="3"/>
  <c r="V25" i="3"/>
  <c r="U25" i="3"/>
  <c r="T25" i="3"/>
  <c r="R25" i="3"/>
  <c r="Q25" i="3"/>
  <c r="P25" i="3"/>
  <c r="N25" i="3"/>
  <c r="J25" i="3"/>
  <c r="V24" i="3"/>
  <c r="N24" i="3" s="1"/>
  <c r="U24" i="3"/>
  <c r="T24" i="3"/>
  <c r="R24" i="3"/>
  <c r="A24" i="3"/>
  <c r="X23" i="3"/>
  <c r="W23" i="3"/>
  <c r="V23" i="3"/>
  <c r="U23" i="3"/>
  <c r="T23" i="3"/>
  <c r="R23" i="3"/>
  <c r="Q23" i="3"/>
  <c r="P23" i="3"/>
  <c r="N23" i="3"/>
  <c r="J23" i="3"/>
  <c r="X22" i="3"/>
  <c r="V22" i="3"/>
  <c r="W22" i="3" s="1"/>
  <c r="U22" i="3"/>
  <c r="T22" i="3"/>
  <c r="R22" i="3"/>
  <c r="Q22" i="3"/>
  <c r="P22" i="3"/>
  <c r="N22" i="3"/>
  <c r="J22" i="3"/>
  <c r="W21" i="3"/>
  <c r="P21" i="3" s="1"/>
  <c r="V21" i="3"/>
  <c r="U21" i="3"/>
  <c r="T21" i="3"/>
  <c r="R21" i="3"/>
  <c r="N21" i="3"/>
  <c r="A21" i="3"/>
  <c r="X20" i="3"/>
  <c r="V20" i="3"/>
  <c r="U20" i="3"/>
  <c r="W20" i="3" s="1"/>
  <c r="T20" i="3"/>
  <c r="R20" i="3"/>
  <c r="Q20" i="3"/>
  <c r="P20" i="3"/>
  <c r="N20" i="3"/>
  <c r="J20" i="3"/>
  <c r="X19" i="3"/>
  <c r="W19" i="3"/>
  <c r="V19" i="3"/>
  <c r="U19" i="3"/>
  <c r="T19" i="3"/>
  <c r="R19" i="3"/>
  <c r="Q19" i="3"/>
  <c r="P19" i="3"/>
  <c r="N19" i="3"/>
  <c r="J19" i="3"/>
  <c r="V18" i="3"/>
  <c r="N18" i="3" s="1"/>
  <c r="U18" i="3"/>
  <c r="T18" i="3"/>
  <c r="R18" i="3"/>
  <c r="A18" i="3"/>
  <c r="X17" i="3"/>
  <c r="W17" i="3"/>
  <c r="V17" i="3"/>
  <c r="U17" i="3"/>
  <c r="T17" i="3"/>
  <c r="R17" i="3"/>
  <c r="Q17" i="3"/>
  <c r="P17" i="3"/>
  <c r="N17" i="3"/>
  <c r="J17" i="3"/>
  <c r="W16" i="3"/>
  <c r="P16" i="3" s="1"/>
  <c r="V16" i="3"/>
  <c r="U16" i="3"/>
  <c r="T16" i="3"/>
  <c r="R16" i="3"/>
  <c r="N16" i="3"/>
  <c r="A16" i="3"/>
  <c r="X15" i="3"/>
  <c r="W15" i="3"/>
  <c r="V15" i="3"/>
  <c r="U15" i="3"/>
  <c r="T15" i="3"/>
  <c r="R15" i="3"/>
  <c r="Q15" i="3"/>
  <c r="P15" i="3"/>
  <c r="N15" i="3"/>
  <c r="J15" i="3"/>
  <c r="X14" i="3"/>
  <c r="N14" i="3" s="1"/>
  <c r="V14" i="3"/>
  <c r="W14" i="3" s="1"/>
  <c r="U14" i="3"/>
  <c r="T14" i="3"/>
  <c r="R14" i="3"/>
  <c r="Q14" i="3"/>
  <c r="P14" i="3"/>
  <c r="J14" i="3"/>
  <c r="X13" i="3"/>
  <c r="W13" i="3"/>
  <c r="V13" i="3"/>
  <c r="U13" i="3"/>
  <c r="T13" i="3"/>
  <c r="R13" i="3"/>
  <c r="Q13" i="3"/>
  <c r="P13" i="3"/>
  <c r="N13" i="3"/>
  <c r="J13" i="3"/>
  <c r="X12" i="3"/>
  <c r="N12" i="3" s="1"/>
  <c r="V12" i="3"/>
  <c r="W12" i="3" s="1"/>
  <c r="U12" i="3"/>
  <c r="T12" i="3"/>
  <c r="R12" i="3"/>
  <c r="Q12" i="3"/>
  <c r="P12" i="3"/>
  <c r="J12" i="3"/>
  <c r="X11" i="3"/>
  <c r="W11" i="3"/>
  <c r="V11" i="3"/>
  <c r="U11" i="3"/>
  <c r="T11" i="3"/>
  <c r="R11" i="3"/>
  <c r="Q11" i="3"/>
  <c r="P11" i="3"/>
  <c r="N11" i="3"/>
  <c r="J11" i="3"/>
  <c r="X10" i="3"/>
  <c r="V10" i="3"/>
  <c r="W10" i="3" s="1"/>
  <c r="U10" i="3"/>
  <c r="T10" i="3"/>
  <c r="R10" i="3"/>
  <c r="Q10" i="3"/>
  <c r="P10" i="3"/>
  <c r="N10" i="3"/>
  <c r="J10" i="3"/>
  <c r="X9" i="3"/>
  <c r="W9" i="3"/>
  <c r="V9" i="3"/>
  <c r="U9" i="3"/>
  <c r="T9" i="3"/>
  <c r="R9" i="3"/>
  <c r="Q9" i="3"/>
  <c r="P9" i="3"/>
  <c r="N9" i="3"/>
  <c r="J9" i="3"/>
  <c r="V8" i="3"/>
  <c r="W8" i="3" s="1"/>
  <c r="P8" i="3" s="1"/>
  <c r="U8" i="3"/>
  <c r="N8" i="3" s="1"/>
  <c r="T8" i="3"/>
  <c r="R8" i="3"/>
  <c r="A8" i="3"/>
  <c r="X7" i="3"/>
  <c r="W7" i="3"/>
  <c r="V7" i="3"/>
  <c r="U7" i="3"/>
  <c r="T7" i="3"/>
  <c r="R7" i="3"/>
  <c r="Q7" i="3"/>
  <c r="P7" i="3"/>
  <c r="N7" i="3"/>
  <c r="J7" i="3"/>
  <c r="X6" i="3"/>
  <c r="N6" i="3" s="1"/>
  <c r="V6" i="3"/>
  <c r="U6" i="3"/>
  <c r="W6" i="3" s="1"/>
  <c r="T6" i="3"/>
  <c r="R6" i="3"/>
  <c r="Q6" i="3"/>
  <c r="P6" i="3"/>
  <c r="J6" i="3"/>
  <c r="X5" i="3"/>
  <c r="W5" i="3"/>
  <c r="V5" i="3"/>
  <c r="U5" i="3"/>
  <c r="T5" i="3"/>
  <c r="R5" i="3"/>
  <c r="Q5" i="3"/>
  <c r="P5" i="3"/>
  <c r="N5" i="3"/>
  <c r="J5" i="3"/>
  <c r="X4" i="3"/>
  <c r="N4" i="3" s="1"/>
  <c r="V4" i="3"/>
  <c r="W4" i="3" s="1"/>
  <c r="U4" i="3"/>
  <c r="T4" i="3"/>
  <c r="R4" i="3"/>
  <c r="Q4" i="3"/>
  <c r="P4" i="3"/>
  <c r="J4" i="3"/>
  <c r="X3" i="3"/>
  <c r="W3" i="3"/>
  <c r="V3" i="3"/>
  <c r="U3" i="3"/>
  <c r="T3" i="3"/>
  <c r="R3" i="3"/>
  <c r="Q3" i="3"/>
  <c r="P3" i="3"/>
  <c r="N3" i="3"/>
  <c r="J3" i="3"/>
  <c r="X2" i="3"/>
  <c r="V2" i="3"/>
  <c r="W2" i="3" s="1"/>
  <c r="U2" i="3"/>
  <c r="T2" i="3"/>
  <c r="R2" i="3"/>
  <c r="Q2" i="3"/>
  <c r="P2" i="3"/>
  <c r="N2" i="3"/>
  <c r="J2" i="3"/>
  <c r="F67" i="2"/>
  <c r="E67" i="2"/>
  <c r="G67" i="2" s="1"/>
  <c r="F66" i="2"/>
  <c r="E66" i="2"/>
  <c r="G66" i="2" s="1"/>
  <c r="F65" i="2"/>
  <c r="E65" i="2"/>
  <c r="G65" i="2" s="1"/>
  <c r="K65" i="2" s="1"/>
  <c r="L65" i="2" s="1"/>
  <c r="F62" i="2"/>
  <c r="E62" i="2"/>
  <c r="H62" i="2" s="1"/>
  <c r="K61" i="2"/>
  <c r="L61" i="2" s="1"/>
  <c r="F61" i="2"/>
  <c r="E61" i="2"/>
  <c r="G58" i="2"/>
  <c r="F58" i="2"/>
  <c r="E58" i="2"/>
  <c r="G57" i="2"/>
  <c r="F57" i="2"/>
  <c r="E57" i="2"/>
  <c r="F56" i="2"/>
  <c r="E56" i="2"/>
  <c r="G56" i="2" s="1"/>
  <c r="F55" i="2"/>
  <c r="E55" i="2"/>
  <c r="G55" i="2" s="1"/>
  <c r="G54" i="2"/>
  <c r="F54" i="2"/>
  <c r="E54" i="2"/>
  <c r="G53" i="2"/>
  <c r="F53" i="2"/>
  <c r="E53" i="2"/>
  <c r="F52" i="2"/>
  <c r="E52" i="2"/>
  <c r="G52" i="2" s="1"/>
  <c r="G51" i="2"/>
  <c r="F51" i="2"/>
  <c r="E51" i="2"/>
  <c r="G50" i="2"/>
  <c r="F50" i="2"/>
  <c r="E50" i="2"/>
  <c r="G49" i="2"/>
  <c r="F49" i="2"/>
  <c r="E49" i="2"/>
  <c r="F48" i="2"/>
  <c r="E48" i="2"/>
  <c r="G48" i="2" s="1"/>
  <c r="F47" i="2"/>
  <c r="E47" i="2"/>
  <c r="G47" i="2" s="1"/>
  <c r="G46" i="2"/>
  <c r="F46" i="2"/>
  <c r="E46" i="2"/>
  <c r="G45" i="2"/>
  <c r="F45" i="2"/>
  <c r="E45" i="2"/>
  <c r="G44" i="2"/>
  <c r="K44" i="2" s="1"/>
  <c r="L44" i="2" s="1"/>
  <c r="F44" i="2"/>
  <c r="E44" i="2"/>
  <c r="G41" i="2"/>
  <c r="F41" i="2"/>
  <c r="E41" i="2"/>
  <c r="F40" i="2"/>
  <c r="E40" i="2"/>
  <c r="G40" i="2" s="1"/>
  <c r="F39" i="2"/>
  <c r="E39" i="2"/>
  <c r="G39" i="2" s="1"/>
  <c r="G38" i="2"/>
  <c r="F38" i="2"/>
  <c r="E38" i="2"/>
  <c r="F37" i="2"/>
  <c r="E37" i="2"/>
  <c r="G37" i="2" s="1"/>
  <c r="F36" i="2"/>
  <c r="E36" i="2"/>
  <c r="G36" i="2" s="1"/>
  <c r="F35" i="2"/>
  <c r="E35" i="2"/>
  <c r="G35" i="2" s="1"/>
  <c r="G34" i="2"/>
  <c r="F34" i="2"/>
  <c r="E34" i="2"/>
  <c r="G33" i="2"/>
  <c r="F33" i="2"/>
  <c r="E33" i="2"/>
  <c r="F32" i="2"/>
  <c r="E32" i="2"/>
  <c r="G32" i="2" s="1"/>
  <c r="G31" i="2"/>
  <c r="F31" i="2"/>
  <c r="E31" i="2"/>
  <c r="G30" i="2"/>
  <c r="F30" i="2"/>
  <c r="E30" i="2"/>
  <c r="F29" i="2"/>
  <c r="E29" i="2"/>
  <c r="G29" i="2" s="1"/>
  <c r="F28" i="2"/>
  <c r="E28" i="2"/>
  <c r="G28" i="2" s="1"/>
  <c r="F27" i="2"/>
  <c r="E27" i="2"/>
  <c r="G27" i="2" s="1"/>
  <c r="G26" i="2"/>
  <c r="F26" i="2"/>
  <c r="E26" i="2"/>
  <c r="G25" i="2"/>
  <c r="F25" i="2"/>
  <c r="E25" i="2"/>
  <c r="F24" i="2"/>
  <c r="E24" i="2"/>
  <c r="G24" i="2" s="1"/>
  <c r="G23" i="2"/>
  <c r="F23" i="2"/>
  <c r="E23" i="2"/>
  <c r="F20" i="2"/>
  <c r="E20" i="2"/>
  <c r="G20" i="2" s="1"/>
  <c r="F19" i="2"/>
  <c r="E19" i="2"/>
  <c r="G19" i="2" s="1"/>
  <c r="G18" i="2"/>
  <c r="F18" i="2"/>
  <c r="E18" i="2"/>
  <c r="F17" i="2"/>
  <c r="E17" i="2"/>
  <c r="G17" i="2" s="1"/>
  <c r="F16" i="2"/>
  <c r="E16" i="2"/>
  <c r="G16" i="2" s="1"/>
  <c r="F15" i="2"/>
  <c r="E15" i="2"/>
  <c r="G15" i="2" s="1"/>
  <c r="G14" i="2"/>
  <c r="F14" i="2"/>
  <c r="E14" i="2"/>
  <c r="F13" i="2"/>
  <c r="E13" i="2"/>
  <c r="G13" i="2" s="1"/>
  <c r="G10" i="2"/>
  <c r="F10" i="2"/>
  <c r="E10" i="2"/>
  <c r="G9" i="2"/>
  <c r="F9" i="2"/>
  <c r="E9" i="2"/>
  <c r="F8" i="2"/>
  <c r="E8" i="2"/>
  <c r="G8" i="2" s="1"/>
  <c r="F7" i="2"/>
  <c r="E7" i="2"/>
  <c r="G7" i="2" s="1"/>
  <c r="G6" i="2"/>
  <c r="F6" i="2"/>
  <c r="E6" i="2"/>
  <c r="F5" i="2"/>
  <c r="E5" i="2"/>
  <c r="G5" i="2" s="1"/>
  <c r="G4" i="2"/>
  <c r="F4" i="2"/>
  <c r="E4" i="2"/>
  <c r="F3" i="2"/>
  <c r="E3" i="2"/>
  <c r="G3" i="2" s="1"/>
  <c r="K2" i="2" s="1"/>
  <c r="L2" i="2" s="1"/>
  <c r="G2" i="2"/>
  <c r="F2" i="2"/>
  <c r="E2" i="2"/>
  <c r="Q3" i="4"/>
  <c r="A35" i="3"/>
  <c r="A33" i="3"/>
  <c r="A31" i="3"/>
  <c r="A29" i="3"/>
  <c r="A27" i="3"/>
  <c r="A25" i="3"/>
  <c r="A23" i="3"/>
  <c r="A19" i="3"/>
  <c r="A17" i="3"/>
  <c r="Q16" i="3"/>
  <c r="A15" i="3"/>
  <c r="A13" i="3"/>
  <c r="A11" i="3"/>
  <c r="A9" i="3"/>
  <c r="Q8" i="3"/>
  <c r="A7" i="3"/>
  <c r="A5" i="3"/>
  <c r="A3" i="3"/>
  <c r="A10" i="3"/>
  <c r="A32" i="3"/>
  <c r="A2" i="3"/>
  <c r="A28" i="3"/>
  <c r="A22" i="3"/>
  <c r="A30" i="3"/>
  <c r="A12" i="3"/>
  <c r="A14" i="3"/>
  <c r="A4" i="3"/>
  <c r="S2" i="4"/>
  <c r="A20" i="3"/>
  <c r="A6" i="3"/>
  <c r="S2" i="3"/>
  <c r="S3" i="3" s="1"/>
  <c r="S4" i="3" s="1"/>
  <c r="S5" i="3"/>
  <c r="S6" i="3" s="1"/>
  <c r="S7" i="3" s="1"/>
  <c r="S16" i="3" l="1"/>
  <c r="K4" i="2"/>
  <c r="L4" i="2" s="1"/>
  <c r="W34" i="3"/>
  <c r="P34" i="3" s="1"/>
  <c r="W111" i="3"/>
  <c r="W9" i="4"/>
  <c r="P9" i="4" s="1"/>
  <c r="W48" i="4"/>
  <c r="W58" i="3"/>
  <c r="W119" i="3"/>
  <c r="W7" i="4"/>
  <c r="P7" i="4" s="1"/>
  <c r="W27" i="4"/>
  <c r="W56" i="4"/>
  <c r="W36" i="3"/>
  <c r="P36" i="3" s="1"/>
  <c r="W50" i="3"/>
  <c r="W108" i="3"/>
  <c r="W17" i="4"/>
  <c r="P17" i="4" s="1"/>
  <c r="W51" i="4"/>
  <c r="K23" i="2"/>
  <c r="L23" i="2" s="1"/>
  <c r="K13" i="2"/>
  <c r="L13" i="2" s="1"/>
  <c r="W18" i="3"/>
  <c r="P18" i="3" s="1"/>
  <c r="W24" i="3"/>
  <c r="P24" i="3" s="1"/>
  <c r="W55" i="3"/>
  <c r="W47" i="3"/>
  <c r="W71" i="3"/>
  <c r="W76" i="3"/>
  <c r="W87" i="3"/>
  <c r="W92" i="3"/>
  <c r="W103" i="3"/>
  <c r="W11" i="4"/>
  <c r="P11" i="4" s="1"/>
  <c r="W40" i="4"/>
  <c r="W42" i="3"/>
  <c r="W5" i="4"/>
  <c r="P5" i="4" s="1"/>
  <c r="W35" i="4"/>
  <c r="N3" i="4"/>
  <c r="N5" i="4"/>
  <c r="N7" i="4"/>
  <c r="N9" i="4"/>
  <c r="N11" i="4"/>
  <c r="N13" i="4"/>
  <c r="N15" i="4"/>
  <c r="N17" i="4"/>
  <c r="N19" i="4"/>
  <c r="A18" i="4"/>
  <c r="A2" i="4"/>
  <c r="A16" i="4"/>
  <c r="S8" i="3"/>
  <c r="Q5" i="4"/>
  <c r="Q7" i="4"/>
  <c r="Q9" i="4"/>
  <c r="Q11" i="4"/>
  <c r="Q13" i="4"/>
  <c r="Q15" i="4"/>
  <c r="Q17" i="4"/>
  <c r="Q19" i="4"/>
  <c r="A14" i="4"/>
  <c r="S17" i="3"/>
  <c r="A12" i="4"/>
  <c r="S3" i="4"/>
  <c r="Q21" i="3"/>
  <c r="Q18" i="3"/>
  <c r="Q24" i="3"/>
  <c r="Q26" i="3"/>
  <c r="Q34" i="3"/>
  <c r="Q36" i="3"/>
  <c r="A10" i="4"/>
  <c r="A8" i="4"/>
  <c r="A6" i="4"/>
  <c r="A4" i="4"/>
  <c r="X8" i="3"/>
  <c r="J8" i="3"/>
  <c r="S9" i="3"/>
  <c r="S10" i="3" s="1"/>
  <c r="S11" i="3" s="1"/>
  <c r="S12" i="3" s="1"/>
  <c r="S13" i="3" s="1"/>
  <c r="S14" i="3" s="1"/>
  <c r="S15" i="3" s="1"/>
  <c r="X3" i="4"/>
  <c r="J3" i="4"/>
  <c r="S4" i="4"/>
  <c r="J16" i="3"/>
  <c r="X16" i="3"/>
  <c r="S36" i="3" l="1"/>
  <c r="S34" i="3"/>
  <c r="S26" i="3"/>
  <c r="S24" i="3"/>
  <c r="S18" i="3"/>
  <c r="S21" i="3"/>
  <c r="S37" i="3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35" i="3"/>
  <c r="S27" i="3"/>
  <c r="S28" i="3" s="1"/>
  <c r="S29" i="3" s="1"/>
  <c r="S30" i="3" s="1"/>
  <c r="S31" i="3" s="1"/>
  <c r="S32" i="3" s="1"/>
  <c r="S33" i="3" s="1"/>
  <c r="S25" i="3"/>
  <c r="X18" i="3"/>
  <c r="J18" i="3"/>
  <c r="S19" i="3"/>
  <c r="S20" i="3" s="1"/>
  <c r="S22" i="3"/>
  <c r="S23" i="3" s="1"/>
  <c r="S5" i="4"/>
  <c r="J36" i="3"/>
  <c r="X36" i="3"/>
  <c r="J34" i="3"/>
  <c r="X34" i="3"/>
  <c r="J26" i="3"/>
  <c r="X26" i="3"/>
  <c r="X21" i="3"/>
  <c r="J21" i="3"/>
  <c r="J24" i="3"/>
  <c r="X24" i="3"/>
  <c r="X5" i="4"/>
  <c r="J5" i="4"/>
  <c r="S6" i="4"/>
  <c r="S7" i="4"/>
  <c r="S8" i="4" s="1"/>
  <c r="J7" i="4"/>
  <c r="X7" i="4"/>
  <c r="S9" i="4"/>
  <c r="S10" i="4" s="1"/>
  <c r="J9" i="4"/>
  <c r="X9" i="4"/>
  <c r="S11" i="4"/>
  <c r="S12" i="4" s="1"/>
  <c r="J11" i="4"/>
  <c r="X11" i="4"/>
  <c r="S13" i="4"/>
  <c r="S14" i="4" s="1"/>
  <c r="J13" i="4"/>
  <c r="X13" i="4"/>
  <c r="S15" i="4"/>
  <c r="S16" i="4" s="1"/>
  <c r="J15" i="4"/>
  <c r="X15" i="4"/>
  <c r="S17" i="4"/>
  <c r="S18" i="4" s="1"/>
  <c r="J17" i="4"/>
  <c r="X17" i="4"/>
  <c r="S19" i="4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J19" i="4"/>
  <c r="X19" i="4"/>
</calcChain>
</file>

<file path=xl/sharedStrings.xml><?xml version="1.0" encoding="utf-8"?>
<sst xmlns="http://schemas.openxmlformats.org/spreadsheetml/2006/main" count="2990" uniqueCount="710">
  <si>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</si>
  <si>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</si>
  <si>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</si>
  <si>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</si>
  <si>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</si>
  <si>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</si>
  <si>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</si>
  <si>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</si>
  <si>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</si>
  <si>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</si>
  <si>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</si>
  <si>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</si>
  <si>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</si>
  <si>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</si>
  <si>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</si>
  <si>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</si>
  <si>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</si>
  <si>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</si>
  <si>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</si>
  <si>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</si>
  <si>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</si>
  <si>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</si>
  <si>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</si>
  <si>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</si>
  <si>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</si>
  <si>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</si>
  <si>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</si>
  <si>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</si>
  <si>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</si>
  <si>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</si>
  <si>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</si>
  <si>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</si>
  <si>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</si>
  <si>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</si>
  <si>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</si>
  <si>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</si>
  <si>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</si>
  <si>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</si>
  <si>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</si>
  <si>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</si>
  <si>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</si>
  <si>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</si>
  <si>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</si>
  <si>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</si>
  <si>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</si>
  <si>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</si>
  <si>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</si>
  <si>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</si>
  <si>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</si>
  <si>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</si>
  <si>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</si>
  <si>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</si>
  <si>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</si>
  <si>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</si>
  <si>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</si>
  <si>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</si>
  <si>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</si>
  <si>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</si>
  <si>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</si>
  <si>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</si>
  <si>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</si>
  <si>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</si>
  <si>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</si>
  <si>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</si>
  <si>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</si>
  <si>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</si>
  <si>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</si>
  <si>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</si>
  <si>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</si>
  <si>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</si>
  <si>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</si>
  <si>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</si>
  <si>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</si>
  <si>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</si>
  <si>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</si>
  <si>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</si>
  <si>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</si>
  <si>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</si>
  <si>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</si>
  <si>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</si>
  <si>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</si>
  <si>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</si>
  <si>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</si>
  <si>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</si>
  <si>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</si>
  <si>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</si>
  <si>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</si>
  <si>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</si>
  <si>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</si>
  <si>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</si>
  <si>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</si>
  <si>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</si>
  <si>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</si>
  <si>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</si>
  <si>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</si>
  <si>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</si>
  <si>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</si>
  <si>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</si>
  <si>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</si>
  <si>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</si>
  <si>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</si>
  <si>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</si>
  <si>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</si>
  <si>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</si>
  <si>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</si>
  <si>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</si>
  <si>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</si>
  <si>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</si>
  <si>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</si>
  <si>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</si>
  <si>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</si>
  <si>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</si>
  <si>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</si>
  <si>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</si>
  <si>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</si>
  <si>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</si>
  <si>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</si>
  <si>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</si>
  <si>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</si>
  <si>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</si>
  <si>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</si>
  <si>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</si>
  <si>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</si>
  <si>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</si>
  <si>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</si>
  <si>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</si>
  <si>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</si>
  <si>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</si>
  <si>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</si>
  <si>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</si>
  <si>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</si>
  <si>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</si>
  <si>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</si>
  <si>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</si>
  <si>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</si>
  <si>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</si>
  <si>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</si>
  <si>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</si>
  <si>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</si>
  <si>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</si>
  <si>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</si>
  <si>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</si>
  <si>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</si>
  <si>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</si>
  <si>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</si>
  <si>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</si>
  <si>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</si>
  <si>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</si>
  <si>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</si>
  <si>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</si>
  <si>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</si>
  <si>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</si>
  <si>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</si>
  <si>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</si>
  <si>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</si>
  <si>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</si>
  <si>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</si>
  <si>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</si>
  <si>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</si>
  <si>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</si>
  <si>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</si>
  <si>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</si>
  <si>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</si>
  <si>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</si>
  <si>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</si>
  <si>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</si>
  <si>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</si>
  <si>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Unagrande</t>
  </si>
  <si>
    <t>Pretto</t>
  </si>
  <si>
    <t>Зеленая Линия</t>
  </si>
  <si>
    <t>Бонджорно</t>
  </si>
  <si>
    <t>Aventino</t>
  </si>
  <si>
    <t>Metro Chef</t>
  </si>
  <si>
    <t>Эсперсон</t>
  </si>
  <si>
    <t>Ваш выбор</t>
  </si>
  <si>
    <t>Fine Life</t>
  </si>
  <si>
    <t>Orecchio Oro</t>
  </si>
  <si>
    <t>Каждый день</t>
  </si>
  <si>
    <t>Фермерская коллекция</t>
  </si>
  <si>
    <t>SPAR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</si>
  <si>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</si>
  <si>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</si>
  <si>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</si>
  <si>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</si>
  <si>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</si>
  <si>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</si>
  <si>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</si>
  <si>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</si>
  <si>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</si>
  <si>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</si>
  <si>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</si>
  <si>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</si>
  <si>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</si>
  <si>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</si>
  <si>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</si>
  <si>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</si>
  <si>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</si>
  <si>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</si>
  <si>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</si>
  <si>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</si>
  <si>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</si>
  <si>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</si>
  <si>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</si>
  <si>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</si>
  <si>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</si>
  <si>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</si>
  <si>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</si>
  <si>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</si>
  <si>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</si>
  <si>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</si>
  <si>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т/ф</t>
  </si>
  <si>
    <t>Моцарелла для бутербродов "Aventino", 45%, 0,2 кг, т/ф</t>
  </si>
  <si>
    <t>Моцарелла "Unagrande", 45%, 1,2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</si>
  <si>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</si>
  <si>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</si>
  <si>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</si>
  <si>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</si>
  <si>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"Unagrande", 45%, 3 кг, пл/л</t>
  </si>
  <si>
    <t>Моцарелла "Unagrande", 45%, 0,12 кг, ф/п (кубики)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</si>
  <si>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</si>
  <si>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</si>
  <si>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</si>
  <si>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</si>
  <si>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</si>
  <si>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</si>
  <si>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</si>
  <si>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</si>
  <si>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</si>
  <si>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</si>
  <si>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</si>
  <si>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</si>
  <si>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</si>
  <si>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</si>
  <si>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</si>
  <si>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</si>
  <si>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</si>
  <si>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</si>
  <si>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</si>
  <si>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</si>
  <si>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</si>
  <si>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</si>
  <si>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</si>
  <si>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</si>
  <si>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</si>
  <si>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</si>
  <si>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</si>
  <si>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</si>
  <si>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</si>
  <si>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</si>
  <si>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</si>
  <si>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</si>
  <si>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</si>
  <si>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</si>
  <si>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</si>
  <si>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</si>
  <si>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</si>
  <si>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</si>
  <si>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</si>
  <si>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</si>
  <si>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</si>
  <si>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</si>
  <si>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</si>
  <si>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</si>
  <si>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</si>
  <si>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</si>
  <si>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</si>
  <si>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</si>
  <si>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</si>
  <si>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</si>
  <si>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</si>
  <si>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</si>
  <si>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</si>
  <si>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</si>
  <si>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</si>
  <si>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</si>
  <si>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"Красная птица", 75%, 0,2 кг, пл/с</t>
  </si>
  <si>
    <t>Кремчиз "Pretto", 70%,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</si>
  <si>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</si>
  <si>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</si>
  <si>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0,2 кг, пл/с</t>
  </si>
  <si>
    <t>Кремчиз "Unagrande", 70%, 0,18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</si>
  <si>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</si>
  <si>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</si>
  <si>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</si>
  <si>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</si>
  <si>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</si>
  <si>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</si>
  <si>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</si>
  <si>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</si>
  <si>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</si>
  <si>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</si>
  <si>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</si>
  <si>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</si>
  <si>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</si>
  <si>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</si>
  <si>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</si>
  <si>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</si>
  <si>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</si>
  <si>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</si>
  <si>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</si>
  <si>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</si>
  <si>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</si>
  <si>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</si>
  <si>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</si>
  <si>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</si>
  <si>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</si>
  <si>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</si>
  <si>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</si>
  <si>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</si>
  <si>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</si>
  <si>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</si>
  <si>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</si>
  <si>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</si>
  <si>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</si>
  <si>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</si>
  <si>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</si>
  <si>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</si>
  <si>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</si>
  <si>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</si>
  <si>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</si>
  <si>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</si>
  <si>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</si>
  <si>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</si>
  <si>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</si>
  <si>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</si>
  <si>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</si>
  <si>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</si>
  <si>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</si>
  <si>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</si>
  <si>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</si>
  <si>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</si>
  <si>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</si>
  <si>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</si>
  <si>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</si>
  <si>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</si>
  <si>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</si>
  <si>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</si>
  <si>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Н0000094274</t>
  </si>
  <si>
    <t>Н0000090331</t>
  </si>
  <si>
    <t>Н0000094740</t>
  </si>
  <si>
    <t>Н0000098165</t>
  </si>
  <si>
    <t>Н0000098310</t>
  </si>
  <si>
    <t>Н0000098311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</si>
  <si>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</si>
  <si>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</si>
  <si>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</si>
  <si>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</si>
  <si>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</si>
  <si>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</si>
  <si>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</si>
  <si>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</si>
  <si>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</si>
  <si>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</si>
  <si>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</si>
  <si>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</si>
  <si>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</si>
  <si>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</si>
  <si>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</si>
  <si>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</si>
  <si>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</si>
  <si>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</si>
  <si>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</si>
  <si>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</si>
  <si>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</si>
  <si>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</si>
  <si>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</si>
  <si>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</si>
  <si>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</si>
  <si>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</si>
  <si>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</si>
  <si>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</si>
  <si>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</si>
  <si>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</si>
  <si>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</si>
  <si>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</si>
  <si>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</si>
  <si>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</si>
  <si>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</si>
  <si>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</si>
  <si>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</si>
  <si>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</si>
  <si>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Н0000098377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</si>
  <si>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</si>
  <si>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</si>
  <si>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</si>
  <si>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</si>
  <si>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</si>
  <si>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</si>
  <si>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</si>
  <si>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Н0000098196</t>
  </si>
  <si>
    <t>Н0000098197</t>
  </si>
  <si>
    <t>Н0000098198</t>
  </si>
  <si>
    <t>Н0000098398</t>
  </si>
  <si>
    <t>Н0000096632</t>
  </si>
  <si>
    <t>Н0000097946</t>
  </si>
  <si>
    <t>Н0000093541</t>
  </si>
  <si>
    <t>Н0000095395</t>
  </si>
  <si>
    <t>Н0000097944</t>
  </si>
  <si>
    <t>Н0000085591</t>
  </si>
  <si>
    <t>Н0000097368</t>
  </si>
  <si>
    <t>Н0000097945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</si>
  <si>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</si>
  <si>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</si>
  <si>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</si>
  <si>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</si>
  <si>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</si>
  <si>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</si>
  <si>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</si>
  <si>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</si>
  <si>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</si>
  <si>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</si>
  <si>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</si>
  <si>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</si>
  <si>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</si>
  <si>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</si>
  <si>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</si>
  <si>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</si>
  <si>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</si>
  <si>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</si>
  <si>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</si>
  <si>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</si>
  <si>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</si>
  <si>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</si>
  <si>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</si>
  <si>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</si>
  <si>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</si>
  <si>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</si>
  <si>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</si>
  <si>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</si>
  <si>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</si>
  <si>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</si>
  <si>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</si>
  <si>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</si>
  <si>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</si>
  <si>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</si>
  <si>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</si>
  <si>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</si>
  <si>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</si>
  <si>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</si>
  <si>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</si>
  <si>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</si>
  <si>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</si>
  <si>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07.08.21</t>
  </si>
  <si>
    <t>Сводная заявка на 08.08.21</t>
  </si>
  <si>
    <t>Сводная заявка на 09.08.21</t>
  </si>
  <si>
    <t>к</t>
  </si>
  <si>
    <t xml:space="preserve">  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</si>
  <si>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</si>
  <si>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</si>
  <si>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</si>
  <si>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</si>
  <si>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</si>
  <si>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</si>
  <si>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</si>
  <si>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</si>
  <si>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</si>
  <si>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</si>
  <si>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</si>
  <si>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</si>
  <si>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</si>
  <si>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</si>
  <si>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</si>
  <si>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</si>
  <si>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</si>
  <si>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06 августа</t>
  </si>
  <si>
    <t>на 07 августа</t>
  </si>
  <si>
    <t>на 08 августа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</si>
  <si>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</si>
  <si>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</si>
  <si>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</si>
  <si>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</si>
  <si>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</si>
  <si>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</si>
  <si>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</si>
  <si>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</si>
  <si>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</si>
  <si>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</si>
  <si>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</si>
  <si>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</si>
  <si>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</si>
  <si>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</si>
  <si>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</si>
  <si>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</si>
  <si>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</si>
  <si>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</si>
  <si>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</si>
  <si>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</si>
  <si>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</si>
  <si>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</si>
  <si>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</si>
  <si>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</si>
  <si>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</si>
  <si>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</si>
  <si>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</si>
  <si>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</si>
  <si>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</si>
  <si>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</si>
  <si>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</si>
  <si>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</si>
  <si>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</si>
  <si>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</si>
  <si>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</si>
  <si>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</si>
  <si>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</si>
  <si>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</si>
  <si>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</si>
  <si>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</si>
  <si>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</si>
  <si>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</si>
  <si>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</si>
  <si>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</si>
  <si>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</si>
  <si>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</si>
  <si>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</si>
  <si>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Н0000095396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</si>
  <si>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</si>
  <si>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</si>
  <si>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</si>
  <si>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</si>
  <si>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</si>
  <si>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</si>
  <si>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</si>
  <si>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</si>
  <si>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</si>
  <si>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</si>
  <si>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</si>
  <si>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</si>
  <si>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</si>
  <si>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</si>
  <si>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</si>
  <si>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</si>
  <si>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</si>
  <si>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>Кавказский "Умалат" (Окей), 45%, кг, в/у</t>
  </si>
  <si>
    <t>Кавказский "Умалат", 45%, кг, в/у</t>
  </si>
  <si>
    <t>Качокавалло "Unagrande" (Метро), 45%, кг</t>
  </si>
  <si>
    <t>Качокавалло "Unagrande", 45%, кг</t>
  </si>
  <si>
    <t>Качокавалло "Ungrande", 45%, 0,26 кг, в/у</t>
  </si>
  <si>
    <t>Кремчиз "Pretto", 75%, 0,2 кг, пл/с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</si>
  <si>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</si>
  <si>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</si>
  <si>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</si>
  <si>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</si>
  <si>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</si>
  <si>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</si>
  <si>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</si>
  <si>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</si>
  <si>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</si>
  <si>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</si>
  <si>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</si>
  <si>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</si>
  <si>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</si>
  <si>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</si>
  <si>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</si>
  <si>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</si>
  <si>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</si>
  <si>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</si>
  <si>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</si>
  <si>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</si>
  <si>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</si>
  <si>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</si>
  <si>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шары "Metro Chef", 45%, кг, в/у</t>
  </si>
  <si>
    <t>Рикотта "Metro Chef", 30%, 1 кг, п/в</t>
  </si>
  <si>
    <t>Рикотта "Pretto" (зернистая), 30%, кг, в/у (6 шт.)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</si>
  <si>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</si>
  <si>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</si>
  <si>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</si>
  <si>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</si>
  <si>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Робиола "Unagrande", 65%,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</si>
  <si>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</si>
  <si>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</si>
  <si>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</si>
  <si>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</si>
  <si>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Сыр Черкесский "Умалат" (БИЛЛА), 45%, т/ф, ВЕС</t>
  </si>
  <si>
    <t>Сыр Черкесский "Умалат", 45%, кг, т/ф, ВЕС</t>
  </si>
  <si>
    <t>Творожный "Pretto", 65%, 0,18 кг, пл/с</t>
  </si>
  <si>
    <t>Н0000086487</t>
  </si>
  <si>
    <t>Н0000080826</t>
  </si>
  <si>
    <t>Н0000092242</t>
  </si>
  <si>
    <t>Н0000091561</t>
  </si>
  <si>
    <t>Н0000083030</t>
  </si>
  <si>
    <t>Н0000089213</t>
  </si>
  <si>
    <t>Н0000090760</t>
  </si>
  <si>
    <t>Н0000094162</t>
  </si>
  <si>
    <t>Н0000090512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</si>
  <si>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</si>
  <si>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</si>
  <si>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</si>
  <si>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</si>
  <si>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</si>
  <si>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</si>
  <si>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</si>
  <si>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Н0000089109</t>
  </si>
  <si>
    <t>Н0000089110</t>
  </si>
  <si>
    <t>Н0000092745</t>
  </si>
  <si>
    <t>Н0000090762</t>
  </si>
  <si>
    <t>Н0000086350</t>
  </si>
  <si>
    <t>Н0000086352</t>
  </si>
  <si>
    <t>Н0000088771</t>
  </si>
  <si>
    <t>Н0000090905</t>
  </si>
  <si>
    <t>Н0000082750</t>
  </si>
  <si>
    <t>Н0000094903</t>
  </si>
  <si>
    <t>Н0000094632</t>
  </si>
  <si>
    <t>Н0000094228</t>
  </si>
  <si>
    <t>Н0000085590</t>
  </si>
  <si>
    <t>Кремчиз № 1 "Ungrande", 70%, 0,18 кг, пл/с</t>
  </si>
  <si>
    <t>Моцарелла "Unagrande Professionale", 45%, 2 кг, пл/л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</si>
  <si>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</si>
  <si>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</si>
  <si>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</si>
  <si>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</si>
  <si>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</si>
  <si>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</si>
  <si>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</si>
  <si>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</si>
  <si>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</si>
  <si>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</si>
  <si>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</si>
  <si>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</si>
  <si>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</si>
  <si>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</si>
  <si>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</si>
  <si>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</si>
  <si>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</si>
  <si>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</si>
  <si>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</si>
  <si>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</si>
  <si>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</si>
  <si>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</si>
  <si>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</si>
  <si>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</si>
  <si>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</si>
  <si>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</si>
  <si>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</si>
  <si>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</si>
  <si>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</si>
  <si>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</si>
  <si>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</si>
  <si>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</si>
  <si>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</si>
  <si>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[55, 24]</t>
  </si>
  <si>
    <t>Для пиццы</t>
  </si>
  <si>
    <t>3.3, Альче, без лактозы</t>
  </si>
  <si>
    <t>Фиор Ди Латте</t>
  </si>
  <si>
    <t>[59, 68, 84, 69, 73, 85, 78]</t>
  </si>
  <si>
    <t>2.7, Сакко</t>
  </si>
  <si>
    <t>Маркет Перекресток</t>
  </si>
  <si>
    <t>[38, 45, 20, 46, 82, 83, 49, 18]</t>
  </si>
  <si>
    <t>2.7, Альче</t>
  </si>
  <si>
    <t>Моцарелла</t>
  </si>
  <si>
    <t>[86, 37, 41, 40, 43, 39, 51, 36, 28, 32, 33, 34, 44, 31, 48, 22, 21, 88, 89]</t>
  </si>
  <si>
    <t>3.3, Сакко</t>
  </si>
  <si>
    <t>[60, 61, 62, 63, 64, 65, 66, 67, 74, 75, 76, 77, 79, 80, 81]</t>
  </si>
  <si>
    <t>3.6, Альче</t>
  </si>
  <si>
    <t>[52, 87]</t>
  </si>
  <si>
    <t>Метро</t>
  </si>
  <si>
    <t>[58, 71, 72]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</si>
  <si>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</si>
  <si>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</si>
  <si>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</si>
  <si>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</si>
  <si>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</si>
  <si>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</si>
  <si>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</si>
  <si>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</si>
  <si>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</si>
  <si>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</si>
  <si>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</si>
  <si>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</si>
  <si>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</si>
  <si>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</si>
  <si>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</si>
  <si>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</si>
  <si>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</si>
  <si>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</si>
  <si>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</si>
  <si>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</si>
  <si>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Вода: 8</t>
  </si>
  <si>
    <t>-</t>
  </si>
  <si>
    <t>Вода: 100</t>
  </si>
  <si>
    <t>Вода: 200</t>
  </si>
  <si>
    <t>малый Комет</t>
  </si>
  <si>
    <t>Соль: 15</t>
  </si>
  <si>
    <t>Техновак</t>
  </si>
  <si>
    <t>6000</t>
  </si>
  <si>
    <t>Соль: 200</t>
  </si>
  <si>
    <t>Ульма</t>
  </si>
  <si>
    <t>Соль: 280</t>
  </si>
  <si>
    <t>Короткая мойка</t>
  </si>
  <si>
    <t>Длинная мойка</t>
  </si>
  <si>
    <t>Вода: 25</t>
  </si>
  <si>
    <t>Масса</t>
  </si>
  <si>
    <t>Соль: 1</t>
  </si>
  <si>
    <t>Соль: 1200</t>
  </si>
  <si>
    <t>Соль: 260</t>
  </si>
  <si>
    <t>Соль: 30</t>
  </si>
  <si>
    <t>Соль: 370</t>
  </si>
  <si>
    <t>Соль: 460</t>
  </si>
  <si>
    <t>Соль: 7.5</t>
  </si>
  <si>
    <t>Соль: 700</t>
  </si>
  <si>
    <t>Моцарелла сердечки в воде "Unagrande", 45%, 0,125/0,225 кг, ф/п, (8 шт)</t>
  </si>
  <si>
    <t>3.3, Альче</t>
  </si>
  <si>
    <t>Качокавалло "Unagrande" (ОК), 45%, кг</t>
  </si>
  <si>
    <t>Качокавалло "Unagrande", 45%, кг Х5</t>
  </si>
  <si>
    <t>Моцарелла "Pretto", 45%, 1,2 кг, в/у</t>
  </si>
  <si>
    <t>Моцарелла "Unagrande", 45%, 1,2 кг, в/у</t>
  </si>
  <si>
    <t>Моцарелла (палочки), 45%, кг, пл/л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</si>
  <si>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</si>
  <si>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</si>
  <si>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</si>
  <si>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7,5 гр Эсперсен, 45%, кг, пл/л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</si>
</sst>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9" x14ac:knownFonts="1">
    <font>
      <sz val="11"/>
      <color rgb="FF000000"/>
      <name val="Calibri"/>
      <charset val="1"/>
    </font>
    <font>
      <b/>
      <sz val="11"/>
      <name val="Calibri"/>
      <charset val="1"/>
    </font>
    <font>
      <sz val="8"/>
      <color rgb="FF000000"/>
      <name val="Calibri"/>
      <charset val="1"/>
    </font>
    <font>
      <sz val="8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/>
    <xf numFmtId="0" fontId="3" fillId="0" borderId="0" xfId="0" applyFont="1"/>
    <xf numFmtId="49" fontId="8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6" borderId="0" xfId="0" applyFont="1" applyFill="1"/>
    <xf numFmtId="49" fontId="3" fillId="0" borderId="0" xfId="0" applyNumberFormat="1" applyFont="1" applyAlignment="1">
      <alignment horizontal="right"/>
    </xf>
    <xf numFmtId="49" fontId="4" fillId="0" borderId="0" xfId="0" applyNumberFormat="1" applyFont="1" applyAlignment="1"/>
    <xf numFmtId="49" fontId="0" fillId="0" borderId="0" xfId="0" applyNumberFormat="1" applyAlignment="1"/>
    <xf numFmtId="49" fontId="6" fillId="0" borderId="0" xfId="0" applyNumberFormat="1" applyFont="1" applyAlignment="1">
      <alignment horizontal="center" vertical="center" wrapText="1"/>
    </xf>
    <xf numFmtId="0" fontId="3" fillId="7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0" borderId="1" xfId="0" applyFont="1" applyBorder="1"/>
  </cellXfs>
  <cellStyles count="1">
    <cellStyle name="Normal" xfId="0" builtinId="0"/>
  </cellStyles>
  <dxfs count="30"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EBE0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7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7" customWidth="1"/>
  </cols>
  <sheetData>
    <row r="1" spans="1:128" x14ac:dyDescent="0.2">
      <c r="A1" s="8" t="s">
        <v>0</v>
      </c>
      <c r="B1" s="9">
        <v>44413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  <c r="CY1" s="8" t="s">
        <v>101</v>
      </c>
      <c r="CZ1" s="8" t="s">
        <v>102</v>
      </c>
      <c r="DA1" s="8" t="s">
        <v>103</v>
      </c>
      <c r="DB1" s="8" t="s">
        <v>104</v>
      </c>
      <c r="DC1" s="8" t="s">
        <v>105</v>
      </c>
      <c r="DD1" s="8" t="s">
        <v>106</v>
      </c>
      <c r="DE1" s="8" t="s">
        <v>107</v>
      </c>
      <c r="DF1" s="8" t="s">
        <v>108</v>
      </c>
      <c r="DG1" s="8" t="s">
        <v>109</v>
      </c>
      <c r="DH1" s="8" t="s">
        <v>110</v>
      </c>
      <c r="DI1" s="8" t="s">
        <v>111</v>
      </c>
      <c r="DJ1" s="8" t="s">
        <v>112</v>
      </c>
      <c r="DK1" s="8" t="s">
        <v>113</v>
      </c>
      <c r="DL1" s="8" t="s">
        <v>114</v>
      </c>
      <c r="DM1" s="8" t="s">
        <v>115</v>
      </c>
      <c r="DN1" s="8" t="s">
        <v>116</v>
      </c>
      <c r="DO1" s="8" t="s">
        <v>117</v>
      </c>
      <c r="DP1" s="8" t="s">
        <v>118</v>
      </c>
      <c r="DQ1" s="8" t="s">
        <v>119</v>
      </c>
      <c r="DR1" s="8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</row>
    <row r="2" spans="1:128" x14ac:dyDescent="0.2">
      <c r="A2" s="8" t="s">
        <v>127</v>
      </c>
      <c r="B2" s="7" t="s">
        <v>128</v>
      </c>
      <c r="F2" s="7" t="s">
        <v>129</v>
      </c>
      <c r="G2" s="7" t="s">
        <v>130</v>
      </c>
      <c r="K2" s="7" t="s">
        <v>131</v>
      </c>
      <c r="O2" s="7" t="s">
        <v>132</v>
      </c>
      <c r="P2" s="7" t="s">
        <v>133</v>
      </c>
      <c r="T2" s="7" t="s">
        <v>134</v>
      </c>
      <c r="U2" s="7" t="s">
        <v>135</v>
      </c>
      <c r="AL2" s="7" t="s">
        <v>136</v>
      </c>
      <c r="AN2" s="7" t="s">
        <v>137</v>
      </c>
      <c r="AP2" s="7" t="s">
        <v>138</v>
      </c>
      <c r="BC2" s="7" t="s">
        <v>139</v>
      </c>
      <c r="BD2" s="7" t="s">
        <v>140</v>
      </c>
      <c r="BO2" s="7" t="s">
        <v>141</v>
      </c>
      <c r="CH2" s="7" t="s">
        <v>142</v>
      </c>
      <c r="CK2" s="7" t="s">
        <v>143</v>
      </c>
      <c r="CV2" s="7" t="s">
        <v>144</v>
      </c>
      <c r="CX2" s="7" t="s">
        <v>145</v>
      </c>
      <c r="DG2" s="7" t="s">
        <v>146</v>
      </c>
      <c r="DO2" s="7" t="s">
        <v>147</v>
      </c>
      <c r="DP2" s="7" t="s">
        <v>148</v>
      </c>
      <c r="DU2" s="7" t="s">
        <v>149</v>
      </c>
      <c r="DV2" s="7" t="s">
        <v>127</v>
      </c>
    </row>
    <row r="3" spans="1:128" x14ac:dyDescent="0.2">
      <c r="A3" s="8" t="s">
        <v>150</v>
      </c>
      <c r="B3" s="7" t="s">
        <v>128</v>
      </c>
      <c r="C3" s="7" t="s">
        <v>128</v>
      </c>
      <c r="D3" s="7" t="s">
        <v>128</v>
      </c>
      <c r="E3" s="7" t="s">
        <v>128</v>
      </c>
      <c r="F3" s="7" t="s">
        <v>151</v>
      </c>
      <c r="G3" s="7" t="s">
        <v>152</v>
      </c>
      <c r="H3" s="7" t="s">
        <v>152</v>
      </c>
      <c r="I3" s="7" t="s">
        <v>153</v>
      </c>
      <c r="J3" s="7" t="s">
        <v>141</v>
      </c>
      <c r="K3" s="7" t="s">
        <v>154</v>
      </c>
      <c r="L3" s="7" t="s">
        <v>154</v>
      </c>
      <c r="M3" s="7" t="s">
        <v>154</v>
      </c>
      <c r="N3" s="7" t="s">
        <v>154</v>
      </c>
      <c r="O3" s="7" t="s">
        <v>154</v>
      </c>
      <c r="P3" s="7" t="s">
        <v>154</v>
      </c>
      <c r="Q3" s="7" t="s">
        <v>154</v>
      </c>
      <c r="R3" s="7" t="s">
        <v>154</v>
      </c>
      <c r="S3" s="7" t="s">
        <v>154</v>
      </c>
      <c r="T3" s="7" t="s">
        <v>154</v>
      </c>
      <c r="U3" s="7" t="s">
        <v>155</v>
      </c>
      <c r="V3" s="7" t="s">
        <v>155</v>
      </c>
      <c r="W3" s="7" t="s">
        <v>155</v>
      </c>
      <c r="X3" s="7" t="s">
        <v>155</v>
      </c>
      <c r="Y3" s="7" t="s">
        <v>155</v>
      </c>
      <c r="Z3" s="7" t="s">
        <v>155</v>
      </c>
      <c r="AA3" s="7" t="s">
        <v>155</v>
      </c>
      <c r="AB3" s="7" t="s">
        <v>155</v>
      </c>
      <c r="AC3" s="7" t="s">
        <v>155</v>
      </c>
      <c r="AD3" s="7" t="s">
        <v>155</v>
      </c>
      <c r="AE3" s="7" t="s">
        <v>155</v>
      </c>
      <c r="AF3" s="7" t="s">
        <v>155</v>
      </c>
      <c r="AG3" s="7" t="s">
        <v>155</v>
      </c>
      <c r="AH3" s="7" t="s">
        <v>155</v>
      </c>
      <c r="AI3" s="7" t="s">
        <v>155</v>
      </c>
      <c r="AJ3" s="7" t="s">
        <v>155</v>
      </c>
      <c r="AK3" s="7" t="s">
        <v>155</v>
      </c>
      <c r="AL3" s="7" t="s">
        <v>156</v>
      </c>
      <c r="AM3" s="7" t="s">
        <v>156</v>
      </c>
      <c r="AN3" s="7" t="s">
        <v>137</v>
      </c>
      <c r="AO3" s="7" t="s">
        <v>137</v>
      </c>
      <c r="AP3" s="7" t="s">
        <v>157</v>
      </c>
      <c r="AQ3" s="7" t="s">
        <v>157</v>
      </c>
      <c r="AR3" s="7" t="s">
        <v>157</v>
      </c>
      <c r="AS3" s="7" t="s">
        <v>157</v>
      </c>
      <c r="AT3" s="7" t="s">
        <v>157</v>
      </c>
      <c r="AU3" s="7" t="s">
        <v>157</v>
      </c>
      <c r="AV3" s="7" t="s">
        <v>157</v>
      </c>
      <c r="AW3" s="7" t="s">
        <v>157</v>
      </c>
      <c r="AX3" s="7" t="s">
        <v>157</v>
      </c>
      <c r="AY3" s="7" t="s">
        <v>157</v>
      </c>
      <c r="AZ3" s="7" t="s">
        <v>157</v>
      </c>
      <c r="BA3" s="7" t="s">
        <v>157</v>
      </c>
      <c r="BB3" s="7" t="s">
        <v>157</v>
      </c>
      <c r="BC3" s="7" t="s">
        <v>139</v>
      </c>
      <c r="BD3" s="7" t="s">
        <v>158</v>
      </c>
      <c r="BE3" s="7" t="s">
        <v>158</v>
      </c>
      <c r="BF3" s="7" t="s">
        <v>158</v>
      </c>
      <c r="BG3" s="7" t="s">
        <v>158</v>
      </c>
      <c r="BH3" s="7" t="s">
        <v>158</v>
      </c>
      <c r="BI3" s="7" t="s">
        <v>158</v>
      </c>
      <c r="BJ3" s="7" t="s">
        <v>158</v>
      </c>
      <c r="BK3" s="7" t="s">
        <v>158</v>
      </c>
      <c r="BL3" s="7" t="s">
        <v>158</v>
      </c>
      <c r="BM3" s="7" t="s">
        <v>158</v>
      </c>
      <c r="BN3" s="7" t="s">
        <v>158</v>
      </c>
      <c r="BO3" s="7" t="s">
        <v>141</v>
      </c>
      <c r="BP3" s="7" t="s">
        <v>141</v>
      </c>
      <c r="BQ3" s="7" t="s">
        <v>141</v>
      </c>
      <c r="BR3" s="7" t="s">
        <v>141</v>
      </c>
      <c r="BS3" s="7" t="s">
        <v>141</v>
      </c>
      <c r="BT3" s="7" t="s">
        <v>141</v>
      </c>
      <c r="BU3" s="7" t="s">
        <v>141</v>
      </c>
      <c r="BV3" s="7" t="s">
        <v>141</v>
      </c>
      <c r="BW3" s="7" t="s">
        <v>141</v>
      </c>
      <c r="BX3" s="7" t="s">
        <v>141</v>
      </c>
      <c r="BY3" s="7" t="s">
        <v>141</v>
      </c>
      <c r="BZ3" s="7" t="s">
        <v>141</v>
      </c>
      <c r="CA3" s="7" t="s">
        <v>141</v>
      </c>
      <c r="CB3" s="7" t="s">
        <v>141</v>
      </c>
      <c r="CC3" s="7" t="s">
        <v>141</v>
      </c>
      <c r="CD3" s="7" t="s">
        <v>141</v>
      </c>
      <c r="CE3" s="7" t="s">
        <v>141</v>
      </c>
      <c r="CF3" s="7" t="s">
        <v>141</v>
      </c>
      <c r="CG3" s="7" t="s">
        <v>141</v>
      </c>
      <c r="CH3" s="7" t="s">
        <v>142</v>
      </c>
      <c r="CI3" s="7" t="s">
        <v>142</v>
      </c>
      <c r="CJ3" s="7" t="s">
        <v>142</v>
      </c>
      <c r="CK3" s="7" t="s">
        <v>159</v>
      </c>
      <c r="CL3" s="7" t="s">
        <v>159</v>
      </c>
      <c r="CM3" s="7" t="s">
        <v>159</v>
      </c>
      <c r="CN3" s="7" t="s">
        <v>159</v>
      </c>
      <c r="CO3" s="7" t="s">
        <v>159</v>
      </c>
      <c r="CP3" s="7" t="s">
        <v>159</v>
      </c>
      <c r="CQ3" s="7" t="s">
        <v>159</v>
      </c>
      <c r="CR3" s="7" t="s">
        <v>159</v>
      </c>
      <c r="CS3" s="7" t="s">
        <v>159</v>
      </c>
      <c r="CT3" s="7" t="s">
        <v>159</v>
      </c>
      <c r="CU3" s="7" t="s">
        <v>159</v>
      </c>
      <c r="CV3" s="7" t="s">
        <v>144</v>
      </c>
      <c r="CW3" s="7" t="s">
        <v>160</v>
      </c>
      <c r="CX3" s="7" t="s">
        <v>145</v>
      </c>
      <c r="CY3" s="7" t="s">
        <v>145</v>
      </c>
      <c r="CZ3" s="7" t="s">
        <v>145</v>
      </c>
      <c r="DA3" s="7" t="s">
        <v>145</v>
      </c>
      <c r="DB3" s="7" t="s">
        <v>145</v>
      </c>
      <c r="DC3" s="7" t="s">
        <v>145</v>
      </c>
      <c r="DD3" s="7" t="s">
        <v>145</v>
      </c>
      <c r="DE3" s="7" t="s">
        <v>145</v>
      </c>
      <c r="DF3" s="7" t="s">
        <v>145</v>
      </c>
      <c r="DG3" s="7" t="s">
        <v>146</v>
      </c>
      <c r="DH3" s="7" t="s">
        <v>146</v>
      </c>
      <c r="DI3" s="7" t="s">
        <v>146</v>
      </c>
      <c r="DJ3" s="7" t="s">
        <v>146</v>
      </c>
      <c r="DK3" s="7" t="s">
        <v>146</v>
      </c>
      <c r="DL3" s="7" t="s">
        <v>146</v>
      </c>
      <c r="DM3" s="7" t="s">
        <v>146</v>
      </c>
      <c r="DN3" s="7" t="s">
        <v>146</v>
      </c>
      <c r="DO3" s="7" t="s">
        <v>147</v>
      </c>
      <c r="DP3" s="7" t="s">
        <v>148</v>
      </c>
      <c r="DV3" s="7" t="s">
        <v>150</v>
      </c>
    </row>
    <row r="4" spans="1:128" x14ac:dyDescent="0.2">
      <c r="A4" s="8" t="s">
        <v>161</v>
      </c>
      <c r="B4" s="7" t="s">
        <v>162</v>
      </c>
      <c r="C4" s="7" t="s">
        <v>163</v>
      </c>
      <c r="D4" s="7" t="s">
        <v>164</v>
      </c>
      <c r="E4" s="7" t="s">
        <v>165</v>
      </c>
      <c r="F4" s="7" t="s">
        <v>162</v>
      </c>
      <c r="G4" s="7" t="s">
        <v>162</v>
      </c>
      <c r="H4" s="7" t="s">
        <v>166</v>
      </c>
      <c r="I4" s="7" t="s">
        <v>167</v>
      </c>
      <c r="J4" s="7" t="s">
        <v>168</v>
      </c>
      <c r="K4" s="7" t="s">
        <v>162</v>
      </c>
      <c r="L4" s="7" t="s">
        <v>169</v>
      </c>
      <c r="M4" s="7" t="s">
        <v>163</v>
      </c>
      <c r="N4" s="7" t="s">
        <v>162</v>
      </c>
      <c r="O4" s="7" t="s">
        <v>162</v>
      </c>
      <c r="P4" s="7" t="s">
        <v>162</v>
      </c>
      <c r="Q4" s="7" t="s">
        <v>162</v>
      </c>
      <c r="R4" s="7" t="s">
        <v>165</v>
      </c>
      <c r="S4" s="7" t="s">
        <v>163</v>
      </c>
      <c r="T4" s="7" t="s">
        <v>162</v>
      </c>
      <c r="U4" s="7" t="s">
        <v>167</v>
      </c>
      <c r="V4" s="7" t="s">
        <v>167</v>
      </c>
      <c r="W4" s="7" t="s">
        <v>170</v>
      </c>
      <c r="X4" s="7" t="s">
        <v>163</v>
      </c>
      <c r="Y4" s="7" t="s">
        <v>165</v>
      </c>
      <c r="Z4" s="7" t="s">
        <v>165</v>
      </c>
      <c r="AA4" s="7" t="s">
        <v>167</v>
      </c>
      <c r="AB4" s="7" t="s">
        <v>167</v>
      </c>
      <c r="AC4" s="7" t="s">
        <v>168</v>
      </c>
      <c r="AD4" s="7" t="s">
        <v>171</v>
      </c>
      <c r="AE4" s="7" t="s">
        <v>167</v>
      </c>
      <c r="AF4" s="7" t="s">
        <v>172</v>
      </c>
      <c r="AG4" s="7" t="s">
        <v>172</v>
      </c>
      <c r="AH4" s="7" t="s">
        <v>168</v>
      </c>
      <c r="AI4" s="7" t="s">
        <v>168</v>
      </c>
      <c r="AJ4" s="7" t="s">
        <v>167</v>
      </c>
      <c r="AK4" s="7" t="s">
        <v>167</v>
      </c>
      <c r="AL4" s="7" t="s">
        <v>167</v>
      </c>
      <c r="AM4" s="7" t="s">
        <v>167</v>
      </c>
      <c r="AN4" s="7" t="s">
        <v>173</v>
      </c>
      <c r="AO4" s="7" t="s">
        <v>173</v>
      </c>
      <c r="AP4" s="7" t="s">
        <v>167</v>
      </c>
      <c r="AQ4" s="7" t="s">
        <v>167</v>
      </c>
      <c r="AR4" s="7" t="s">
        <v>168</v>
      </c>
      <c r="AS4" s="7" t="s">
        <v>168</v>
      </c>
      <c r="AT4" s="7" t="s">
        <v>174</v>
      </c>
      <c r="AU4" s="7" t="s">
        <v>165</v>
      </c>
      <c r="AV4" s="7" t="s">
        <v>175</v>
      </c>
      <c r="AW4" s="7" t="s">
        <v>171</v>
      </c>
      <c r="AX4" s="7" t="s">
        <v>176</v>
      </c>
      <c r="AY4" s="7" t="s">
        <v>177</v>
      </c>
      <c r="AZ4" s="7" t="s">
        <v>165</v>
      </c>
      <c r="BA4" s="7" t="s">
        <v>172</v>
      </c>
      <c r="BB4" s="7" t="s">
        <v>163</v>
      </c>
      <c r="BC4" s="7" t="s">
        <v>167</v>
      </c>
      <c r="BD4" s="7" t="s">
        <v>167</v>
      </c>
      <c r="BE4" s="7" t="s">
        <v>167</v>
      </c>
      <c r="BF4" s="7" t="s">
        <v>168</v>
      </c>
      <c r="BG4" s="7" t="s">
        <v>171</v>
      </c>
      <c r="BH4" s="7" t="s">
        <v>175</v>
      </c>
      <c r="BI4" s="7" t="s">
        <v>177</v>
      </c>
      <c r="BJ4" s="7" t="s">
        <v>172</v>
      </c>
      <c r="BK4" s="7" t="s">
        <v>165</v>
      </c>
      <c r="BL4" s="7" t="s">
        <v>176</v>
      </c>
      <c r="BM4" s="7" t="s">
        <v>174</v>
      </c>
      <c r="BN4" s="7" t="s">
        <v>165</v>
      </c>
      <c r="BO4" s="7" t="s">
        <v>167</v>
      </c>
      <c r="BP4" s="7" t="s">
        <v>167</v>
      </c>
      <c r="BQ4" s="7" t="s">
        <v>171</v>
      </c>
      <c r="BR4" s="7" t="s">
        <v>171</v>
      </c>
      <c r="BS4" s="7" t="s">
        <v>167</v>
      </c>
      <c r="BT4" s="7" t="s">
        <v>168</v>
      </c>
      <c r="BU4" s="7" t="s">
        <v>168</v>
      </c>
      <c r="BV4" s="7" t="s">
        <v>178</v>
      </c>
      <c r="BW4" s="7" t="s">
        <v>163</v>
      </c>
      <c r="BX4" s="7" t="s">
        <v>165</v>
      </c>
      <c r="BY4" s="7" t="s">
        <v>165</v>
      </c>
      <c r="BZ4" s="7" t="s">
        <v>165</v>
      </c>
      <c r="CA4" s="7" t="s">
        <v>179</v>
      </c>
      <c r="CB4" s="7" t="s">
        <v>170</v>
      </c>
      <c r="CC4" s="7" t="s">
        <v>170</v>
      </c>
      <c r="CD4" s="7" t="s">
        <v>170</v>
      </c>
      <c r="CE4" s="7" t="s">
        <v>170</v>
      </c>
      <c r="CF4" s="7" t="s">
        <v>172</v>
      </c>
      <c r="CG4" s="7" t="s">
        <v>170</v>
      </c>
      <c r="CH4" s="7" t="s">
        <v>167</v>
      </c>
      <c r="CI4" s="7" t="s">
        <v>167</v>
      </c>
      <c r="CJ4" s="7" t="s">
        <v>165</v>
      </c>
      <c r="CK4" s="7" t="s">
        <v>167</v>
      </c>
      <c r="CL4" s="7" t="s">
        <v>168</v>
      </c>
      <c r="CM4" s="7" t="s">
        <v>168</v>
      </c>
      <c r="CN4" s="7" t="s">
        <v>168</v>
      </c>
      <c r="CO4" s="7" t="s">
        <v>167</v>
      </c>
      <c r="CP4" s="7" t="s">
        <v>165</v>
      </c>
      <c r="CQ4" s="7" t="s">
        <v>168</v>
      </c>
      <c r="CR4" s="7" t="s">
        <v>163</v>
      </c>
      <c r="CS4" s="7" t="s">
        <v>178</v>
      </c>
      <c r="CT4" s="7" t="s">
        <v>167</v>
      </c>
      <c r="CU4" s="7" t="s">
        <v>167</v>
      </c>
      <c r="CV4" s="7" t="s">
        <v>168</v>
      </c>
      <c r="CW4" s="7" t="s">
        <v>167</v>
      </c>
      <c r="CX4" s="7" t="s">
        <v>180</v>
      </c>
      <c r="CY4" s="7" t="s">
        <v>180</v>
      </c>
      <c r="CZ4" s="7" t="s">
        <v>168</v>
      </c>
      <c r="DA4" s="7" t="s">
        <v>168</v>
      </c>
      <c r="DB4" s="7" t="s">
        <v>165</v>
      </c>
      <c r="DC4" s="7" t="s">
        <v>165</v>
      </c>
      <c r="DD4" s="7" t="s">
        <v>163</v>
      </c>
      <c r="DE4" s="7" t="s">
        <v>180</v>
      </c>
      <c r="DF4" s="7" t="s">
        <v>170</v>
      </c>
      <c r="DG4" s="7" t="s">
        <v>162</v>
      </c>
      <c r="DH4" s="7" t="s">
        <v>162</v>
      </c>
      <c r="DI4" s="7" t="s">
        <v>167</v>
      </c>
      <c r="DJ4" s="7" t="s">
        <v>167</v>
      </c>
      <c r="DK4" s="7" t="s">
        <v>167</v>
      </c>
      <c r="DL4" s="7" t="s">
        <v>167</v>
      </c>
      <c r="DM4" s="7" t="s">
        <v>181</v>
      </c>
      <c r="DN4" s="7" t="s">
        <v>181</v>
      </c>
      <c r="DV4" s="7" t="s">
        <v>161</v>
      </c>
    </row>
    <row r="5" spans="1:128" x14ac:dyDescent="0.2">
      <c r="A5" s="8" t="s">
        <v>182</v>
      </c>
      <c r="B5" s="7" t="s">
        <v>183</v>
      </c>
      <c r="C5" s="7" t="s">
        <v>184</v>
      </c>
      <c r="D5" s="7" t="s">
        <v>185</v>
      </c>
      <c r="E5" s="7" t="s">
        <v>186</v>
      </c>
      <c r="F5" s="7" t="s">
        <v>187</v>
      </c>
      <c r="G5" s="7" t="s">
        <v>188</v>
      </c>
      <c r="H5" s="7" t="s">
        <v>189</v>
      </c>
      <c r="I5" s="7" t="s">
        <v>190</v>
      </c>
      <c r="J5" s="7" t="s">
        <v>191</v>
      </c>
      <c r="K5" s="7" t="s">
        <v>192</v>
      </c>
      <c r="L5" s="7" t="s">
        <v>193</v>
      </c>
      <c r="M5" s="7" t="s">
        <v>194</v>
      </c>
      <c r="N5" s="7" t="s">
        <v>195</v>
      </c>
      <c r="O5" s="7" t="s">
        <v>196</v>
      </c>
      <c r="P5" s="7" t="s">
        <v>197</v>
      </c>
      <c r="Q5" s="7" t="s">
        <v>198</v>
      </c>
      <c r="R5" s="7" t="s">
        <v>199</v>
      </c>
      <c r="S5" s="7" t="s">
        <v>200</v>
      </c>
      <c r="T5" s="7" t="s">
        <v>201</v>
      </c>
      <c r="U5" s="7" t="s">
        <v>202</v>
      </c>
      <c r="V5" s="7" t="s">
        <v>203</v>
      </c>
      <c r="W5" s="7" t="s">
        <v>204</v>
      </c>
      <c r="X5" s="7" t="s">
        <v>205</v>
      </c>
      <c r="Y5" s="7" t="s">
        <v>206</v>
      </c>
      <c r="Z5" s="7" t="s">
        <v>207</v>
      </c>
      <c r="AA5" s="7" t="s">
        <v>208</v>
      </c>
      <c r="AB5" s="7" t="s">
        <v>209</v>
      </c>
      <c r="AC5" s="7" t="s">
        <v>210</v>
      </c>
      <c r="AD5" s="7" t="s">
        <v>211</v>
      </c>
      <c r="AE5" s="7" t="s">
        <v>212</v>
      </c>
      <c r="AF5" s="7" t="s">
        <v>213</v>
      </c>
      <c r="AG5" s="7" t="s">
        <v>214</v>
      </c>
      <c r="AH5" s="7" t="s">
        <v>215</v>
      </c>
      <c r="AI5" s="7" t="s">
        <v>216</v>
      </c>
      <c r="AJ5" s="7" t="s">
        <v>217</v>
      </c>
      <c r="AK5" s="7" t="s">
        <v>218</v>
      </c>
      <c r="AL5" s="7" t="s">
        <v>219</v>
      </c>
      <c r="AM5" s="7" t="s">
        <v>220</v>
      </c>
      <c r="AN5" s="7" t="s">
        <v>221</v>
      </c>
      <c r="AO5" s="7" t="s">
        <v>222</v>
      </c>
      <c r="AP5" s="7" t="s">
        <v>223</v>
      </c>
      <c r="AQ5" s="7" t="s">
        <v>224</v>
      </c>
      <c r="AR5" s="7" t="s">
        <v>225</v>
      </c>
      <c r="AS5" s="7" t="s">
        <v>226</v>
      </c>
      <c r="AT5" s="7" t="s">
        <v>227</v>
      </c>
      <c r="AU5" s="7" t="s">
        <v>228</v>
      </c>
      <c r="AV5" s="7" t="s">
        <v>229</v>
      </c>
      <c r="AW5" s="7" t="s">
        <v>230</v>
      </c>
      <c r="AX5" s="7" t="s">
        <v>231</v>
      </c>
      <c r="AY5" s="7" t="s">
        <v>232</v>
      </c>
      <c r="AZ5" s="7" t="s">
        <v>233</v>
      </c>
      <c r="BA5" s="7" t="s">
        <v>234</v>
      </c>
      <c r="BB5" s="7" t="s">
        <v>235</v>
      </c>
      <c r="BC5" s="7" t="s">
        <v>236</v>
      </c>
      <c r="BD5" s="7" t="s">
        <v>237</v>
      </c>
      <c r="BE5" s="7" t="s">
        <v>238</v>
      </c>
      <c r="BF5" s="7" t="s">
        <v>239</v>
      </c>
      <c r="BG5" s="7" t="s">
        <v>240</v>
      </c>
      <c r="BH5" s="7" t="s">
        <v>241</v>
      </c>
      <c r="BI5" s="7" t="s">
        <v>242</v>
      </c>
      <c r="BJ5" s="7" t="s">
        <v>243</v>
      </c>
      <c r="BK5" s="7" t="s">
        <v>244</v>
      </c>
      <c r="BL5" s="7" t="s">
        <v>245</v>
      </c>
      <c r="BM5" s="7" t="s">
        <v>246</v>
      </c>
      <c r="BN5" s="7" t="s">
        <v>247</v>
      </c>
      <c r="BO5" s="7" t="s">
        <v>248</v>
      </c>
      <c r="BP5" s="7" t="s">
        <v>249</v>
      </c>
      <c r="BQ5" s="7" t="s">
        <v>250</v>
      </c>
      <c r="BR5" s="7" t="s">
        <v>251</v>
      </c>
      <c r="BS5" s="7" t="s">
        <v>252</v>
      </c>
      <c r="BT5" s="7" t="s">
        <v>253</v>
      </c>
      <c r="BU5" s="7" t="s">
        <v>254</v>
      </c>
      <c r="BV5" s="7" t="s">
        <v>255</v>
      </c>
      <c r="BW5" s="7" t="s">
        <v>256</v>
      </c>
      <c r="BX5" s="7" t="s">
        <v>257</v>
      </c>
      <c r="BY5" s="7" t="s">
        <v>258</v>
      </c>
      <c r="BZ5" s="7" t="s">
        <v>259</v>
      </c>
      <c r="CA5" s="7" t="s">
        <v>260</v>
      </c>
      <c r="CB5" s="7" t="s">
        <v>261</v>
      </c>
      <c r="CC5" s="7" t="s">
        <v>262</v>
      </c>
      <c r="CD5" s="7" t="s">
        <v>263</v>
      </c>
      <c r="CE5" s="7" t="s">
        <v>264</v>
      </c>
      <c r="CF5" s="7" t="s">
        <v>265</v>
      </c>
      <c r="CG5" s="7" t="s">
        <v>266</v>
      </c>
      <c r="CH5" s="7" t="s">
        <v>267</v>
      </c>
      <c r="CI5" s="7" t="s">
        <v>268</v>
      </c>
      <c r="CJ5" s="7" t="s">
        <v>269</v>
      </c>
      <c r="CK5" s="7" t="s">
        <v>270</v>
      </c>
      <c r="CL5" s="7" t="s">
        <v>271</v>
      </c>
      <c r="CM5" s="7" t="s">
        <v>272</v>
      </c>
      <c r="CN5" s="7" t="s">
        <v>273</v>
      </c>
      <c r="CO5" s="7" t="s">
        <v>274</v>
      </c>
      <c r="CP5" s="7" t="s">
        <v>275</v>
      </c>
      <c r="CQ5" s="7" t="s">
        <v>276</v>
      </c>
      <c r="CR5" s="7" t="s">
        <v>277</v>
      </c>
      <c r="CS5" s="7" t="s">
        <v>278</v>
      </c>
      <c r="CT5" s="7" t="s">
        <v>279</v>
      </c>
      <c r="CU5" s="7" t="s">
        <v>280</v>
      </c>
      <c r="CV5" s="7" t="s">
        <v>281</v>
      </c>
      <c r="CW5" s="7" t="s">
        <v>282</v>
      </c>
      <c r="CX5" s="7" t="s">
        <v>283</v>
      </c>
      <c r="CY5" s="7" t="s">
        <v>284</v>
      </c>
      <c r="CZ5" s="7" t="s">
        <v>285</v>
      </c>
      <c r="DA5" s="7" t="s">
        <v>286</v>
      </c>
      <c r="DB5" s="7" t="s">
        <v>287</v>
      </c>
      <c r="DC5" s="7" t="s">
        <v>288</v>
      </c>
      <c r="DD5" s="7" t="s">
        <v>289</v>
      </c>
      <c r="DE5" s="7" t="s">
        <v>290</v>
      </c>
      <c r="DF5" s="7" t="s">
        <v>291</v>
      </c>
      <c r="DG5" s="7" t="s">
        <v>292</v>
      </c>
      <c r="DH5" s="7" t="s">
        <v>293</v>
      </c>
      <c r="DI5" s="7" t="s">
        <v>294</v>
      </c>
      <c r="DJ5" s="7" t="s">
        <v>295</v>
      </c>
      <c r="DK5" s="7" t="s">
        <v>296</v>
      </c>
      <c r="DL5" s="7" t="s">
        <v>297</v>
      </c>
      <c r="DM5" s="7" t="s">
        <v>298</v>
      </c>
      <c r="DN5" s="7" t="s">
        <v>299</v>
      </c>
      <c r="DO5" s="7" t="s">
        <v>147</v>
      </c>
      <c r="DP5" s="7" t="s">
        <v>300</v>
      </c>
      <c r="DQ5" s="7" t="s">
        <v>301</v>
      </c>
      <c r="DS5" s="7" t="s">
        <v>302</v>
      </c>
      <c r="DV5" s="7" t="s">
        <v>182</v>
      </c>
    </row>
    <row r="6" spans="1:128" x14ac:dyDescent="0.2">
      <c r="A6" s="8" t="s">
        <v>303</v>
      </c>
      <c r="B6" s="7" t="s">
        <v>304</v>
      </c>
      <c r="C6" s="7" t="s">
        <v>305</v>
      </c>
      <c r="D6" s="7" t="s">
        <v>306</v>
      </c>
      <c r="E6" s="7" t="s">
        <v>307</v>
      </c>
      <c r="F6" s="7" t="s">
        <v>308</v>
      </c>
      <c r="G6" s="7" t="s">
        <v>309</v>
      </c>
      <c r="H6" s="7" t="s">
        <v>310</v>
      </c>
      <c r="I6" s="7" t="s">
        <v>311</v>
      </c>
      <c r="J6" s="7" t="s">
        <v>312</v>
      </c>
      <c r="K6" s="7">
        <v>3503984</v>
      </c>
      <c r="L6" s="7" t="s">
        <v>313</v>
      </c>
      <c r="M6" s="7" t="s">
        <v>314</v>
      </c>
      <c r="N6" s="7" t="s">
        <v>315</v>
      </c>
      <c r="O6" s="7" t="s">
        <v>316</v>
      </c>
      <c r="P6" s="7" t="s">
        <v>317</v>
      </c>
      <c r="Q6" s="7" t="s">
        <v>318</v>
      </c>
      <c r="R6" s="7" t="s">
        <v>319</v>
      </c>
      <c r="S6" s="7" t="s">
        <v>320</v>
      </c>
      <c r="T6" s="7" t="s">
        <v>321</v>
      </c>
      <c r="U6" s="7" t="s">
        <v>322</v>
      </c>
      <c r="V6" s="7" t="s">
        <v>323</v>
      </c>
      <c r="W6" s="7" t="s">
        <v>324</v>
      </c>
      <c r="X6" s="7" t="s">
        <v>325</v>
      </c>
      <c r="Y6" s="7" t="s">
        <v>326</v>
      </c>
      <c r="Z6" s="7" t="s">
        <v>327</v>
      </c>
      <c r="AA6" s="7" t="s">
        <v>328</v>
      </c>
      <c r="AB6" s="7" t="s">
        <v>329</v>
      </c>
      <c r="AC6" s="7" t="s">
        <v>330</v>
      </c>
      <c r="AD6" s="7" t="s">
        <v>331</v>
      </c>
      <c r="AE6" s="7" t="s">
        <v>332</v>
      </c>
      <c r="AF6" s="7" t="s">
        <v>333</v>
      </c>
      <c r="AG6" s="7" t="s">
        <v>334</v>
      </c>
      <c r="AH6" s="7" t="s">
        <v>335</v>
      </c>
      <c r="AI6" s="7" t="s">
        <v>336</v>
      </c>
      <c r="AJ6" s="7" t="s">
        <v>337</v>
      </c>
      <c r="AK6" s="7" t="s">
        <v>338</v>
      </c>
      <c r="AL6" s="7" t="s">
        <v>339</v>
      </c>
      <c r="AM6" s="7" t="s">
        <v>340</v>
      </c>
      <c r="AN6" s="7" t="s">
        <v>341</v>
      </c>
      <c r="AO6" s="7" t="s">
        <v>342</v>
      </c>
      <c r="AP6" s="7" t="s">
        <v>343</v>
      </c>
      <c r="AQ6" s="7" t="s">
        <v>344</v>
      </c>
      <c r="AR6" s="7" t="s">
        <v>345</v>
      </c>
      <c r="AS6" s="7" t="s">
        <v>346</v>
      </c>
      <c r="AT6" s="7">
        <v>327193010</v>
      </c>
      <c r="AU6" s="7" t="s">
        <v>347</v>
      </c>
      <c r="AV6" s="7" t="s">
        <v>348</v>
      </c>
      <c r="AW6" s="7" t="s">
        <v>349</v>
      </c>
      <c r="AX6" s="7" t="s">
        <v>350</v>
      </c>
      <c r="AY6" s="7" t="s">
        <v>351</v>
      </c>
      <c r="AZ6" s="7" t="s">
        <v>352</v>
      </c>
      <c r="BA6" s="7" t="s">
        <v>353</v>
      </c>
      <c r="BB6" s="7" t="s">
        <v>354</v>
      </c>
      <c r="BC6" s="7" t="s">
        <v>355</v>
      </c>
      <c r="BD6" s="7" t="s">
        <v>356</v>
      </c>
      <c r="BE6" s="7" t="s">
        <v>357</v>
      </c>
      <c r="BF6" s="7" t="s">
        <v>358</v>
      </c>
      <c r="BG6" s="7" t="s">
        <v>359</v>
      </c>
      <c r="BH6" s="7" t="s">
        <v>360</v>
      </c>
      <c r="BI6" s="7" t="s">
        <v>361</v>
      </c>
      <c r="BJ6" s="7" t="s">
        <v>362</v>
      </c>
      <c r="BK6" s="7" t="s">
        <v>363</v>
      </c>
      <c r="BL6" s="7" t="s">
        <v>364</v>
      </c>
      <c r="BM6" s="7">
        <v>327192013</v>
      </c>
      <c r="BN6" s="7" t="s">
        <v>365</v>
      </c>
      <c r="BO6" s="7" t="s">
        <v>366</v>
      </c>
      <c r="BP6" s="7" t="s">
        <v>367</v>
      </c>
      <c r="BQ6" s="7" t="s">
        <v>368</v>
      </c>
      <c r="BR6" s="7" t="s">
        <v>369</v>
      </c>
      <c r="BS6" s="7" t="s">
        <v>370</v>
      </c>
      <c r="BT6" s="7" t="s">
        <v>371</v>
      </c>
      <c r="BU6" s="7" t="s">
        <v>372</v>
      </c>
      <c r="BV6" s="7" t="s">
        <v>373</v>
      </c>
      <c r="BW6" s="7" t="s">
        <v>374</v>
      </c>
      <c r="BX6" s="7" t="s">
        <v>375</v>
      </c>
      <c r="BY6" s="7" t="s">
        <v>376</v>
      </c>
      <c r="BZ6" s="7" t="s">
        <v>377</v>
      </c>
      <c r="CA6" s="7" t="s">
        <v>378</v>
      </c>
      <c r="CB6" s="7" t="s">
        <v>379</v>
      </c>
      <c r="CC6" s="7" t="s">
        <v>380</v>
      </c>
      <c r="CD6" s="7" t="s">
        <v>381</v>
      </c>
      <c r="CE6" s="7" t="s">
        <v>382</v>
      </c>
      <c r="CF6" s="7" t="s">
        <v>383</v>
      </c>
      <c r="CG6" s="7" t="s">
        <v>384</v>
      </c>
      <c r="CH6" s="7" t="s">
        <v>385</v>
      </c>
      <c r="CI6" s="7" t="s">
        <v>386</v>
      </c>
      <c r="CJ6" s="7" t="s">
        <v>387</v>
      </c>
      <c r="CK6" s="7" t="s">
        <v>388</v>
      </c>
      <c r="CL6" s="7" t="s">
        <v>389</v>
      </c>
      <c r="CM6" s="7" t="s">
        <v>390</v>
      </c>
      <c r="CN6" s="7" t="s">
        <v>391</v>
      </c>
      <c r="CO6" s="7" t="s">
        <v>392</v>
      </c>
      <c r="CP6" s="7" t="s">
        <v>393</v>
      </c>
      <c r="CQ6" s="7" t="s">
        <v>394</v>
      </c>
      <c r="CR6" s="7" t="s">
        <v>395</v>
      </c>
      <c r="CS6" s="7" t="s">
        <v>396</v>
      </c>
      <c r="CT6" s="7" t="s">
        <v>397</v>
      </c>
      <c r="CU6" s="7" t="s">
        <v>398</v>
      </c>
      <c r="CV6" s="7" t="s">
        <v>399</v>
      </c>
      <c r="CW6" s="7" t="s">
        <v>400</v>
      </c>
      <c r="CX6" s="7" t="s">
        <v>401</v>
      </c>
      <c r="CY6" s="7" t="s">
        <v>392</v>
      </c>
      <c r="CZ6" s="7" t="s">
        <v>402</v>
      </c>
      <c r="DA6" s="7" t="s">
        <v>403</v>
      </c>
      <c r="DB6" s="7" t="s">
        <v>404</v>
      </c>
      <c r="DC6" s="7" t="s">
        <v>405</v>
      </c>
      <c r="DD6" s="7" t="s">
        <v>406</v>
      </c>
      <c r="DE6" s="7" t="s">
        <v>407</v>
      </c>
      <c r="DF6" s="7" t="s">
        <v>408</v>
      </c>
      <c r="DG6" s="7" t="s">
        <v>409</v>
      </c>
      <c r="DH6" s="7" t="s">
        <v>410</v>
      </c>
      <c r="DI6" s="7" t="s">
        <v>411</v>
      </c>
      <c r="DJ6" s="7" t="s">
        <v>412</v>
      </c>
      <c r="DK6" s="7" t="s">
        <v>413</v>
      </c>
      <c r="DL6" s="7" t="s">
        <v>414</v>
      </c>
      <c r="DM6" s="7" t="s">
        <v>415</v>
      </c>
      <c r="DN6" s="7" t="s">
        <v>416</v>
      </c>
      <c r="DP6" s="7" t="s">
        <v>417</v>
      </c>
      <c r="DQ6" s="7" t="s">
        <v>418</v>
      </c>
      <c r="DS6" s="7" t="s">
        <v>419</v>
      </c>
      <c r="DV6" s="7" t="s">
        <v>303</v>
      </c>
    </row>
    <row r="7" spans="1:128" x14ac:dyDescent="0.2">
      <c r="A7" s="8" t="s">
        <v>420</v>
      </c>
      <c r="B7" s="7">
        <v>2.96</v>
      </c>
      <c r="C7" s="7">
        <v>3.09</v>
      </c>
      <c r="D7" s="7">
        <v>3.09</v>
      </c>
      <c r="E7" s="7">
        <v>3.09</v>
      </c>
      <c r="F7" s="7">
        <v>2.2400000000000002</v>
      </c>
      <c r="G7" s="7">
        <v>3</v>
      </c>
      <c r="H7" s="7">
        <v>3.09</v>
      </c>
      <c r="I7" s="7">
        <v>2.96</v>
      </c>
      <c r="J7" s="7">
        <v>3</v>
      </c>
      <c r="K7" s="7">
        <v>2.2400000000000002</v>
      </c>
      <c r="L7" s="7">
        <v>2.4500000000000002</v>
      </c>
      <c r="M7" s="7">
        <v>2.39</v>
      </c>
      <c r="N7" s="7">
        <v>2.2400000000000002</v>
      </c>
      <c r="O7" s="7">
        <v>1.8</v>
      </c>
      <c r="P7" s="7">
        <v>1.2</v>
      </c>
      <c r="Q7" s="7">
        <v>1.35</v>
      </c>
      <c r="R7" s="7">
        <v>1.35</v>
      </c>
      <c r="S7" s="7">
        <v>1.38</v>
      </c>
      <c r="T7" s="7">
        <v>2.2200000000000002</v>
      </c>
      <c r="U7" s="7">
        <v>2.9</v>
      </c>
      <c r="V7" s="7">
        <v>1.2</v>
      </c>
      <c r="W7" s="7">
        <v>1.35</v>
      </c>
      <c r="X7" s="7">
        <v>1.2</v>
      </c>
      <c r="Y7" s="7">
        <v>1.35</v>
      </c>
      <c r="Z7" s="7">
        <v>2.4500000000000002</v>
      </c>
      <c r="AA7" s="7">
        <v>2.2400000000000002</v>
      </c>
      <c r="AB7" s="7">
        <v>2.2400000000000002</v>
      </c>
      <c r="AC7" s="7">
        <v>9.6</v>
      </c>
      <c r="AD7" s="7">
        <v>2.02</v>
      </c>
      <c r="AE7" s="7">
        <v>9.6</v>
      </c>
      <c r="AF7" s="7">
        <v>2.4</v>
      </c>
      <c r="AG7" s="7">
        <v>9.8000000000000007</v>
      </c>
      <c r="AH7" s="7">
        <v>3.68</v>
      </c>
      <c r="AI7" s="7">
        <v>1.8</v>
      </c>
      <c r="AJ7" s="7">
        <v>6</v>
      </c>
      <c r="AK7" s="7">
        <v>1.35</v>
      </c>
      <c r="AL7" s="7">
        <v>2.08</v>
      </c>
      <c r="AM7" s="7">
        <v>1.72</v>
      </c>
      <c r="AN7" s="7">
        <v>7.38</v>
      </c>
      <c r="AO7" s="7">
        <v>7.58</v>
      </c>
      <c r="AP7" s="7">
        <v>1</v>
      </c>
      <c r="AQ7" s="7">
        <v>1</v>
      </c>
      <c r="AR7" s="7">
        <v>1</v>
      </c>
      <c r="AS7" s="7">
        <v>0.8</v>
      </c>
      <c r="AT7" s="7">
        <v>1.2</v>
      </c>
      <c r="AU7" s="7">
        <v>1.5</v>
      </c>
      <c r="AV7" s="7">
        <v>1.5</v>
      </c>
      <c r="AW7" s="7">
        <v>1.57</v>
      </c>
      <c r="AX7" s="7">
        <v>1.54</v>
      </c>
      <c r="AY7" s="7">
        <v>1.2</v>
      </c>
      <c r="AZ7" s="7">
        <v>1.93</v>
      </c>
      <c r="BA7" s="7">
        <v>2.85</v>
      </c>
      <c r="BB7" s="7">
        <v>1</v>
      </c>
      <c r="BC7" s="7">
        <v>1.6</v>
      </c>
      <c r="BD7" s="7">
        <v>1</v>
      </c>
      <c r="BE7" s="7">
        <v>1</v>
      </c>
      <c r="BF7" s="7">
        <v>0.8</v>
      </c>
      <c r="BG7" s="7">
        <v>1.57</v>
      </c>
      <c r="BH7" s="7">
        <v>1.5</v>
      </c>
      <c r="BI7" s="7">
        <v>1.2</v>
      </c>
      <c r="BJ7" s="7">
        <v>2.85</v>
      </c>
      <c r="BK7" s="7">
        <v>1.93</v>
      </c>
      <c r="BL7" s="7">
        <v>1.54</v>
      </c>
      <c r="BM7" s="7">
        <v>1.2</v>
      </c>
      <c r="BN7" s="7">
        <v>1.5</v>
      </c>
      <c r="BO7" s="7">
        <v>1.5</v>
      </c>
      <c r="BP7" s="7">
        <v>3</v>
      </c>
      <c r="BQ7" s="7">
        <v>1.42</v>
      </c>
      <c r="BR7" s="7">
        <v>1.42</v>
      </c>
      <c r="BS7" s="7">
        <v>1.8</v>
      </c>
      <c r="BT7" s="7">
        <v>3</v>
      </c>
      <c r="BU7" s="7">
        <v>1.2</v>
      </c>
      <c r="BV7" s="7">
        <v>1.2</v>
      </c>
      <c r="BW7" s="7">
        <v>1.08</v>
      </c>
      <c r="BX7" s="7">
        <v>1.5</v>
      </c>
      <c r="BY7" s="7">
        <v>1.42</v>
      </c>
      <c r="BZ7" s="7">
        <v>1.42</v>
      </c>
      <c r="CA7" s="7">
        <v>1.2</v>
      </c>
      <c r="CB7" s="7">
        <v>1.42</v>
      </c>
      <c r="CC7" s="7">
        <v>1.42</v>
      </c>
      <c r="CD7" s="7">
        <v>1.42</v>
      </c>
      <c r="CE7" s="7">
        <v>1.42</v>
      </c>
      <c r="CF7" s="7">
        <v>3.25</v>
      </c>
      <c r="CG7" s="7">
        <v>1.42</v>
      </c>
      <c r="CH7" s="7">
        <v>3</v>
      </c>
      <c r="CI7" s="7">
        <v>1.81</v>
      </c>
      <c r="CJ7" s="7">
        <v>1.72</v>
      </c>
      <c r="CK7" s="7">
        <v>3</v>
      </c>
      <c r="CL7" s="7">
        <v>1.26</v>
      </c>
      <c r="CM7" s="7">
        <v>1.26</v>
      </c>
      <c r="CN7" s="7">
        <v>1.26</v>
      </c>
      <c r="CO7" s="7">
        <v>1.26</v>
      </c>
      <c r="CP7" s="7">
        <v>1.42</v>
      </c>
      <c r="CQ7" s="7">
        <v>1.42</v>
      </c>
      <c r="CR7" s="7">
        <v>1.08</v>
      </c>
      <c r="CS7" s="7">
        <v>1.2</v>
      </c>
      <c r="CT7" s="7">
        <v>1.42</v>
      </c>
      <c r="CU7" s="7">
        <v>1.08</v>
      </c>
      <c r="CV7" s="7">
        <v>1.42</v>
      </c>
      <c r="CW7" s="7">
        <v>1.26</v>
      </c>
      <c r="CX7" s="7">
        <v>1.5</v>
      </c>
      <c r="CY7" s="7">
        <v>1.5</v>
      </c>
      <c r="CZ7" s="7">
        <v>1.5</v>
      </c>
      <c r="DA7" s="7">
        <v>3</v>
      </c>
      <c r="DB7" s="7">
        <v>1.5</v>
      </c>
      <c r="DC7" s="7">
        <v>1.42</v>
      </c>
      <c r="DD7" s="7">
        <v>1.5</v>
      </c>
      <c r="DE7" s="7">
        <v>3</v>
      </c>
      <c r="DF7" s="7">
        <v>1.42</v>
      </c>
      <c r="DG7" s="7">
        <v>3</v>
      </c>
      <c r="DH7" s="7">
        <v>6</v>
      </c>
      <c r="DI7" s="7">
        <v>3</v>
      </c>
      <c r="DJ7" s="7">
        <v>3</v>
      </c>
      <c r="DK7" s="7">
        <v>3</v>
      </c>
      <c r="DL7" s="7">
        <v>6</v>
      </c>
      <c r="DM7" s="7">
        <v>6</v>
      </c>
      <c r="DN7" s="7">
        <v>6</v>
      </c>
      <c r="DV7" s="7" t="s">
        <v>420</v>
      </c>
    </row>
    <row r="8" spans="1:128" x14ac:dyDescent="0.2">
      <c r="A8" s="8" t="s">
        <v>421</v>
      </c>
      <c r="B8" s="7" t="s">
        <v>422</v>
      </c>
      <c r="BU8" s="7" t="s">
        <v>423</v>
      </c>
      <c r="DQ8" s="7" t="s">
        <v>424</v>
      </c>
      <c r="DR8" s="7" t="s">
        <v>425</v>
      </c>
      <c r="DS8" s="7" t="s">
        <v>424</v>
      </c>
      <c r="DT8" s="7" t="s">
        <v>425</v>
      </c>
      <c r="DV8" s="7" t="s">
        <v>421</v>
      </c>
    </row>
    <row r="9" spans="1:128" x14ac:dyDescent="0.2">
      <c r="A9" s="9">
        <v>44388</v>
      </c>
      <c r="B9" s="7" t="s">
        <v>423</v>
      </c>
      <c r="N9" s="7" t="s">
        <v>423</v>
      </c>
      <c r="O9" s="7" t="s">
        <v>423</v>
      </c>
      <c r="P9" s="7" t="s">
        <v>423</v>
      </c>
      <c r="U9" s="7" t="s">
        <v>423</v>
      </c>
      <c r="AC9" s="7" t="s">
        <v>423</v>
      </c>
      <c r="AD9" s="7" t="s">
        <v>423</v>
      </c>
      <c r="AE9" s="7" t="s">
        <v>423</v>
      </c>
      <c r="AG9" s="7" t="s">
        <v>423</v>
      </c>
      <c r="AI9" s="7" t="s">
        <v>423</v>
      </c>
      <c r="AJ9" s="7" t="s">
        <v>423</v>
      </c>
      <c r="AM9" s="7" t="s">
        <v>423</v>
      </c>
      <c r="AQ9" s="7" t="s">
        <v>423</v>
      </c>
      <c r="AR9" s="7" t="s">
        <v>423</v>
      </c>
      <c r="AS9" s="7" t="s">
        <v>423</v>
      </c>
      <c r="AU9" s="7" t="s">
        <v>423</v>
      </c>
      <c r="AW9" s="7" t="s">
        <v>423</v>
      </c>
      <c r="BF9" s="7" t="s">
        <v>423</v>
      </c>
      <c r="BG9" s="7" t="s">
        <v>423</v>
      </c>
      <c r="BT9" s="7" t="s">
        <v>423</v>
      </c>
      <c r="BU9" s="7" t="s">
        <v>423</v>
      </c>
      <c r="DH9" s="7" t="s">
        <v>423</v>
      </c>
      <c r="DI9" s="7" t="s">
        <v>423</v>
      </c>
      <c r="DU9" s="7">
        <v>0</v>
      </c>
      <c r="DV9" s="10">
        <v>44388</v>
      </c>
    </row>
    <row r="10" spans="1:128" x14ac:dyDescent="0.2">
      <c r="A10" s="9">
        <v>44389</v>
      </c>
      <c r="DU10" s="7">
        <v>0</v>
      </c>
      <c r="DV10" s="10">
        <v>44389</v>
      </c>
    </row>
    <row r="11" spans="1:128" x14ac:dyDescent="0.2">
      <c r="A11" s="9">
        <v>44390</v>
      </c>
      <c r="B11" s="7" t="s">
        <v>423</v>
      </c>
      <c r="C11" s="7" t="s">
        <v>423</v>
      </c>
      <c r="D11" s="7" t="s">
        <v>423</v>
      </c>
      <c r="E11" s="7" t="s">
        <v>423</v>
      </c>
      <c r="G11" s="7" t="s">
        <v>423</v>
      </c>
      <c r="L11" s="7" t="s">
        <v>423</v>
      </c>
      <c r="M11" s="7" t="s">
        <v>423</v>
      </c>
      <c r="N11" s="7" t="s">
        <v>423</v>
      </c>
      <c r="S11" s="7" t="s">
        <v>423</v>
      </c>
      <c r="T11" s="7" t="s">
        <v>423</v>
      </c>
      <c r="X11" s="7" t="s">
        <v>423</v>
      </c>
      <c r="Z11" s="7" t="s">
        <v>423</v>
      </c>
      <c r="AA11" s="7" t="s">
        <v>423</v>
      </c>
      <c r="AB11" s="7" t="s">
        <v>423</v>
      </c>
      <c r="AC11" s="7" t="s">
        <v>423</v>
      </c>
      <c r="AD11" s="7" t="s">
        <v>423</v>
      </c>
      <c r="AF11" s="7" t="s">
        <v>423</v>
      </c>
      <c r="AJ11" s="7" t="s">
        <v>423</v>
      </c>
      <c r="AM11" s="7" t="s">
        <v>423</v>
      </c>
      <c r="AP11" s="7" t="s">
        <v>423</v>
      </c>
      <c r="AQ11" s="7" t="s">
        <v>423</v>
      </c>
      <c r="AR11" s="7" t="s">
        <v>423</v>
      </c>
      <c r="AT11" s="7" t="s">
        <v>423</v>
      </c>
      <c r="AU11" s="7" t="s">
        <v>423</v>
      </c>
      <c r="AV11" s="7" t="s">
        <v>423</v>
      </c>
      <c r="AW11" s="7" t="s">
        <v>423</v>
      </c>
      <c r="AX11" s="7" t="s">
        <v>423</v>
      </c>
      <c r="AY11" s="7" t="s">
        <v>423</v>
      </c>
      <c r="AZ11" s="7" t="s">
        <v>423</v>
      </c>
      <c r="BB11" s="7" t="s">
        <v>423</v>
      </c>
      <c r="BC11" s="7" t="s">
        <v>423</v>
      </c>
      <c r="BD11" s="7" t="s">
        <v>423</v>
      </c>
      <c r="BE11" s="7" t="s">
        <v>423</v>
      </c>
      <c r="BF11" s="7" t="s">
        <v>423</v>
      </c>
      <c r="BG11" s="7" t="s">
        <v>423</v>
      </c>
      <c r="BH11" s="7" t="s">
        <v>423</v>
      </c>
      <c r="BI11" s="7" t="s">
        <v>423</v>
      </c>
      <c r="BK11" s="7" t="s">
        <v>423</v>
      </c>
      <c r="BL11" s="7" t="s">
        <v>423</v>
      </c>
      <c r="BM11" s="7" t="s">
        <v>423</v>
      </c>
      <c r="BN11" s="7" t="s">
        <v>423</v>
      </c>
      <c r="BO11" s="7" t="s">
        <v>423</v>
      </c>
      <c r="BS11" s="7" t="s">
        <v>423</v>
      </c>
      <c r="BT11" s="7" t="s">
        <v>423</v>
      </c>
      <c r="BU11" s="7" t="s">
        <v>423</v>
      </c>
      <c r="BV11" s="7" t="s">
        <v>423</v>
      </c>
      <c r="BW11" s="7" t="s">
        <v>423</v>
      </c>
      <c r="CC11" s="7" t="s">
        <v>423</v>
      </c>
      <c r="CG11" s="7" t="s">
        <v>423</v>
      </c>
      <c r="CH11" s="7" t="s">
        <v>423</v>
      </c>
      <c r="CI11" s="7" t="s">
        <v>423</v>
      </c>
      <c r="CJ11" s="7" t="s">
        <v>423</v>
      </c>
      <c r="CK11" s="7" t="s">
        <v>423</v>
      </c>
      <c r="CL11" s="7" t="s">
        <v>423</v>
      </c>
      <c r="CM11" s="7" t="s">
        <v>423</v>
      </c>
      <c r="CQ11" s="7" t="s">
        <v>423</v>
      </c>
      <c r="CR11" s="7" t="s">
        <v>423</v>
      </c>
      <c r="CU11" s="7" t="s">
        <v>423</v>
      </c>
      <c r="DA11" s="7" t="s">
        <v>423</v>
      </c>
      <c r="DD11" s="7" t="s">
        <v>423</v>
      </c>
      <c r="DE11" s="7" t="s">
        <v>423</v>
      </c>
      <c r="DH11" s="7" t="s">
        <v>423</v>
      </c>
      <c r="DN11" s="7" t="s">
        <v>423</v>
      </c>
      <c r="DU11" s="7">
        <v>0</v>
      </c>
      <c r="DV11" s="10">
        <v>44390</v>
      </c>
    </row>
    <row r="12" spans="1:128" x14ac:dyDescent="0.2">
      <c r="A12" s="9">
        <v>44391</v>
      </c>
      <c r="B12" s="7" t="s">
        <v>423</v>
      </c>
      <c r="D12" s="7" t="s">
        <v>423</v>
      </c>
      <c r="E12" s="7" t="s">
        <v>423</v>
      </c>
      <c r="F12" s="7" t="s">
        <v>423</v>
      </c>
      <c r="I12" s="7" t="s">
        <v>423</v>
      </c>
      <c r="J12" s="7" t="s">
        <v>423</v>
      </c>
      <c r="K12" s="7" t="s">
        <v>423</v>
      </c>
      <c r="N12" s="7" t="s">
        <v>423</v>
      </c>
      <c r="P12" s="7" t="s">
        <v>423</v>
      </c>
      <c r="R12" s="7" t="s">
        <v>423</v>
      </c>
      <c r="T12" s="7" t="s">
        <v>423</v>
      </c>
      <c r="U12" s="7" t="s">
        <v>423</v>
      </c>
      <c r="V12" s="7" t="s">
        <v>423</v>
      </c>
      <c r="W12" s="7" t="s">
        <v>423</v>
      </c>
      <c r="X12" s="7" t="s">
        <v>423</v>
      </c>
      <c r="Y12" s="7" t="s">
        <v>423</v>
      </c>
      <c r="Z12" s="7" t="s">
        <v>423</v>
      </c>
      <c r="AC12" s="7" t="s">
        <v>423</v>
      </c>
      <c r="AD12" s="7" t="s">
        <v>423</v>
      </c>
      <c r="AE12" s="7" t="s">
        <v>423</v>
      </c>
      <c r="AI12" s="7" t="s">
        <v>423</v>
      </c>
      <c r="AJ12" s="7" t="s">
        <v>423</v>
      </c>
      <c r="AM12" s="7" t="s">
        <v>423</v>
      </c>
      <c r="AP12" s="7" t="s">
        <v>423</v>
      </c>
      <c r="AQ12" s="7" t="s">
        <v>423</v>
      </c>
      <c r="AS12" s="7" t="s">
        <v>423</v>
      </c>
      <c r="AT12" s="7" t="s">
        <v>423</v>
      </c>
      <c r="AU12" s="7" t="s">
        <v>423</v>
      </c>
      <c r="AV12" s="7" t="s">
        <v>423</v>
      </c>
      <c r="AW12" s="7" t="s">
        <v>423</v>
      </c>
      <c r="AX12" s="7" t="s">
        <v>423</v>
      </c>
      <c r="AY12" s="7" t="s">
        <v>423</v>
      </c>
      <c r="AZ12" s="7" t="s">
        <v>423</v>
      </c>
      <c r="BB12" s="7" t="s">
        <v>423</v>
      </c>
      <c r="BC12" s="7" t="s">
        <v>423</v>
      </c>
      <c r="BD12" s="7" t="s">
        <v>423</v>
      </c>
      <c r="BE12" s="7" t="s">
        <v>423</v>
      </c>
      <c r="BF12" s="7" t="s">
        <v>423</v>
      </c>
      <c r="BG12" s="7" t="s">
        <v>423</v>
      </c>
      <c r="BH12" s="7" t="s">
        <v>423</v>
      </c>
      <c r="BI12" s="7" t="s">
        <v>423</v>
      </c>
      <c r="BK12" s="7" t="s">
        <v>423</v>
      </c>
      <c r="BL12" s="7" t="s">
        <v>423</v>
      </c>
      <c r="BM12" s="7" t="s">
        <v>423</v>
      </c>
      <c r="BN12" s="7" t="s">
        <v>423</v>
      </c>
      <c r="BO12" s="7" t="s">
        <v>423</v>
      </c>
      <c r="BQ12" s="7" t="s">
        <v>423</v>
      </c>
      <c r="BS12" s="7" t="s">
        <v>423</v>
      </c>
      <c r="BT12" s="7" t="s">
        <v>423</v>
      </c>
      <c r="BU12" s="7" t="s">
        <v>423</v>
      </c>
      <c r="BX12" s="7" t="s">
        <v>423</v>
      </c>
      <c r="BZ12" s="7" t="s">
        <v>423</v>
      </c>
      <c r="CB12" s="7" t="s">
        <v>423</v>
      </c>
      <c r="CC12" s="7" t="s">
        <v>423</v>
      </c>
      <c r="CE12" s="7" t="s">
        <v>423</v>
      </c>
      <c r="CG12" s="7" t="s">
        <v>423</v>
      </c>
      <c r="CN12" s="7" t="s">
        <v>423</v>
      </c>
      <c r="CQ12" s="7" t="s">
        <v>423</v>
      </c>
      <c r="CR12" s="7" t="s">
        <v>423</v>
      </c>
      <c r="CZ12" s="7" t="s">
        <v>423</v>
      </c>
      <c r="DF12" s="7" t="s">
        <v>423</v>
      </c>
      <c r="DK12" s="7">
        <v>69</v>
      </c>
      <c r="DM12" s="7" t="s">
        <v>423</v>
      </c>
      <c r="DU12" s="7">
        <v>69</v>
      </c>
      <c r="DV12" s="10">
        <v>44391</v>
      </c>
    </row>
    <row r="13" spans="1:128" x14ac:dyDescent="0.2">
      <c r="A13" s="9">
        <v>44392</v>
      </c>
      <c r="AJ13" s="7" t="s">
        <v>423</v>
      </c>
      <c r="CV13" s="7" t="s">
        <v>423</v>
      </c>
      <c r="CW13" s="7" t="s">
        <v>423</v>
      </c>
      <c r="DU13" s="7">
        <v>0</v>
      </c>
      <c r="DV13" s="10">
        <v>44392</v>
      </c>
    </row>
    <row r="14" spans="1:128" x14ac:dyDescent="0.2">
      <c r="A14" s="9">
        <v>44393</v>
      </c>
      <c r="B14" s="7" t="s">
        <v>423</v>
      </c>
      <c r="C14" s="7" t="s">
        <v>423</v>
      </c>
      <c r="D14" s="7" t="s">
        <v>423</v>
      </c>
      <c r="E14" s="7" t="s">
        <v>423</v>
      </c>
      <c r="L14" s="7" t="s">
        <v>423</v>
      </c>
      <c r="M14" s="7" t="s">
        <v>423</v>
      </c>
      <c r="N14" s="7" t="s">
        <v>423</v>
      </c>
      <c r="O14" s="7" t="s">
        <v>423</v>
      </c>
      <c r="Q14" s="7" t="s">
        <v>423</v>
      </c>
      <c r="S14" s="7" t="s">
        <v>423</v>
      </c>
      <c r="U14" s="7" t="s">
        <v>423</v>
      </c>
      <c r="AC14" s="7" t="s">
        <v>423</v>
      </c>
      <c r="AD14" s="7" t="s">
        <v>423</v>
      </c>
      <c r="AG14" s="7" t="s">
        <v>423</v>
      </c>
      <c r="AH14" s="7" t="s">
        <v>423</v>
      </c>
      <c r="AI14" s="7" t="s">
        <v>423</v>
      </c>
      <c r="AJ14" s="7" t="s">
        <v>423</v>
      </c>
      <c r="AK14" s="7" t="s">
        <v>423</v>
      </c>
      <c r="AM14" s="7" t="s">
        <v>423</v>
      </c>
      <c r="AU14" s="7" t="s">
        <v>423</v>
      </c>
      <c r="AV14" s="7" t="s">
        <v>423</v>
      </c>
      <c r="BS14" s="7" t="s">
        <v>423</v>
      </c>
      <c r="BT14" s="7" t="s">
        <v>423</v>
      </c>
      <c r="BU14" s="7" t="s">
        <v>423</v>
      </c>
      <c r="BW14" s="7" t="s">
        <v>423</v>
      </c>
      <c r="BX14" s="7" t="s">
        <v>423</v>
      </c>
      <c r="BY14" s="7" t="s">
        <v>423</v>
      </c>
      <c r="CB14" s="7" t="s">
        <v>423</v>
      </c>
      <c r="CC14" s="7" t="s">
        <v>423</v>
      </c>
      <c r="CG14" s="7" t="s">
        <v>423</v>
      </c>
      <c r="CK14" s="7" t="s">
        <v>423</v>
      </c>
      <c r="CP14" s="7" t="s">
        <v>423</v>
      </c>
      <c r="CR14" s="7" t="s">
        <v>423</v>
      </c>
      <c r="CS14" s="7" t="s">
        <v>423</v>
      </c>
      <c r="CW14" s="7" t="s">
        <v>423</v>
      </c>
      <c r="CX14" s="7" t="s">
        <v>423</v>
      </c>
      <c r="CZ14" s="7" t="s">
        <v>423</v>
      </c>
      <c r="DC14" s="7" t="s">
        <v>423</v>
      </c>
      <c r="DD14" s="7" t="s">
        <v>423</v>
      </c>
      <c r="DF14" s="7" t="s">
        <v>423</v>
      </c>
      <c r="DG14" s="7" t="s">
        <v>423</v>
      </c>
      <c r="DH14" s="7" t="s">
        <v>423</v>
      </c>
      <c r="DU14" s="7">
        <v>0</v>
      </c>
      <c r="DV14" s="10">
        <v>44393</v>
      </c>
    </row>
    <row r="15" spans="1:128" x14ac:dyDescent="0.2">
      <c r="A15" s="9">
        <v>44394</v>
      </c>
      <c r="F15" s="7" t="s">
        <v>423</v>
      </c>
      <c r="G15" s="7" t="s">
        <v>423</v>
      </c>
      <c r="I15" s="7" t="s">
        <v>423</v>
      </c>
      <c r="J15" s="7" t="s">
        <v>423</v>
      </c>
      <c r="N15" s="7" t="s">
        <v>423</v>
      </c>
      <c r="P15" s="7" t="s">
        <v>423</v>
      </c>
      <c r="R15" s="7" t="s">
        <v>423</v>
      </c>
      <c r="V15" s="7" t="s">
        <v>423</v>
      </c>
      <c r="W15" s="7" t="s">
        <v>423</v>
      </c>
      <c r="X15" s="7" t="s">
        <v>423</v>
      </c>
      <c r="Y15" s="7" t="s">
        <v>423</v>
      </c>
      <c r="AA15" s="7" t="s">
        <v>423</v>
      </c>
      <c r="AB15" s="7" t="s">
        <v>423</v>
      </c>
      <c r="AP15" s="7" t="s">
        <v>423</v>
      </c>
      <c r="AQ15" s="7" t="s">
        <v>423</v>
      </c>
      <c r="AR15" s="7" t="s">
        <v>423</v>
      </c>
      <c r="AS15" s="7" t="s">
        <v>423</v>
      </c>
      <c r="AT15" s="7" t="s">
        <v>423</v>
      </c>
      <c r="AU15" s="7" t="s">
        <v>423</v>
      </c>
      <c r="AV15" s="7" t="s">
        <v>423</v>
      </c>
      <c r="AW15" s="7" t="s">
        <v>423</v>
      </c>
      <c r="AX15" s="7" t="s">
        <v>423</v>
      </c>
      <c r="AY15" s="7" t="s">
        <v>423</v>
      </c>
      <c r="AZ15" s="7" t="s">
        <v>423</v>
      </c>
      <c r="BB15" s="7" t="s">
        <v>423</v>
      </c>
      <c r="BC15" s="7" t="s">
        <v>423</v>
      </c>
      <c r="BD15" s="7" t="s">
        <v>423</v>
      </c>
      <c r="BE15" s="7" t="s">
        <v>423</v>
      </c>
      <c r="BF15" s="7" t="s">
        <v>423</v>
      </c>
      <c r="BH15" s="7" t="s">
        <v>423</v>
      </c>
      <c r="BI15" s="7" t="s">
        <v>423</v>
      </c>
      <c r="BK15" s="7" t="s">
        <v>423</v>
      </c>
      <c r="BL15" s="7" t="s">
        <v>423</v>
      </c>
      <c r="BM15" s="7" t="s">
        <v>423</v>
      </c>
      <c r="BN15" s="7" t="s">
        <v>423</v>
      </c>
      <c r="BO15" s="7" t="s">
        <v>423</v>
      </c>
      <c r="BQ15" s="7" t="s">
        <v>423</v>
      </c>
      <c r="BT15" s="7" t="s">
        <v>423</v>
      </c>
      <c r="BU15" s="7" t="s">
        <v>423</v>
      </c>
      <c r="CA15" s="7" t="s">
        <v>423</v>
      </c>
      <c r="CH15" s="7" t="s">
        <v>423</v>
      </c>
      <c r="CI15" s="7" t="s">
        <v>423</v>
      </c>
      <c r="CL15" s="7" t="s">
        <v>423</v>
      </c>
      <c r="CM15" s="7" t="s">
        <v>423</v>
      </c>
      <c r="CN15" s="7" t="s">
        <v>423</v>
      </c>
      <c r="CU15" s="7" t="s">
        <v>423</v>
      </c>
      <c r="DA15" s="7" t="s">
        <v>423</v>
      </c>
      <c r="DC15" s="7" t="s">
        <v>423</v>
      </c>
      <c r="DD15" s="7" t="s">
        <v>423</v>
      </c>
      <c r="DF15" s="7" t="s">
        <v>423</v>
      </c>
      <c r="DU15" s="7">
        <v>0</v>
      </c>
      <c r="DV15" s="10">
        <v>44394</v>
      </c>
    </row>
    <row r="16" spans="1:128" x14ac:dyDescent="0.2">
      <c r="A16" s="9">
        <v>44395</v>
      </c>
      <c r="O16" s="7" t="s">
        <v>423</v>
      </c>
      <c r="T16" s="7" t="s">
        <v>423</v>
      </c>
      <c r="U16" s="7" t="s">
        <v>423</v>
      </c>
      <c r="AC16" s="7" t="s">
        <v>423</v>
      </c>
      <c r="AD16" s="7" t="s">
        <v>423</v>
      </c>
      <c r="AH16" s="7" t="s">
        <v>423</v>
      </c>
      <c r="AI16" s="7" t="s">
        <v>423</v>
      </c>
      <c r="AJ16" s="7" t="s">
        <v>423</v>
      </c>
      <c r="AM16" s="7" t="s">
        <v>423</v>
      </c>
      <c r="AP16" s="7" t="s">
        <v>423</v>
      </c>
      <c r="AQ16" s="7" t="s">
        <v>423</v>
      </c>
      <c r="AR16" s="7" t="s">
        <v>423</v>
      </c>
      <c r="AS16" s="7" t="s">
        <v>423</v>
      </c>
      <c r="AU16" s="7" t="s">
        <v>423</v>
      </c>
      <c r="AV16" s="7" t="s">
        <v>423</v>
      </c>
      <c r="AW16" s="7" t="s">
        <v>423</v>
      </c>
      <c r="AX16" s="7" t="s">
        <v>423</v>
      </c>
      <c r="BD16" s="7" t="s">
        <v>423</v>
      </c>
      <c r="BF16" s="7" t="s">
        <v>423</v>
      </c>
      <c r="BG16" s="7" t="s">
        <v>423</v>
      </c>
      <c r="BL16" s="7" t="s">
        <v>423</v>
      </c>
      <c r="BT16" s="7" t="s">
        <v>423</v>
      </c>
      <c r="CB16" s="7" t="s">
        <v>423</v>
      </c>
      <c r="CC16" s="7" t="s">
        <v>423</v>
      </c>
      <c r="DN16" s="7" t="s">
        <v>423</v>
      </c>
      <c r="DU16" s="7">
        <v>0</v>
      </c>
      <c r="DV16" s="10">
        <v>44395</v>
      </c>
    </row>
    <row r="17" spans="1:126" x14ac:dyDescent="0.2">
      <c r="A17" s="9">
        <v>44396</v>
      </c>
      <c r="BU17" s="7" t="s">
        <v>423</v>
      </c>
      <c r="CC17" s="7" t="s">
        <v>423</v>
      </c>
      <c r="CE17" s="7" t="s">
        <v>423</v>
      </c>
      <c r="CG17" s="7" t="s">
        <v>423</v>
      </c>
      <c r="CZ17" s="7" t="s">
        <v>423</v>
      </c>
      <c r="DA17" s="7" t="s">
        <v>423</v>
      </c>
      <c r="DD17" s="7" t="s">
        <v>423</v>
      </c>
      <c r="DU17" s="7">
        <v>0</v>
      </c>
      <c r="DV17" s="10">
        <v>44396</v>
      </c>
    </row>
    <row r="18" spans="1:126" x14ac:dyDescent="0.2">
      <c r="A18" s="9">
        <v>44397</v>
      </c>
      <c r="B18" s="7" t="s">
        <v>423</v>
      </c>
      <c r="C18" s="7" t="s">
        <v>423</v>
      </c>
      <c r="D18" s="7" t="s">
        <v>423</v>
      </c>
      <c r="E18" s="7" t="s">
        <v>423</v>
      </c>
      <c r="F18" s="7" t="s">
        <v>423</v>
      </c>
      <c r="G18" s="7" t="s">
        <v>423</v>
      </c>
      <c r="L18" s="7" t="s">
        <v>423</v>
      </c>
      <c r="M18" s="7" t="s">
        <v>423</v>
      </c>
      <c r="N18" s="7" t="s">
        <v>423</v>
      </c>
      <c r="S18" s="7" t="s">
        <v>423</v>
      </c>
      <c r="T18" s="7" t="s">
        <v>423</v>
      </c>
      <c r="U18" s="7" t="s">
        <v>423</v>
      </c>
      <c r="X18" s="7" t="s">
        <v>423</v>
      </c>
      <c r="Z18" s="7" t="s">
        <v>423</v>
      </c>
      <c r="AC18" s="7" t="s">
        <v>423</v>
      </c>
      <c r="AE18" s="7" t="s">
        <v>423</v>
      </c>
      <c r="AF18" s="7" t="s">
        <v>423</v>
      </c>
      <c r="AG18" s="7" t="s">
        <v>423</v>
      </c>
      <c r="AH18" s="7" t="s">
        <v>423</v>
      </c>
      <c r="AI18" s="7" t="s">
        <v>423</v>
      </c>
      <c r="AJ18" s="7" t="s">
        <v>423</v>
      </c>
      <c r="AL18" s="7" t="s">
        <v>423</v>
      </c>
      <c r="AM18" s="7" t="s">
        <v>423</v>
      </c>
      <c r="AP18" s="7" t="s">
        <v>423</v>
      </c>
      <c r="AQ18" s="7" t="s">
        <v>423</v>
      </c>
      <c r="AR18" s="7" t="s">
        <v>423</v>
      </c>
      <c r="AS18" s="7" t="s">
        <v>423</v>
      </c>
      <c r="AT18" s="7" t="s">
        <v>423</v>
      </c>
      <c r="AU18" s="7" t="s">
        <v>423</v>
      </c>
      <c r="AV18" s="7" t="s">
        <v>423</v>
      </c>
      <c r="AW18" s="7" t="s">
        <v>423</v>
      </c>
      <c r="AX18" s="7" t="s">
        <v>423</v>
      </c>
      <c r="AY18" s="7" t="s">
        <v>423</v>
      </c>
      <c r="AZ18" s="7" t="s">
        <v>423</v>
      </c>
      <c r="BB18" s="7" t="s">
        <v>423</v>
      </c>
      <c r="BC18" s="7" t="s">
        <v>423</v>
      </c>
      <c r="BD18" s="7" t="s">
        <v>423</v>
      </c>
      <c r="BE18" s="7" t="s">
        <v>423</v>
      </c>
      <c r="BF18" s="7" t="s">
        <v>423</v>
      </c>
      <c r="BG18" s="7" t="s">
        <v>423</v>
      </c>
      <c r="BH18" s="7" t="s">
        <v>423</v>
      </c>
      <c r="BI18" s="7" t="s">
        <v>423</v>
      </c>
      <c r="BK18" s="7" t="s">
        <v>423</v>
      </c>
      <c r="BL18" s="7" t="s">
        <v>423</v>
      </c>
      <c r="BM18" s="7" t="s">
        <v>423</v>
      </c>
      <c r="BN18" s="7" t="s">
        <v>423</v>
      </c>
      <c r="BS18" s="7" t="s">
        <v>423</v>
      </c>
      <c r="BT18" s="7" t="s">
        <v>423</v>
      </c>
      <c r="BW18" s="7" t="s">
        <v>423</v>
      </c>
      <c r="BX18" s="7" t="s">
        <v>423</v>
      </c>
      <c r="CH18" s="7" t="s">
        <v>423</v>
      </c>
      <c r="CI18" s="7" t="s">
        <v>423</v>
      </c>
      <c r="CJ18" s="7" t="s">
        <v>423</v>
      </c>
      <c r="CK18" s="7" t="s">
        <v>423</v>
      </c>
      <c r="CN18" s="7" t="s">
        <v>423</v>
      </c>
      <c r="CR18" s="7" t="s">
        <v>423</v>
      </c>
      <c r="CV18" s="7" t="s">
        <v>423</v>
      </c>
      <c r="DG18" s="7" t="s">
        <v>423</v>
      </c>
      <c r="DH18" s="7" t="s">
        <v>423</v>
      </c>
      <c r="DU18" s="7">
        <v>0</v>
      </c>
      <c r="DV18" s="10">
        <v>44397</v>
      </c>
    </row>
    <row r="19" spans="1:126" x14ac:dyDescent="0.2">
      <c r="A19" s="9">
        <v>44398</v>
      </c>
      <c r="B19" s="7" t="s">
        <v>423</v>
      </c>
      <c r="D19" s="7" t="s">
        <v>423</v>
      </c>
      <c r="E19" s="7" t="s">
        <v>423</v>
      </c>
      <c r="F19" s="7" t="s">
        <v>423</v>
      </c>
      <c r="J19" s="7" t="s">
        <v>423</v>
      </c>
      <c r="K19" s="7" t="s">
        <v>423</v>
      </c>
      <c r="N19" s="7" t="s">
        <v>423</v>
      </c>
      <c r="P19" s="7" t="s">
        <v>423</v>
      </c>
      <c r="R19" s="7" t="s">
        <v>423</v>
      </c>
      <c r="U19" s="7" t="s">
        <v>423</v>
      </c>
      <c r="V19" s="7" t="s">
        <v>423</v>
      </c>
      <c r="AA19" s="7" t="s">
        <v>423</v>
      </c>
      <c r="AC19" s="7" t="s">
        <v>423</v>
      </c>
      <c r="AH19" s="7" t="s">
        <v>423</v>
      </c>
      <c r="AI19" s="7" t="s">
        <v>423</v>
      </c>
      <c r="AJ19" s="7" t="s">
        <v>423</v>
      </c>
      <c r="AM19" s="7" t="s">
        <v>423</v>
      </c>
      <c r="AP19" s="7" t="s">
        <v>423</v>
      </c>
      <c r="AQ19" s="7" t="s">
        <v>423</v>
      </c>
      <c r="AS19" s="7" t="s">
        <v>423</v>
      </c>
      <c r="AT19" s="7" t="s">
        <v>423</v>
      </c>
      <c r="AU19" s="7" t="s">
        <v>422</v>
      </c>
      <c r="AX19" s="7" t="s">
        <v>423</v>
      </c>
      <c r="AY19" s="7" t="s">
        <v>423</v>
      </c>
      <c r="AZ19" s="7" t="s">
        <v>423</v>
      </c>
      <c r="BC19" s="7" t="s">
        <v>423</v>
      </c>
      <c r="BE19" s="7" t="s">
        <v>423</v>
      </c>
      <c r="BG19" s="7" t="s">
        <v>423</v>
      </c>
      <c r="BH19" s="7" t="s">
        <v>423</v>
      </c>
      <c r="BI19" s="7" t="s">
        <v>423</v>
      </c>
      <c r="BK19" s="7" t="s">
        <v>423</v>
      </c>
      <c r="BL19" s="7" t="s">
        <v>423</v>
      </c>
      <c r="BM19" s="7" t="s">
        <v>423</v>
      </c>
      <c r="BN19" s="7" t="s">
        <v>423</v>
      </c>
      <c r="BO19" s="7" t="s">
        <v>423</v>
      </c>
      <c r="BS19" s="7" t="s">
        <v>423</v>
      </c>
      <c r="BT19" s="7" t="s">
        <v>423</v>
      </c>
      <c r="CB19" s="7" t="s">
        <v>423</v>
      </c>
      <c r="CC19" s="7" t="s">
        <v>423</v>
      </c>
      <c r="CZ19" s="7" t="s">
        <v>423</v>
      </c>
      <c r="DG19" s="7" t="s">
        <v>423</v>
      </c>
      <c r="DM19" s="7">
        <v>240</v>
      </c>
      <c r="DU19" s="7">
        <v>240</v>
      </c>
      <c r="DV19" s="10">
        <v>44398</v>
      </c>
    </row>
    <row r="20" spans="1:126" x14ac:dyDescent="0.2">
      <c r="A20" s="9">
        <v>44399</v>
      </c>
      <c r="DU20" s="7">
        <v>0</v>
      </c>
      <c r="DV20" s="10">
        <v>44399</v>
      </c>
    </row>
    <row r="21" spans="1:126" x14ac:dyDescent="0.2">
      <c r="A21" s="9">
        <v>44400</v>
      </c>
      <c r="C21" s="7" t="s">
        <v>423</v>
      </c>
      <c r="D21" s="7" t="s">
        <v>423</v>
      </c>
      <c r="E21" s="7" t="s">
        <v>423</v>
      </c>
      <c r="M21" s="7" t="s">
        <v>423</v>
      </c>
      <c r="S21" s="7" t="s">
        <v>423</v>
      </c>
      <c r="U21" s="7" t="s">
        <v>423</v>
      </c>
      <c r="AA21" s="7" t="s">
        <v>423</v>
      </c>
      <c r="AQ21" s="7" t="s">
        <v>423</v>
      </c>
      <c r="AR21" s="7" t="s">
        <v>423</v>
      </c>
      <c r="AU21" s="7" t="s">
        <v>423</v>
      </c>
      <c r="AV21" s="7" t="s">
        <v>423</v>
      </c>
      <c r="AZ21" s="7" t="s">
        <v>423</v>
      </c>
      <c r="BE21" s="7" t="s">
        <v>423</v>
      </c>
      <c r="BK21" s="7" t="s">
        <v>423</v>
      </c>
      <c r="BS21" s="7" t="s">
        <v>423</v>
      </c>
      <c r="BT21" s="7" t="s">
        <v>423</v>
      </c>
      <c r="BU21" s="7" t="s">
        <v>423</v>
      </c>
      <c r="BW21" s="7" t="s">
        <v>423</v>
      </c>
      <c r="BX21" s="7" t="s">
        <v>423</v>
      </c>
      <c r="BY21" s="7">
        <v>32.4</v>
      </c>
      <c r="CB21" s="7" t="s">
        <v>423</v>
      </c>
      <c r="CC21" s="7" t="s">
        <v>423</v>
      </c>
      <c r="CE21" s="7">
        <v>76.8</v>
      </c>
      <c r="CG21" s="7">
        <v>223.2</v>
      </c>
      <c r="CH21" s="7" t="s">
        <v>423</v>
      </c>
      <c r="CJ21" s="7" t="s">
        <v>423</v>
      </c>
      <c r="CK21" s="7" t="s">
        <v>423</v>
      </c>
      <c r="CP21" s="7" t="s">
        <v>423</v>
      </c>
      <c r="CR21" s="7" t="s">
        <v>423</v>
      </c>
      <c r="CT21" s="7" t="s">
        <v>423</v>
      </c>
      <c r="DD21" s="7" t="s">
        <v>423</v>
      </c>
      <c r="DE21" s="7" t="s">
        <v>423</v>
      </c>
      <c r="DF21" s="7" t="s">
        <v>423</v>
      </c>
      <c r="DG21" s="7" t="s">
        <v>423</v>
      </c>
      <c r="DN21" s="7" t="s">
        <v>423</v>
      </c>
      <c r="DU21" s="7">
        <v>332.4</v>
      </c>
      <c r="DV21" s="10">
        <v>44400</v>
      </c>
    </row>
    <row r="22" spans="1:126" x14ac:dyDescent="0.2">
      <c r="A22" s="9">
        <v>44401</v>
      </c>
      <c r="B22" s="7" t="s">
        <v>423</v>
      </c>
      <c r="F22" s="7" t="s">
        <v>423</v>
      </c>
      <c r="G22" s="7" t="s">
        <v>423</v>
      </c>
      <c r="J22" s="7" t="s">
        <v>423</v>
      </c>
      <c r="L22" s="7" t="s">
        <v>423</v>
      </c>
      <c r="O22" s="7" t="s">
        <v>423</v>
      </c>
      <c r="P22" s="7" t="s">
        <v>423</v>
      </c>
      <c r="R22" s="7" t="s">
        <v>423</v>
      </c>
      <c r="V22" s="7" t="s">
        <v>423</v>
      </c>
      <c r="W22" s="7" t="s">
        <v>423</v>
      </c>
      <c r="X22" s="7" t="s">
        <v>423</v>
      </c>
      <c r="AD22" s="7" t="s">
        <v>423</v>
      </c>
      <c r="AG22" s="7" t="s">
        <v>423</v>
      </c>
      <c r="AM22" s="7" t="s">
        <v>423</v>
      </c>
      <c r="AP22" s="7" t="s">
        <v>423</v>
      </c>
      <c r="AS22" s="7" t="s">
        <v>423</v>
      </c>
      <c r="AT22" s="7" t="s">
        <v>423</v>
      </c>
      <c r="AW22" s="7" t="s">
        <v>423</v>
      </c>
      <c r="AX22" s="7" t="s">
        <v>423</v>
      </c>
      <c r="AZ22" s="7" t="s">
        <v>423</v>
      </c>
      <c r="BB22" s="7" t="s">
        <v>423</v>
      </c>
      <c r="BC22" s="7" t="s">
        <v>423</v>
      </c>
      <c r="BH22" s="7" t="s">
        <v>423</v>
      </c>
      <c r="BI22" s="7" t="s">
        <v>423</v>
      </c>
      <c r="BK22" s="7" t="s">
        <v>423</v>
      </c>
      <c r="BL22" s="7" t="s">
        <v>423</v>
      </c>
      <c r="BM22" s="7" t="s">
        <v>423</v>
      </c>
      <c r="BO22" s="7" t="s">
        <v>423</v>
      </c>
      <c r="BQ22" s="7">
        <v>21.6</v>
      </c>
      <c r="BS22" s="7" t="s">
        <v>423</v>
      </c>
      <c r="BT22" s="7" t="s">
        <v>423</v>
      </c>
      <c r="BV22" s="7" t="s">
        <v>423</v>
      </c>
      <c r="CF22" s="7" t="s">
        <v>423</v>
      </c>
      <c r="CQ22" s="7" t="s">
        <v>423</v>
      </c>
      <c r="DU22" s="7">
        <v>21.6</v>
      </c>
      <c r="DV22" s="10">
        <v>44401</v>
      </c>
    </row>
    <row r="23" spans="1:126" x14ac:dyDescent="0.2">
      <c r="A23" s="9">
        <v>44402</v>
      </c>
      <c r="N23" s="7" t="s">
        <v>423</v>
      </c>
      <c r="T23" s="7" t="s">
        <v>423</v>
      </c>
      <c r="U23" s="7" t="s">
        <v>423</v>
      </c>
      <c r="AC23" s="7" t="s">
        <v>423</v>
      </c>
      <c r="AH23" s="7" t="s">
        <v>423</v>
      </c>
      <c r="AI23" s="7" t="s">
        <v>423</v>
      </c>
      <c r="AP23" s="7" t="s">
        <v>423</v>
      </c>
      <c r="AQ23" s="7" t="s">
        <v>423</v>
      </c>
      <c r="AR23" s="7" t="s">
        <v>423</v>
      </c>
      <c r="AS23" s="7" t="s">
        <v>423</v>
      </c>
      <c r="BD23" s="7" t="s">
        <v>423</v>
      </c>
      <c r="BF23" s="7" t="s">
        <v>423</v>
      </c>
      <c r="BG23" s="7" t="s">
        <v>423</v>
      </c>
      <c r="BT23" s="7" t="s">
        <v>423</v>
      </c>
      <c r="CA23" s="7" t="s">
        <v>423</v>
      </c>
      <c r="CD23" s="7">
        <v>103.2</v>
      </c>
      <c r="CX23" s="7" t="s">
        <v>423</v>
      </c>
      <c r="CZ23" s="7" t="s">
        <v>423</v>
      </c>
      <c r="DA23" s="7" t="s">
        <v>423</v>
      </c>
      <c r="DE23" s="7" t="s">
        <v>423</v>
      </c>
      <c r="DU23" s="7">
        <v>103.2</v>
      </c>
      <c r="DV23" s="10">
        <v>44402</v>
      </c>
    </row>
    <row r="24" spans="1:126" x14ac:dyDescent="0.2">
      <c r="A24" s="9">
        <v>44403</v>
      </c>
      <c r="DH24" s="7" t="s">
        <v>423</v>
      </c>
      <c r="DU24" s="7">
        <v>0</v>
      </c>
      <c r="DV24" s="10">
        <v>44403</v>
      </c>
    </row>
    <row r="25" spans="1:126" x14ac:dyDescent="0.2">
      <c r="A25" s="9">
        <v>44404</v>
      </c>
      <c r="B25" s="7" t="s">
        <v>423</v>
      </c>
      <c r="C25" s="7" t="s">
        <v>423</v>
      </c>
      <c r="D25" s="7" t="s">
        <v>423</v>
      </c>
      <c r="E25" s="7" t="s">
        <v>423</v>
      </c>
      <c r="F25" s="7" t="s">
        <v>423</v>
      </c>
      <c r="G25" s="7" t="s">
        <v>423</v>
      </c>
      <c r="I25" s="7" t="s">
        <v>423</v>
      </c>
      <c r="M25" s="7" t="s">
        <v>423</v>
      </c>
      <c r="N25" s="7" t="s">
        <v>423</v>
      </c>
      <c r="R25" s="7" t="s">
        <v>423</v>
      </c>
      <c r="U25" s="7" t="s">
        <v>423</v>
      </c>
      <c r="W25" s="7" t="s">
        <v>423</v>
      </c>
      <c r="Y25" s="7" t="s">
        <v>423</v>
      </c>
      <c r="Z25" s="7" t="s">
        <v>423</v>
      </c>
      <c r="AA25" s="7" t="s">
        <v>423</v>
      </c>
      <c r="AB25" s="7" t="s">
        <v>423</v>
      </c>
      <c r="AC25" s="7" t="s">
        <v>423</v>
      </c>
      <c r="AF25" s="7" t="s">
        <v>423</v>
      </c>
      <c r="AG25" s="7" t="s">
        <v>423</v>
      </c>
      <c r="AH25" s="7" t="s">
        <v>423</v>
      </c>
      <c r="AJ25" s="7" t="s">
        <v>423</v>
      </c>
      <c r="AL25" s="7" t="s">
        <v>423</v>
      </c>
      <c r="AM25" s="7" t="s">
        <v>423</v>
      </c>
      <c r="AP25" s="7" t="s">
        <v>423</v>
      </c>
      <c r="AT25" s="7" t="s">
        <v>423</v>
      </c>
      <c r="AU25" s="7" t="s">
        <v>423</v>
      </c>
      <c r="AV25" s="7" t="s">
        <v>423</v>
      </c>
      <c r="AW25" s="7" t="s">
        <v>423</v>
      </c>
      <c r="AX25" s="7" t="s">
        <v>423</v>
      </c>
      <c r="AY25" s="7" t="s">
        <v>423</v>
      </c>
      <c r="AZ25" s="7" t="s">
        <v>423</v>
      </c>
      <c r="BB25" s="7" t="s">
        <v>423</v>
      </c>
      <c r="BC25" s="7" t="s">
        <v>423</v>
      </c>
      <c r="BD25" s="7" t="s">
        <v>423</v>
      </c>
      <c r="BF25" s="7" t="s">
        <v>423</v>
      </c>
      <c r="BG25" s="7" t="s">
        <v>423</v>
      </c>
      <c r="BH25" s="7" t="s">
        <v>423</v>
      </c>
      <c r="BI25" s="7" t="s">
        <v>423</v>
      </c>
      <c r="BK25" s="7" t="s">
        <v>423</v>
      </c>
      <c r="BM25" s="7" t="s">
        <v>423</v>
      </c>
      <c r="BN25" s="7" t="s">
        <v>423</v>
      </c>
      <c r="BT25" s="7" t="s">
        <v>423</v>
      </c>
      <c r="BU25" s="7" t="s">
        <v>423</v>
      </c>
      <c r="BV25" s="7" t="s">
        <v>423</v>
      </c>
      <c r="BW25" s="7" t="s">
        <v>423</v>
      </c>
      <c r="BX25" s="7" t="s">
        <v>423</v>
      </c>
      <c r="BZ25" s="7" t="s">
        <v>423</v>
      </c>
      <c r="CL25" s="7">
        <v>4.4800000000000004</v>
      </c>
      <c r="CM25" s="7" t="s">
        <v>423</v>
      </c>
      <c r="CN25" s="7" t="s">
        <v>423</v>
      </c>
      <c r="CR25" s="7" t="s">
        <v>423</v>
      </c>
      <c r="CS25" s="7" t="s">
        <v>423</v>
      </c>
      <c r="CZ25" s="7" t="s">
        <v>423</v>
      </c>
      <c r="DA25" s="7" t="s">
        <v>423</v>
      </c>
      <c r="DD25" s="7" t="s">
        <v>423</v>
      </c>
      <c r="DE25" s="7" t="s">
        <v>423</v>
      </c>
      <c r="DG25" s="7" t="s">
        <v>423</v>
      </c>
      <c r="DH25" s="7" t="s">
        <v>423</v>
      </c>
      <c r="DJ25" s="7">
        <v>84</v>
      </c>
      <c r="DN25" s="7" t="s">
        <v>423</v>
      </c>
      <c r="DU25" s="7">
        <v>88.48</v>
      </c>
      <c r="DV25" s="10">
        <v>44404</v>
      </c>
    </row>
    <row r="26" spans="1:126" x14ac:dyDescent="0.2">
      <c r="A26" s="9">
        <v>44405</v>
      </c>
      <c r="D26" s="7" t="s">
        <v>423</v>
      </c>
      <c r="E26" s="7" t="s">
        <v>423</v>
      </c>
      <c r="J26" s="7" t="s">
        <v>423</v>
      </c>
      <c r="O26" s="7" t="s">
        <v>423</v>
      </c>
      <c r="AH26" s="7" t="s">
        <v>423</v>
      </c>
      <c r="AM26" s="7" t="s">
        <v>423</v>
      </c>
      <c r="AP26" s="7" t="s">
        <v>423</v>
      </c>
      <c r="AT26" s="7" t="s">
        <v>423</v>
      </c>
      <c r="AW26" s="7" t="s">
        <v>423</v>
      </c>
      <c r="AY26" s="7" t="s">
        <v>423</v>
      </c>
      <c r="AZ26" s="7" t="s">
        <v>423</v>
      </c>
      <c r="BC26" s="7" t="s">
        <v>423</v>
      </c>
      <c r="BF26" s="7" t="s">
        <v>423</v>
      </c>
      <c r="BG26" s="7" t="s">
        <v>423</v>
      </c>
      <c r="BH26" s="7" t="s">
        <v>423</v>
      </c>
      <c r="BI26" s="7" t="s">
        <v>423</v>
      </c>
      <c r="BK26" s="7" t="s">
        <v>423</v>
      </c>
      <c r="BL26" s="7" t="s">
        <v>423</v>
      </c>
      <c r="BM26" s="7" t="s">
        <v>423</v>
      </c>
      <c r="BN26" s="7" t="s">
        <v>423</v>
      </c>
      <c r="BO26" s="7" t="s">
        <v>423</v>
      </c>
      <c r="BP26" s="7">
        <v>24</v>
      </c>
      <c r="BT26" s="7" t="s">
        <v>423</v>
      </c>
      <c r="BU26" s="7" t="s">
        <v>423</v>
      </c>
      <c r="CC26" s="7" t="s">
        <v>423</v>
      </c>
      <c r="CJ26" s="7" t="s">
        <v>423</v>
      </c>
      <c r="CT26" s="7" t="s">
        <v>423</v>
      </c>
      <c r="CU26" s="7">
        <v>24.84</v>
      </c>
      <c r="CV26" s="7" t="s">
        <v>423</v>
      </c>
      <c r="DC26" s="7">
        <v>30</v>
      </c>
      <c r="DF26" s="7" t="s">
        <v>423</v>
      </c>
      <c r="DU26" s="7">
        <v>78.84</v>
      </c>
      <c r="DV26" s="10">
        <v>44405</v>
      </c>
    </row>
    <row r="27" spans="1:126" x14ac:dyDescent="0.2">
      <c r="A27" s="9">
        <v>44406</v>
      </c>
      <c r="DU27" s="7">
        <v>0</v>
      </c>
      <c r="DV27" s="10">
        <v>44406</v>
      </c>
    </row>
    <row r="28" spans="1:126" x14ac:dyDescent="0.2">
      <c r="A28" s="9">
        <v>44407</v>
      </c>
      <c r="E28" s="7" t="s">
        <v>423</v>
      </c>
      <c r="F28" s="7" t="s">
        <v>423</v>
      </c>
      <c r="K28" s="7">
        <v>73.92</v>
      </c>
      <c r="L28" s="7" t="s">
        <v>423</v>
      </c>
      <c r="M28" s="7" t="s">
        <v>423</v>
      </c>
      <c r="N28" s="7" t="s">
        <v>423</v>
      </c>
      <c r="O28" s="7" t="s">
        <v>423</v>
      </c>
      <c r="Q28" s="7">
        <v>102</v>
      </c>
      <c r="S28" s="7" t="s">
        <v>423</v>
      </c>
      <c r="T28" s="7" t="s">
        <v>423</v>
      </c>
      <c r="Z28" s="7">
        <v>47.04</v>
      </c>
      <c r="AC28" s="7" t="s">
        <v>423</v>
      </c>
      <c r="AE28" s="7" t="s">
        <v>423</v>
      </c>
      <c r="AG28" s="7" t="s">
        <v>423</v>
      </c>
      <c r="AH28" s="7">
        <v>25.76</v>
      </c>
      <c r="AI28" s="7" t="s">
        <v>423</v>
      </c>
      <c r="AJ28" s="7" t="s">
        <v>423</v>
      </c>
      <c r="AK28" s="7">
        <v>26.4</v>
      </c>
      <c r="BS28" s="7" t="s">
        <v>423</v>
      </c>
      <c r="BT28" s="7" t="s">
        <v>423</v>
      </c>
      <c r="BU28" s="7" t="s">
        <v>423</v>
      </c>
      <c r="BW28" s="7" t="s">
        <v>423</v>
      </c>
      <c r="BX28" s="7" t="s">
        <v>423</v>
      </c>
      <c r="CK28" s="7">
        <v>84</v>
      </c>
      <c r="CQ28" s="7" t="s">
        <v>423</v>
      </c>
      <c r="CR28" s="7" t="s">
        <v>423</v>
      </c>
      <c r="CS28" s="7" t="s">
        <v>423</v>
      </c>
      <c r="CT28" s="7" t="s">
        <v>423</v>
      </c>
      <c r="CX28" s="7" t="s">
        <v>423</v>
      </c>
      <c r="CZ28" s="7" t="s">
        <v>423</v>
      </c>
      <c r="DA28" s="7" t="s">
        <v>423</v>
      </c>
      <c r="DB28" s="7" t="s">
        <v>423</v>
      </c>
      <c r="DD28" s="7" t="s">
        <v>423</v>
      </c>
      <c r="DE28" s="7" t="s">
        <v>423</v>
      </c>
      <c r="DU28" s="7">
        <v>359.12</v>
      </c>
      <c r="DV28" s="10">
        <v>44407</v>
      </c>
    </row>
    <row r="29" spans="1:126" x14ac:dyDescent="0.2">
      <c r="A29" s="9">
        <v>44408</v>
      </c>
      <c r="B29" s="7" t="s">
        <v>423</v>
      </c>
      <c r="C29" s="7" t="s">
        <v>423</v>
      </c>
      <c r="D29" s="7" t="s">
        <v>423</v>
      </c>
      <c r="E29" s="7" t="s">
        <v>423</v>
      </c>
      <c r="F29" s="7" t="s">
        <v>423</v>
      </c>
      <c r="G29" s="7" t="s">
        <v>423</v>
      </c>
      <c r="H29" s="7" t="s">
        <v>423</v>
      </c>
      <c r="I29" s="7" t="s">
        <v>423</v>
      </c>
      <c r="J29" s="7" t="s">
        <v>423</v>
      </c>
      <c r="N29" s="7" t="s">
        <v>423</v>
      </c>
      <c r="P29" s="7">
        <v>112.8</v>
      </c>
      <c r="R29" s="7">
        <v>20.399999999999999</v>
      </c>
      <c r="U29" s="7" t="s">
        <v>423</v>
      </c>
      <c r="V29" s="7" t="s">
        <v>423</v>
      </c>
      <c r="W29" s="7" t="s">
        <v>423</v>
      </c>
      <c r="X29" s="7" t="s">
        <v>423</v>
      </c>
      <c r="AM29" s="7" t="s">
        <v>423</v>
      </c>
      <c r="AP29" s="7" t="s">
        <v>423</v>
      </c>
      <c r="AQ29" s="7" t="s">
        <v>423</v>
      </c>
      <c r="AR29" s="7" t="s">
        <v>423</v>
      </c>
      <c r="AS29" s="7" t="s">
        <v>423</v>
      </c>
      <c r="AT29" s="7" t="s">
        <v>423</v>
      </c>
      <c r="AU29" s="7" t="s">
        <v>423</v>
      </c>
      <c r="AV29" s="7" t="s">
        <v>423</v>
      </c>
      <c r="AX29" s="7" t="s">
        <v>423</v>
      </c>
      <c r="AY29" s="7" t="s">
        <v>423</v>
      </c>
      <c r="AZ29" s="7" t="s">
        <v>423</v>
      </c>
      <c r="BB29" s="7" t="s">
        <v>423</v>
      </c>
      <c r="BC29" s="7" t="s">
        <v>423</v>
      </c>
      <c r="BD29" s="7" t="s">
        <v>423</v>
      </c>
      <c r="BE29" s="7" t="s">
        <v>423</v>
      </c>
      <c r="BF29" s="7" t="s">
        <v>423</v>
      </c>
      <c r="BG29" s="7" t="s">
        <v>423</v>
      </c>
      <c r="BH29" s="7" t="s">
        <v>423</v>
      </c>
      <c r="BI29" s="7" t="s">
        <v>423</v>
      </c>
      <c r="BK29" s="7" t="s">
        <v>423</v>
      </c>
      <c r="BL29" s="7" t="s">
        <v>423</v>
      </c>
      <c r="BM29" s="7" t="s">
        <v>423</v>
      </c>
      <c r="BN29" s="7" t="s">
        <v>423</v>
      </c>
      <c r="BT29" s="7" t="s">
        <v>423</v>
      </c>
      <c r="BY29" s="7">
        <v>100.8</v>
      </c>
      <c r="CB29" s="7">
        <v>144</v>
      </c>
      <c r="CC29" s="7" t="s">
        <v>423</v>
      </c>
      <c r="CF29" s="7">
        <v>21</v>
      </c>
      <c r="CH29" s="7">
        <v>18</v>
      </c>
      <c r="CI29" s="7" t="s">
        <v>423</v>
      </c>
      <c r="CJ29" s="7" t="s">
        <v>423</v>
      </c>
      <c r="CX29" s="7" t="s">
        <v>423</v>
      </c>
      <c r="CZ29" s="7" t="s">
        <v>423</v>
      </c>
      <c r="DA29" s="7" t="s">
        <v>423</v>
      </c>
      <c r="DB29" s="7" t="s">
        <v>423</v>
      </c>
      <c r="DE29" s="7">
        <v>6</v>
      </c>
      <c r="DU29" s="7">
        <v>423</v>
      </c>
      <c r="DV29" s="10">
        <v>44408</v>
      </c>
    </row>
    <row r="30" spans="1:126" x14ac:dyDescent="0.2">
      <c r="A30" s="9">
        <v>44409</v>
      </c>
      <c r="L30" s="7">
        <v>118.72</v>
      </c>
      <c r="N30" s="7" t="s">
        <v>423</v>
      </c>
      <c r="O30" s="7" t="s">
        <v>423</v>
      </c>
      <c r="U30" s="7" t="s">
        <v>423</v>
      </c>
      <c r="AA30" s="7">
        <v>2.2400000000000002</v>
      </c>
      <c r="AC30" s="7" t="s">
        <v>423</v>
      </c>
      <c r="AD30" s="7" t="s">
        <v>423</v>
      </c>
      <c r="AE30" s="7" t="s">
        <v>423</v>
      </c>
      <c r="AG30" s="7" t="s">
        <v>423</v>
      </c>
      <c r="AI30" s="7" t="s">
        <v>423</v>
      </c>
      <c r="AJ30" s="7" t="s">
        <v>423</v>
      </c>
      <c r="AP30" s="7" t="s">
        <v>423</v>
      </c>
      <c r="AQ30" s="7" t="s">
        <v>423</v>
      </c>
      <c r="AR30" s="7" t="s">
        <v>423</v>
      </c>
      <c r="AS30" s="7" t="s">
        <v>423</v>
      </c>
      <c r="AW30" s="7" t="s">
        <v>423</v>
      </c>
      <c r="AX30" s="7" t="s">
        <v>423</v>
      </c>
      <c r="BD30" s="7" t="s">
        <v>423</v>
      </c>
      <c r="BF30" s="7" t="s">
        <v>423</v>
      </c>
      <c r="BH30" s="7" t="s">
        <v>423</v>
      </c>
      <c r="BO30" s="7">
        <v>18</v>
      </c>
      <c r="BT30" s="7" t="s">
        <v>423</v>
      </c>
      <c r="CO30" s="7">
        <v>68.319999999999993</v>
      </c>
      <c r="CQ30" s="7">
        <v>288</v>
      </c>
      <c r="CV30" s="7" t="s">
        <v>423</v>
      </c>
      <c r="CW30" s="7" t="s">
        <v>423</v>
      </c>
      <c r="DA30" s="7" t="s">
        <v>423</v>
      </c>
      <c r="DG30" s="7">
        <v>132</v>
      </c>
      <c r="DH30" s="7">
        <v>24</v>
      </c>
      <c r="DL30" s="7" t="s">
        <v>423</v>
      </c>
      <c r="DU30" s="7">
        <v>651.28</v>
      </c>
      <c r="DV30" s="10">
        <v>44409</v>
      </c>
    </row>
    <row r="31" spans="1:126" x14ac:dyDescent="0.2">
      <c r="A31" s="9">
        <v>44410</v>
      </c>
      <c r="B31" s="7" t="s">
        <v>423</v>
      </c>
      <c r="F31" s="7" t="s">
        <v>423</v>
      </c>
      <c r="J31" s="7" t="s">
        <v>423</v>
      </c>
      <c r="CV31" s="7">
        <v>81.599999999999994</v>
      </c>
      <c r="CW31" s="7">
        <v>34.72</v>
      </c>
      <c r="DG31" s="7">
        <v>201</v>
      </c>
      <c r="DH31" s="7">
        <v>198</v>
      </c>
      <c r="DI31" s="7">
        <v>339</v>
      </c>
      <c r="DM31" s="7">
        <v>198</v>
      </c>
      <c r="DU31" s="7">
        <v>1052.32</v>
      </c>
      <c r="DV31" s="10">
        <v>44410</v>
      </c>
    </row>
    <row r="32" spans="1:126" x14ac:dyDescent="0.2">
      <c r="A32" s="9">
        <v>44411</v>
      </c>
      <c r="B32" s="7">
        <v>230.88</v>
      </c>
      <c r="C32" s="7" t="s">
        <v>423</v>
      </c>
      <c r="D32" s="7">
        <v>14.8</v>
      </c>
      <c r="E32" s="7" t="s">
        <v>423</v>
      </c>
      <c r="G32" s="7" t="s">
        <v>423</v>
      </c>
      <c r="H32" s="7" t="s">
        <v>423</v>
      </c>
      <c r="J32" s="7" t="s">
        <v>423</v>
      </c>
      <c r="K32" s="7" t="s">
        <v>423</v>
      </c>
      <c r="M32" s="7">
        <v>4.4800000000000004</v>
      </c>
      <c r="N32" s="7" t="s">
        <v>423</v>
      </c>
      <c r="S32" s="7">
        <v>1.2</v>
      </c>
      <c r="V32" s="7" t="s">
        <v>423</v>
      </c>
      <c r="X32" s="7" t="s">
        <v>423</v>
      </c>
      <c r="Y32" s="7" t="s">
        <v>423</v>
      </c>
      <c r="AD32" s="7">
        <v>19.8</v>
      </c>
      <c r="AE32" s="7">
        <v>163.19999999999999</v>
      </c>
      <c r="AF32" s="7">
        <v>86.58</v>
      </c>
      <c r="AG32" s="7">
        <v>115.2</v>
      </c>
      <c r="AI32" s="7" t="s">
        <v>423</v>
      </c>
      <c r="AJ32" s="7" t="s">
        <v>423</v>
      </c>
      <c r="AL32" s="7">
        <v>430.56</v>
      </c>
      <c r="AM32" s="7" t="s">
        <v>423</v>
      </c>
      <c r="AP32" s="7" t="s">
        <v>423</v>
      </c>
      <c r="AQ32" s="7" t="s">
        <v>423</v>
      </c>
      <c r="AR32" s="7" t="s">
        <v>423</v>
      </c>
      <c r="AS32" s="7" t="s">
        <v>423</v>
      </c>
      <c r="AT32" s="7">
        <v>64.8</v>
      </c>
      <c r="AU32" s="7" t="s">
        <v>423</v>
      </c>
      <c r="AV32" s="7" t="s">
        <v>423</v>
      </c>
      <c r="AW32" s="7" t="s">
        <v>423</v>
      </c>
      <c r="AX32" s="7">
        <v>0.8</v>
      </c>
      <c r="AY32" s="7" t="s">
        <v>423</v>
      </c>
      <c r="AZ32" s="7" t="s">
        <v>423</v>
      </c>
      <c r="BB32" s="7" t="s">
        <v>423</v>
      </c>
      <c r="BC32" s="7" t="s">
        <v>423</v>
      </c>
      <c r="BD32" s="7" t="s">
        <v>423</v>
      </c>
      <c r="BE32" s="7" t="s">
        <v>423</v>
      </c>
      <c r="BF32" s="7" t="s">
        <v>423</v>
      </c>
      <c r="BG32" s="7" t="s">
        <v>423</v>
      </c>
      <c r="BH32" s="7" t="s">
        <v>423</v>
      </c>
      <c r="BI32" s="7" t="s">
        <v>423</v>
      </c>
      <c r="BK32" s="7" t="s">
        <v>423</v>
      </c>
      <c r="BL32" s="7" t="s">
        <v>423</v>
      </c>
      <c r="BM32" s="7" t="s">
        <v>423</v>
      </c>
      <c r="BN32" s="7" t="s">
        <v>423</v>
      </c>
      <c r="BS32" s="7" t="s">
        <v>423</v>
      </c>
      <c r="BT32" s="7" t="s">
        <v>423</v>
      </c>
      <c r="BU32" s="7" t="s">
        <v>423</v>
      </c>
      <c r="BV32" s="7">
        <v>132</v>
      </c>
      <c r="BW32" s="7">
        <v>399.6</v>
      </c>
      <c r="BX32" s="7">
        <v>223.5</v>
      </c>
      <c r="BZ32" s="7">
        <v>130.80000000000001</v>
      </c>
      <c r="CA32" s="7">
        <v>99.6</v>
      </c>
      <c r="CC32" s="7">
        <v>327.60000000000002</v>
      </c>
      <c r="CG32" s="7">
        <v>199.2</v>
      </c>
      <c r="CL32" s="7">
        <v>118.72</v>
      </c>
      <c r="CM32" s="7">
        <v>104.16</v>
      </c>
      <c r="CN32" s="7">
        <v>170.24</v>
      </c>
      <c r="CP32" s="7">
        <v>60</v>
      </c>
      <c r="CS32" s="7">
        <v>75.599999999999994</v>
      </c>
      <c r="CT32" s="7">
        <v>28.8</v>
      </c>
      <c r="CX32" s="7" t="s">
        <v>423</v>
      </c>
      <c r="CZ32" s="7" t="s">
        <v>423</v>
      </c>
      <c r="DA32" s="7" t="s">
        <v>423</v>
      </c>
      <c r="DB32" s="7">
        <v>24</v>
      </c>
      <c r="DC32" s="7">
        <v>97.2</v>
      </c>
      <c r="DD32" s="7">
        <v>153</v>
      </c>
      <c r="DE32" s="7">
        <v>24</v>
      </c>
      <c r="DF32" s="7" t="s">
        <v>423</v>
      </c>
      <c r="DU32" s="7">
        <v>3500.32</v>
      </c>
      <c r="DV32" s="10">
        <v>44411</v>
      </c>
    </row>
    <row r="33" spans="1:126" x14ac:dyDescent="0.2">
      <c r="A33" s="9">
        <v>44412</v>
      </c>
      <c r="F33" s="7">
        <v>517.44000000000005</v>
      </c>
      <c r="G33" s="7">
        <v>301.92</v>
      </c>
      <c r="J33" s="7">
        <v>50.32</v>
      </c>
      <c r="N33" s="7">
        <v>819.84</v>
      </c>
      <c r="O33" s="7">
        <v>34.200000000000003</v>
      </c>
      <c r="T33" s="7">
        <v>728.16</v>
      </c>
      <c r="U33" s="7">
        <v>320.16000000000003</v>
      </c>
      <c r="V33" s="7">
        <v>60</v>
      </c>
      <c r="W33" s="7">
        <v>96</v>
      </c>
      <c r="Y33" s="7">
        <v>37.200000000000003</v>
      </c>
      <c r="AA33" s="7">
        <v>215.04</v>
      </c>
      <c r="AB33" s="7">
        <v>396.48</v>
      </c>
      <c r="AC33" s="7">
        <v>681.6</v>
      </c>
      <c r="AI33" s="7">
        <v>284.39999999999998</v>
      </c>
      <c r="AJ33" s="7" t="s">
        <v>423</v>
      </c>
      <c r="AM33" s="7">
        <v>19.2</v>
      </c>
      <c r="AP33" s="7">
        <v>98</v>
      </c>
      <c r="AQ33" s="7">
        <v>8</v>
      </c>
      <c r="AR33" s="7">
        <v>37</v>
      </c>
      <c r="AS33" s="7">
        <v>139.19999999999999</v>
      </c>
      <c r="AT33" s="7" t="s">
        <v>423</v>
      </c>
      <c r="AU33" s="7" t="s">
        <v>423</v>
      </c>
      <c r="AV33" s="7" t="s">
        <v>423</v>
      </c>
      <c r="AW33" s="7">
        <v>0.8</v>
      </c>
      <c r="AY33" s="7" t="s">
        <v>423</v>
      </c>
      <c r="AZ33" s="7" t="s">
        <v>423</v>
      </c>
      <c r="BC33" s="7">
        <v>8</v>
      </c>
      <c r="BD33" s="7">
        <v>245</v>
      </c>
      <c r="BE33" s="7">
        <v>28</v>
      </c>
      <c r="BF33" s="7">
        <v>0.8</v>
      </c>
      <c r="BG33" s="7">
        <v>1.6</v>
      </c>
      <c r="BH33" s="7" t="s">
        <v>423</v>
      </c>
      <c r="BI33" s="7" t="s">
        <v>423</v>
      </c>
      <c r="BK33" s="7" t="s">
        <v>423</v>
      </c>
      <c r="BL33" s="7" t="s">
        <v>423</v>
      </c>
      <c r="BM33" s="7">
        <v>112.8</v>
      </c>
      <c r="BN33" s="7">
        <v>1.5</v>
      </c>
      <c r="BS33" s="7">
        <v>3.6</v>
      </c>
      <c r="BT33" s="7">
        <v>282</v>
      </c>
      <c r="BU33" s="7">
        <v>4341.6000000000004</v>
      </c>
      <c r="CH33" s="7">
        <v>117</v>
      </c>
      <c r="CI33" s="7">
        <v>34.5</v>
      </c>
      <c r="CJ33" s="7">
        <v>37.5</v>
      </c>
      <c r="CK33" s="7" t="s">
        <v>423</v>
      </c>
      <c r="CL33" s="7" t="s">
        <v>423</v>
      </c>
      <c r="CM33" s="7" t="s">
        <v>423</v>
      </c>
      <c r="CN33" s="7" t="s">
        <v>423</v>
      </c>
      <c r="CR33" s="7">
        <v>63.72</v>
      </c>
      <c r="CX33" s="7">
        <v>19.5</v>
      </c>
      <c r="CY33" s="7">
        <v>117</v>
      </c>
      <c r="CZ33" s="7" t="s">
        <v>423</v>
      </c>
      <c r="DB33" s="7">
        <v>36</v>
      </c>
      <c r="DL33" s="7" t="s">
        <v>423</v>
      </c>
      <c r="DN33" s="7">
        <v>420</v>
      </c>
      <c r="DU33" s="7">
        <v>10715.08</v>
      </c>
      <c r="DV33" s="10">
        <v>44412</v>
      </c>
    </row>
    <row r="34" spans="1:126" x14ac:dyDescent="0.2">
      <c r="A34" s="9">
        <v>44413</v>
      </c>
      <c r="U34" s="7" t="s">
        <v>423</v>
      </c>
      <c r="CZ34" s="7">
        <v>214.5</v>
      </c>
      <c r="DA34" s="7">
        <v>174</v>
      </c>
      <c r="DF34" s="7">
        <v>276</v>
      </c>
      <c r="DG34" s="7">
        <v>201</v>
      </c>
      <c r="DH34" s="7">
        <v>282</v>
      </c>
      <c r="DL34" s="7">
        <v>102</v>
      </c>
      <c r="DN34" s="7">
        <v>306</v>
      </c>
      <c r="DU34" s="7">
        <v>1555.5</v>
      </c>
      <c r="DV34" s="10">
        <v>44413</v>
      </c>
    </row>
    <row r="35" spans="1:126" x14ac:dyDescent="0.2">
      <c r="A35" s="9">
        <v>44414</v>
      </c>
      <c r="O35" s="7">
        <v>201.6</v>
      </c>
      <c r="P35" s="7">
        <v>430.8</v>
      </c>
      <c r="R35" s="7">
        <v>100.8</v>
      </c>
      <c r="S35" s="7">
        <v>678</v>
      </c>
      <c r="U35" s="7">
        <v>400.2</v>
      </c>
      <c r="V35" s="7">
        <v>300</v>
      </c>
      <c r="X35" s="7">
        <v>804</v>
      </c>
      <c r="Y35" s="7">
        <v>51.6</v>
      </c>
      <c r="AD35" s="7">
        <v>207</v>
      </c>
      <c r="AH35" s="7">
        <v>29.44</v>
      </c>
      <c r="AI35" s="7">
        <v>559.79999999999995</v>
      </c>
      <c r="BO35" s="7">
        <v>657</v>
      </c>
      <c r="BP35" s="7">
        <v>300</v>
      </c>
      <c r="BT35" s="7">
        <v>1197</v>
      </c>
      <c r="BW35" s="7">
        <v>804.6</v>
      </c>
      <c r="CX35" s="7">
        <v>150</v>
      </c>
      <c r="CZ35" s="7">
        <v>1017</v>
      </c>
      <c r="DB35" s="7">
        <v>64.5</v>
      </c>
      <c r="DD35" s="7">
        <v>351</v>
      </c>
      <c r="DG35" s="7">
        <v>102</v>
      </c>
      <c r="DH35" s="7">
        <v>306</v>
      </c>
      <c r="DU35" s="7">
        <v>8712.34</v>
      </c>
      <c r="DV35" s="10">
        <v>44414</v>
      </c>
    </row>
    <row r="36" spans="1:126" x14ac:dyDescent="0.2">
      <c r="A36" s="9">
        <v>44415</v>
      </c>
      <c r="DU36" s="7">
        <v>0</v>
      </c>
      <c r="DV36" s="10">
        <v>44415</v>
      </c>
    </row>
    <row r="37" spans="1:126" x14ac:dyDescent="0.2">
      <c r="A37" s="9">
        <v>44416</v>
      </c>
      <c r="DU37" s="7">
        <v>0</v>
      </c>
      <c r="DV37" s="10">
        <v>44416</v>
      </c>
    </row>
    <row r="38" spans="1:126" x14ac:dyDescent="0.2">
      <c r="A38" s="9">
        <v>44417</v>
      </c>
      <c r="DU38" s="7">
        <v>0</v>
      </c>
      <c r="DV38" s="10">
        <v>44417</v>
      </c>
    </row>
    <row r="39" spans="1:126" x14ac:dyDescent="0.2">
      <c r="A39" s="9">
        <v>44418</v>
      </c>
      <c r="DU39" s="7">
        <v>0</v>
      </c>
      <c r="DV39" s="10">
        <v>44418</v>
      </c>
    </row>
    <row r="40" spans="1:126" x14ac:dyDescent="0.2">
      <c r="A40" s="9">
        <v>44419</v>
      </c>
      <c r="DU40" s="7">
        <v>0</v>
      </c>
      <c r="DV40" s="10">
        <v>44419</v>
      </c>
    </row>
    <row r="41" spans="1:126" x14ac:dyDescent="0.2">
      <c r="A41" s="9">
        <v>44420</v>
      </c>
      <c r="DU41" s="7">
        <v>0</v>
      </c>
      <c r="DV41" s="10">
        <v>44420</v>
      </c>
    </row>
    <row r="42" spans="1:126" x14ac:dyDescent="0.2">
      <c r="A42" s="9">
        <v>44421</v>
      </c>
      <c r="DU42" s="7">
        <v>0</v>
      </c>
      <c r="DV42" s="10">
        <v>44421</v>
      </c>
    </row>
    <row r="43" spans="1:126" x14ac:dyDescent="0.2">
      <c r="A43" s="9">
        <v>44422</v>
      </c>
      <c r="DU43" s="7">
        <v>0</v>
      </c>
      <c r="DV43" s="10">
        <v>44422</v>
      </c>
    </row>
    <row r="44" spans="1:126" x14ac:dyDescent="0.2">
      <c r="A44" s="9">
        <v>44423</v>
      </c>
      <c r="DU44" s="7">
        <v>0</v>
      </c>
      <c r="DV44" s="10">
        <v>44423</v>
      </c>
    </row>
    <row r="45" spans="1:126" x14ac:dyDescent="0.2">
      <c r="A45" s="9">
        <v>44424</v>
      </c>
      <c r="DU45" s="7">
        <v>0</v>
      </c>
      <c r="DV45" s="10">
        <v>44424</v>
      </c>
    </row>
    <row r="46" spans="1:126" x14ac:dyDescent="0.2">
      <c r="A46" s="9">
        <v>44425</v>
      </c>
      <c r="DU46" s="7">
        <v>0</v>
      </c>
      <c r="DV46" s="10">
        <v>44425</v>
      </c>
    </row>
    <row r="47" spans="1:126" x14ac:dyDescent="0.2">
      <c r="A47" s="9">
        <v>44426</v>
      </c>
      <c r="DU47" s="7">
        <v>0</v>
      </c>
      <c r="DV47" s="10">
        <v>44426</v>
      </c>
    </row>
    <row r="48" spans="1:126" x14ac:dyDescent="0.2">
      <c r="A48" s="9">
        <v>44427</v>
      </c>
      <c r="DU48" s="7">
        <v>0</v>
      </c>
      <c r="DV48" s="10">
        <v>44427</v>
      </c>
    </row>
    <row r="49" spans="1:126" x14ac:dyDescent="0.2">
      <c r="A49" s="9">
        <v>44428</v>
      </c>
      <c r="DU49" s="7">
        <v>0</v>
      </c>
      <c r="DV49" s="10">
        <v>44428</v>
      </c>
    </row>
    <row r="50" spans="1:126" x14ac:dyDescent="0.2">
      <c r="A50" s="9">
        <v>44429</v>
      </c>
      <c r="DU50" s="7">
        <v>0</v>
      </c>
      <c r="DV50" s="10">
        <v>44429</v>
      </c>
    </row>
    <row r="51" spans="1:126" x14ac:dyDescent="0.2">
      <c r="A51" s="9">
        <v>44430</v>
      </c>
      <c r="DU51" s="7">
        <v>0</v>
      </c>
      <c r="DV51" s="10">
        <v>44430</v>
      </c>
    </row>
    <row r="52" spans="1:126" x14ac:dyDescent="0.2">
      <c r="A52" s="9">
        <v>44431</v>
      </c>
      <c r="DU52" s="7">
        <v>0</v>
      </c>
      <c r="DV52" s="10">
        <v>44431</v>
      </c>
    </row>
    <row r="53" spans="1:126" x14ac:dyDescent="0.2">
      <c r="A53" s="9">
        <v>44432</v>
      </c>
      <c r="DU53" s="7">
        <v>0</v>
      </c>
      <c r="DV53" s="10">
        <v>44432</v>
      </c>
    </row>
    <row r="54" spans="1:126" x14ac:dyDescent="0.2">
      <c r="A54" s="9">
        <v>44433</v>
      </c>
      <c r="BT54" s="7" t="s">
        <v>423</v>
      </c>
      <c r="DU54" s="7">
        <v>0</v>
      </c>
      <c r="DV54" s="10">
        <v>44433</v>
      </c>
    </row>
    <row r="55" spans="1:126" x14ac:dyDescent="0.2">
      <c r="A55" s="9">
        <v>44434</v>
      </c>
      <c r="DU55" s="7">
        <v>0</v>
      </c>
      <c r="DV55" s="10">
        <v>44434</v>
      </c>
    </row>
    <row r="56" spans="1:126" x14ac:dyDescent="0.2">
      <c r="A56" s="9">
        <v>44435</v>
      </c>
      <c r="BT56" s="7" t="s">
        <v>423</v>
      </c>
      <c r="DU56" s="7">
        <v>0</v>
      </c>
      <c r="DV56" s="10">
        <v>44435</v>
      </c>
    </row>
    <row r="57" spans="1:126" x14ac:dyDescent="0.2">
      <c r="A57" s="9">
        <v>44436</v>
      </c>
      <c r="BT57" s="7" t="s">
        <v>423</v>
      </c>
      <c r="DU57" s="7">
        <v>0</v>
      </c>
      <c r="DV57" s="10">
        <v>44436</v>
      </c>
    </row>
    <row r="58" spans="1:126" x14ac:dyDescent="0.2">
      <c r="A58" s="9">
        <v>44437</v>
      </c>
      <c r="DU58" s="7">
        <v>0</v>
      </c>
      <c r="DV58" s="10">
        <v>44437</v>
      </c>
    </row>
    <row r="59" spans="1:126" x14ac:dyDescent="0.2">
      <c r="A59" s="9">
        <v>44438</v>
      </c>
      <c r="N59" s="7" t="s">
        <v>423</v>
      </c>
      <c r="AH59" s="7" t="s">
        <v>423</v>
      </c>
      <c r="AJ59" s="7" t="s">
        <v>423</v>
      </c>
      <c r="BT59" s="7" t="s">
        <v>423</v>
      </c>
      <c r="BX59" s="7" t="s">
        <v>423</v>
      </c>
      <c r="DU59" s="7">
        <v>0</v>
      </c>
      <c r="DV59" s="10">
        <v>44438</v>
      </c>
    </row>
    <row r="60" spans="1:126" x14ac:dyDescent="0.2">
      <c r="A60" s="9">
        <v>44439</v>
      </c>
      <c r="DU60" s="7">
        <v>0</v>
      </c>
      <c r="DV60" s="10">
        <v>44439</v>
      </c>
    </row>
    <row r="61" spans="1:126" x14ac:dyDescent="0.2">
      <c r="A61" s="9">
        <v>44440</v>
      </c>
      <c r="DU61" s="7">
        <v>0</v>
      </c>
      <c r="DV61" s="10">
        <v>44440</v>
      </c>
    </row>
    <row r="62" spans="1:126" x14ac:dyDescent="0.2">
      <c r="A62" s="9">
        <v>44441</v>
      </c>
      <c r="DU62" s="7">
        <v>0</v>
      </c>
      <c r="DV62" s="10">
        <v>44441</v>
      </c>
    </row>
    <row r="63" spans="1:126" x14ac:dyDescent="0.2">
      <c r="A63" s="9">
        <v>44442</v>
      </c>
      <c r="DU63" s="7">
        <v>0</v>
      </c>
      <c r="DV63" s="10">
        <v>44442</v>
      </c>
    </row>
    <row r="64" spans="1:126" x14ac:dyDescent="0.2">
      <c r="A64" s="9">
        <v>44443</v>
      </c>
      <c r="DU64" s="7">
        <v>0</v>
      </c>
      <c r="DV64" s="10">
        <v>44443</v>
      </c>
    </row>
    <row r="65" spans="1:126" x14ac:dyDescent="0.2">
      <c r="A65" s="9">
        <v>44444</v>
      </c>
      <c r="DU65" s="7">
        <v>0</v>
      </c>
      <c r="DV65" s="10">
        <v>44444</v>
      </c>
    </row>
    <row r="66" spans="1:126" x14ac:dyDescent="0.2">
      <c r="A66" s="9">
        <v>44445</v>
      </c>
      <c r="DU66" s="7">
        <v>0</v>
      </c>
      <c r="DV66" s="10">
        <v>44445</v>
      </c>
    </row>
    <row r="67" spans="1:126" x14ac:dyDescent="0.2">
      <c r="A67" s="9">
        <v>44446</v>
      </c>
      <c r="DU67" s="7">
        <v>0</v>
      </c>
      <c r="DV67" s="10">
        <v>44446</v>
      </c>
    </row>
    <row r="68" spans="1:126" x14ac:dyDescent="0.2">
      <c r="A68" s="9">
        <v>44447</v>
      </c>
      <c r="DU68" s="7">
        <v>0</v>
      </c>
      <c r="DV68" s="10">
        <v>44447</v>
      </c>
    </row>
    <row r="69" spans="1:126" x14ac:dyDescent="0.2">
      <c r="A69" s="9">
        <v>44448</v>
      </c>
      <c r="DU69" s="7">
        <v>0</v>
      </c>
      <c r="DV69" s="10">
        <v>44448</v>
      </c>
    </row>
    <row r="70" spans="1:126" x14ac:dyDescent="0.2">
      <c r="A70" s="9">
        <v>44449</v>
      </c>
      <c r="DU70" s="7">
        <v>0</v>
      </c>
      <c r="DV70" s="10">
        <v>44449</v>
      </c>
    </row>
    <row r="71" spans="1:126" x14ac:dyDescent="0.2">
      <c r="A71" s="9">
        <v>44450</v>
      </c>
      <c r="DU71" s="7">
        <v>0</v>
      </c>
      <c r="DV71" s="10">
        <v>44450</v>
      </c>
    </row>
    <row r="72" spans="1:126" x14ac:dyDescent="0.2">
      <c r="A72" s="9">
        <v>44451</v>
      </c>
      <c r="DU72" s="7">
        <v>0</v>
      </c>
      <c r="DV72" s="10">
        <v>44451</v>
      </c>
    </row>
    <row r="73" spans="1:126" x14ac:dyDescent="0.2">
      <c r="A73" s="9">
        <v>44452</v>
      </c>
      <c r="DU73" s="7">
        <v>0</v>
      </c>
      <c r="DV73" s="10">
        <v>44452</v>
      </c>
    </row>
    <row r="74" spans="1:126" x14ac:dyDescent="0.2">
      <c r="A74" s="8"/>
    </row>
    <row r="75" spans="1:126" x14ac:dyDescent="0.2">
      <c r="A75" s="8" t="s">
        <v>426</v>
      </c>
      <c r="B75" s="7">
        <v>230.88</v>
      </c>
      <c r="C75" s="7">
        <v>0</v>
      </c>
      <c r="D75" s="7">
        <v>14.8</v>
      </c>
      <c r="E75" s="7">
        <v>0</v>
      </c>
      <c r="F75" s="7">
        <v>517.44000000000005</v>
      </c>
      <c r="G75" s="7">
        <v>301.92</v>
      </c>
      <c r="H75" s="7">
        <v>0</v>
      </c>
      <c r="I75" s="7">
        <v>0</v>
      </c>
      <c r="J75" s="7">
        <v>50.32</v>
      </c>
      <c r="K75" s="7">
        <v>73.92</v>
      </c>
      <c r="L75" s="7">
        <v>118.72</v>
      </c>
      <c r="M75" s="7">
        <v>4.4800000000000004</v>
      </c>
      <c r="N75" s="7">
        <v>819.84</v>
      </c>
      <c r="O75" s="7">
        <v>235.8</v>
      </c>
      <c r="P75" s="7">
        <v>543.6</v>
      </c>
      <c r="Q75" s="7">
        <v>102</v>
      </c>
      <c r="R75" s="7">
        <v>121.2</v>
      </c>
      <c r="S75" s="7">
        <v>679.2</v>
      </c>
      <c r="T75" s="7">
        <v>728.16</v>
      </c>
      <c r="U75" s="7">
        <v>720.36</v>
      </c>
      <c r="V75" s="7">
        <v>360</v>
      </c>
      <c r="W75" s="7">
        <v>96</v>
      </c>
      <c r="X75" s="7">
        <v>804</v>
      </c>
      <c r="Y75" s="7">
        <v>88.8</v>
      </c>
      <c r="Z75" s="7">
        <v>47.04</v>
      </c>
      <c r="AA75" s="7">
        <v>217.28</v>
      </c>
      <c r="AB75" s="7">
        <v>396.48</v>
      </c>
      <c r="AC75" s="7">
        <v>681.6</v>
      </c>
      <c r="AD75" s="7">
        <v>226.8</v>
      </c>
      <c r="AE75" s="7">
        <v>163.19999999999999</v>
      </c>
      <c r="AF75" s="7">
        <v>86.58</v>
      </c>
      <c r="AG75" s="7">
        <v>115.2</v>
      </c>
      <c r="AH75" s="7">
        <v>55.2</v>
      </c>
      <c r="AI75" s="7">
        <v>844.2</v>
      </c>
      <c r="AJ75" s="7">
        <v>0</v>
      </c>
      <c r="AK75" s="7">
        <v>26.4</v>
      </c>
      <c r="AL75" s="7">
        <v>430.56</v>
      </c>
      <c r="AM75" s="7">
        <v>19.2</v>
      </c>
      <c r="AN75" s="7">
        <v>0</v>
      </c>
      <c r="AO75" s="7">
        <v>0</v>
      </c>
      <c r="AP75" s="7">
        <v>98</v>
      </c>
      <c r="AQ75" s="7">
        <v>8</v>
      </c>
      <c r="AR75" s="7">
        <v>37</v>
      </c>
      <c r="AS75" s="7">
        <v>139.19999999999999</v>
      </c>
      <c r="AT75" s="7">
        <v>64.8</v>
      </c>
      <c r="AU75" s="7">
        <v>0</v>
      </c>
      <c r="AV75" s="7">
        <v>0</v>
      </c>
      <c r="AW75" s="7">
        <v>0.8</v>
      </c>
      <c r="AX75" s="7">
        <v>0.8</v>
      </c>
      <c r="AY75" s="7">
        <v>0</v>
      </c>
      <c r="AZ75" s="7">
        <v>0</v>
      </c>
      <c r="BA75" s="7">
        <v>0</v>
      </c>
      <c r="BB75" s="7">
        <v>0</v>
      </c>
      <c r="BC75" s="7">
        <v>8</v>
      </c>
      <c r="BD75" s="7">
        <v>245</v>
      </c>
      <c r="BE75" s="7">
        <v>28</v>
      </c>
      <c r="BF75" s="7">
        <v>0.8</v>
      </c>
      <c r="BG75" s="7">
        <v>1.6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112.8</v>
      </c>
      <c r="BN75" s="7">
        <v>1.5</v>
      </c>
      <c r="BO75" s="7">
        <v>675</v>
      </c>
      <c r="BP75" s="7">
        <v>324</v>
      </c>
      <c r="BQ75" s="7">
        <v>21.6</v>
      </c>
      <c r="BR75" s="7">
        <v>0</v>
      </c>
      <c r="BS75" s="7">
        <v>3.6</v>
      </c>
      <c r="BT75" s="7">
        <v>1479</v>
      </c>
      <c r="BU75" s="7">
        <v>4341.6000000000004</v>
      </c>
      <c r="BV75" s="7">
        <v>132</v>
      </c>
      <c r="BW75" s="7">
        <v>1204.2</v>
      </c>
      <c r="BX75" s="7">
        <v>223.5</v>
      </c>
      <c r="BY75" s="7">
        <v>133.19999999999999</v>
      </c>
      <c r="BZ75" s="7">
        <v>130.80000000000001</v>
      </c>
      <c r="CA75" s="7">
        <v>99.6</v>
      </c>
      <c r="CB75" s="7">
        <v>144</v>
      </c>
      <c r="CC75" s="7">
        <v>327.60000000000002</v>
      </c>
      <c r="CD75" s="7">
        <v>103.2</v>
      </c>
      <c r="CE75" s="7">
        <v>76.8</v>
      </c>
      <c r="CF75" s="7">
        <v>21</v>
      </c>
      <c r="CG75" s="7">
        <v>422.4</v>
      </c>
      <c r="CH75" s="7">
        <v>135</v>
      </c>
      <c r="CI75" s="7">
        <v>34.5</v>
      </c>
      <c r="CJ75" s="7">
        <v>37.5</v>
      </c>
      <c r="CK75" s="7">
        <v>84</v>
      </c>
      <c r="CL75" s="7">
        <v>123.2</v>
      </c>
      <c r="CM75" s="7">
        <v>104.16</v>
      </c>
      <c r="CN75" s="7">
        <v>170.24</v>
      </c>
      <c r="CO75" s="7">
        <v>68.319999999999993</v>
      </c>
      <c r="CP75" s="7">
        <v>60</v>
      </c>
      <c r="CQ75" s="7">
        <v>288</v>
      </c>
      <c r="CR75" s="7">
        <v>63.72</v>
      </c>
      <c r="CS75" s="7">
        <v>75.599999999999994</v>
      </c>
      <c r="CT75" s="7">
        <v>28.8</v>
      </c>
      <c r="CU75" s="7">
        <v>24.84</v>
      </c>
      <c r="CV75" s="7">
        <v>81.599999999999994</v>
      </c>
      <c r="CW75" s="7">
        <v>34.72</v>
      </c>
      <c r="CX75" s="7">
        <v>169.5</v>
      </c>
      <c r="CY75" s="7">
        <v>117</v>
      </c>
      <c r="CZ75" s="7">
        <v>1231.5</v>
      </c>
      <c r="DA75" s="7">
        <v>174</v>
      </c>
      <c r="DB75" s="7">
        <v>124.5</v>
      </c>
      <c r="DC75" s="7">
        <v>127.2</v>
      </c>
      <c r="DD75" s="7">
        <v>504</v>
      </c>
      <c r="DE75" s="7">
        <v>30</v>
      </c>
      <c r="DF75" s="7">
        <v>276</v>
      </c>
      <c r="DG75" s="7">
        <v>636</v>
      </c>
      <c r="DH75" s="7">
        <v>810</v>
      </c>
      <c r="DI75" s="7">
        <v>339</v>
      </c>
      <c r="DJ75" s="7">
        <v>84</v>
      </c>
      <c r="DK75" s="7">
        <v>69</v>
      </c>
      <c r="DL75" s="7">
        <v>102</v>
      </c>
      <c r="DM75" s="7">
        <v>438</v>
      </c>
      <c r="DN75" s="7">
        <v>726</v>
      </c>
      <c r="DO75" s="7">
        <v>0</v>
      </c>
      <c r="DU75" s="7">
        <v>27902.48</v>
      </c>
      <c r="DV75" s="7" t="s">
        <v>426</v>
      </c>
    </row>
    <row r="76" spans="1:126" x14ac:dyDescent="0.2">
      <c r="A76" s="8" t="s">
        <v>427</v>
      </c>
      <c r="B76" s="7">
        <v>230.88</v>
      </c>
      <c r="C76" s="7">
        <v>0</v>
      </c>
      <c r="D76" s="7">
        <v>14.8</v>
      </c>
      <c r="E76" s="7">
        <v>0</v>
      </c>
      <c r="F76" s="7">
        <v>517.44000000000005</v>
      </c>
      <c r="G76" s="7">
        <v>301.92</v>
      </c>
      <c r="H76" s="7">
        <v>0</v>
      </c>
      <c r="I76" s="7">
        <v>0</v>
      </c>
      <c r="J76" s="7">
        <v>50.32</v>
      </c>
      <c r="K76" s="7">
        <v>73.92</v>
      </c>
      <c r="L76" s="7">
        <v>118.72</v>
      </c>
      <c r="M76" s="7">
        <v>4.4800000000000004</v>
      </c>
      <c r="N76" s="7">
        <v>819.84</v>
      </c>
      <c r="O76" s="7">
        <v>235.8</v>
      </c>
      <c r="P76" s="7">
        <v>543.6</v>
      </c>
      <c r="Q76" s="7">
        <v>102</v>
      </c>
      <c r="R76" s="7">
        <v>121.2</v>
      </c>
      <c r="S76" s="7">
        <v>679.2</v>
      </c>
      <c r="T76" s="7">
        <v>728.16</v>
      </c>
      <c r="U76" s="7">
        <v>720.36</v>
      </c>
      <c r="V76" s="7">
        <v>360</v>
      </c>
      <c r="W76" s="7">
        <v>96</v>
      </c>
      <c r="X76" s="7">
        <v>804</v>
      </c>
      <c r="Y76" s="7">
        <v>88.8</v>
      </c>
      <c r="Z76" s="7">
        <v>47.04</v>
      </c>
      <c r="AA76" s="7">
        <v>217.28</v>
      </c>
      <c r="AB76" s="7">
        <v>396.48</v>
      </c>
      <c r="AC76" s="7">
        <v>681.6</v>
      </c>
      <c r="AD76" s="7">
        <v>226.8</v>
      </c>
      <c r="AE76" s="7">
        <v>163.19999999999999</v>
      </c>
      <c r="AF76" s="7">
        <v>86.58</v>
      </c>
      <c r="AG76" s="7">
        <v>115.2</v>
      </c>
      <c r="AH76" s="7">
        <v>55.2</v>
      </c>
      <c r="AI76" s="7">
        <v>844.2</v>
      </c>
      <c r="AJ76" s="7">
        <v>0</v>
      </c>
      <c r="AK76" s="7">
        <v>26.4</v>
      </c>
      <c r="AL76" s="7">
        <v>430.56</v>
      </c>
      <c r="AM76" s="7">
        <v>19.2</v>
      </c>
      <c r="AN76" s="7">
        <v>0</v>
      </c>
      <c r="AO76" s="7">
        <v>0</v>
      </c>
      <c r="AP76" s="7">
        <v>98</v>
      </c>
      <c r="AQ76" s="7">
        <v>8</v>
      </c>
      <c r="AR76" s="7">
        <v>37</v>
      </c>
      <c r="AS76" s="7">
        <v>139.19999999999999</v>
      </c>
      <c r="AT76" s="7">
        <v>64.8</v>
      </c>
      <c r="AU76" s="7">
        <v>0</v>
      </c>
      <c r="AV76" s="7">
        <v>0</v>
      </c>
      <c r="AW76" s="7">
        <v>0.8</v>
      </c>
      <c r="AX76" s="7">
        <v>0.8</v>
      </c>
      <c r="AY76" s="7">
        <v>0</v>
      </c>
      <c r="AZ76" s="7">
        <v>0</v>
      </c>
      <c r="BA76" s="7">
        <v>0</v>
      </c>
      <c r="BB76" s="7">
        <v>0</v>
      </c>
      <c r="BC76" s="7">
        <v>8</v>
      </c>
      <c r="BD76" s="7">
        <v>245</v>
      </c>
      <c r="BE76" s="7">
        <v>28</v>
      </c>
      <c r="BF76" s="7">
        <v>0.8</v>
      </c>
      <c r="BG76" s="7">
        <v>1.6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112.8</v>
      </c>
      <c r="BN76" s="7">
        <v>1.5</v>
      </c>
      <c r="BO76" s="7">
        <v>675</v>
      </c>
      <c r="BP76" s="7">
        <v>324</v>
      </c>
      <c r="BQ76" s="7">
        <v>21.6</v>
      </c>
      <c r="BR76" s="7">
        <v>0</v>
      </c>
      <c r="BS76" s="7">
        <v>3.6</v>
      </c>
      <c r="BT76" s="7">
        <v>1479</v>
      </c>
      <c r="BU76" s="7">
        <v>4341.6000000000004</v>
      </c>
      <c r="BV76" s="7">
        <v>132</v>
      </c>
      <c r="BW76" s="7">
        <v>1204.2</v>
      </c>
      <c r="BX76" s="7">
        <v>223.5</v>
      </c>
      <c r="BY76" s="7">
        <v>133.19999999999999</v>
      </c>
      <c r="BZ76" s="7">
        <v>130.80000000000001</v>
      </c>
      <c r="CA76" s="7">
        <v>99.6</v>
      </c>
      <c r="CB76" s="7">
        <v>144</v>
      </c>
      <c r="CC76" s="7">
        <v>327.60000000000002</v>
      </c>
      <c r="CD76" s="7">
        <v>103.2</v>
      </c>
      <c r="CE76" s="7">
        <v>76.8</v>
      </c>
      <c r="CF76" s="7">
        <v>21</v>
      </c>
      <c r="CG76" s="7">
        <v>422.4</v>
      </c>
      <c r="CH76" s="7">
        <v>135</v>
      </c>
      <c r="CI76" s="7">
        <v>34.5</v>
      </c>
      <c r="CJ76" s="7">
        <v>37.5</v>
      </c>
      <c r="CK76" s="7">
        <v>84</v>
      </c>
      <c r="CL76" s="7">
        <v>123.2</v>
      </c>
      <c r="CM76" s="7">
        <v>104.16</v>
      </c>
      <c r="CN76" s="7">
        <v>170.24</v>
      </c>
      <c r="CO76" s="7">
        <v>68.319999999999993</v>
      </c>
      <c r="CP76" s="7">
        <v>60</v>
      </c>
      <c r="CQ76" s="7">
        <v>288</v>
      </c>
      <c r="CR76" s="7">
        <v>63.72</v>
      </c>
      <c r="CS76" s="7">
        <v>75.599999999999994</v>
      </c>
      <c r="CT76" s="7">
        <v>28.8</v>
      </c>
      <c r="CU76" s="7">
        <v>24.84</v>
      </c>
      <c r="CV76" s="7">
        <v>81.599999999999994</v>
      </c>
      <c r="CW76" s="7">
        <v>34.72</v>
      </c>
      <c r="CX76" s="7">
        <v>169.5</v>
      </c>
      <c r="CY76" s="7">
        <v>117</v>
      </c>
      <c r="CZ76" s="7">
        <v>1231.5</v>
      </c>
      <c r="DA76" s="7">
        <v>174</v>
      </c>
      <c r="DB76" s="7">
        <v>124.5</v>
      </c>
      <c r="DC76" s="7">
        <v>127.2</v>
      </c>
      <c r="DD76" s="7">
        <v>504</v>
      </c>
      <c r="DE76" s="7">
        <v>30</v>
      </c>
      <c r="DF76" s="7">
        <v>276</v>
      </c>
      <c r="DG76" s="7">
        <v>636</v>
      </c>
      <c r="DH76" s="7">
        <v>810</v>
      </c>
      <c r="DI76" s="7">
        <v>339</v>
      </c>
      <c r="DJ76" s="7">
        <v>84</v>
      </c>
      <c r="DK76" s="7">
        <v>69</v>
      </c>
      <c r="DL76" s="7">
        <v>102</v>
      </c>
      <c r="DM76" s="7">
        <v>438</v>
      </c>
      <c r="DN76" s="7">
        <v>726</v>
      </c>
      <c r="DO76" s="7">
        <v>0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27902.48</v>
      </c>
      <c r="DV76" s="7" t="s">
        <v>427</v>
      </c>
    </row>
    <row r="77" spans="1:126" x14ac:dyDescent="0.2">
      <c r="A77" s="8" t="s">
        <v>428</v>
      </c>
      <c r="DU77" s="7">
        <v>0</v>
      </c>
      <c r="DV77" s="7" t="s">
        <v>428</v>
      </c>
    </row>
    <row r="78" spans="1:126" x14ac:dyDescent="0.2">
      <c r="A78" s="8"/>
      <c r="DU78" s="7">
        <v>0</v>
      </c>
    </row>
    <row r="79" spans="1:126" x14ac:dyDescent="0.2">
      <c r="A79" s="8"/>
      <c r="DU79" s="7">
        <v>0</v>
      </c>
    </row>
    <row r="80" spans="1:126" x14ac:dyDescent="0.2">
      <c r="A80" s="8" t="s">
        <v>429</v>
      </c>
      <c r="DU80" s="7">
        <v>0</v>
      </c>
      <c r="DV80" s="7" t="s">
        <v>429</v>
      </c>
    </row>
    <row r="81" spans="1:126" x14ac:dyDescent="0.2">
      <c r="A81" s="8" t="s">
        <v>430</v>
      </c>
      <c r="DP81" s="7">
        <v>0</v>
      </c>
      <c r="DQ81" s="7">
        <v>0</v>
      </c>
      <c r="DS81" s="7">
        <v>0</v>
      </c>
      <c r="DU81" s="7">
        <v>0</v>
      </c>
      <c r="DV81" s="7" t="s">
        <v>430</v>
      </c>
    </row>
    <row r="82" spans="1:126" x14ac:dyDescent="0.2">
      <c r="A82" s="8"/>
    </row>
    <row r="83" spans="1:126" x14ac:dyDescent="0.2">
      <c r="A83" s="8" t="s">
        <v>431</v>
      </c>
      <c r="B83" s="7">
        <v>0</v>
      </c>
      <c r="C83" s="7">
        <v>0</v>
      </c>
      <c r="E83" s="7">
        <v>0</v>
      </c>
      <c r="F83" s="7">
        <v>0</v>
      </c>
      <c r="G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M83" s="7">
        <v>0</v>
      </c>
      <c r="DN83" s="7">
        <v>0</v>
      </c>
      <c r="DO83" s="7">
        <v>0</v>
      </c>
      <c r="DP83" s="7">
        <v>0</v>
      </c>
      <c r="DT83" s="7">
        <v>0</v>
      </c>
      <c r="DU83" s="7">
        <v>0</v>
      </c>
      <c r="DV83" s="7" t="s">
        <v>431</v>
      </c>
    </row>
    <row r="84" spans="1:126" x14ac:dyDescent="0.2">
      <c r="A84" s="8" t="s">
        <v>427</v>
      </c>
      <c r="DU84" s="7">
        <v>0</v>
      </c>
      <c r="DV84" s="7" t="s">
        <v>432</v>
      </c>
    </row>
    <row r="85" spans="1:126" x14ac:dyDescent="0.2">
      <c r="A85" s="8" t="s">
        <v>428</v>
      </c>
      <c r="DU85" s="7">
        <v>0</v>
      </c>
      <c r="DV85" s="7" t="s">
        <v>433</v>
      </c>
    </row>
    <row r="86" spans="1:126" x14ac:dyDescent="0.2">
      <c r="A86" s="8"/>
      <c r="DU86" s="7">
        <v>0</v>
      </c>
    </row>
    <row r="87" spans="1:126" x14ac:dyDescent="0.2">
      <c r="A87" s="8"/>
      <c r="DU87" s="7">
        <v>0</v>
      </c>
    </row>
    <row r="88" spans="1:126" x14ac:dyDescent="0.2">
      <c r="A88" s="8" t="s">
        <v>429</v>
      </c>
      <c r="DU88" s="7">
        <v>0</v>
      </c>
      <c r="DV88" s="7" t="s">
        <v>434</v>
      </c>
    </row>
    <row r="89" spans="1:126" x14ac:dyDescent="0.2">
      <c r="A89" s="8" t="s">
        <v>430</v>
      </c>
      <c r="DU89" s="7">
        <v>0</v>
      </c>
      <c r="DV89" s="7" t="s">
        <v>435</v>
      </c>
    </row>
    <row r="90" spans="1:126" x14ac:dyDescent="0.2">
      <c r="A90" s="8"/>
    </row>
    <row r="91" spans="1:126" x14ac:dyDescent="0.2">
      <c r="A91" s="8" t="s">
        <v>436</v>
      </c>
      <c r="B91" s="7">
        <v>0</v>
      </c>
      <c r="C91" s="7">
        <v>0</v>
      </c>
      <c r="E91" s="7">
        <v>0</v>
      </c>
      <c r="F91" s="7">
        <v>0</v>
      </c>
      <c r="G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M91" s="7">
        <v>0</v>
      </c>
      <c r="DN91" s="7">
        <v>0</v>
      </c>
      <c r="DO91" s="7">
        <v>0</v>
      </c>
      <c r="DP91" s="7">
        <v>0</v>
      </c>
      <c r="DT91" s="7">
        <v>0</v>
      </c>
      <c r="DU91" s="7">
        <v>0</v>
      </c>
      <c r="DV91" s="7" t="s">
        <v>436</v>
      </c>
    </row>
    <row r="92" spans="1:126" x14ac:dyDescent="0.2">
      <c r="A92" s="8" t="s">
        <v>427</v>
      </c>
      <c r="DU92" s="7">
        <v>0</v>
      </c>
      <c r="DV92" s="7" t="s">
        <v>432</v>
      </c>
    </row>
    <row r="93" spans="1:126" x14ac:dyDescent="0.2">
      <c r="A93" s="8" t="s">
        <v>428</v>
      </c>
      <c r="DU93" s="7">
        <v>0</v>
      </c>
      <c r="DV93" s="7" t="s">
        <v>433</v>
      </c>
    </row>
    <row r="94" spans="1:126" x14ac:dyDescent="0.2">
      <c r="A94" s="8">
        <v>0</v>
      </c>
      <c r="DU94" s="7">
        <v>0</v>
      </c>
      <c r="DV94" s="7">
        <v>0</v>
      </c>
    </row>
    <row r="95" spans="1:126" x14ac:dyDescent="0.2">
      <c r="A95" s="8">
        <v>0</v>
      </c>
      <c r="DU95" s="7">
        <v>0</v>
      </c>
      <c r="DV95" s="7">
        <v>0</v>
      </c>
    </row>
    <row r="96" spans="1:126" x14ac:dyDescent="0.2">
      <c r="A96" s="8" t="s">
        <v>429</v>
      </c>
      <c r="DV96" s="7" t="s">
        <v>434</v>
      </c>
    </row>
    <row r="97" spans="1:126" x14ac:dyDescent="0.2">
      <c r="A97" s="8" t="s">
        <v>430</v>
      </c>
      <c r="DU97" s="7">
        <v>0</v>
      </c>
      <c r="DV97" s="7" t="s">
        <v>435</v>
      </c>
    </row>
    <row r="98" spans="1:126" x14ac:dyDescent="0.2">
      <c r="A98" s="8"/>
    </row>
    <row r="99" spans="1:126" x14ac:dyDescent="0.2">
      <c r="A99" s="8" t="s">
        <v>437</v>
      </c>
      <c r="B99" s="7">
        <v>230.88</v>
      </c>
      <c r="C99" s="7">
        <v>0</v>
      </c>
      <c r="E99" s="7">
        <v>0</v>
      </c>
      <c r="F99" s="7">
        <v>517.44000000000005</v>
      </c>
      <c r="G99" s="7">
        <v>301.92</v>
      </c>
      <c r="I99" s="7">
        <v>0</v>
      </c>
      <c r="J99" s="7">
        <v>50.32</v>
      </c>
      <c r="K99" s="7">
        <v>73.92</v>
      </c>
      <c r="L99" s="7">
        <v>118.72</v>
      </c>
      <c r="M99" s="7">
        <v>4.4800000000000004</v>
      </c>
      <c r="N99" s="7">
        <v>819.84</v>
      </c>
      <c r="O99" s="7">
        <v>235.8</v>
      </c>
      <c r="P99" s="7">
        <v>543.6</v>
      </c>
      <c r="Q99" s="7">
        <v>102</v>
      </c>
      <c r="R99" s="7">
        <v>121.2</v>
      </c>
      <c r="S99" s="7">
        <v>679.2</v>
      </c>
      <c r="T99" s="7">
        <v>728.16</v>
      </c>
      <c r="U99" s="7">
        <v>720.36</v>
      </c>
      <c r="V99" s="7">
        <v>360</v>
      </c>
      <c r="W99" s="7">
        <v>96</v>
      </c>
      <c r="X99" s="7">
        <v>804</v>
      </c>
      <c r="Y99" s="7">
        <v>88.8</v>
      </c>
      <c r="Z99" s="7">
        <v>47.04</v>
      </c>
      <c r="AA99" s="7">
        <v>217.28</v>
      </c>
      <c r="AB99" s="7">
        <v>396.48</v>
      </c>
      <c r="AC99" s="7">
        <v>681.6</v>
      </c>
      <c r="AD99" s="7">
        <v>226.8</v>
      </c>
      <c r="AE99" s="7">
        <v>163.19999999999999</v>
      </c>
      <c r="AF99" s="7">
        <v>86.58</v>
      </c>
      <c r="AG99" s="7">
        <v>115.2</v>
      </c>
      <c r="AH99" s="7">
        <v>55.2</v>
      </c>
      <c r="AI99" s="7">
        <v>844.2</v>
      </c>
      <c r="AJ99" s="7">
        <v>0</v>
      </c>
      <c r="AK99" s="7">
        <v>26.4</v>
      </c>
      <c r="AL99" s="7">
        <v>430.56</v>
      </c>
      <c r="AM99" s="7">
        <v>19.2</v>
      </c>
      <c r="AP99" s="7">
        <v>98</v>
      </c>
      <c r="AQ99" s="7">
        <v>8</v>
      </c>
      <c r="AR99" s="7">
        <v>37</v>
      </c>
      <c r="AS99" s="7">
        <v>139.19999999999999</v>
      </c>
      <c r="AT99" s="7">
        <v>64.8</v>
      </c>
      <c r="AU99" s="7">
        <v>0</v>
      </c>
      <c r="AV99" s="7">
        <v>0</v>
      </c>
      <c r="AW99" s="7">
        <v>0.8</v>
      </c>
      <c r="AX99" s="7">
        <v>0.8</v>
      </c>
      <c r="AY99" s="7">
        <v>0</v>
      </c>
      <c r="AZ99" s="7">
        <v>0</v>
      </c>
      <c r="BA99" s="7">
        <v>0</v>
      </c>
      <c r="BB99" s="7">
        <v>0</v>
      </c>
      <c r="BC99" s="7">
        <v>8</v>
      </c>
      <c r="BD99" s="7">
        <v>245</v>
      </c>
      <c r="BE99" s="7">
        <v>28</v>
      </c>
      <c r="BF99" s="7">
        <v>0.8</v>
      </c>
      <c r="BG99" s="7">
        <v>1.6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112.8</v>
      </c>
      <c r="BN99" s="7">
        <v>1.5</v>
      </c>
      <c r="BO99" s="7">
        <v>675</v>
      </c>
      <c r="BP99" s="7">
        <v>324</v>
      </c>
      <c r="BQ99" s="7">
        <v>21.6</v>
      </c>
      <c r="BR99" s="7">
        <v>0</v>
      </c>
      <c r="BS99" s="7">
        <v>3.6</v>
      </c>
      <c r="BT99" s="7">
        <v>1479</v>
      </c>
      <c r="BU99" s="7">
        <v>4341.6000000000004</v>
      </c>
      <c r="BV99" s="7">
        <v>132</v>
      </c>
      <c r="BW99" s="7">
        <v>1204.2</v>
      </c>
      <c r="BX99" s="7">
        <v>223.5</v>
      </c>
      <c r="BY99" s="7">
        <v>133.19999999999999</v>
      </c>
      <c r="BZ99" s="7">
        <v>130.80000000000001</v>
      </c>
      <c r="CA99" s="7">
        <v>99.6</v>
      </c>
      <c r="CB99" s="7">
        <v>144</v>
      </c>
      <c r="CC99" s="7">
        <v>327.60000000000002</v>
      </c>
      <c r="CE99" s="7">
        <v>76.8</v>
      </c>
      <c r="CF99" s="7">
        <v>21</v>
      </c>
      <c r="CG99" s="7">
        <v>422.4</v>
      </c>
      <c r="CH99" s="7">
        <v>135</v>
      </c>
      <c r="CI99" s="7">
        <v>34.5</v>
      </c>
      <c r="CJ99" s="7">
        <v>37.5</v>
      </c>
      <c r="CK99" s="7">
        <v>84</v>
      </c>
      <c r="CL99" s="7">
        <v>123.2</v>
      </c>
      <c r="CM99" s="7">
        <v>104.16</v>
      </c>
      <c r="CN99" s="7">
        <v>170.24</v>
      </c>
      <c r="CP99" s="7">
        <v>60</v>
      </c>
      <c r="CQ99" s="7">
        <v>288</v>
      </c>
      <c r="CR99" s="7">
        <v>63.72</v>
      </c>
      <c r="CS99" s="7">
        <v>75.599999999999994</v>
      </c>
      <c r="CT99" s="7">
        <v>28.8</v>
      </c>
      <c r="CU99" s="7">
        <v>24.84</v>
      </c>
      <c r="CV99" s="7">
        <v>81.599999999999994</v>
      </c>
      <c r="CW99" s="7">
        <v>34.72</v>
      </c>
      <c r="CX99" s="7">
        <v>169.5</v>
      </c>
      <c r="CZ99" s="7">
        <v>1231.5</v>
      </c>
      <c r="DA99" s="7">
        <v>174</v>
      </c>
      <c r="DB99" s="7">
        <v>124.5</v>
      </c>
      <c r="DC99" s="7">
        <v>127.2</v>
      </c>
      <c r="DD99" s="7">
        <v>504</v>
      </c>
      <c r="DE99" s="7">
        <v>30</v>
      </c>
      <c r="DF99" s="7">
        <v>276</v>
      </c>
      <c r="DG99" s="7">
        <v>636</v>
      </c>
      <c r="DH99" s="7">
        <v>810</v>
      </c>
      <c r="DI99" s="7">
        <v>339</v>
      </c>
      <c r="DJ99" s="7">
        <v>84</v>
      </c>
      <c r="DK99" s="7">
        <v>69</v>
      </c>
      <c r="DM99" s="7">
        <v>438</v>
      </c>
      <c r="DN99" s="7">
        <v>726</v>
      </c>
      <c r="DO99" s="7">
        <v>0</v>
      </c>
      <c r="DP99" s="7">
        <v>0</v>
      </c>
      <c r="DT99" s="7">
        <v>0</v>
      </c>
      <c r="DU99" s="7">
        <v>27497.16</v>
      </c>
      <c r="DV99" s="7" t="s">
        <v>437</v>
      </c>
    </row>
    <row r="100" spans="1:126" x14ac:dyDescent="0.2">
      <c r="A100" s="8" t="s">
        <v>427</v>
      </c>
      <c r="B100" s="7">
        <v>230.88</v>
      </c>
      <c r="C100" s="7">
        <v>0</v>
      </c>
      <c r="E100" s="7">
        <v>0</v>
      </c>
      <c r="F100" s="7">
        <v>517.44000000000005</v>
      </c>
      <c r="G100" s="7">
        <v>301.92</v>
      </c>
      <c r="I100" s="7">
        <v>0</v>
      </c>
      <c r="J100" s="7">
        <v>50.32</v>
      </c>
      <c r="K100" s="7">
        <v>73.92</v>
      </c>
      <c r="L100" s="7">
        <v>118.72</v>
      </c>
      <c r="M100" s="7">
        <v>4.4800000000000004</v>
      </c>
      <c r="N100" s="7">
        <v>819.84</v>
      </c>
      <c r="O100" s="7">
        <v>235.8</v>
      </c>
      <c r="P100" s="7">
        <v>543.6</v>
      </c>
      <c r="Q100" s="7">
        <v>102</v>
      </c>
      <c r="R100" s="7">
        <v>121.2</v>
      </c>
      <c r="S100" s="7">
        <v>679.2</v>
      </c>
      <c r="T100" s="7">
        <v>728.16</v>
      </c>
      <c r="U100" s="7">
        <v>720.36</v>
      </c>
      <c r="V100" s="7">
        <v>360</v>
      </c>
      <c r="W100" s="7">
        <v>96</v>
      </c>
      <c r="X100" s="7">
        <v>804</v>
      </c>
      <c r="Y100" s="7">
        <v>88.8</v>
      </c>
      <c r="Z100" s="7">
        <v>47.04</v>
      </c>
      <c r="AA100" s="7">
        <v>217.28</v>
      </c>
      <c r="AB100" s="7">
        <v>396.48</v>
      </c>
      <c r="AC100" s="7">
        <v>681.6</v>
      </c>
      <c r="AD100" s="7">
        <v>226.8</v>
      </c>
      <c r="AE100" s="7">
        <v>163.19999999999999</v>
      </c>
      <c r="AF100" s="7">
        <v>86.58</v>
      </c>
      <c r="AG100" s="7">
        <v>115.2</v>
      </c>
      <c r="AH100" s="7">
        <v>55.2</v>
      </c>
      <c r="AI100" s="7">
        <v>844.2</v>
      </c>
      <c r="AJ100" s="7">
        <v>0</v>
      </c>
      <c r="AK100" s="7">
        <v>26.4</v>
      </c>
      <c r="AL100" s="7">
        <v>430.56</v>
      </c>
      <c r="AM100" s="7">
        <v>19.2</v>
      </c>
      <c r="AP100" s="7">
        <v>98</v>
      </c>
      <c r="AQ100" s="7">
        <v>8</v>
      </c>
      <c r="AR100" s="7">
        <v>37</v>
      </c>
      <c r="AS100" s="7">
        <v>139.19999999999999</v>
      </c>
      <c r="AT100" s="7">
        <v>64.8</v>
      </c>
      <c r="AU100" s="7">
        <v>0</v>
      </c>
      <c r="AV100" s="7">
        <v>0</v>
      </c>
      <c r="AW100" s="7">
        <v>0.8</v>
      </c>
      <c r="AX100" s="7">
        <v>0.8</v>
      </c>
      <c r="AY100" s="7">
        <v>0</v>
      </c>
      <c r="AZ100" s="7">
        <v>0</v>
      </c>
      <c r="BA100" s="7">
        <v>0</v>
      </c>
      <c r="BB100" s="7">
        <v>0</v>
      </c>
      <c r="BC100" s="7">
        <v>8</v>
      </c>
      <c r="BD100" s="7">
        <v>245</v>
      </c>
      <c r="BE100" s="7">
        <v>28</v>
      </c>
      <c r="BF100" s="7">
        <v>0.8</v>
      </c>
      <c r="BG100" s="7">
        <v>1.6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112.8</v>
      </c>
      <c r="BN100" s="7">
        <v>1.5</v>
      </c>
      <c r="BO100" s="7">
        <v>675</v>
      </c>
      <c r="BP100" s="7">
        <v>324</v>
      </c>
      <c r="BQ100" s="7">
        <v>21.6</v>
      </c>
      <c r="BR100" s="7">
        <v>0</v>
      </c>
      <c r="BS100" s="7">
        <v>3.6</v>
      </c>
      <c r="BT100" s="7">
        <v>1479</v>
      </c>
      <c r="BU100" s="7">
        <v>4341.6000000000004</v>
      </c>
      <c r="BV100" s="7">
        <v>132</v>
      </c>
      <c r="BW100" s="7">
        <v>1204.2</v>
      </c>
      <c r="BX100" s="7">
        <v>223.5</v>
      </c>
      <c r="BY100" s="7">
        <v>133.19999999999999</v>
      </c>
      <c r="BZ100" s="7">
        <v>130.80000000000001</v>
      </c>
      <c r="CA100" s="7">
        <v>99.6</v>
      </c>
      <c r="CB100" s="7">
        <v>144</v>
      </c>
      <c r="CC100" s="7">
        <v>327.60000000000002</v>
      </c>
      <c r="CE100" s="7">
        <v>76.8</v>
      </c>
      <c r="CF100" s="7">
        <v>21</v>
      </c>
      <c r="CG100" s="7">
        <v>422.4</v>
      </c>
      <c r="CH100" s="7">
        <v>135</v>
      </c>
      <c r="CI100" s="7">
        <v>34.5</v>
      </c>
      <c r="CJ100" s="7">
        <v>37.5</v>
      </c>
      <c r="CK100" s="7">
        <v>84</v>
      </c>
      <c r="CL100" s="7">
        <v>123.2</v>
      </c>
      <c r="CM100" s="7">
        <v>104.16</v>
      </c>
      <c r="CN100" s="7">
        <v>170.24</v>
      </c>
      <c r="CP100" s="7">
        <v>60</v>
      </c>
      <c r="CQ100" s="7">
        <v>288</v>
      </c>
      <c r="CR100" s="7">
        <v>63.72</v>
      </c>
      <c r="CS100" s="7">
        <v>75.599999999999994</v>
      </c>
      <c r="CT100" s="7">
        <v>28.8</v>
      </c>
      <c r="CU100" s="7">
        <v>24.84</v>
      </c>
      <c r="CV100" s="7">
        <v>81.599999999999994</v>
      </c>
      <c r="CW100" s="7">
        <v>34.72</v>
      </c>
      <c r="CX100" s="7">
        <v>169.5</v>
      </c>
      <c r="CZ100" s="7">
        <v>1231.5</v>
      </c>
      <c r="DA100" s="7">
        <v>174</v>
      </c>
      <c r="DB100" s="7">
        <v>124.5</v>
      </c>
      <c r="DC100" s="7">
        <v>127.2</v>
      </c>
      <c r="DD100" s="7">
        <v>504</v>
      </c>
      <c r="DE100" s="7">
        <v>30</v>
      </c>
      <c r="DF100" s="7">
        <v>276</v>
      </c>
      <c r="DG100" s="7">
        <v>636</v>
      </c>
      <c r="DH100" s="7">
        <v>810</v>
      </c>
      <c r="DI100" s="7">
        <v>339</v>
      </c>
      <c r="DJ100" s="7">
        <v>84</v>
      </c>
      <c r="DK100" s="7">
        <v>69</v>
      </c>
      <c r="DM100" s="7">
        <v>438</v>
      </c>
      <c r="DN100" s="7">
        <v>726</v>
      </c>
      <c r="DO100" s="7">
        <v>0</v>
      </c>
      <c r="DP100" s="7">
        <v>0</v>
      </c>
      <c r="DT100" s="7">
        <v>0</v>
      </c>
      <c r="DU100" s="7">
        <v>27497.16</v>
      </c>
      <c r="DV100" s="7" t="s">
        <v>432</v>
      </c>
    </row>
    <row r="101" spans="1:126" x14ac:dyDescent="0.2">
      <c r="A101" s="8" t="s">
        <v>428</v>
      </c>
      <c r="B101" s="7">
        <v>0</v>
      </c>
      <c r="C101" s="7">
        <v>0</v>
      </c>
      <c r="E101" s="7">
        <v>0</v>
      </c>
      <c r="F101" s="7">
        <v>0</v>
      </c>
      <c r="G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M101" s="7">
        <v>0</v>
      </c>
      <c r="DN101" s="7">
        <v>0</v>
      </c>
      <c r="DO101" s="7">
        <v>0</v>
      </c>
      <c r="DP101" s="7">
        <v>0</v>
      </c>
      <c r="DT101" s="7">
        <v>0</v>
      </c>
      <c r="DU101" s="7">
        <v>0</v>
      </c>
      <c r="DV101" s="7" t="s">
        <v>433</v>
      </c>
    </row>
    <row r="102" spans="1:126" x14ac:dyDescent="0.2">
      <c r="A102" s="8">
        <v>0</v>
      </c>
      <c r="B102" s="7">
        <v>0</v>
      </c>
      <c r="C102" s="7">
        <v>0</v>
      </c>
      <c r="E102" s="7">
        <v>0</v>
      </c>
      <c r="F102" s="7">
        <v>0</v>
      </c>
      <c r="G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M102" s="7">
        <v>0</v>
      </c>
      <c r="DN102" s="7">
        <v>0</v>
      </c>
      <c r="DO102" s="7">
        <v>0</v>
      </c>
      <c r="DP102" s="7">
        <v>0</v>
      </c>
      <c r="DT102" s="7">
        <v>0</v>
      </c>
      <c r="DU102" s="7">
        <v>0</v>
      </c>
      <c r="DV102" s="7">
        <v>0</v>
      </c>
    </row>
    <row r="103" spans="1:126" x14ac:dyDescent="0.2">
      <c r="A103" s="8">
        <v>0</v>
      </c>
      <c r="B103" s="7">
        <v>0</v>
      </c>
      <c r="C103" s="7">
        <v>0</v>
      </c>
      <c r="E103" s="7">
        <v>0</v>
      </c>
      <c r="F103" s="7">
        <v>0</v>
      </c>
      <c r="G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M103" s="7">
        <v>0</v>
      </c>
      <c r="DN103" s="7">
        <v>0</v>
      </c>
      <c r="DO103" s="7">
        <v>0</v>
      </c>
      <c r="DP103" s="7">
        <v>0</v>
      </c>
      <c r="DT103" s="7">
        <v>0</v>
      </c>
      <c r="DU103" s="7">
        <v>0</v>
      </c>
      <c r="DV103" s="7">
        <v>0</v>
      </c>
    </row>
    <row r="104" spans="1:126" x14ac:dyDescent="0.2">
      <c r="A104" s="8" t="s">
        <v>429</v>
      </c>
      <c r="B104" s="7">
        <v>0</v>
      </c>
      <c r="C104" s="7">
        <v>0</v>
      </c>
      <c r="E104" s="7">
        <v>0</v>
      </c>
      <c r="F104" s="7">
        <v>0</v>
      </c>
      <c r="G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M104" s="7">
        <v>0</v>
      </c>
      <c r="DN104" s="7">
        <v>0</v>
      </c>
      <c r="DO104" s="7">
        <v>0</v>
      </c>
      <c r="DP104" s="7">
        <v>0</v>
      </c>
      <c r="DT104" s="7">
        <v>0</v>
      </c>
      <c r="DU104" s="7">
        <v>0</v>
      </c>
      <c r="DV104" s="7" t="s">
        <v>434</v>
      </c>
    </row>
    <row r="105" spans="1:126" x14ac:dyDescent="0.2">
      <c r="A105" s="8" t="s">
        <v>430</v>
      </c>
      <c r="B105" s="7">
        <v>0</v>
      </c>
      <c r="C105" s="7">
        <v>0</v>
      </c>
      <c r="E105" s="7">
        <v>0</v>
      </c>
      <c r="F105" s="7">
        <v>0</v>
      </c>
      <c r="G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M105" s="7">
        <v>0</v>
      </c>
      <c r="DN105" s="7">
        <v>0</v>
      </c>
      <c r="DO105" s="7">
        <v>0</v>
      </c>
      <c r="DP105" s="7">
        <v>0</v>
      </c>
      <c r="DT105" s="7">
        <v>0</v>
      </c>
      <c r="DU105" s="7">
        <v>0</v>
      </c>
      <c r="DV105" s="7" t="s">
        <v>435</v>
      </c>
    </row>
    <row r="106" spans="1:126" x14ac:dyDescent="0.2">
      <c r="A106" s="8"/>
    </row>
    <row r="107" spans="1:126" x14ac:dyDescent="0.2">
      <c r="A107" s="8" t="s">
        <v>438</v>
      </c>
      <c r="B107" s="7">
        <v>78</v>
      </c>
      <c r="C107" s="7">
        <v>0</v>
      </c>
      <c r="D107" s="7">
        <v>0</v>
      </c>
      <c r="E107" s="7">
        <v>0</v>
      </c>
      <c r="F107" s="7">
        <v>231</v>
      </c>
      <c r="G107" s="7">
        <v>100.64</v>
      </c>
      <c r="H107" s="7">
        <v>0</v>
      </c>
      <c r="I107" s="7">
        <v>0</v>
      </c>
      <c r="J107" s="7">
        <v>16.773333333333301</v>
      </c>
      <c r="K107" s="7">
        <v>33</v>
      </c>
      <c r="L107" s="7">
        <v>48.457142857142898</v>
      </c>
      <c r="M107" s="7">
        <v>1.8744769874477001</v>
      </c>
      <c r="N107" s="7">
        <v>366</v>
      </c>
      <c r="O107" s="7">
        <v>131</v>
      </c>
      <c r="P107" s="7">
        <v>453</v>
      </c>
      <c r="Q107" s="7">
        <v>75.5555555555556</v>
      </c>
      <c r="R107" s="7">
        <v>89.7777777777778</v>
      </c>
      <c r="S107" s="7">
        <v>492.17391304347802</v>
      </c>
      <c r="T107" s="7">
        <v>328</v>
      </c>
      <c r="U107" s="7">
        <v>248.4</v>
      </c>
      <c r="V107" s="7">
        <v>300</v>
      </c>
      <c r="W107" s="7">
        <v>71.1111111111111</v>
      </c>
      <c r="X107" s="7">
        <v>670</v>
      </c>
      <c r="Y107" s="7">
        <v>65.7777777777778</v>
      </c>
      <c r="Z107" s="7">
        <v>19.2</v>
      </c>
      <c r="AA107" s="7">
        <v>97</v>
      </c>
      <c r="AB107" s="7">
        <v>177</v>
      </c>
      <c r="AC107" s="7">
        <v>71</v>
      </c>
      <c r="AD107" s="7">
        <v>112.277227722772</v>
      </c>
      <c r="AE107" s="7">
        <v>17</v>
      </c>
      <c r="AF107" s="7">
        <v>36.075000000000003</v>
      </c>
      <c r="AG107" s="7">
        <v>11.755102040816301</v>
      </c>
      <c r="AH107" s="7">
        <v>15</v>
      </c>
      <c r="AI107" s="7">
        <v>469</v>
      </c>
      <c r="AJ107" s="7">
        <v>0</v>
      </c>
      <c r="AK107" s="7">
        <v>19.5555555555556</v>
      </c>
      <c r="AL107" s="7">
        <v>207</v>
      </c>
      <c r="AM107" s="7">
        <v>11.162790697674399</v>
      </c>
      <c r="AN107" s="7">
        <v>0</v>
      </c>
      <c r="AO107" s="7">
        <v>0</v>
      </c>
      <c r="AP107" s="7">
        <v>98</v>
      </c>
      <c r="AQ107" s="7">
        <v>8</v>
      </c>
      <c r="AR107" s="7">
        <v>37</v>
      </c>
      <c r="AS107" s="7">
        <v>174</v>
      </c>
      <c r="AT107" s="7">
        <v>54</v>
      </c>
      <c r="AU107" s="7">
        <v>0</v>
      </c>
      <c r="AV107" s="7">
        <v>0</v>
      </c>
      <c r="AW107" s="7">
        <v>0.50955414012738898</v>
      </c>
      <c r="AX107" s="7">
        <v>0.51948051948051999</v>
      </c>
      <c r="AY107" s="7">
        <v>0</v>
      </c>
      <c r="AZ107" s="7">
        <v>0</v>
      </c>
      <c r="BA107" s="7">
        <v>0</v>
      </c>
      <c r="BB107" s="7">
        <v>0</v>
      </c>
      <c r="BC107" s="7">
        <v>5</v>
      </c>
      <c r="BD107" s="7">
        <v>245</v>
      </c>
      <c r="BE107" s="7">
        <v>28</v>
      </c>
      <c r="BF107" s="7">
        <v>1</v>
      </c>
      <c r="BG107" s="7">
        <v>1.01910828025478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94</v>
      </c>
      <c r="BN107" s="7">
        <v>1</v>
      </c>
      <c r="BO107" s="7">
        <v>450</v>
      </c>
      <c r="BP107" s="7">
        <v>108</v>
      </c>
      <c r="BQ107" s="7">
        <v>15.2112676056338</v>
      </c>
      <c r="BR107" s="7">
        <v>0</v>
      </c>
      <c r="BS107" s="7">
        <v>2</v>
      </c>
      <c r="BT107" s="7">
        <v>493</v>
      </c>
      <c r="BU107" s="7">
        <v>3618</v>
      </c>
      <c r="BV107" s="7">
        <v>110</v>
      </c>
      <c r="BW107" s="7">
        <v>1115</v>
      </c>
      <c r="BX107" s="7">
        <v>149</v>
      </c>
      <c r="BY107" s="7">
        <v>93.802816901408406</v>
      </c>
      <c r="BZ107" s="7">
        <v>92.112676056338003</v>
      </c>
      <c r="CA107" s="7">
        <v>83</v>
      </c>
      <c r="CB107" s="7">
        <v>101.408450704225</v>
      </c>
      <c r="CC107" s="7">
        <v>230.70422535211301</v>
      </c>
      <c r="CD107" s="7">
        <v>0</v>
      </c>
      <c r="CE107" s="7">
        <v>54.084507042253499</v>
      </c>
      <c r="CF107" s="7">
        <v>6.4615384615384599</v>
      </c>
      <c r="CG107" s="7">
        <v>297.46478873239403</v>
      </c>
      <c r="CH107" s="7">
        <v>45</v>
      </c>
      <c r="CI107" s="7">
        <v>19.060773480662998</v>
      </c>
      <c r="CJ107" s="7">
        <v>21.802325581395401</v>
      </c>
      <c r="CK107" s="7">
        <v>28</v>
      </c>
      <c r="CL107" s="7">
        <v>97.7777777777778</v>
      </c>
      <c r="CM107" s="7">
        <v>82.6666666666667</v>
      </c>
      <c r="CN107" s="7">
        <v>135.111111111111</v>
      </c>
      <c r="CO107" s="7">
        <v>0</v>
      </c>
      <c r="CP107" s="7">
        <v>42.253521126760603</v>
      </c>
      <c r="CQ107" s="7">
        <v>202.816901408451</v>
      </c>
      <c r="CR107" s="7">
        <v>59</v>
      </c>
      <c r="CS107" s="7">
        <v>63</v>
      </c>
      <c r="CT107" s="7">
        <v>20.2816901408451</v>
      </c>
      <c r="CU107" s="7">
        <v>23</v>
      </c>
      <c r="CV107" s="7">
        <v>57.464788732394403</v>
      </c>
      <c r="CW107" s="7">
        <v>27.5555555555555</v>
      </c>
      <c r="CX107" s="7">
        <v>113</v>
      </c>
      <c r="CY107" s="7">
        <v>0</v>
      </c>
      <c r="CZ107" s="7">
        <v>821</v>
      </c>
      <c r="DA107" s="7">
        <v>58</v>
      </c>
      <c r="DB107" s="7">
        <v>83</v>
      </c>
      <c r="DC107" s="7">
        <v>89.577464788732399</v>
      </c>
      <c r="DD107" s="7">
        <v>336</v>
      </c>
      <c r="DE107" s="7">
        <v>10</v>
      </c>
      <c r="DF107" s="7">
        <v>194.36619718309899</v>
      </c>
      <c r="DG107" s="7">
        <v>212</v>
      </c>
      <c r="DH107" s="7">
        <v>135</v>
      </c>
      <c r="DI107" s="7">
        <v>113</v>
      </c>
      <c r="DJ107" s="7">
        <v>28</v>
      </c>
      <c r="DK107" s="7">
        <v>23</v>
      </c>
      <c r="DL107" s="7">
        <v>0</v>
      </c>
      <c r="DM107" s="7">
        <v>73</v>
      </c>
      <c r="DN107" s="7">
        <v>121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16164.5999518097</v>
      </c>
      <c r="DV107" s="7" t="s">
        <v>438</v>
      </c>
    </row>
    <row r="108" spans="1:126" x14ac:dyDescent="0.2">
      <c r="A108" s="8"/>
    </row>
    <row r="109" spans="1:126" x14ac:dyDescent="0.2">
      <c r="A109" s="8" t="s">
        <v>439</v>
      </c>
      <c r="B109" s="7">
        <v>746.32180952380997</v>
      </c>
      <c r="C109" s="7">
        <v>0</v>
      </c>
      <c r="D109" s="7">
        <v>0</v>
      </c>
      <c r="E109" s="7">
        <v>107.54666666666699</v>
      </c>
      <c r="F109" s="7">
        <v>434.2</v>
      </c>
      <c r="G109" s="7">
        <v>273.412380952381</v>
      </c>
      <c r="H109" s="7">
        <v>0</v>
      </c>
      <c r="I109" s="7">
        <v>83.443809523809506</v>
      </c>
      <c r="J109" s="7">
        <v>151.69999999999999</v>
      </c>
      <c r="K109" s="7">
        <v>965.97333333333302</v>
      </c>
      <c r="L109" s="7">
        <v>0</v>
      </c>
      <c r="M109" s="7">
        <v>97.135238095238094</v>
      </c>
      <c r="N109" s="7">
        <v>6283.9333333333298</v>
      </c>
      <c r="O109" s="7">
        <v>106.84761904761901</v>
      </c>
      <c r="P109" s="7">
        <v>528.37142857142896</v>
      </c>
      <c r="Q109" s="7">
        <v>285.32</v>
      </c>
      <c r="R109" s="7">
        <v>23.8857142857143</v>
      </c>
      <c r="S109" s="7">
        <v>0</v>
      </c>
      <c r="T109" s="7">
        <v>780.012857142857</v>
      </c>
      <c r="U109" s="7">
        <v>0</v>
      </c>
      <c r="V109" s="7">
        <v>467.34857142857101</v>
      </c>
      <c r="W109" s="7">
        <v>113.325714285714</v>
      </c>
      <c r="X109" s="7">
        <v>403.82857142857102</v>
      </c>
      <c r="Y109" s="7">
        <v>63.657142857142901</v>
      </c>
      <c r="Z109" s="7">
        <v>214.4</v>
      </c>
      <c r="AA109" s="7">
        <v>996.506666666667</v>
      </c>
      <c r="AB109" s="7">
        <v>113.17333333333301</v>
      </c>
      <c r="AC109" s="7">
        <v>2261.4857142857099</v>
      </c>
      <c r="AD109" s="7">
        <v>166.457142857143</v>
      </c>
      <c r="AE109" s="7">
        <v>618.05714285714305</v>
      </c>
      <c r="AF109" s="7">
        <v>0</v>
      </c>
      <c r="AG109" s="7">
        <v>0</v>
      </c>
      <c r="AH109" s="7">
        <v>318.01333333333298</v>
      </c>
      <c r="AI109" s="7">
        <v>4743.8285714285703</v>
      </c>
      <c r="AJ109" s="7">
        <v>723.28571428571399</v>
      </c>
      <c r="AK109" s="7">
        <v>13.0285714285714</v>
      </c>
      <c r="AL109" s="7">
        <v>284.03142857142899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1839.57142857143</v>
      </c>
      <c r="BP109" s="7">
        <v>325.71428571428601</v>
      </c>
      <c r="BQ109" s="7">
        <v>638.57142857142901</v>
      </c>
      <c r="BR109" s="7">
        <v>0</v>
      </c>
      <c r="BS109" s="7">
        <v>0</v>
      </c>
      <c r="BT109" s="7">
        <v>7586.5714285714303</v>
      </c>
      <c r="BU109" s="7">
        <v>8830.4571428571398</v>
      </c>
      <c r="BV109" s="7">
        <v>200.914285714286</v>
      </c>
      <c r="BW109" s="7">
        <v>2217.70285714286</v>
      </c>
      <c r="BX109" s="7">
        <v>641.78571428571399</v>
      </c>
      <c r="BY109" s="7">
        <v>116.228571428571</v>
      </c>
      <c r="BZ109" s="7">
        <v>107.314285714286</v>
      </c>
      <c r="CA109" s="7">
        <v>401.142857142857</v>
      </c>
      <c r="CB109" s="7">
        <v>7287.7714285714301</v>
      </c>
      <c r="CC109" s="7">
        <v>424.857142857143</v>
      </c>
      <c r="CD109" s="7">
        <v>0</v>
      </c>
      <c r="CE109" s="7">
        <v>0</v>
      </c>
      <c r="CF109" s="7">
        <v>0</v>
      </c>
      <c r="CG109" s="7">
        <v>263.42857142857099</v>
      </c>
      <c r="CH109" s="7">
        <v>111.738095238095</v>
      </c>
      <c r="CI109" s="7">
        <v>0</v>
      </c>
      <c r="CJ109" s="7">
        <v>35.857142857142797</v>
      </c>
      <c r="CK109" s="7">
        <v>2134.7857142857101</v>
      </c>
      <c r="CL109" s="7">
        <v>0</v>
      </c>
      <c r="CM109" s="7">
        <v>0</v>
      </c>
      <c r="CN109" s="7">
        <v>0</v>
      </c>
      <c r="CO109" s="7">
        <v>0</v>
      </c>
      <c r="CP109" s="7">
        <v>126.857142857143</v>
      </c>
      <c r="CQ109" s="7">
        <v>0</v>
      </c>
      <c r="CR109" s="7">
        <v>1159.7142857142901</v>
      </c>
      <c r="CS109" s="7">
        <v>68.571428571428598</v>
      </c>
      <c r="CT109" s="7">
        <v>0</v>
      </c>
      <c r="CU109" s="7">
        <v>1221.01714285714</v>
      </c>
      <c r="CV109" s="7">
        <v>0</v>
      </c>
      <c r="CW109" s="7">
        <v>0</v>
      </c>
      <c r="CX109" s="7">
        <v>1797.1071428571399</v>
      </c>
      <c r="CY109" s="7">
        <v>0</v>
      </c>
      <c r="CZ109" s="7">
        <v>5162</v>
      </c>
      <c r="DA109" s="7">
        <v>3528.4285714285702</v>
      </c>
      <c r="DB109" s="7">
        <v>990.42857142857201</v>
      </c>
      <c r="DC109" s="7">
        <v>136.28571428571399</v>
      </c>
      <c r="DD109" s="7">
        <v>1405.92857142857</v>
      </c>
      <c r="DE109" s="7">
        <v>2397.7142857142799</v>
      </c>
      <c r="DF109" s="7">
        <v>713.05714285714305</v>
      </c>
      <c r="DG109" s="7">
        <v>562.38095238095195</v>
      </c>
      <c r="DH109" s="7">
        <v>577.52380952380997</v>
      </c>
      <c r="DI109" s="7">
        <v>129.23809523809501</v>
      </c>
      <c r="DJ109" s="7">
        <v>84.238095238095198</v>
      </c>
      <c r="DK109" s="7">
        <v>59.428571428571402</v>
      </c>
      <c r="DL109" s="7">
        <v>0</v>
      </c>
      <c r="DM109" s="7">
        <v>144.38095238095201</v>
      </c>
      <c r="DN109" s="7">
        <v>355.42857142857099</v>
      </c>
      <c r="DO109" s="7">
        <v>0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76152.673238095202</v>
      </c>
      <c r="DV109" s="7" t="s">
        <v>439</v>
      </c>
    </row>
    <row r="110" spans="1:126" x14ac:dyDescent="0.2">
      <c r="A110" s="8"/>
    </row>
    <row r="111" spans="1:126" x14ac:dyDescent="0.2">
      <c r="A111" s="8" t="s">
        <v>440</v>
      </c>
      <c r="B111" s="7">
        <v>497.54787301587299</v>
      </c>
      <c r="C111" s="7">
        <v>0</v>
      </c>
      <c r="D111" s="7">
        <v>0</v>
      </c>
      <c r="E111" s="7">
        <v>71.697777777777802</v>
      </c>
      <c r="F111" s="7">
        <v>289.46666666666698</v>
      </c>
      <c r="G111" s="7">
        <v>182.27492063492099</v>
      </c>
      <c r="H111" s="7">
        <v>0</v>
      </c>
      <c r="I111" s="7">
        <v>55.629206349206399</v>
      </c>
      <c r="J111" s="7">
        <v>101.133333333333</v>
      </c>
      <c r="K111" s="7">
        <v>643.98222222222205</v>
      </c>
      <c r="L111" s="7">
        <v>0</v>
      </c>
      <c r="M111" s="7">
        <v>64.756825396825406</v>
      </c>
      <c r="N111" s="7">
        <v>4189.2888888888901</v>
      </c>
      <c r="O111" s="7">
        <v>71.231746031745999</v>
      </c>
      <c r="P111" s="7">
        <v>352.24761904761903</v>
      </c>
      <c r="Q111" s="7">
        <v>190.213333333333</v>
      </c>
      <c r="R111" s="7">
        <v>15.923809523809499</v>
      </c>
      <c r="S111" s="7">
        <v>0</v>
      </c>
      <c r="T111" s="7">
        <v>520.00857142857103</v>
      </c>
      <c r="U111" s="7">
        <v>0</v>
      </c>
      <c r="V111" s="7">
        <v>311.56571428571402</v>
      </c>
      <c r="W111" s="7">
        <v>75.550476190476203</v>
      </c>
      <c r="X111" s="7">
        <v>269.21904761904801</v>
      </c>
      <c r="Y111" s="7">
        <v>42.438095238095201</v>
      </c>
      <c r="Z111" s="7">
        <v>142.933333333333</v>
      </c>
      <c r="AA111" s="7">
        <v>664.337777777778</v>
      </c>
      <c r="AB111" s="7">
        <v>75.448888888888902</v>
      </c>
      <c r="AC111" s="7">
        <v>1507.6571428571399</v>
      </c>
      <c r="AD111" s="7">
        <v>110.971428571429</v>
      </c>
      <c r="AE111" s="7">
        <v>412.03809523809502</v>
      </c>
      <c r="AF111" s="7">
        <v>0</v>
      </c>
      <c r="AG111" s="7">
        <v>0</v>
      </c>
      <c r="AH111" s="7">
        <v>212.008888888889</v>
      </c>
      <c r="AI111" s="7">
        <v>3162.5523809523802</v>
      </c>
      <c r="AJ111" s="7">
        <v>482.19047619047598</v>
      </c>
      <c r="AK111" s="7">
        <v>8.6857142857142904</v>
      </c>
      <c r="AL111" s="7">
        <v>189.35428571428599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1226.38095238095</v>
      </c>
      <c r="BP111" s="7">
        <v>217.142857142857</v>
      </c>
      <c r="BQ111" s="7">
        <v>425.71428571428601</v>
      </c>
      <c r="BR111" s="7">
        <v>0</v>
      </c>
      <c r="BS111" s="7">
        <v>0</v>
      </c>
      <c r="BT111" s="7">
        <v>5057.7142857142899</v>
      </c>
      <c r="BU111" s="7">
        <v>5886.9714285714299</v>
      </c>
      <c r="BV111" s="7">
        <v>133.94285714285701</v>
      </c>
      <c r="BW111" s="7">
        <v>1478.4685714285699</v>
      </c>
      <c r="BX111" s="7">
        <v>427.857142857143</v>
      </c>
      <c r="BY111" s="7">
        <v>77.485714285714295</v>
      </c>
      <c r="BZ111" s="7">
        <v>71.542857142857201</v>
      </c>
      <c r="CA111" s="7">
        <v>267.42857142857099</v>
      </c>
      <c r="CB111" s="7">
        <v>4858.5142857142901</v>
      </c>
      <c r="CC111" s="7">
        <v>283.23809523809501</v>
      </c>
      <c r="CD111" s="7">
        <v>0</v>
      </c>
      <c r="CE111" s="7">
        <v>0</v>
      </c>
      <c r="CF111" s="7">
        <v>0</v>
      </c>
      <c r="CG111" s="7">
        <v>175.61904761904799</v>
      </c>
      <c r="CH111" s="7">
        <v>74.492063492063494</v>
      </c>
      <c r="CI111" s="7">
        <v>0</v>
      </c>
      <c r="CJ111" s="7">
        <v>23.904761904761902</v>
      </c>
      <c r="CK111" s="7">
        <v>1423.19047619048</v>
      </c>
      <c r="CL111" s="7">
        <v>0</v>
      </c>
      <c r="CM111" s="7">
        <v>0</v>
      </c>
      <c r="CN111" s="7">
        <v>0</v>
      </c>
      <c r="CO111" s="7">
        <v>0</v>
      </c>
      <c r="CP111" s="7">
        <v>84.571428571428598</v>
      </c>
      <c r="CQ111" s="7">
        <v>0</v>
      </c>
      <c r="CR111" s="7">
        <v>773.142857142857</v>
      </c>
      <c r="CS111" s="7">
        <v>45.714285714285701</v>
      </c>
      <c r="CT111" s="7">
        <v>0</v>
      </c>
      <c r="CU111" s="7">
        <v>814.01142857142895</v>
      </c>
      <c r="CV111" s="7">
        <v>0</v>
      </c>
      <c r="CW111" s="7">
        <v>0</v>
      </c>
      <c r="CX111" s="7">
        <v>1198.07142857143</v>
      </c>
      <c r="CY111" s="7">
        <v>0</v>
      </c>
      <c r="CZ111" s="7">
        <v>3441.3333333333298</v>
      </c>
      <c r="DA111" s="7">
        <v>2352.2857142857101</v>
      </c>
      <c r="DB111" s="7">
        <v>660.28571428571399</v>
      </c>
      <c r="DC111" s="7">
        <v>90.857142857142904</v>
      </c>
      <c r="DD111" s="7">
        <v>937.28571428571399</v>
      </c>
      <c r="DE111" s="7">
        <v>1598.4761904761899</v>
      </c>
      <c r="DF111" s="7">
        <v>475.371428571428</v>
      </c>
      <c r="DG111" s="7">
        <v>374.920634920635</v>
      </c>
      <c r="DH111" s="7">
        <v>385.01587301587301</v>
      </c>
      <c r="DI111" s="7">
        <v>86.158730158730194</v>
      </c>
      <c r="DJ111" s="7">
        <v>56.158730158730201</v>
      </c>
      <c r="DK111" s="7">
        <v>39.619047619047599</v>
      </c>
      <c r="DL111" s="7">
        <v>0</v>
      </c>
      <c r="DM111" s="7">
        <v>96.253968253968296</v>
      </c>
      <c r="DN111" s="7">
        <v>236.95238095238099</v>
      </c>
      <c r="DO111" s="7">
        <v>0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50768.448825396801</v>
      </c>
      <c r="DV111" s="7" t="s">
        <v>440</v>
      </c>
    </row>
    <row r="112" spans="1:126" x14ac:dyDescent="0.2">
      <c r="A112" s="8"/>
    </row>
    <row r="113" spans="1:126" x14ac:dyDescent="0.2">
      <c r="A113" s="8" t="s">
        <v>441</v>
      </c>
      <c r="O113" s="7" t="s">
        <v>423</v>
      </c>
      <c r="DV113" s="7" t="s">
        <v>441</v>
      </c>
    </row>
    <row r="114" spans="1:126" x14ac:dyDescent="0.2">
      <c r="A114" s="8" t="s">
        <v>442</v>
      </c>
      <c r="B114" s="7">
        <v>577.94000000000005</v>
      </c>
      <c r="C114" s="7">
        <v>133.19999999999999</v>
      </c>
      <c r="D114" s="7">
        <v>0</v>
      </c>
      <c r="E114" s="7">
        <v>11.84</v>
      </c>
      <c r="F114" s="7">
        <v>159.6</v>
      </c>
      <c r="G114" s="7">
        <v>97.68</v>
      </c>
      <c r="H114" s="7">
        <v>0</v>
      </c>
      <c r="I114" s="7">
        <v>0</v>
      </c>
      <c r="J114" s="7">
        <v>68.08</v>
      </c>
      <c r="K114" s="7">
        <v>91.84</v>
      </c>
      <c r="L114" s="7">
        <v>0</v>
      </c>
      <c r="M114" s="7">
        <v>0</v>
      </c>
      <c r="N114" s="7">
        <v>1680</v>
      </c>
      <c r="O114" s="7">
        <v>68.8</v>
      </c>
      <c r="P114" s="7">
        <v>136.80000000000001</v>
      </c>
      <c r="Q114" s="7">
        <v>1099.2</v>
      </c>
      <c r="R114" s="7">
        <v>8.4</v>
      </c>
      <c r="S114" s="7">
        <v>300</v>
      </c>
      <c r="T114" s="7">
        <v>526.14</v>
      </c>
      <c r="U114" s="7">
        <v>502.32</v>
      </c>
      <c r="V114" s="7">
        <v>44.4</v>
      </c>
      <c r="W114" s="7">
        <v>14.4</v>
      </c>
      <c r="X114" s="7">
        <v>306</v>
      </c>
      <c r="Y114" s="7">
        <v>3.6</v>
      </c>
      <c r="Z114" s="7">
        <v>20.16</v>
      </c>
      <c r="AA114" s="7">
        <v>118.72</v>
      </c>
      <c r="AB114" s="7">
        <v>60.48</v>
      </c>
      <c r="AC114" s="7">
        <v>1785.6</v>
      </c>
      <c r="AD114" s="7">
        <v>0</v>
      </c>
      <c r="AE114" s="7">
        <v>307.2</v>
      </c>
      <c r="AF114" s="7">
        <v>19.98</v>
      </c>
      <c r="AG114" s="7">
        <v>76.8</v>
      </c>
      <c r="AH114" s="7">
        <v>36.799999999999997</v>
      </c>
      <c r="AI114" s="7">
        <v>700.2</v>
      </c>
      <c r="AJ114" s="7">
        <v>1194</v>
      </c>
      <c r="AK114" s="7">
        <v>10.8</v>
      </c>
      <c r="AL114" s="7">
        <v>22.88</v>
      </c>
      <c r="AM114" s="7">
        <v>1.6</v>
      </c>
      <c r="AN114" s="7">
        <v>2499</v>
      </c>
      <c r="AO114" s="7">
        <v>0</v>
      </c>
      <c r="AP114" s="7">
        <v>1049</v>
      </c>
      <c r="AQ114" s="7">
        <v>227</v>
      </c>
      <c r="AR114" s="7">
        <v>295</v>
      </c>
      <c r="AS114" s="7">
        <v>747.2</v>
      </c>
      <c r="AT114" s="7">
        <v>0</v>
      </c>
      <c r="AU114" s="7">
        <v>19.5</v>
      </c>
      <c r="AV114" s="7">
        <v>73.5</v>
      </c>
      <c r="AW114" s="7">
        <v>0</v>
      </c>
      <c r="AX114" s="7">
        <v>24.8</v>
      </c>
      <c r="AY114" s="7">
        <v>19.2</v>
      </c>
      <c r="AZ114" s="7">
        <v>2</v>
      </c>
      <c r="BA114" s="7">
        <v>0</v>
      </c>
      <c r="BB114" s="7">
        <v>190</v>
      </c>
      <c r="BC114" s="7">
        <v>22.4</v>
      </c>
      <c r="BD114" s="7">
        <v>890</v>
      </c>
      <c r="BE114" s="7">
        <v>59</v>
      </c>
      <c r="BF114" s="7">
        <v>912</v>
      </c>
      <c r="BG114" s="7">
        <v>0</v>
      </c>
      <c r="BH114" s="7">
        <v>63</v>
      </c>
      <c r="BI114" s="7">
        <v>25.2</v>
      </c>
      <c r="BJ114" s="7">
        <v>0</v>
      </c>
      <c r="BK114" s="7">
        <v>6</v>
      </c>
      <c r="BL114" s="7">
        <v>30.4</v>
      </c>
      <c r="BM114" s="7">
        <v>0</v>
      </c>
      <c r="BN114" s="7">
        <v>22.5</v>
      </c>
      <c r="BO114" s="7">
        <v>189</v>
      </c>
      <c r="BP114" s="7">
        <v>141</v>
      </c>
      <c r="BQ114" s="7">
        <v>0</v>
      </c>
      <c r="BR114" s="7">
        <v>0</v>
      </c>
      <c r="BS114" s="7">
        <v>25.2</v>
      </c>
      <c r="BT114" s="7">
        <v>9180</v>
      </c>
      <c r="BU114" s="7">
        <v>891.6</v>
      </c>
      <c r="BV114" s="7">
        <v>0</v>
      </c>
      <c r="BW114" s="7">
        <v>399.6</v>
      </c>
      <c r="BX114" s="7">
        <v>19.5</v>
      </c>
      <c r="BY114" s="7">
        <v>1.2</v>
      </c>
      <c r="BZ114" s="7">
        <v>4.8</v>
      </c>
      <c r="CA114" s="7">
        <v>0</v>
      </c>
      <c r="CB114" s="7">
        <v>70.8</v>
      </c>
      <c r="CC114" s="7">
        <v>48</v>
      </c>
      <c r="CD114" s="7">
        <v>12</v>
      </c>
      <c r="CE114" s="7">
        <v>2.4</v>
      </c>
      <c r="CF114" s="7">
        <v>15</v>
      </c>
      <c r="CG114" s="7">
        <v>18</v>
      </c>
      <c r="CH114" s="7">
        <v>90</v>
      </c>
      <c r="CI114" s="7">
        <v>66</v>
      </c>
      <c r="CJ114" s="7">
        <v>25.5</v>
      </c>
      <c r="CK114" s="7">
        <v>339</v>
      </c>
      <c r="CL114" s="7">
        <v>58.24</v>
      </c>
      <c r="CM114" s="7">
        <v>57.12</v>
      </c>
      <c r="CN114" s="7">
        <v>57.12</v>
      </c>
      <c r="CO114" s="7">
        <v>3.64</v>
      </c>
      <c r="CP114" s="7">
        <v>2.4</v>
      </c>
      <c r="CQ114" s="7">
        <v>74.400000000000006</v>
      </c>
      <c r="CR114" s="7">
        <v>232.2</v>
      </c>
      <c r="CS114" s="7">
        <v>0</v>
      </c>
      <c r="CT114" s="7">
        <v>4.8</v>
      </c>
      <c r="CU114" s="7">
        <v>72.36</v>
      </c>
      <c r="CV114" s="7">
        <v>55.2</v>
      </c>
      <c r="CW114" s="7">
        <v>70.56</v>
      </c>
      <c r="CX114" s="7">
        <v>105</v>
      </c>
      <c r="CY114" s="7">
        <v>4.5</v>
      </c>
      <c r="CZ114" s="7">
        <v>460.75</v>
      </c>
      <c r="DA114" s="7">
        <v>606</v>
      </c>
      <c r="DB114" s="7">
        <v>12</v>
      </c>
      <c r="DC114" s="7">
        <v>4.8</v>
      </c>
      <c r="DD114" s="7">
        <v>195</v>
      </c>
      <c r="DE114" s="7">
        <v>45</v>
      </c>
      <c r="DF114" s="7">
        <v>32.4</v>
      </c>
      <c r="DG114" s="7">
        <v>90</v>
      </c>
      <c r="DH114" s="7">
        <v>198</v>
      </c>
      <c r="DI114" s="7">
        <v>12</v>
      </c>
      <c r="DJ114" s="7">
        <v>6</v>
      </c>
      <c r="DK114" s="7">
        <v>3</v>
      </c>
      <c r="DL114" s="7">
        <v>0</v>
      </c>
      <c r="DM114" s="7">
        <v>384</v>
      </c>
      <c r="DN114" s="7">
        <v>324</v>
      </c>
      <c r="DO114" s="7" t="s">
        <v>423</v>
      </c>
      <c r="DT114" s="7" t="s">
        <v>423</v>
      </c>
      <c r="DU114" s="7">
        <v>32071.25</v>
      </c>
    </row>
    <row r="115" spans="1:126" x14ac:dyDescent="0.2">
      <c r="A115" s="8" t="s">
        <v>443</v>
      </c>
      <c r="B115" s="7">
        <v>245.68</v>
      </c>
      <c r="C115" s="7">
        <v>222</v>
      </c>
      <c r="D115" s="7">
        <v>35.520000000000003</v>
      </c>
      <c r="E115" s="7">
        <v>88.8</v>
      </c>
      <c r="F115" s="7">
        <v>255.64</v>
      </c>
      <c r="G115" s="7">
        <v>139.49</v>
      </c>
      <c r="H115" s="7">
        <v>0</v>
      </c>
      <c r="I115" s="7">
        <v>0</v>
      </c>
      <c r="J115" s="7">
        <v>59.2</v>
      </c>
      <c r="K115" s="7">
        <v>192.64</v>
      </c>
      <c r="L115" s="7">
        <v>143.36000000000001</v>
      </c>
      <c r="M115" s="7">
        <v>204</v>
      </c>
      <c r="N115" s="7">
        <v>3803.52</v>
      </c>
      <c r="O115" s="7">
        <v>118.8</v>
      </c>
      <c r="P115" s="7">
        <v>74.52</v>
      </c>
      <c r="Q115" s="7">
        <v>38.520000000000003</v>
      </c>
      <c r="R115" s="7">
        <v>62.4</v>
      </c>
      <c r="S115" s="7">
        <v>378</v>
      </c>
      <c r="T115" s="7">
        <v>384.06</v>
      </c>
      <c r="U115" s="7">
        <v>201.94</v>
      </c>
      <c r="V115" s="7">
        <v>32.520000000000003</v>
      </c>
      <c r="W115" s="7">
        <v>21</v>
      </c>
      <c r="X115" s="7">
        <v>498</v>
      </c>
      <c r="Y115" s="7">
        <v>37.200000000000003</v>
      </c>
      <c r="Z115" s="7">
        <v>82.88</v>
      </c>
      <c r="AA115" s="7">
        <v>199.36</v>
      </c>
      <c r="AB115" s="7">
        <v>64.959999999999994</v>
      </c>
      <c r="AC115" s="7">
        <v>192</v>
      </c>
      <c r="AD115" s="7">
        <v>226.8</v>
      </c>
      <c r="AE115" s="7">
        <v>3.6</v>
      </c>
      <c r="AF115" s="7">
        <v>11.1</v>
      </c>
      <c r="AG115" s="7">
        <v>67.2</v>
      </c>
      <c r="AH115" s="7">
        <v>18.86</v>
      </c>
      <c r="AI115" s="7">
        <v>239.4</v>
      </c>
      <c r="AJ115" s="7">
        <v>0</v>
      </c>
      <c r="AK115" s="7">
        <v>2.52</v>
      </c>
      <c r="AL115" s="7">
        <v>29.38</v>
      </c>
      <c r="AM115" s="7">
        <v>6.4</v>
      </c>
      <c r="AN115" s="7">
        <v>0</v>
      </c>
      <c r="AO115" s="7">
        <v>0</v>
      </c>
      <c r="AP115" s="7">
        <v>262.875</v>
      </c>
      <c r="AQ115" s="7">
        <v>35</v>
      </c>
      <c r="AR115" s="7">
        <v>3</v>
      </c>
      <c r="AS115" s="7">
        <v>246.4</v>
      </c>
      <c r="AT115" s="7">
        <v>142.80000000000001</v>
      </c>
      <c r="AU115" s="7">
        <v>145.5</v>
      </c>
      <c r="AV115" s="7">
        <v>3</v>
      </c>
      <c r="AW115" s="7">
        <v>32</v>
      </c>
      <c r="AX115" s="7">
        <v>42.4</v>
      </c>
      <c r="AY115" s="7">
        <v>126</v>
      </c>
      <c r="AZ115" s="7">
        <v>34</v>
      </c>
      <c r="BA115" s="7">
        <v>0</v>
      </c>
      <c r="BB115" s="7">
        <v>240</v>
      </c>
      <c r="BC115" s="7">
        <v>57.8</v>
      </c>
      <c r="BD115" s="7">
        <v>378</v>
      </c>
      <c r="BE115" s="7">
        <v>43.125</v>
      </c>
      <c r="BF115" s="7">
        <v>432</v>
      </c>
      <c r="BG115" s="7">
        <v>16</v>
      </c>
      <c r="BH115" s="7">
        <v>1.5</v>
      </c>
      <c r="BI115" s="7">
        <v>232.8</v>
      </c>
      <c r="BJ115" s="7">
        <v>0</v>
      </c>
      <c r="BK115" s="7">
        <v>27</v>
      </c>
      <c r="BL115" s="7">
        <v>50.4</v>
      </c>
      <c r="BM115" s="7">
        <v>242.4</v>
      </c>
      <c r="BN115" s="7">
        <v>187.5</v>
      </c>
      <c r="BO115" s="7">
        <v>186.75</v>
      </c>
      <c r="BP115" s="7">
        <v>6</v>
      </c>
      <c r="BQ115" s="7">
        <v>0</v>
      </c>
      <c r="BR115" s="7">
        <v>0</v>
      </c>
      <c r="BS115" s="7">
        <v>0</v>
      </c>
      <c r="BT115" s="7">
        <v>24</v>
      </c>
      <c r="BU115" s="7">
        <v>1759.2</v>
      </c>
      <c r="BV115" s="7">
        <v>0</v>
      </c>
      <c r="BW115" s="7">
        <v>653.4</v>
      </c>
      <c r="BX115" s="7">
        <v>165</v>
      </c>
      <c r="BY115" s="7">
        <v>16.8</v>
      </c>
      <c r="BZ115" s="7">
        <v>25.2</v>
      </c>
      <c r="CA115" s="7">
        <v>0</v>
      </c>
      <c r="CB115" s="7">
        <v>15.6</v>
      </c>
      <c r="CC115" s="7">
        <v>66.599999999999994</v>
      </c>
      <c r="CD115" s="7">
        <v>7.4</v>
      </c>
      <c r="CE115" s="7">
        <v>8</v>
      </c>
      <c r="CF115" s="7">
        <v>9</v>
      </c>
      <c r="CG115" s="7">
        <v>46.2</v>
      </c>
      <c r="CH115" s="7">
        <v>0</v>
      </c>
      <c r="CI115" s="7">
        <v>8.25</v>
      </c>
      <c r="CJ115" s="7">
        <v>33</v>
      </c>
      <c r="CK115" s="7">
        <v>18</v>
      </c>
      <c r="CL115" s="7">
        <v>3.5</v>
      </c>
      <c r="CM115" s="7">
        <v>3.5</v>
      </c>
      <c r="CN115" s="7">
        <v>0.14000000000000001</v>
      </c>
      <c r="CO115" s="7">
        <v>0.14000000000000001</v>
      </c>
      <c r="CP115" s="7">
        <v>26.4</v>
      </c>
      <c r="CQ115" s="7">
        <v>19.399999999999999</v>
      </c>
      <c r="CR115" s="7">
        <v>405</v>
      </c>
      <c r="CS115" s="7">
        <v>0</v>
      </c>
      <c r="CT115" s="7">
        <v>5</v>
      </c>
      <c r="CU115" s="7">
        <v>23.76</v>
      </c>
      <c r="CV115" s="7">
        <v>35.6</v>
      </c>
      <c r="CW115" s="7">
        <v>10.64</v>
      </c>
      <c r="CX115" s="7">
        <v>49.5</v>
      </c>
      <c r="CY115" s="7">
        <v>0.25</v>
      </c>
      <c r="CZ115" s="7">
        <v>891</v>
      </c>
      <c r="DA115" s="7">
        <v>195.5</v>
      </c>
      <c r="DB115" s="7">
        <v>90</v>
      </c>
      <c r="DC115" s="7">
        <v>24</v>
      </c>
      <c r="DD115" s="7">
        <v>285</v>
      </c>
      <c r="DE115" s="7">
        <v>19.5</v>
      </c>
      <c r="DF115" s="7">
        <v>374.4</v>
      </c>
      <c r="DG115" s="7">
        <v>126</v>
      </c>
      <c r="DH115" s="7">
        <v>20</v>
      </c>
      <c r="DI115" s="7">
        <v>27.5</v>
      </c>
      <c r="DJ115" s="7">
        <v>6</v>
      </c>
      <c r="DK115" s="7">
        <v>18</v>
      </c>
      <c r="DL115" s="7">
        <v>0</v>
      </c>
      <c r="DM115" s="7">
        <v>0</v>
      </c>
      <c r="DN115" s="7">
        <v>16</v>
      </c>
      <c r="DT115" s="7" t="s">
        <v>423</v>
      </c>
      <c r="DU115" s="7">
        <v>17086.900000000001</v>
      </c>
    </row>
    <row r="116" spans="1:126" x14ac:dyDescent="0.2">
      <c r="A116" s="8" t="s">
        <v>444</v>
      </c>
      <c r="B116" s="7">
        <v>630.48</v>
      </c>
      <c r="C116" s="7">
        <v>0</v>
      </c>
      <c r="D116" s="7">
        <v>0</v>
      </c>
      <c r="E116" s="7">
        <v>2.96</v>
      </c>
      <c r="F116" s="7">
        <v>365.4</v>
      </c>
      <c r="G116" s="7">
        <v>121.36</v>
      </c>
      <c r="H116" s="7">
        <v>0</v>
      </c>
      <c r="I116" s="7">
        <v>20.72</v>
      </c>
      <c r="J116" s="7">
        <v>50.32</v>
      </c>
      <c r="K116" s="7">
        <v>210.56</v>
      </c>
      <c r="L116" s="7">
        <v>98.56</v>
      </c>
      <c r="M116" s="7">
        <v>0</v>
      </c>
      <c r="N116" s="7">
        <v>3991.68</v>
      </c>
      <c r="O116" s="7">
        <v>167.4</v>
      </c>
      <c r="P116" s="7">
        <v>194.4</v>
      </c>
      <c r="Q116" s="7">
        <v>44.4</v>
      </c>
      <c r="R116" s="7">
        <v>6</v>
      </c>
      <c r="S116" s="7">
        <v>0</v>
      </c>
      <c r="T116" s="7">
        <v>197.58</v>
      </c>
      <c r="U116" s="7">
        <v>281.52</v>
      </c>
      <c r="V116" s="7">
        <v>360</v>
      </c>
      <c r="W116" s="7">
        <v>50.4</v>
      </c>
      <c r="X116" s="7">
        <v>0</v>
      </c>
      <c r="Y116" s="7">
        <v>3.6</v>
      </c>
      <c r="Z116" s="7">
        <v>15.68</v>
      </c>
      <c r="AA116" s="7">
        <v>313.60000000000002</v>
      </c>
      <c r="AB116" s="7">
        <v>230.72</v>
      </c>
      <c r="AC116" s="7">
        <v>2908.8</v>
      </c>
      <c r="AD116" s="7">
        <v>867.6</v>
      </c>
      <c r="AE116" s="7">
        <v>499.2</v>
      </c>
      <c r="AF116" s="7">
        <v>15.54</v>
      </c>
      <c r="AG116" s="7">
        <v>124.8</v>
      </c>
      <c r="AH116" s="7">
        <v>158.24</v>
      </c>
      <c r="AI116" s="7">
        <v>1762.2</v>
      </c>
      <c r="AJ116" s="7">
        <v>408</v>
      </c>
      <c r="AK116" s="7">
        <v>6</v>
      </c>
      <c r="AL116" s="7">
        <v>39.520000000000003</v>
      </c>
      <c r="AM116" s="7">
        <v>4.8</v>
      </c>
      <c r="AN116" s="7">
        <v>0</v>
      </c>
      <c r="AO116" s="7">
        <v>0</v>
      </c>
      <c r="AQ116" s="7">
        <v>85</v>
      </c>
      <c r="AT116" s="7">
        <v>0</v>
      </c>
      <c r="AU116" s="7">
        <v>10.5</v>
      </c>
      <c r="AV116" s="7">
        <v>96</v>
      </c>
      <c r="AW116" s="7">
        <v>97.6</v>
      </c>
      <c r="AY116" s="7">
        <v>13.2</v>
      </c>
      <c r="AZ116" s="7">
        <v>8</v>
      </c>
      <c r="BA116" s="7">
        <v>0</v>
      </c>
      <c r="BB116" s="7">
        <v>0</v>
      </c>
      <c r="BC116" s="7">
        <v>11.2</v>
      </c>
      <c r="BE116" s="7">
        <v>23</v>
      </c>
      <c r="BF116" s="7" t="s">
        <v>445</v>
      </c>
      <c r="BH116" s="7">
        <v>97.5</v>
      </c>
      <c r="BI116" s="7">
        <v>13.2</v>
      </c>
      <c r="BJ116" s="7">
        <v>0</v>
      </c>
      <c r="BK116" s="7">
        <v>4</v>
      </c>
      <c r="BM116" s="7">
        <v>0</v>
      </c>
      <c r="BN116" s="7">
        <v>15</v>
      </c>
      <c r="BO116" s="7">
        <v>486</v>
      </c>
      <c r="BP116" s="7">
        <v>48</v>
      </c>
      <c r="BQ116" s="7">
        <v>67.2</v>
      </c>
      <c r="BR116" s="7">
        <v>0</v>
      </c>
      <c r="BS116" s="7">
        <v>0</v>
      </c>
      <c r="BT116" s="7">
        <v>165</v>
      </c>
      <c r="BU116" s="7">
        <v>3729.6</v>
      </c>
      <c r="BV116" s="7">
        <v>132</v>
      </c>
      <c r="BW116" s="7">
        <v>0</v>
      </c>
      <c r="BX116" s="7">
        <v>21</v>
      </c>
      <c r="BY116" s="7">
        <v>2.4</v>
      </c>
      <c r="BZ116" s="7">
        <v>4.8</v>
      </c>
      <c r="CA116" s="7">
        <v>480</v>
      </c>
      <c r="CB116" s="7">
        <v>104.4</v>
      </c>
      <c r="CC116" s="7">
        <v>177.6</v>
      </c>
      <c r="CD116" s="7">
        <v>43.2</v>
      </c>
      <c r="CE116" s="7">
        <v>9.6</v>
      </c>
      <c r="CF116" s="7">
        <v>21</v>
      </c>
      <c r="CG116" s="7">
        <v>45.6</v>
      </c>
      <c r="CH116" s="7">
        <v>96</v>
      </c>
      <c r="CI116" s="7">
        <v>9</v>
      </c>
      <c r="CJ116" s="7">
        <v>6</v>
      </c>
      <c r="CK116" s="7">
        <v>144</v>
      </c>
      <c r="CL116" s="7">
        <v>11.2</v>
      </c>
      <c r="CM116" s="7">
        <v>20.16</v>
      </c>
      <c r="CN116" s="7">
        <v>12.32</v>
      </c>
      <c r="CO116" s="7">
        <v>7.84</v>
      </c>
      <c r="CP116" s="7">
        <v>0</v>
      </c>
      <c r="CQ116" s="7">
        <v>45.6</v>
      </c>
      <c r="CR116" s="7">
        <v>0</v>
      </c>
      <c r="CS116" s="7">
        <v>0</v>
      </c>
      <c r="CT116" s="7">
        <v>154.80000000000001</v>
      </c>
      <c r="CU116" s="7">
        <v>48.6</v>
      </c>
      <c r="CV116" s="7">
        <v>75.599999999999994</v>
      </c>
      <c r="CW116" s="7">
        <v>48.16</v>
      </c>
      <c r="CX116" s="7">
        <v>493.5</v>
      </c>
      <c r="CY116" s="7">
        <v>4.5</v>
      </c>
      <c r="CZ116" s="7">
        <v>1147.5</v>
      </c>
      <c r="DA116" s="7">
        <v>855</v>
      </c>
      <c r="DB116" s="7">
        <v>28.5</v>
      </c>
      <c r="DC116" s="7">
        <v>2.4</v>
      </c>
      <c r="DD116" s="7">
        <v>0</v>
      </c>
      <c r="DE116" s="7">
        <v>369</v>
      </c>
      <c r="DF116" s="7">
        <v>438</v>
      </c>
      <c r="DG116" s="7">
        <v>159</v>
      </c>
      <c r="DH116" s="7">
        <v>288</v>
      </c>
      <c r="DI116" s="7">
        <v>45</v>
      </c>
      <c r="DJ116" s="7">
        <v>21</v>
      </c>
      <c r="DK116" s="7">
        <v>45</v>
      </c>
      <c r="DL116" s="7">
        <v>36</v>
      </c>
      <c r="DM116" s="7">
        <v>0</v>
      </c>
      <c r="DN116" s="7">
        <v>378</v>
      </c>
      <c r="DP116" s="7" t="s">
        <v>423</v>
      </c>
      <c r="DU116" s="7">
        <v>25153.32</v>
      </c>
    </row>
    <row r="117" spans="1:126" x14ac:dyDescent="0.2">
      <c r="A117" s="8"/>
      <c r="BE117" s="7" t="s">
        <v>423</v>
      </c>
      <c r="DO117" s="7" t="s">
        <v>423</v>
      </c>
      <c r="DU117" s="7">
        <v>0</v>
      </c>
      <c r="DV117" s="7" t="s">
        <v>423</v>
      </c>
    </row>
    <row r="118" spans="1:126" x14ac:dyDescent="0.2">
      <c r="A118" s="8" t="s">
        <v>423</v>
      </c>
      <c r="B118" s="7" t="s">
        <v>423</v>
      </c>
      <c r="C118" s="7" t="s">
        <v>423</v>
      </c>
      <c r="D118" s="7" t="s">
        <v>423</v>
      </c>
      <c r="E118" s="7" t="s">
        <v>423</v>
      </c>
      <c r="F118" s="7" t="s">
        <v>423</v>
      </c>
      <c r="G118" s="7" t="s">
        <v>423</v>
      </c>
      <c r="H118" s="7" t="s">
        <v>423</v>
      </c>
      <c r="I118" s="7" t="s">
        <v>423</v>
      </c>
      <c r="J118" s="7" t="s">
        <v>423</v>
      </c>
      <c r="K118" s="7" t="s">
        <v>423</v>
      </c>
      <c r="L118" s="7" t="s">
        <v>423</v>
      </c>
      <c r="M118" s="7" t="s">
        <v>423</v>
      </c>
      <c r="N118" s="7" t="s">
        <v>423</v>
      </c>
      <c r="O118" s="7" t="s">
        <v>423</v>
      </c>
      <c r="P118" s="7" t="s">
        <v>423</v>
      </c>
      <c r="Q118" s="7" t="s">
        <v>423</v>
      </c>
      <c r="R118" s="7" t="s">
        <v>423</v>
      </c>
      <c r="S118" s="7" t="s">
        <v>423</v>
      </c>
      <c r="T118" s="7" t="s">
        <v>423</v>
      </c>
      <c r="U118" s="7" t="s">
        <v>423</v>
      </c>
      <c r="V118" s="7" t="s">
        <v>423</v>
      </c>
      <c r="W118" s="7" t="s">
        <v>423</v>
      </c>
      <c r="X118" s="7" t="s">
        <v>423</v>
      </c>
      <c r="Y118" s="7" t="s">
        <v>423</v>
      </c>
      <c r="Z118" s="7" t="s">
        <v>423</v>
      </c>
      <c r="AA118" s="7" t="s">
        <v>423</v>
      </c>
      <c r="AB118" s="7" t="s">
        <v>423</v>
      </c>
      <c r="AC118" s="7" t="s">
        <v>423</v>
      </c>
      <c r="AD118" s="7" t="s">
        <v>423</v>
      </c>
      <c r="AE118" s="7" t="s">
        <v>423</v>
      </c>
      <c r="AF118" s="7" t="s">
        <v>423</v>
      </c>
      <c r="AG118" s="7" t="s">
        <v>423</v>
      </c>
      <c r="AH118" s="7" t="s">
        <v>423</v>
      </c>
      <c r="AI118" s="7" t="s">
        <v>423</v>
      </c>
      <c r="AJ118" s="7" t="s">
        <v>423</v>
      </c>
      <c r="AK118" s="7" t="s">
        <v>423</v>
      </c>
      <c r="AL118" s="7" t="s">
        <v>423</v>
      </c>
      <c r="AM118" s="7" t="s">
        <v>423</v>
      </c>
      <c r="AN118" s="7" t="s">
        <v>423</v>
      </c>
      <c r="AO118" s="7" t="s">
        <v>423</v>
      </c>
      <c r="AP118" s="7" t="s">
        <v>423</v>
      </c>
      <c r="AQ118" s="7" t="s">
        <v>423</v>
      </c>
      <c r="AR118" s="7" t="s">
        <v>423</v>
      </c>
      <c r="AS118" s="7" t="s">
        <v>423</v>
      </c>
      <c r="AT118" s="7" t="s">
        <v>423</v>
      </c>
      <c r="AU118" s="7" t="s">
        <v>423</v>
      </c>
      <c r="AV118" s="7" t="s">
        <v>423</v>
      </c>
      <c r="AW118" s="7" t="s">
        <v>423</v>
      </c>
      <c r="AX118" s="7" t="s">
        <v>423</v>
      </c>
      <c r="AY118" s="7" t="s">
        <v>423</v>
      </c>
      <c r="AZ118" s="7" t="s">
        <v>423</v>
      </c>
      <c r="BA118" s="7" t="s">
        <v>423</v>
      </c>
      <c r="BB118" s="7" t="s">
        <v>423</v>
      </c>
      <c r="BC118" s="7" t="s">
        <v>423</v>
      </c>
      <c r="BD118" s="7" t="s">
        <v>423</v>
      </c>
      <c r="BE118" s="7" t="s">
        <v>423</v>
      </c>
      <c r="BF118" s="7" t="s">
        <v>423</v>
      </c>
      <c r="BG118" s="7" t="s">
        <v>423</v>
      </c>
      <c r="BH118" s="7" t="s">
        <v>423</v>
      </c>
      <c r="BI118" s="7" t="s">
        <v>423</v>
      </c>
      <c r="BJ118" s="7" t="s">
        <v>423</v>
      </c>
      <c r="BK118" s="7" t="s">
        <v>423</v>
      </c>
      <c r="BL118" s="7" t="s">
        <v>423</v>
      </c>
      <c r="BM118" s="7" t="s">
        <v>423</v>
      </c>
      <c r="BN118" s="7" t="s">
        <v>423</v>
      </c>
      <c r="BO118" s="7" t="s">
        <v>423</v>
      </c>
      <c r="BP118" s="7" t="s">
        <v>423</v>
      </c>
      <c r="BQ118" s="7" t="s">
        <v>423</v>
      </c>
      <c r="BR118" s="7" t="s">
        <v>423</v>
      </c>
      <c r="BS118" s="7" t="s">
        <v>423</v>
      </c>
      <c r="BT118" s="7" t="s">
        <v>423</v>
      </c>
      <c r="BU118" s="7" t="s">
        <v>423</v>
      </c>
      <c r="BV118" s="7" t="s">
        <v>423</v>
      </c>
      <c r="BW118" s="7" t="s">
        <v>423</v>
      </c>
      <c r="BX118" s="7" t="s">
        <v>423</v>
      </c>
      <c r="BY118" s="7" t="s">
        <v>423</v>
      </c>
      <c r="BZ118" s="7" t="s">
        <v>423</v>
      </c>
      <c r="CA118" s="7" t="s">
        <v>423</v>
      </c>
      <c r="CB118" s="7" t="s">
        <v>423</v>
      </c>
      <c r="CC118" s="7" t="s">
        <v>423</v>
      </c>
      <c r="CD118" s="7" t="s">
        <v>423</v>
      </c>
      <c r="CE118" s="7" t="s">
        <v>423</v>
      </c>
      <c r="CF118" s="7" t="s">
        <v>423</v>
      </c>
      <c r="CG118" s="7" t="s">
        <v>423</v>
      </c>
      <c r="CH118" s="7" t="s">
        <v>423</v>
      </c>
      <c r="CI118" s="7" t="s">
        <v>423</v>
      </c>
      <c r="CJ118" s="7" t="s">
        <v>423</v>
      </c>
      <c r="CK118" s="7" t="s">
        <v>423</v>
      </c>
      <c r="CL118" s="7" t="s">
        <v>423</v>
      </c>
      <c r="CM118" s="7" t="s">
        <v>423</v>
      </c>
      <c r="CN118" s="7" t="s">
        <v>423</v>
      </c>
      <c r="CP118" s="7" t="s">
        <v>423</v>
      </c>
      <c r="CQ118" s="7" t="s">
        <v>423</v>
      </c>
      <c r="CR118" s="7" t="s">
        <v>423</v>
      </c>
      <c r="CS118" s="7" t="s">
        <v>423</v>
      </c>
      <c r="CT118" s="7" t="s">
        <v>423</v>
      </c>
      <c r="CU118" s="7" t="s">
        <v>423</v>
      </c>
      <c r="CV118" s="7" t="s">
        <v>423</v>
      </c>
      <c r="CW118" s="7" t="s">
        <v>423</v>
      </c>
      <c r="CX118" s="7" t="s">
        <v>423</v>
      </c>
      <c r="CZ118" s="7" t="s">
        <v>423</v>
      </c>
      <c r="DA118" s="7" t="s">
        <v>423</v>
      </c>
      <c r="DB118" s="7" t="s">
        <v>423</v>
      </c>
      <c r="DC118" s="7" t="s">
        <v>423</v>
      </c>
      <c r="DD118" s="7" t="s">
        <v>423</v>
      </c>
      <c r="DE118" s="7" t="s">
        <v>423</v>
      </c>
      <c r="DF118" s="7" t="s">
        <v>423</v>
      </c>
      <c r="DG118" s="7" t="s">
        <v>423</v>
      </c>
      <c r="DH118" s="7" t="s">
        <v>423</v>
      </c>
      <c r="DI118" s="7" t="s">
        <v>423</v>
      </c>
      <c r="DJ118" s="7" t="s">
        <v>423</v>
      </c>
      <c r="DK118" s="7" t="s">
        <v>423</v>
      </c>
      <c r="DM118" s="7" t="s">
        <v>423</v>
      </c>
      <c r="DN118" s="7" t="s">
        <v>423</v>
      </c>
      <c r="DU118" s="7">
        <v>0</v>
      </c>
      <c r="DV118" s="7" t="s">
        <v>423</v>
      </c>
    </row>
    <row r="119" spans="1:126" x14ac:dyDescent="0.2">
      <c r="A119" s="8" t="s">
        <v>423</v>
      </c>
      <c r="B119" s="7" t="s">
        <v>423</v>
      </c>
      <c r="C119" s="7" t="s">
        <v>423</v>
      </c>
      <c r="D119" s="7" t="s">
        <v>423</v>
      </c>
      <c r="E119" s="7" t="s">
        <v>423</v>
      </c>
      <c r="F119" s="7" t="s">
        <v>423</v>
      </c>
      <c r="G119" s="7" t="s">
        <v>423</v>
      </c>
      <c r="H119" s="7" t="s">
        <v>423</v>
      </c>
      <c r="I119" s="7" t="s">
        <v>423</v>
      </c>
      <c r="J119" s="7" t="s">
        <v>423</v>
      </c>
      <c r="K119" s="7" t="s">
        <v>423</v>
      </c>
      <c r="L119" s="7" t="s">
        <v>423</v>
      </c>
      <c r="M119" s="7" t="s">
        <v>423</v>
      </c>
      <c r="N119" s="7" t="s">
        <v>423</v>
      </c>
      <c r="O119" s="7" t="s">
        <v>423</v>
      </c>
      <c r="P119" s="7" t="s">
        <v>423</v>
      </c>
      <c r="Q119" s="7" t="s">
        <v>423</v>
      </c>
      <c r="R119" s="7" t="s">
        <v>423</v>
      </c>
      <c r="S119" s="7" t="s">
        <v>423</v>
      </c>
      <c r="T119" s="7" t="s">
        <v>423</v>
      </c>
      <c r="U119" s="7" t="s">
        <v>423</v>
      </c>
      <c r="V119" s="7" t="s">
        <v>423</v>
      </c>
      <c r="W119" s="7" t="s">
        <v>423</v>
      </c>
      <c r="X119" s="7" t="s">
        <v>423</v>
      </c>
      <c r="Y119" s="7" t="s">
        <v>423</v>
      </c>
      <c r="Z119" s="7" t="s">
        <v>423</v>
      </c>
      <c r="AA119" s="7" t="s">
        <v>423</v>
      </c>
      <c r="AB119" s="7" t="s">
        <v>423</v>
      </c>
      <c r="AC119" s="7" t="s">
        <v>423</v>
      </c>
      <c r="AD119" s="7" t="s">
        <v>423</v>
      </c>
      <c r="AE119" s="7" t="s">
        <v>423</v>
      </c>
      <c r="AF119" s="7" t="s">
        <v>423</v>
      </c>
      <c r="AG119" s="7" t="s">
        <v>423</v>
      </c>
      <c r="AH119" s="7" t="s">
        <v>423</v>
      </c>
      <c r="AI119" s="7" t="s">
        <v>423</v>
      </c>
      <c r="AJ119" s="7" t="s">
        <v>423</v>
      </c>
      <c r="AK119" s="7" t="s">
        <v>423</v>
      </c>
      <c r="AL119" s="7" t="s">
        <v>423</v>
      </c>
      <c r="AM119" s="7" t="s">
        <v>423</v>
      </c>
      <c r="AN119" s="7" t="s">
        <v>423</v>
      </c>
      <c r="AO119" s="7" t="s">
        <v>423</v>
      </c>
      <c r="AP119" s="7" t="s">
        <v>423</v>
      </c>
      <c r="AQ119" s="7" t="s">
        <v>423</v>
      </c>
      <c r="AR119" s="7" t="s">
        <v>423</v>
      </c>
      <c r="AS119" s="7" t="s">
        <v>423</v>
      </c>
      <c r="AT119" s="7" t="s">
        <v>423</v>
      </c>
      <c r="AU119" s="7" t="s">
        <v>423</v>
      </c>
      <c r="AV119" s="7" t="s">
        <v>423</v>
      </c>
      <c r="AW119" s="7" t="s">
        <v>423</v>
      </c>
      <c r="AX119" s="7" t="s">
        <v>423</v>
      </c>
      <c r="AY119" s="7" t="s">
        <v>423</v>
      </c>
      <c r="AZ119" s="7" t="s">
        <v>423</v>
      </c>
      <c r="BA119" s="7" t="s">
        <v>423</v>
      </c>
      <c r="BB119" s="7" t="s">
        <v>423</v>
      </c>
      <c r="BC119" s="7" t="s">
        <v>423</v>
      </c>
      <c r="BD119" s="7" t="s">
        <v>423</v>
      </c>
      <c r="BE119" s="7" t="s">
        <v>423</v>
      </c>
      <c r="BF119" s="7" t="s">
        <v>423</v>
      </c>
      <c r="BG119" s="7" t="s">
        <v>423</v>
      </c>
      <c r="BH119" s="7" t="s">
        <v>423</v>
      </c>
      <c r="BI119" s="7" t="s">
        <v>423</v>
      </c>
      <c r="BJ119" s="7" t="s">
        <v>423</v>
      </c>
      <c r="BK119" s="7" t="s">
        <v>423</v>
      </c>
      <c r="BL119" s="7" t="s">
        <v>423</v>
      </c>
      <c r="BM119" s="7" t="s">
        <v>423</v>
      </c>
      <c r="BN119" s="7" t="s">
        <v>423</v>
      </c>
      <c r="BO119" s="7" t="s">
        <v>423</v>
      </c>
      <c r="BP119" s="7" t="s">
        <v>423</v>
      </c>
      <c r="BQ119" s="7" t="s">
        <v>423</v>
      </c>
      <c r="BR119" s="7" t="s">
        <v>423</v>
      </c>
      <c r="BS119" s="7" t="s">
        <v>423</v>
      </c>
      <c r="BT119" s="7" t="s">
        <v>423</v>
      </c>
      <c r="BU119" s="7" t="s">
        <v>423</v>
      </c>
      <c r="BV119" s="7" t="s">
        <v>423</v>
      </c>
      <c r="BW119" s="7" t="s">
        <v>423</v>
      </c>
      <c r="BX119" s="7" t="s">
        <v>423</v>
      </c>
      <c r="BY119" s="7" t="s">
        <v>423</v>
      </c>
      <c r="BZ119" s="7" t="s">
        <v>423</v>
      </c>
      <c r="CA119" s="7" t="s">
        <v>423</v>
      </c>
      <c r="CB119" s="7" t="s">
        <v>423</v>
      </c>
      <c r="CC119" s="7" t="s">
        <v>423</v>
      </c>
      <c r="CD119" s="7" t="s">
        <v>423</v>
      </c>
      <c r="CE119" s="7" t="s">
        <v>423</v>
      </c>
      <c r="CF119" s="7" t="s">
        <v>423</v>
      </c>
      <c r="CG119" s="7" t="s">
        <v>423</v>
      </c>
      <c r="CH119" s="7" t="s">
        <v>423</v>
      </c>
      <c r="CI119" s="7" t="s">
        <v>423</v>
      </c>
      <c r="CJ119" s="7" t="s">
        <v>423</v>
      </c>
      <c r="CK119" s="7" t="s">
        <v>423</v>
      </c>
      <c r="CL119" s="7" t="s">
        <v>423</v>
      </c>
      <c r="CM119" s="7" t="s">
        <v>423</v>
      </c>
      <c r="CN119" s="7" t="s">
        <v>423</v>
      </c>
      <c r="CO119" s="7" t="s">
        <v>423</v>
      </c>
      <c r="CP119" s="7" t="s">
        <v>423</v>
      </c>
      <c r="CQ119" s="7" t="s">
        <v>423</v>
      </c>
      <c r="CR119" s="7" t="s">
        <v>423</v>
      </c>
      <c r="CS119" s="7" t="s">
        <v>423</v>
      </c>
      <c r="CT119" s="7" t="s">
        <v>423</v>
      </c>
      <c r="CU119" s="7" t="s">
        <v>423</v>
      </c>
      <c r="CV119" s="7" t="s">
        <v>423</v>
      </c>
      <c r="CW119" s="7" t="s">
        <v>423</v>
      </c>
      <c r="CX119" s="7" t="s">
        <v>423</v>
      </c>
      <c r="CY119" s="7" t="s">
        <v>446</v>
      </c>
      <c r="CZ119" s="7" t="s">
        <v>423</v>
      </c>
      <c r="DA119" s="7" t="s">
        <v>423</v>
      </c>
      <c r="DB119" s="7" t="s">
        <v>423</v>
      </c>
      <c r="DC119" s="7" t="s">
        <v>423</v>
      </c>
      <c r="DD119" s="7" t="s">
        <v>423</v>
      </c>
      <c r="DE119" s="7" t="s">
        <v>423</v>
      </c>
      <c r="DF119" s="7" t="s">
        <v>423</v>
      </c>
      <c r="DG119" s="7" t="s">
        <v>423</v>
      </c>
      <c r="DH119" s="7" t="s">
        <v>423</v>
      </c>
      <c r="DI119" s="7" t="s">
        <v>423</v>
      </c>
      <c r="DJ119" s="7" t="s">
        <v>423</v>
      </c>
      <c r="DK119" s="7" t="s">
        <v>423</v>
      </c>
      <c r="DL119" s="7" t="s">
        <v>423</v>
      </c>
      <c r="DM119" s="7" t="s">
        <v>423</v>
      </c>
      <c r="DN119" s="7" t="s">
        <v>423</v>
      </c>
      <c r="DO119" s="7" t="s">
        <v>422</v>
      </c>
      <c r="DP119" s="7" t="s">
        <v>423</v>
      </c>
      <c r="DU119" s="7">
        <v>0</v>
      </c>
      <c r="DV119" s="7" t="s">
        <v>423</v>
      </c>
    </row>
    <row r="120" spans="1:126" x14ac:dyDescent="0.2">
      <c r="A120" s="8" t="s">
        <v>423</v>
      </c>
      <c r="B120" s="7" t="s">
        <v>423</v>
      </c>
      <c r="E120" s="7" t="s">
        <v>423</v>
      </c>
      <c r="F120" s="7" t="s">
        <v>423</v>
      </c>
      <c r="G120" s="7" t="s">
        <v>423</v>
      </c>
      <c r="I120" s="7" t="s">
        <v>423</v>
      </c>
      <c r="J120" s="7" t="s">
        <v>423</v>
      </c>
      <c r="K120" s="7" t="s">
        <v>423</v>
      </c>
      <c r="L120" s="7" t="s">
        <v>423</v>
      </c>
      <c r="M120" s="7" t="s">
        <v>423</v>
      </c>
      <c r="N120" s="7" t="s">
        <v>423</v>
      </c>
      <c r="O120" s="7" t="s">
        <v>423</v>
      </c>
      <c r="P120" s="7" t="s">
        <v>423</v>
      </c>
      <c r="Q120" s="7" t="s">
        <v>423</v>
      </c>
      <c r="R120" s="7" t="s">
        <v>423</v>
      </c>
      <c r="S120" s="7" t="s">
        <v>423</v>
      </c>
      <c r="T120" s="7" t="s">
        <v>423</v>
      </c>
      <c r="V120" s="7" t="s">
        <v>423</v>
      </c>
      <c r="W120" s="7" t="s">
        <v>423</v>
      </c>
      <c r="X120" s="7" t="s">
        <v>423</v>
      </c>
      <c r="Y120" s="7" t="s">
        <v>423</v>
      </c>
      <c r="Z120" s="7" t="s">
        <v>423</v>
      </c>
      <c r="AA120" s="7" t="s">
        <v>423</v>
      </c>
      <c r="AB120" s="7" t="s">
        <v>423</v>
      </c>
      <c r="AC120" s="7" t="s">
        <v>423</v>
      </c>
      <c r="AD120" s="7" t="s">
        <v>423</v>
      </c>
      <c r="AE120" s="7" t="s">
        <v>423</v>
      </c>
      <c r="AF120" s="7" t="s">
        <v>423</v>
      </c>
      <c r="AG120" s="7" t="s">
        <v>423</v>
      </c>
      <c r="AH120" s="7" t="s">
        <v>423</v>
      </c>
      <c r="AI120" s="7" t="s">
        <v>423</v>
      </c>
      <c r="AJ120" s="7" t="s">
        <v>423</v>
      </c>
      <c r="AK120" s="7" t="s">
        <v>423</v>
      </c>
      <c r="AL120" s="7" t="s">
        <v>423</v>
      </c>
      <c r="AP120" s="7" t="s">
        <v>423</v>
      </c>
      <c r="AQ120" s="7" t="s">
        <v>423</v>
      </c>
      <c r="AR120" s="7" t="s">
        <v>423</v>
      </c>
      <c r="AS120" s="7" t="s">
        <v>423</v>
      </c>
      <c r="AT120" s="7" t="s">
        <v>423</v>
      </c>
      <c r="AU120" s="7" t="s">
        <v>423</v>
      </c>
      <c r="AV120" s="7" t="s">
        <v>423</v>
      </c>
      <c r="AW120" s="7" t="s">
        <v>423</v>
      </c>
      <c r="AX120" s="7" t="s">
        <v>423</v>
      </c>
      <c r="AY120" s="7" t="s">
        <v>423</v>
      </c>
      <c r="AZ120" s="7" t="s">
        <v>423</v>
      </c>
      <c r="BA120" s="7" t="s">
        <v>423</v>
      </c>
      <c r="BB120" s="7" t="s">
        <v>423</v>
      </c>
      <c r="BC120" s="7" t="s">
        <v>423</v>
      </c>
      <c r="BD120" s="7" t="s">
        <v>423</v>
      </c>
      <c r="BE120" s="7" t="s">
        <v>423</v>
      </c>
      <c r="BF120" s="7" t="s">
        <v>423</v>
      </c>
      <c r="BG120" s="7" t="s">
        <v>423</v>
      </c>
      <c r="BH120" s="7" t="s">
        <v>423</v>
      </c>
      <c r="BI120" s="7" t="s">
        <v>423</v>
      </c>
      <c r="BJ120" s="7" t="s">
        <v>423</v>
      </c>
      <c r="BK120" s="7" t="s">
        <v>423</v>
      </c>
      <c r="BL120" s="7" t="s">
        <v>423</v>
      </c>
      <c r="BM120" s="7" t="s">
        <v>423</v>
      </c>
      <c r="BN120" s="7" t="s">
        <v>423</v>
      </c>
      <c r="BO120" s="7" t="s">
        <v>423</v>
      </c>
      <c r="BP120" s="7" t="s">
        <v>423</v>
      </c>
      <c r="BQ120" s="7" t="s">
        <v>423</v>
      </c>
      <c r="BR120" s="7" t="s">
        <v>423</v>
      </c>
      <c r="BS120" s="7" t="s">
        <v>423</v>
      </c>
      <c r="BT120" s="7" t="s">
        <v>423</v>
      </c>
      <c r="BU120" s="7" t="s">
        <v>423</v>
      </c>
      <c r="BV120" s="7" t="s">
        <v>423</v>
      </c>
      <c r="BW120" s="7" t="s">
        <v>423</v>
      </c>
      <c r="BX120" s="7" t="s">
        <v>423</v>
      </c>
      <c r="BY120" s="7" t="s">
        <v>423</v>
      </c>
      <c r="BZ120" s="7" t="s">
        <v>423</v>
      </c>
      <c r="CA120" s="7" t="s">
        <v>423</v>
      </c>
      <c r="CB120" s="7" t="s">
        <v>423</v>
      </c>
      <c r="CC120" s="7" t="s">
        <v>423</v>
      </c>
      <c r="CE120" s="7" t="s">
        <v>423</v>
      </c>
      <c r="CF120" s="7" t="s">
        <v>423</v>
      </c>
      <c r="CG120" s="7" t="s">
        <v>423</v>
      </c>
      <c r="CH120" s="7" t="s">
        <v>423</v>
      </c>
      <c r="CI120" s="7" t="s">
        <v>423</v>
      </c>
      <c r="CJ120" s="7" t="s">
        <v>423</v>
      </c>
      <c r="CK120" s="7" t="s">
        <v>423</v>
      </c>
      <c r="CP120" s="7" t="s">
        <v>423</v>
      </c>
      <c r="CR120" s="7" t="s">
        <v>423</v>
      </c>
      <c r="CS120" s="7" t="s">
        <v>423</v>
      </c>
      <c r="CU120" s="7" t="s">
        <v>423</v>
      </c>
      <c r="CV120" s="7" t="s">
        <v>423</v>
      </c>
      <c r="CX120" s="7" t="s">
        <v>423</v>
      </c>
      <c r="CZ120" s="7" t="s">
        <v>423</v>
      </c>
      <c r="DA120" s="7" t="s">
        <v>423</v>
      </c>
      <c r="DB120" s="7" t="s">
        <v>423</v>
      </c>
      <c r="DC120" s="7" t="s">
        <v>423</v>
      </c>
      <c r="DD120" s="7" t="s">
        <v>423</v>
      </c>
      <c r="DE120" s="7" t="s">
        <v>423</v>
      </c>
      <c r="DF120" s="7" t="s">
        <v>423</v>
      </c>
      <c r="DG120" s="7" t="s">
        <v>423</v>
      </c>
      <c r="DH120" s="7" t="s">
        <v>423</v>
      </c>
      <c r="DI120" s="7" t="s">
        <v>423</v>
      </c>
      <c r="DJ120" s="7" t="s">
        <v>423</v>
      </c>
      <c r="DK120" s="7" t="s">
        <v>423</v>
      </c>
      <c r="DM120" s="7" t="s">
        <v>423</v>
      </c>
      <c r="DN120" s="7" t="s">
        <v>423</v>
      </c>
      <c r="DU120" s="7">
        <v>0</v>
      </c>
      <c r="DV120" s="7" t="s">
        <v>423</v>
      </c>
    </row>
    <row r="121" spans="1:126" x14ac:dyDescent="0.2">
      <c r="A121" s="8" t="s">
        <v>447</v>
      </c>
      <c r="B121" s="7">
        <v>1454.1</v>
      </c>
      <c r="C121" s="7">
        <v>355.2</v>
      </c>
      <c r="D121" s="7">
        <v>35.520000000000003</v>
      </c>
      <c r="E121" s="7">
        <v>103.6</v>
      </c>
      <c r="F121" s="7">
        <v>780.64</v>
      </c>
      <c r="G121" s="7">
        <v>358.53</v>
      </c>
      <c r="H121" s="7">
        <v>0</v>
      </c>
      <c r="I121" s="7">
        <v>20.72</v>
      </c>
      <c r="J121" s="7">
        <v>177.6</v>
      </c>
      <c r="K121" s="7">
        <v>495.04</v>
      </c>
      <c r="L121" s="7">
        <v>241.92</v>
      </c>
      <c r="M121" s="7">
        <v>204</v>
      </c>
      <c r="N121" s="7">
        <v>9475.2000000000007</v>
      </c>
      <c r="O121" s="7">
        <v>355</v>
      </c>
      <c r="P121" s="7">
        <v>405.72</v>
      </c>
      <c r="Q121" s="7">
        <v>1182.1199999999999</v>
      </c>
      <c r="R121" s="7">
        <v>76.8</v>
      </c>
      <c r="S121" s="7">
        <v>678</v>
      </c>
      <c r="T121" s="7">
        <v>1107.78</v>
      </c>
      <c r="U121" s="7">
        <v>985.78</v>
      </c>
      <c r="V121" s="7">
        <v>436.92</v>
      </c>
      <c r="W121" s="7">
        <v>85.8</v>
      </c>
      <c r="X121" s="7">
        <v>804</v>
      </c>
      <c r="Y121" s="7">
        <v>44.4</v>
      </c>
      <c r="Z121" s="7">
        <v>118.72</v>
      </c>
      <c r="AA121" s="7">
        <v>631.67999999999995</v>
      </c>
      <c r="AB121" s="7">
        <v>356.16</v>
      </c>
      <c r="AC121" s="7">
        <v>4886.3999999999996</v>
      </c>
      <c r="AD121" s="7">
        <v>1094.4000000000001</v>
      </c>
      <c r="AE121" s="7">
        <v>810</v>
      </c>
      <c r="AF121" s="7">
        <v>46.62</v>
      </c>
      <c r="AG121" s="7">
        <v>268.8</v>
      </c>
      <c r="AH121" s="7">
        <v>213.9</v>
      </c>
      <c r="AI121" s="7">
        <v>2701.8</v>
      </c>
      <c r="AJ121" s="7">
        <v>1602</v>
      </c>
      <c r="AK121" s="7">
        <v>19.32</v>
      </c>
      <c r="AL121" s="7">
        <v>91.78</v>
      </c>
      <c r="AM121" s="7">
        <v>12.8</v>
      </c>
      <c r="AN121" s="7">
        <v>2499</v>
      </c>
      <c r="AO121" s="7">
        <v>0</v>
      </c>
      <c r="AP121" s="7">
        <v>1311.875</v>
      </c>
      <c r="AQ121" s="7">
        <v>347</v>
      </c>
      <c r="AR121" s="7">
        <v>298</v>
      </c>
      <c r="AS121" s="7">
        <v>993.6</v>
      </c>
      <c r="AT121" s="7">
        <v>142.80000000000001</v>
      </c>
      <c r="AU121" s="7">
        <v>175.5</v>
      </c>
      <c r="AV121" s="7">
        <v>172.5</v>
      </c>
      <c r="AW121" s="7">
        <v>129.6</v>
      </c>
      <c r="AX121" s="7">
        <v>67.2</v>
      </c>
      <c r="AY121" s="7">
        <v>158.4</v>
      </c>
      <c r="AZ121" s="7">
        <v>44</v>
      </c>
      <c r="BA121" s="7">
        <v>0</v>
      </c>
      <c r="BB121" s="7">
        <v>430</v>
      </c>
      <c r="BC121" s="7">
        <v>91.4</v>
      </c>
      <c r="BD121" s="7">
        <v>1268</v>
      </c>
      <c r="BE121" s="7">
        <v>125.125</v>
      </c>
      <c r="BF121" s="7">
        <v>1344</v>
      </c>
      <c r="BG121" s="7">
        <v>16</v>
      </c>
      <c r="BH121" s="7">
        <v>162</v>
      </c>
      <c r="BI121" s="7">
        <v>271.2</v>
      </c>
      <c r="BJ121" s="7">
        <v>0</v>
      </c>
      <c r="BK121" s="7">
        <v>37</v>
      </c>
      <c r="BL121" s="7">
        <v>80.8</v>
      </c>
      <c r="BM121" s="7">
        <v>242.4</v>
      </c>
      <c r="BN121" s="7">
        <v>225</v>
      </c>
      <c r="BO121" s="7">
        <v>861.75</v>
      </c>
      <c r="BP121" s="7">
        <v>195</v>
      </c>
      <c r="BQ121" s="7">
        <v>67.2</v>
      </c>
      <c r="BR121" s="7">
        <v>0</v>
      </c>
      <c r="BS121" s="7">
        <v>25.2</v>
      </c>
      <c r="BT121" s="7">
        <v>9369</v>
      </c>
      <c r="BU121" s="7">
        <v>6380.4</v>
      </c>
      <c r="BV121" s="7">
        <v>132</v>
      </c>
      <c r="BW121" s="7">
        <v>1053</v>
      </c>
      <c r="BX121" s="7">
        <v>205.5</v>
      </c>
      <c r="BY121" s="7">
        <v>20.399999999999999</v>
      </c>
      <c r="BZ121" s="7">
        <v>34.799999999999997</v>
      </c>
      <c r="CA121" s="7">
        <v>480</v>
      </c>
      <c r="CB121" s="7">
        <v>190.8</v>
      </c>
      <c r="CC121" s="7">
        <v>292.2</v>
      </c>
      <c r="CD121" s="7">
        <v>62.6</v>
      </c>
      <c r="CE121" s="7">
        <v>20</v>
      </c>
      <c r="CF121" s="7">
        <v>45</v>
      </c>
      <c r="CG121" s="7">
        <v>109.8</v>
      </c>
      <c r="CH121" s="7">
        <v>186</v>
      </c>
      <c r="CI121" s="7">
        <v>83.25</v>
      </c>
      <c r="CJ121" s="7">
        <v>64.5</v>
      </c>
      <c r="CK121" s="7">
        <v>501</v>
      </c>
      <c r="CL121" s="7">
        <v>72.94</v>
      </c>
      <c r="CM121" s="7">
        <v>80.78</v>
      </c>
      <c r="CN121" s="7">
        <v>69.58</v>
      </c>
      <c r="CO121" s="7">
        <v>11.62</v>
      </c>
      <c r="CP121" s="7">
        <v>28.8</v>
      </c>
      <c r="CQ121" s="7">
        <v>139.4</v>
      </c>
      <c r="CR121" s="7">
        <v>637.20000000000005</v>
      </c>
      <c r="CS121" s="7">
        <v>0</v>
      </c>
      <c r="CT121" s="7">
        <v>164.6</v>
      </c>
      <c r="CU121" s="7">
        <v>144.72</v>
      </c>
      <c r="CV121" s="7">
        <v>166.4</v>
      </c>
      <c r="CW121" s="7">
        <v>129.36000000000001</v>
      </c>
      <c r="CX121" s="7">
        <v>648</v>
      </c>
      <c r="CY121" s="7">
        <v>9.25</v>
      </c>
      <c r="CZ121" s="7">
        <v>2499.25</v>
      </c>
      <c r="DA121" s="7">
        <v>1656.5</v>
      </c>
      <c r="DB121" s="7">
        <v>130.5</v>
      </c>
      <c r="DC121" s="7">
        <v>31.2</v>
      </c>
      <c r="DD121" s="7">
        <v>480</v>
      </c>
      <c r="DE121" s="7">
        <v>433.5</v>
      </c>
      <c r="DF121" s="7">
        <v>844.8</v>
      </c>
      <c r="DG121" s="7">
        <v>375</v>
      </c>
      <c r="DH121" s="7">
        <v>506</v>
      </c>
      <c r="DI121" s="7">
        <v>84.5</v>
      </c>
      <c r="DJ121" s="7">
        <v>33</v>
      </c>
      <c r="DK121" s="7">
        <v>66</v>
      </c>
      <c r="DL121" s="7">
        <v>36</v>
      </c>
      <c r="DM121" s="7">
        <v>384</v>
      </c>
      <c r="DN121" s="7">
        <v>718</v>
      </c>
      <c r="DO121" s="7">
        <v>0</v>
      </c>
      <c r="DP121" s="7">
        <v>0</v>
      </c>
      <c r="DT121" s="7">
        <v>0</v>
      </c>
      <c r="DU121" s="7">
        <v>74311.47</v>
      </c>
      <c r="DV121" s="7" t="s">
        <v>447</v>
      </c>
    </row>
    <row r="122" spans="1:126" x14ac:dyDescent="0.2">
      <c r="A122" s="8" t="s">
        <v>448</v>
      </c>
      <c r="B122" s="7">
        <v>491.25</v>
      </c>
      <c r="C122" s="7">
        <v>114.95145631068</v>
      </c>
      <c r="D122" s="7">
        <v>11.495145631068</v>
      </c>
      <c r="E122" s="7">
        <v>33.527508090614901</v>
      </c>
      <c r="F122" s="7">
        <v>348.5</v>
      </c>
      <c r="G122" s="7">
        <v>119.51</v>
      </c>
      <c r="H122" s="7">
        <v>0</v>
      </c>
      <c r="I122" s="7">
        <v>7</v>
      </c>
      <c r="J122" s="7">
        <v>59.2</v>
      </c>
      <c r="K122" s="7">
        <v>221</v>
      </c>
      <c r="L122" s="7">
        <v>98.742857142857204</v>
      </c>
      <c r="M122" s="7">
        <v>85.355648535564896</v>
      </c>
      <c r="N122" s="7">
        <v>4230</v>
      </c>
      <c r="O122" s="7">
        <v>197.222222222222</v>
      </c>
      <c r="P122" s="7">
        <v>338.1</v>
      </c>
      <c r="Q122" s="7">
        <v>875.64444444444496</v>
      </c>
      <c r="R122" s="7">
        <v>56.8888888888889</v>
      </c>
      <c r="S122" s="7">
        <v>491.304347826087</v>
      </c>
      <c r="T122" s="7">
        <v>499</v>
      </c>
      <c r="U122" s="7">
        <v>339.92413793103498</v>
      </c>
      <c r="V122" s="7">
        <v>364.1</v>
      </c>
      <c r="W122" s="7">
        <v>63.5555555555556</v>
      </c>
      <c r="X122" s="7">
        <v>670</v>
      </c>
      <c r="Y122" s="7">
        <v>32.8888888888889</v>
      </c>
      <c r="Z122" s="7">
        <v>48.457142857142898</v>
      </c>
      <c r="AA122" s="7">
        <v>282</v>
      </c>
      <c r="AB122" s="7">
        <v>159</v>
      </c>
      <c r="AC122" s="7">
        <v>509</v>
      </c>
      <c r="AD122" s="7">
        <v>541.78217821782198</v>
      </c>
      <c r="AE122" s="7">
        <v>84.375</v>
      </c>
      <c r="AF122" s="7">
        <v>19.425000000000001</v>
      </c>
      <c r="AG122" s="7">
        <v>27.428571428571399</v>
      </c>
      <c r="AH122" s="7">
        <v>58.125</v>
      </c>
      <c r="AI122" s="7">
        <v>1501</v>
      </c>
      <c r="AJ122" s="7">
        <v>267</v>
      </c>
      <c r="AK122" s="7">
        <v>14.311111111111099</v>
      </c>
      <c r="AL122" s="7">
        <v>44.125</v>
      </c>
      <c r="AM122" s="7">
        <v>7.4418604651162799</v>
      </c>
      <c r="AN122" s="7">
        <v>338.61788617886202</v>
      </c>
      <c r="AO122" s="7">
        <v>0</v>
      </c>
      <c r="AP122" s="7">
        <v>1311.875</v>
      </c>
      <c r="AQ122" s="7">
        <v>347</v>
      </c>
      <c r="AR122" s="7">
        <v>298</v>
      </c>
      <c r="AS122" s="7">
        <v>1242</v>
      </c>
      <c r="AT122" s="7">
        <v>119</v>
      </c>
      <c r="AU122" s="7">
        <v>117</v>
      </c>
      <c r="AV122" s="7">
        <v>115</v>
      </c>
      <c r="AW122" s="7">
        <v>82.547770700636903</v>
      </c>
      <c r="AX122" s="7">
        <v>43.636363636363598</v>
      </c>
      <c r="AY122" s="7">
        <v>132</v>
      </c>
      <c r="AZ122" s="7">
        <v>22.797927461139899</v>
      </c>
      <c r="BA122" s="7">
        <v>0</v>
      </c>
      <c r="BB122" s="7">
        <v>430</v>
      </c>
      <c r="BC122" s="7">
        <v>57.125</v>
      </c>
      <c r="BD122" s="7">
        <v>1268</v>
      </c>
      <c r="BE122" s="7">
        <v>125.125</v>
      </c>
      <c r="BF122" s="7">
        <v>1680</v>
      </c>
      <c r="BG122" s="7">
        <v>10.1910828025478</v>
      </c>
      <c r="BH122" s="7">
        <v>108</v>
      </c>
      <c r="BI122" s="7">
        <v>226</v>
      </c>
      <c r="BJ122" s="7">
        <v>0</v>
      </c>
      <c r="BK122" s="7">
        <v>19.1709844559586</v>
      </c>
      <c r="BL122" s="7">
        <v>52.4675324675325</v>
      </c>
      <c r="BM122" s="7">
        <v>202</v>
      </c>
      <c r="BN122" s="7">
        <v>150</v>
      </c>
      <c r="BO122" s="7">
        <v>574.5</v>
      </c>
      <c r="BP122" s="7">
        <v>65</v>
      </c>
      <c r="BQ122" s="7">
        <v>47.323943661971803</v>
      </c>
      <c r="BR122" s="7">
        <v>0</v>
      </c>
      <c r="BS122" s="7">
        <v>14</v>
      </c>
      <c r="BT122" s="7">
        <v>3123</v>
      </c>
      <c r="BU122" s="7">
        <v>5317</v>
      </c>
      <c r="BV122" s="7">
        <v>110</v>
      </c>
      <c r="BW122" s="7">
        <v>975</v>
      </c>
      <c r="BX122" s="7">
        <v>137</v>
      </c>
      <c r="BY122" s="7">
        <v>14.366197183098601</v>
      </c>
      <c r="BZ122" s="7">
        <v>24.507042253521099</v>
      </c>
      <c r="CA122" s="7">
        <v>400</v>
      </c>
      <c r="CB122" s="7">
        <v>134.36619718309899</v>
      </c>
      <c r="CC122" s="7">
        <v>205.77464788732399</v>
      </c>
      <c r="CD122" s="7">
        <v>44.084507042253499</v>
      </c>
      <c r="CE122" s="7">
        <v>14.084507042253501</v>
      </c>
      <c r="CF122" s="7">
        <v>13.8461538461539</v>
      </c>
      <c r="CG122" s="7">
        <v>77.323943661971796</v>
      </c>
      <c r="CH122" s="7">
        <v>62</v>
      </c>
      <c r="CI122" s="7">
        <v>45.994475138121501</v>
      </c>
      <c r="CJ122" s="7">
        <v>37.5</v>
      </c>
      <c r="CK122" s="7">
        <v>167</v>
      </c>
      <c r="CL122" s="7">
        <v>57.8888888888889</v>
      </c>
      <c r="CM122" s="7">
        <v>64.1111111111111</v>
      </c>
      <c r="CN122" s="7">
        <v>55.2222222222222</v>
      </c>
      <c r="CO122" s="7">
        <v>9.2222222222222197</v>
      </c>
      <c r="CP122" s="7">
        <v>20.2816901408451</v>
      </c>
      <c r="CQ122" s="7">
        <v>98.169014084507097</v>
      </c>
      <c r="CR122" s="7">
        <v>590</v>
      </c>
      <c r="CS122" s="7">
        <v>0</v>
      </c>
      <c r="CT122" s="7">
        <v>115.91549295774701</v>
      </c>
      <c r="CU122" s="7">
        <v>134</v>
      </c>
      <c r="CV122" s="7">
        <v>117.183098591549</v>
      </c>
      <c r="CW122" s="7">
        <v>102.666666666667</v>
      </c>
      <c r="CX122" s="7">
        <v>432</v>
      </c>
      <c r="CY122" s="7">
        <v>6.1666666666666696</v>
      </c>
      <c r="CZ122" s="7">
        <v>1666.1666666666699</v>
      </c>
      <c r="DA122" s="7">
        <v>552.16666666666697</v>
      </c>
      <c r="DB122" s="7">
        <v>87</v>
      </c>
      <c r="DC122" s="7">
        <v>21.971830985915499</v>
      </c>
      <c r="DD122" s="7">
        <v>320</v>
      </c>
      <c r="DE122" s="7">
        <v>144.5</v>
      </c>
      <c r="DF122" s="7">
        <v>594.92957746478896</v>
      </c>
      <c r="DG122" s="7">
        <v>125</v>
      </c>
      <c r="DH122" s="7">
        <v>84.3333333333333</v>
      </c>
      <c r="DI122" s="7">
        <v>28.1666666666667</v>
      </c>
      <c r="DJ122" s="7">
        <v>11</v>
      </c>
      <c r="DK122" s="7">
        <v>22</v>
      </c>
      <c r="DL122" s="7">
        <v>6</v>
      </c>
      <c r="DM122" s="7">
        <v>64</v>
      </c>
      <c r="DN122" s="7">
        <v>119.666666666667</v>
      </c>
      <c r="DO122" s="7">
        <v>0</v>
      </c>
      <c r="DP122" s="7">
        <v>0</v>
      </c>
      <c r="DT122" s="7">
        <v>0</v>
      </c>
      <c r="DU122" s="7">
        <v>39063.586610153601</v>
      </c>
      <c r="DV122" s="7" t="s">
        <v>448</v>
      </c>
    </row>
    <row r="123" spans="1:126" x14ac:dyDescent="0.2">
      <c r="A123" s="8"/>
      <c r="DU123" s="7">
        <v>0</v>
      </c>
    </row>
    <row r="124" spans="1:126" x14ac:dyDescent="0.2">
      <c r="A124" s="8" t="s">
        <v>449</v>
      </c>
      <c r="B124" s="7">
        <v>-1223.22</v>
      </c>
      <c r="C124" s="7">
        <v>-355.2</v>
      </c>
      <c r="D124" s="7">
        <v>-20.72</v>
      </c>
      <c r="E124" s="7">
        <v>-103.6</v>
      </c>
      <c r="F124" s="7">
        <v>-263.2</v>
      </c>
      <c r="G124" s="7">
        <v>-56.61</v>
      </c>
      <c r="H124" s="7">
        <v>0</v>
      </c>
      <c r="I124" s="7">
        <v>-20.72</v>
      </c>
      <c r="J124" s="7">
        <v>-127.28</v>
      </c>
      <c r="K124" s="7">
        <v>-421.12</v>
      </c>
      <c r="L124" s="7">
        <v>-123.2</v>
      </c>
      <c r="M124" s="7">
        <v>-199.52</v>
      </c>
      <c r="N124" s="7">
        <v>-8655.36</v>
      </c>
      <c r="O124" s="7">
        <v>-119.2</v>
      </c>
      <c r="P124" s="7">
        <v>137.88</v>
      </c>
      <c r="Q124" s="7">
        <v>-1080.1199999999999</v>
      </c>
      <c r="R124" s="7">
        <v>44.4</v>
      </c>
      <c r="S124" s="7">
        <v>1.2000000000000499</v>
      </c>
      <c r="T124" s="7">
        <v>-379.62</v>
      </c>
      <c r="U124" s="7">
        <v>-265.42</v>
      </c>
      <c r="V124" s="7">
        <v>-76.92</v>
      </c>
      <c r="W124" s="7">
        <v>10.199999999999999</v>
      </c>
      <c r="X124" s="7">
        <v>0</v>
      </c>
      <c r="Y124" s="7">
        <v>44.4</v>
      </c>
      <c r="Z124" s="7">
        <v>-71.680000000000007</v>
      </c>
      <c r="AA124" s="7">
        <v>-414.4</v>
      </c>
      <c r="AB124" s="7">
        <v>40.3200000000001</v>
      </c>
      <c r="AC124" s="7">
        <v>-4204.8</v>
      </c>
      <c r="AD124" s="7">
        <v>-867.6</v>
      </c>
      <c r="AE124" s="7">
        <v>-646.79999999999995</v>
      </c>
      <c r="AF124" s="7">
        <v>39.96</v>
      </c>
      <c r="AG124" s="7">
        <v>-153.6</v>
      </c>
      <c r="AH124" s="7">
        <v>-158.69999999999999</v>
      </c>
      <c r="AI124" s="7">
        <v>-1857.6</v>
      </c>
      <c r="AJ124" s="7">
        <v>-1602</v>
      </c>
      <c r="AK124" s="7">
        <v>7.08</v>
      </c>
      <c r="AL124" s="7">
        <v>338.78</v>
      </c>
      <c r="AM124" s="7">
        <v>6.4</v>
      </c>
      <c r="AN124" s="7">
        <v>-2499</v>
      </c>
      <c r="AO124" s="7">
        <v>0</v>
      </c>
      <c r="AP124" s="7">
        <v>-1213.875</v>
      </c>
      <c r="AQ124" s="7">
        <v>-339</v>
      </c>
      <c r="AR124" s="7">
        <v>-261</v>
      </c>
      <c r="AS124" s="7">
        <v>-854.4</v>
      </c>
      <c r="AT124" s="7">
        <v>-78</v>
      </c>
      <c r="AU124" s="7">
        <v>-175.5</v>
      </c>
      <c r="AV124" s="7">
        <v>-172.5</v>
      </c>
      <c r="AW124" s="7">
        <v>-128.80000000000001</v>
      </c>
      <c r="AX124" s="7">
        <v>-66.400000000000006</v>
      </c>
      <c r="AY124" s="7">
        <v>-158.4</v>
      </c>
      <c r="AZ124" s="7">
        <v>-44</v>
      </c>
      <c r="BA124" s="7">
        <v>0</v>
      </c>
      <c r="BB124" s="7">
        <v>-430</v>
      </c>
      <c r="BC124" s="7">
        <v>-83.4</v>
      </c>
      <c r="BD124" s="7">
        <v>-1023</v>
      </c>
      <c r="BE124" s="7">
        <v>-97.125</v>
      </c>
      <c r="BF124" s="7">
        <v>-1343.2</v>
      </c>
      <c r="BG124" s="7">
        <v>-14.4</v>
      </c>
      <c r="BH124" s="7">
        <v>-162</v>
      </c>
      <c r="BI124" s="7">
        <v>-271.2</v>
      </c>
      <c r="BJ124" s="7">
        <v>0</v>
      </c>
      <c r="BK124" s="7">
        <v>-37</v>
      </c>
      <c r="BL124" s="7">
        <v>-80.8</v>
      </c>
      <c r="BM124" s="7">
        <v>-129.6</v>
      </c>
      <c r="BN124" s="7">
        <v>-223.5</v>
      </c>
      <c r="BO124" s="7">
        <v>-186.75</v>
      </c>
      <c r="BP124" s="7">
        <v>129</v>
      </c>
      <c r="BQ124" s="7">
        <v>-45.6</v>
      </c>
      <c r="BR124" s="7">
        <v>0</v>
      </c>
      <c r="BS124" s="7">
        <v>-21.6</v>
      </c>
      <c r="BT124" s="7">
        <v>-7890</v>
      </c>
      <c r="BU124" s="7">
        <v>-2038.8</v>
      </c>
      <c r="BV124" s="7">
        <v>0</v>
      </c>
      <c r="BW124" s="7">
        <v>151.19999999999999</v>
      </c>
      <c r="BX124" s="7">
        <v>18</v>
      </c>
      <c r="BY124" s="7">
        <v>112.8</v>
      </c>
      <c r="BZ124" s="7">
        <v>96</v>
      </c>
      <c r="CA124" s="7">
        <v>-380.4</v>
      </c>
      <c r="CB124" s="7">
        <v>-46.8</v>
      </c>
      <c r="CC124" s="7">
        <v>35.4</v>
      </c>
      <c r="CD124" s="7">
        <v>40.6</v>
      </c>
      <c r="CE124" s="7">
        <v>56.8</v>
      </c>
      <c r="CF124" s="7">
        <v>-24</v>
      </c>
      <c r="CG124" s="7">
        <v>312.60000000000002</v>
      </c>
      <c r="CH124" s="7">
        <v>-51</v>
      </c>
      <c r="CI124" s="7">
        <v>-48.75</v>
      </c>
      <c r="CJ124" s="7">
        <v>-27</v>
      </c>
      <c r="CK124" s="7">
        <v>-417</v>
      </c>
      <c r="CL124" s="7">
        <v>50.26</v>
      </c>
      <c r="CM124" s="7">
        <v>23.38</v>
      </c>
      <c r="CN124" s="7">
        <v>100.66</v>
      </c>
      <c r="CO124" s="7">
        <v>56.7</v>
      </c>
      <c r="CP124" s="7">
        <v>31.2</v>
      </c>
      <c r="CQ124" s="7">
        <v>148.6</v>
      </c>
      <c r="CR124" s="7">
        <v>-573.48</v>
      </c>
      <c r="CS124" s="7">
        <v>75.599999999999994</v>
      </c>
      <c r="CT124" s="7">
        <v>-135.80000000000001</v>
      </c>
      <c r="CU124" s="7">
        <v>-119.88</v>
      </c>
      <c r="CV124" s="7">
        <v>-84.8</v>
      </c>
      <c r="CW124" s="7">
        <v>-94.64</v>
      </c>
      <c r="CX124" s="7">
        <v>-478.5</v>
      </c>
      <c r="CY124" s="7">
        <v>107.75</v>
      </c>
      <c r="CZ124" s="7">
        <v>-1267.75</v>
      </c>
      <c r="DA124" s="7">
        <v>-1482.5</v>
      </c>
      <c r="DB124" s="7">
        <v>-6</v>
      </c>
      <c r="DC124" s="7">
        <v>96</v>
      </c>
      <c r="DD124" s="7">
        <v>24</v>
      </c>
      <c r="DE124" s="7">
        <v>-403.5</v>
      </c>
      <c r="DF124" s="7">
        <v>-568.79999999999995</v>
      </c>
      <c r="DG124" s="7">
        <v>261</v>
      </c>
      <c r="DH124" s="7">
        <v>304</v>
      </c>
      <c r="DI124" s="7">
        <v>254.5</v>
      </c>
      <c r="DJ124" s="7">
        <v>51</v>
      </c>
      <c r="DK124" s="7">
        <v>3</v>
      </c>
      <c r="DL124" s="7">
        <v>66</v>
      </c>
      <c r="DM124" s="7">
        <v>54</v>
      </c>
      <c r="DN124" s="7">
        <v>8</v>
      </c>
      <c r="DO124" s="7">
        <v>0</v>
      </c>
      <c r="DP124" s="7">
        <v>0</v>
      </c>
      <c r="DQ124" s="7">
        <v>0</v>
      </c>
      <c r="DS124" s="7">
        <v>0</v>
      </c>
      <c r="DT124" s="7">
        <v>0</v>
      </c>
      <c r="DU124" s="7">
        <v>-46408.99</v>
      </c>
      <c r="DV124" s="7" t="s">
        <v>449</v>
      </c>
    </row>
    <row r="125" spans="1:126" x14ac:dyDescent="0.2">
      <c r="A125" s="8"/>
    </row>
    <row r="126" spans="1:126" x14ac:dyDescent="0.2">
      <c r="A126" s="8" t="s">
        <v>450</v>
      </c>
      <c r="B126" s="7" t="s">
        <v>451</v>
      </c>
      <c r="G126" s="7" t="s">
        <v>452</v>
      </c>
      <c r="K126" s="7" t="s">
        <v>453</v>
      </c>
      <c r="AP126" s="7" t="s">
        <v>454</v>
      </c>
      <c r="BO126" s="7" t="s">
        <v>455</v>
      </c>
      <c r="CH126" s="7" t="s">
        <v>142</v>
      </c>
      <c r="CK126" s="7" t="s">
        <v>456</v>
      </c>
      <c r="CX126" s="7" t="s">
        <v>145</v>
      </c>
      <c r="DG126" s="7" t="s">
        <v>457</v>
      </c>
      <c r="DV126" s="7" t="s">
        <v>450</v>
      </c>
    </row>
    <row r="127" spans="1:126" x14ac:dyDescent="0.2">
      <c r="A127" s="8" t="s">
        <v>458</v>
      </c>
      <c r="B127" s="7">
        <v>763.12</v>
      </c>
      <c r="G127" s="7">
        <v>352.24</v>
      </c>
      <c r="K127" s="7">
        <v>8805.82</v>
      </c>
      <c r="AP127" s="7">
        <v>746.3</v>
      </c>
      <c r="BO127" s="7">
        <v>9863.1</v>
      </c>
      <c r="CH127" s="7">
        <v>207</v>
      </c>
      <c r="CK127" s="7">
        <v>1207.2</v>
      </c>
      <c r="CX127" s="7">
        <v>2753.7</v>
      </c>
      <c r="DG127" s="7">
        <v>3204</v>
      </c>
      <c r="DU127" s="7">
        <v>27902.48</v>
      </c>
      <c r="DV127" s="7" t="s">
        <v>458</v>
      </c>
    </row>
    <row r="128" spans="1:126" x14ac:dyDescent="0.2">
      <c r="A128" s="8" t="s">
        <v>459</v>
      </c>
      <c r="B128" s="7">
        <v>2729.06</v>
      </c>
      <c r="G128" s="7">
        <v>556.85</v>
      </c>
      <c r="K128" s="7">
        <v>31931.86</v>
      </c>
      <c r="AP128" s="7">
        <v>8133.4</v>
      </c>
      <c r="BO128" s="7">
        <v>19544.650000000001</v>
      </c>
      <c r="CH128" s="7">
        <v>333.75</v>
      </c>
      <c r="CK128" s="7">
        <v>2146.4</v>
      </c>
      <c r="CX128" s="7">
        <v>6733</v>
      </c>
      <c r="DG128" s="7">
        <v>2202.5</v>
      </c>
      <c r="DU128" s="7">
        <v>74311.47</v>
      </c>
      <c r="DV128" s="7" t="s">
        <v>459</v>
      </c>
    </row>
    <row r="129" spans="1:126" x14ac:dyDescent="0.2">
      <c r="A129" s="8" t="s">
        <v>423</v>
      </c>
      <c r="DV129" s="7" t="s">
        <v>423</v>
      </c>
    </row>
    <row r="130" spans="1:126" x14ac:dyDescent="0.2">
      <c r="A130" s="8" t="s">
        <v>460</v>
      </c>
      <c r="Q130" s="7">
        <v>102</v>
      </c>
      <c r="AL130" s="7">
        <v>430.56</v>
      </c>
      <c r="CX130" s="7">
        <v>2477.6999999999998</v>
      </c>
      <c r="DG130" s="7">
        <v>1446</v>
      </c>
      <c r="DO130" s="7">
        <v>0</v>
      </c>
      <c r="DU130" s="7">
        <v>4456.26</v>
      </c>
      <c r="DV130" s="7" t="s">
        <v>460</v>
      </c>
    </row>
    <row r="131" spans="1:126" x14ac:dyDescent="0.2">
      <c r="A131" s="8"/>
    </row>
    <row r="132" spans="1:126" x14ac:dyDescent="0.2">
      <c r="A132" s="8" t="s">
        <v>461</v>
      </c>
      <c r="Q132" s="7">
        <v>285.32</v>
      </c>
      <c r="AL132" s="7">
        <v>284.03142857142899</v>
      </c>
      <c r="CX132" s="7">
        <v>15417.892857142901</v>
      </c>
      <c r="DG132" s="7">
        <v>1139.9047619047601</v>
      </c>
      <c r="DO132" s="7">
        <v>0</v>
      </c>
      <c r="DU132" s="7">
        <v>17127.149047619001</v>
      </c>
      <c r="DV132" s="7" t="s">
        <v>461</v>
      </c>
    </row>
    <row r="133" spans="1:126" x14ac:dyDescent="0.2">
      <c r="A133" s="8"/>
    </row>
    <row r="134" spans="1:126" x14ac:dyDescent="0.2">
      <c r="A134" s="8" t="s">
        <v>462</v>
      </c>
      <c r="Q134" s="7">
        <v>-183.32</v>
      </c>
      <c r="AL134" s="7">
        <v>146.52857142857101</v>
      </c>
      <c r="CX134" s="7">
        <v>-12940.1928571429</v>
      </c>
      <c r="DG134" s="7">
        <v>306.09523809523802</v>
      </c>
      <c r="DO134" s="7">
        <v>0</v>
      </c>
      <c r="DV134" s="7" t="s">
        <v>462</v>
      </c>
    </row>
    <row r="135" spans="1:126" x14ac:dyDescent="0.2">
      <c r="A135" s="8"/>
    </row>
    <row r="136" spans="1:126" x14ac:dyDescent="0.2">
      <c r="A136" s="8"/>
      <c r="T136" s="7">
        <v>2215.56</v>
      </c>
      <c r="AH136" s="7">
        <v>427.8</v>
      </c>
      <c r="AL136" s="7">
        <v>183.56</v>
      </c>
      <c r="AP136" s="7">
        <v>2623.75</v>
      </c>
      <c r="AR136" s="7">
        <v>596</v>
      </c>
      <c r="AS136" s="7">
        <v>1987.2</v>
      </c>
      <c r="BC136" s="7">
        <v>182.8</v>
      </c>
      <c r="BD136" s="7">
        <v>2536</v>
      </c>
      <c r="BF136" s="7">
        <v>2688</v>
      </c>
      <c r="CX136" s="7">
        <v>1296</v>
      </c>
      <c r="DG136" s="7">
        <v>750</v>
      </c>
      <c r="DO136" s="7">
        <v>0</v>
      </c>
      <c r="DU136" s="7">
        <v>15486.67</v>
      </c>
    </row>
    <row r="137" spans="1:126" x14ac:dyDescent="0.2">
      <c r="A137" s="8" t="s">
        <v>463</v>
      </c>
      <c r="B137" s="7">
        <v>3168.69969660895</v>
      </c>
      <c r="C137" s="7">
        <v>948.68</v>
      </c>
      <c r="D137" s="7">
        <v>43.29</v>
      </c>
      <c r="E137" s="7">
        <v>295.07768115942002</v>
      </c>
      <c r="F137" s="7">
        <v>1569.9217645931301</v>
      </c>
      <c r="G137" s="7">
        <v>720.06751468769301</v>
      </c>
      <c r="H137" s="7">
        <v>451.61290322580697</v>
      </c>
      <c r="I137" s="7">
        <v>36.630000000000003</v>
      </c>
      <c r="J137" s="7">
        <v>486.236388888889</v>
      </c>
      <c r="K137" s="7">
        <v>638.91868852459004</v>
      </c>
      <c r="L137" s="7">
        <v>395.81818181818198</v>
      </c>
      <c r="M137" s="7">
        <v>407.68</v>
      </c>
      <c r="N137" s="7">
        <v>16886.4895089294</v>
      </c>
      <c r="O137" s="7">
        <v>463.435</v>
      </c>
      <c r="P137" s="7">
        <v>924.00792343502098</v>
      </c>
      <c r="Q137" s="7">
        <v>902.80147058823502</v>
      </c>
      <c r="R137" s="7">
        <v>121.65</v>
      </c>
      <c r="S137" s="7">
        <v>1289.0999999999999</v>
      </c>
      <c r="T137" s="7">
        <v>2025.2803061289701</v>
      </c>
      <c r="U137" s="7">
        <v>1577.31804223477</v>
      </c>
      <c r="V137" s="7">
        <v>948.46475765905302</v>
      </c>
      <c r="W137" s="7">
        <v>190.020625</v>
      </c>
      <c r="X137" s="7">
        <v>1609.65</v>
      </c>
      <c r="Y137" s="7">
        <v>85.35</v>
      </c>
      <c r="Z137" s="7">
        <v>217</v>
      </c>
      <c r="AA137" s="7">
        <v>928.34394007855303</v>
      </c>
      <c r="AB137" s="7">
        <v>606.49808219178101</v>
      </c>
      <c r="AC137" s="7">
        <v>4127.4964285714304</v>
      </c>
      <c r="AD137" s="7">
        <v>745.07771739130396</v>
      </c>
      <c r="AE137" s="7">
        <v>963.25384615384598</v>
      </c>
      <c r="AF137" s="7">
        <v>114.394026360545</v>
      </c>
      <c r="AG137" s="7">
        <v>505.40520446096502</v>
      </c>
      <c r="AH137" s="7">
        <v>500.36028246601097</v>
      </c>
      <c r="AI137" s="7">
        <v>4539.2863876984802</v>
      </c>
      <c r="AJ137" s="7">
        <v>2799.28125</v>
      </c>
      <c r="AK137" s="7">
        <v>24.15</v>
      </c>
      <c r="AL137" s="7">
        <v>325.41085630252098</v>
      </c>
      <c r="AM137" s="7">
        <v>63.44</v>
      </c>
      <c r="AN137" s="7">
        <v>0</v>
      </c>
      <c r="AO137" s="7">
        <v>0</v>
      </c>
      <c r="AP137" s="7">
        <v>4153.4213443662402</v>
      </c>
      <c r="AQ137" s="7">
        <v>942.66639880952403</v>
      </c>
      <c r="AR137" s="7">
        <v>1127.5148809523801</v>
      </c>
      <c r="AS137" s="7">
        <v>1203.69852527735</v>
      </c>
      <c r="AT137" s="7">
        <v>351.2</v>
      </c>
      <c r="AU137" s="7">
        <v>797.625</v>
      </c>
      <c r="AV137" s="7">
        <v>162.499295774648</v>
      </c>
      <c r="AW137" s="7">
        <v>623.19285714285695</v>
      </c>
      <c r="AX137" s="7">
        <v>533.19333333333304</v>
      </c>
      <c r="AY137" s="7">
        <v>309.60000000000002</v>
      </c>
      <c r="AZ137" s="7">
        <v>116.125</v>
      </c>
      <c r="BA137" s="7">
        <v>0</v>
      </c>
      <c r="BB137" s="7">
        <v>1017.5</v>
      </c>
      <c r="BC137" s="7">
        <v>224.46643939393999</v>
      </c>
      <c r="BD137" s="7">
        <v>3047.2621381133099</v>
      </c>
      <c r="BE137" s="7">
        <v>586.28984557109595</v>
      </c>
      <c r="BF137" s="7">
        <v>2844.0594741567002</v>
      </c>
      <c r="BG137" s="7">
        <v>573.9</v>
      </c>
      <c r="BH137" s="7">
        <v>138.26688718662999</v>
      </c>
      <c r="BI137" s="7">
        <v>519.15</v>
      </c>
      <c r="BJ137" s="7">
        <v>0</v>
      </c>
      <c r="BK137" s="7">
        <v>117.0203125</v>
      </c>
      <c r="BL137" s="7">
        <v>542.89509180791003</v>
      </c>
      <c r="BM137" s="7">
        <v>598.79999999999995</v>
      </c>
      <c r="BN137" s="7">
        <v>509.06359011627899</v>
      </c>
      <c r="BO137" s="7">
        <v>1436.0126903883399</v>
      </c>
      <c r="BP137" s="7">
        <v>307.39999999999998</v>
      </c>
      <c r="BQ137" s="7">
        <v>567</v>
      </c>
      <c r="BR137" s="7">
        <v>27.6</v>
      </c>
      <c r="BS137" s="7">
        <v>58.086160714285803</v>
      </c>
      <c r="BT137" s="7">
        <v>13488.5770356754</v>
      </c>
      <c r="BU137" s="7">
        <v>11759.0492716925</v>
      </c>
      <c r="BV137" s="7">
        <v>197.672727272727</v>
      </c>
      <c r="BW137" s="7">
        <v>2164.7249999999999</v>
      </c>
      <c r="BX137" s="7">
        <v>416.625</v>
      </c>
      <c r="BY137" s="7">
        <v>57.15</v>
      </c>
      <c r="BZ137" s="7">
        <v>59.25</v>
      </c>
      <c r="CA137" s="7">
        <v>200.22499999999999</v>
      </c>
      <c r="CB137" s="7">
        <v>438.40752747252702</v>
      </c>
      <c r="CC137" s="7">
        <v>460.24243131868099</v>
      </c>
      <c r="CD137" s="7">
        <v>0</v>
      </c>
      <c r="CE137" s="7">
        <v>203.91187500000001</v>
      </c>
      <c r="CF137" s="7">
        <v>73.125</v>
      </c>
      <c r="CG137" s="7">
        <v>439.28968899521499</v>
      </c>
      <c r="CH137" s="7">
        <v>336.95499999999998</v>
      </c>
      <c r="CI137" s="7">
        <v>108.325892857143</v>
      </c>
      <c r="CJ137" s="7">
        <v>95.272865853658502</v>
      </c>
      <c r="CK137" s="7">
        <v>666.64052038953105</v>
      </c>
      <c r="CL137" s="7">
        <v>180</v>
      </c>
      <c r="CM137" s="7">
        <v>180</v>
      </c>
      <c r="CN137" s="7">
        <v>180</v>
      </c>
      <c r="CO137" s="7">
        <v>0</v>
      </c>
      <c r="CP137" s="7">
        <v>83.55</v>
      </c>
      <c r="CQ137" s="7">
        <v>320</v>
      </c>
      <c r="CR137" s="7">
        <v>1524.1241489361701</v>
      </c>
      <c r="CS137" s="7">
        <v>91.5</v>
      </c>
      <c r="CT137" s="7">
        <v>920.84918358951404</v>
      </c>
      <c r="CU137" s="7">
        <v>0</v>
      </c>
      <c r="CV137" s="7">
        <v>418.106607142857</v>
      </c>
      <c r="CW137" s="7">
        <v>259.28963685770702</v>
      </c>
      <c r="CX137" s="7">
        <v>1542.076336335</v>
      </c>
      <c r="CY137" s="7">
        <v>0</v>
      </c>
      <c r="CZ137" s="7">
        <v>3180.9170101970199</v>
      </c>
      <c r="DA137" s="7">
        <v>3383.4590031511002</v>
      </c>
      <c r="DB137" s="7">
        <v>947.80681818181802</v>
      </c>
      <c r="DC137" s="7">
        <v>76.8</v>
      </c>
      <c r="DD137" s="7">
        <v>1095</v>
      </c>
      <c r="DE137" s="7">
        <v>450.08333333333297</v>
      </c>
      <c r="DF137" s="7">
        <v>1558.7491765314601</v>
      </c>
      <c r="DG137" s="7">
        <v>610.47149546981598</v>
      </c>
      <c r="DH137" s="7">
        <v>955.18545611015497</v>
      </c>
      <c r="DI137" s="7">
        <v>167.872395833333</v>
      </c>
      <c r="DJ137" s="7">
        <v>98.375</v>
      </c>
      <c r="DK137" s="7">
        <v>93.75</v>
      </c>
      <c r="DL137" s="7">
        <v>50</v>
      </c>
      <c r="DM137" s="7">
        <v>538.94117647058795</v>
      </c>
      <c r="DN137" s="7">
        <v>1051.640625</v>
      </c>
      <c r="DO137" s="7">
        <v>0</v>
      </c>
      <c r="DP137" s="7">
        <v>0</v>
      </c>
      <c r="DQ137" s="7">
        <v>0</v>
      </c>
      <c r="DS137" s="7">
        <v>0</v>
      </c>
      <c r="DT137" s="7">
        <v>0</v>
      </c>
      <c r="DU137" s="7">
        <v>127205.09998042999</v>
      </c>
      <c r="DV137" s="7" t="s">
        <v>463</v>
      </c>
    </row>
    <row r="138" spans="1:126" x14ac:dyDescent="0.2">
      <c r="A138" s="8" t="s">
        <v>464</v>
      </c>
      <c r="DU138" s="7">
        <v>0</v>
      </c>
      <c r="DV138" s="7" t="s">
        <v>464</v>
      </c>
    </row>
    <row r="139" spans="1:126" x14ac:dyDescent="0.2">
      <c r="A139" s="8" t="s">
        <v>465</v>
      </c>
      <c r="DU139" s="7">
        <v>0</v>
      </c>
      <c r="DV139" s="7" t="s">
        <v>465</v>
      </c>
    </row>
    <row r="140" spans="1:126" x14ac:dyDescent="0.2">
      <c r="A140" s="8" t="s">
        <v>466</v>
      </c>
      <c r="DU140" s="7">
        <v>0</v>
      </c>
      <c r="DV140" s="7" t="s">
        <v>466</v>
      </c>
    </row>
    <row r="141" spans="1:126" x14ac:dyDescent="0.2">
      <c r="A141" s="8" t="s">
        <v>467</v>
      </c>
      <c r="DU141" s="7">
        <v>0</v>
      </c>
    </row>
    <row r="142" spans="1:126" x14ac:dyDescent="0.2">
      <c r="A142" s="8" t="s">
        <v>467</v>
      </c>
      <c r="DU142" s="7">
        <v>0</v>
      </c>
    </row>
    <row r="143" spans="1:126" x14ac:dyDescent="0.2">
      <c r="A143" s="8" t="s">
        <v>468</v>
      </c>
      <c r="B143" s="7">
        <v>3168.69969660895</v>
      </c>
      <c r="C143" s="7">
        <v>948.68</v>
      </c>
      <c r="D143" s="7">
        <v>43.29</v>
      </c>
      <c r="E143" s="7">
        <v>295.07768115942002</v>
      </c>
      <c r="F143" s="7">
        <v>1569.9217645931301</v>
      </c>
      <c r="G143" s="7">
        <v>720.06751468769301</v>
      </c>
      <c r="H143" s="7">
        <v>451.61290322580697</v>
      </c>
      <c r="I143" s="7">
        <v>36.630000000000003</v>
      </c>
      <c r="J143" s="7">
        <v>486.236388888889</v>
      </c>
      <c r="K143" s="7">
        <v>638.91868852459004</v>
      </c>
      <c r="L143" s="7">
        <v>395.81818181818198</v>
      </c>
      <c r="M143" s="7">
        <v>407.68</v>
      </c>
      <c r="N143" s="7">
        <v>16886.4895089294</v>
      </c>
      <c r="O143" s="7">
        <v>463.435</v>
      </c>
      <c r="P143" s="7">
        <v>924.00792343502098</v>
      </c>
      <c r="Q143" s="7">
        <v>902.80147058823502</v>
      </c>
      <c r="R143" s="7">
        <v>121.65</v>
      </c>
      <c r="S143" s="7">
        <v>1289.0999999999999</v>
      </c>
      <c r="T143" s="7">
        <v>2025.2803061289701</v>
      </c>
      <c r="U143" s="7">
        <v>1577.31804223477</v>
      </c>
      <c r="V143" s="7">
        <v>948.46475765905302</v>
      </c>
      <c r="W143" s="7">
        <v>190.020625</v>
      </c>
      <c r="X143" s="7">
        <v>1609.65</v>
      </c>
      <c r="Y143" s="7">
        <v>85.35</v>
      </c>
      <c r="Z143" s="7">
        <v>217</v>
      </c>
      <c r="AA143" s="7">
        <v>928.34394007855303</v>
      </c>
      <c r="AB143" s="7">
        <v>606.49808219178101</v>
      </c>
      <c r="AC143" s="7">
        <v>4127.4964285714304</v>
      </c>
      <c r="AD143" s="7">
        <v>745.07771739130396</v>
      </c>
      <c r="AE143" s="7">
        <v>963.25384615384598</v>
      </c>
      <c r="AF143" s="7">
        <v>114.394026360545</v>
      </c>
      <c r="AG143" s="7">
        <v>505.40520446096502</v>
      </c>
      <c r="AH143" s="7">
        <v>500.36028246601097</v>
      </c>
      <c r="AI143" s="7">
        <v>4539.2863876984802</v>
      </c>
      <c r="AJ143" s="7">
        <v>2799.28125</v>
      </c>
      <c r="AK143" s="7">
        <v>24.15</v>
      </c>
      <c r="AL143" s="7">
        <v>325.41085630252098</v>
      </c>
      <c r="AM143" s="7">
        <v>63.44</v>
      </c>
      <c r="AN143" s="7">
        <v>0</v>
      </c>
      <c r="AO143" s="7">
        <v>0</v>
      </c>
      <c r="AP143" s="7">
        <v>4153.4213443662402</v>
      </c>
      <c r="AQ143" s="7">
        <v>942.66639880952403</v>
      </c>
      <c r="AR143" s="7">
        <v>1127.5148809523801</v>
      </c>
      <c r="AS143" s="7">
        <v>1203.69852527735</v>
      </c>
      <c r="AT143" s="7">
        <v>351.2</v>
      </c>
      <c r="AU143" s="7">
        <v>797.625</v>
      </c>
      <c r="AV143" s="7">
        <v>162.499295774648</v>
      </c>
      <c r="AW143" s="7">
        <v>623.19285714285695</v>
      </c>
      <c r="AX143" s="7">
        <v>533.19333333333304</v>
      </c>
      <c r="AY143" s="7">
        <v>309.60000000000002</v>
      </c>
      <c r="AZ143" s="7">
        <v>116.125</v>
      </c>
      <c r="BA143" s="7">
        <v>0</v>
      </c>
      <c r="BB143" s="7">
        <v>1017.5</v>
      </c>
      <c r="BC143" s="7">
        <v>224.46643939393999</v>
      </c>
      <c r="BD143" s="7">
        <v>3047.2621381133099</v>
      </c>
      <c r="BE143" s="7">
        <v>586.28984557109595</v>
      </c>
      <c r="BF143" s="7">
        <v>2844.0594741567002</v>
      </c>
      <c r="BG143" s="7">
        <v>573.9</v>
      </c>
      <c r="BH143" s="7">
        <v>138.26688718662999</v>
      </c>
      <c r="BI143" s="7">
        <v>519.15</v>
      </c>
      <c r="BJ143" s="7">
        <v>0</v>
      </c>
      <c r="BK143" s="7">
        <v>117.0203125</v>
      </c>
      <c r="BL143" s="7">
        <v>542.89509180791003</v>
      </c>
      <c r="BM143" s="7">
        <v>598.79999999999995</v>
      </c>
      <c r="BN143" s="7">
        <v>509.06359011627899</v>
      </c>
      <c r="BO143" s="7">
        <v>1436.0126903883399</v>
      </c>
      <c r="BP143" s="7">
        <v>307.39999999999998</v>
      </c>
      <c r="BQ143" s="7">
        <v>567</v>
      </c>
      <c r="BR143" s="7">
        <v>27.6</v>
      </c>
      <c r="BS143" s="7">
        <v>58.086160714285803</v>
      </c>
      <c r="BT143" s="7">
        <v>13488.5770356754</v>
      </c>
      <c r="BU143" s="7">
        <v>11759.0492716925</v>
      </c>
      <c r="BV143" s="7">
        <v>197.672727272727</v>
      </c>
      <c r="BW143" s="7">
        <v>2164.7249999999999</v>
      </c>
      <c r="BX143" s="7">
        <v>416.625</v>
      </c>
      <c r="BY143" s="7">
        <v>57.15</v>
      </c>
      <c r="BZ143" s="7">
        <v>59.25</v>
      </c>
      <c r="CA143" s="7">
        <v>200.22499999999999</v>
      </c>
      <c r="CB143" s="7">
        <v>438.40752747252702</v>
      </c>
      <c r="CC143" s="7">
        <v>460.24243131868099</v>
      </c>
      <c r="CD143" s="7">
        <v>0</v>
      </c>
      <c r="CE143" s="7">
        <v>203.91187500000001</v>
      </c>
      <c r="CF143" s="7">
        <v>73.125</v>
      </c>
      <c r="CG143" s="7">
        <v>439.28968899521499</v>
      </c>
      <c r="CH143" s="7">
        <v>336.95499999999998</v>
      </c>
      <c r="CI143" s="7">
        <v>108.325892857143</v>
      </c>
      <c r="CJ143" s="7">
        <v>95.272865853658502</v>
      </c>
      <c r="CK143" s="7">
        <v>666.64052038953105</v>
      </c>
      <c r="CL143" s="7">
        <v>180</v>
      </c>
      <c r="CM143" s="7">
        <v>180</v>
      </c>
      <c r="CN143" s="7">
        <v>180</v>
      </c>
      <c r="CO143" s="7">
        <v>0</v>
      </c>
      <c r="CP143" s="7">
        <v>83.55</v>
      </c>
      <c r="CQ143" s="7">
        <v>320</v>
      </c>
      <c r="CR143" s="7">
        <v>1524.1241489361701</v>
      </c>
      <c r="CS143" s="7">
        <v>91.5</v>
      </c>
      <c r="CT143" s="7">
        <v>920.84918358951404</v>
      </c>
      <c r="CU143" s="7">
        <v>0</v>
      </c>
      <c r="CV143" s="7">
        <v>418.106607142857</v>
      </c>
      <c r="CW143" s="7">
        <v>259.28963685770702</v>
      </c>
      <c r="CX143" s="7">
        <v>1542.076336335</v>
      </c>
      <c r="CY143" s="7">
        <v>0</v>
      </c>
      <c r="CZ143" s="7">
        <v>3180.9170101970199</v>
      </c>
      <c r="DA143" s="7">
        <v>3383.4590031511002</v>
      </c>
      <c r="DB143" s="7">
        <v>947.80681818181802</v>
      </c>
      <c r="DC143" s="7">
        <v>76.8</v>
      </c>
      <c r="DD143" s="7">
        <v>1095</v>
      </c>
      <c r="DE143" s="7">
        <v>450.08333333333297</v>
      </c>
      <c r="DF143" s="7">
        <v>1558.7491765314601</v>
      </c>
      <c r="DG143" s="7">
        <v>610.47149546981598</v>
      </c>
      <c r="DH143" s="7">
        <v>955.18545611015497</v>
      </c>
      <c r="DI143" s="7">
        <v>167.872395833333</v>
      </c>
      <c r="DJ143" s="7">
        <v>98.375</v>
      </c>
      <c r="DK143" s="7">
        <v>93.75</v>
      </c>
      <c r="DL143" s="7">
        <v>50</v>
      </c>
      <c r="DM143" s="7">
        <v>538.94117647058795</v>
      </c>
      <c r="DN143" s="7">
        <v>1051.640625</v>
      </c>
      <c r="DU143" s="7">
        <v>127205.09998042999</v>
      </c>
      <c r="DV143" s="7" t="s">
        <v>468</v>
      </c>
    </row>
    <row r="144" spans="1:126" x14ac:dyDescent="0.2">
      <c r="A144" s="8" t="s">
        <v>469</v>
      </c>
      <c r="B144" s="7">
        <v>3168.69969660895</v>
      </c>
      <c r="C144" s="7">
        <v>948.68</v>
      </c>
      <c r="D144" s="7">
        <v>43.29</v>
      </c>
      <c r="E144" s="7">
        <v>295.07768115942002</v>
      </c>
      <c r="F144" s="7">
        <v>1519.9217645931301</v>
      </c>
      <c r="G144" s="7">
        <v>1213.45751468769</v>
      </c>
      <c r="H144" s="7">
        <v>451.61290322580697</v>
      </c>
      <c r="I144" s="7">
        <v>36.630000000000003</v>
      </c>
      <c r="J144" s="7">
        <v>445.75117149758501</v>
      </c>
      <c r="K144" s="7">
        <v>6000</v>
      </c>
      <c r="L144" s="7">
        <v>395.81818181818198</v>
      </c>
      <c r="M144" s="7">
        <v>407.68</v>
      </c>
      <c r="N144" s="7">
        <v>10251.7462831229</v>
      </c>
      <c r="O144" s="7">
        <v>463.435</v>
      </c>
      <c r="P144" s="7">
        <v>924.00792343502098</v>
      </c>
      <c r="Q144" s="7">
        <v>902.80147058823502</v>
      </c>
      <c r="R144" s="7">
        <v>121.65</v>
      </c>
      <c r="S144" s="7">
        <v>1289.0999999999999</v>
      </c>
      <c r="T144" s="7">
        <v>2045.5893305192201</v>
      </c>
      <c r="U144" s="7">
        <v>1677.31804223477</v>
      </c>
      <c r="V144" s="7">
        <v>706.864757659053</v>
      </c>
      <c r="W144" s="7">
        <v>190.020625</v>
      </c>
      <c r="X144" s="7">
        <v>1609.65</v>
      </c>
      <c r="Y144" s="7">
        <v>85.35</v>
      </c>
      <c r="Z144" s="7">
        <v>217</v>
      </c>
      <c r="AA144" s="7">
        <v>891.31727341188605</v>
      </c>
      <c r="AB144" s="7">
        <v>606.49808219178101</v>
      </c>
      <c r="AC144" s="7">
        <v>4127.4964285714304</v>
      </c>
      <c r="AD144" s="7">
        <v>745.07771739130396</v>
      </c>
      <c r="AE144" s="7">
        <v>963.25384615384598</v>
      </c>
      <c r="AF144" s="7">
        <v>114.394026360545</v>
      </c>
      <c r="AG144" s="7">
        <v>505.40520446096502</v>
      </c>
      <c r="AH144" s="7">
        <v>500.36028246601097</v>
      </c>
      <c r="AI144" s="7">
        <v>4539.2863876984802</v>
      </c>
      <c r="AJ144" s="7">
        <v>2799.28125</v>
      </c>
      <c r="AK144" s="7">
        <v>24.15</v>
      </c>
      <c r="AL144" s="7">
        <v>308.66366880252099</v>
      </c>
      <c r="AM144" s="7">
        <v>63.44</v>
      </c>
      <c r="AN144" s="7">
        <v>0</v>
      </c>
      <c r="AO144" s="7">
        <v>0</v>
      </c>
      <c r="AP144" s="7">
        <v>12086.3876905201</v>
      </c>
      <c r="AQ144" s="7">
        <v>727.11084325396803</v>
      </c>
      <c r="AR144" s="7">
        <v>1127.5148809523801</v>
      </c>
      <c r="AS144" s="7">
        <v>3791.37852527735</v>
      </c>
      <c r="AT144" s="7">
        <v>351.2</v>
      </c>
      <c r="AU144" s="7">
        <v>797.625</v>
      </c>
      <c r="AV144" s="7">
        <v>162.499295774648</v>
      </c>
      <c r="AW144" s="7">
        <v>623.19285714285695</v>
      </c>
      <c r="AX144" s="7">
        <v>533.19333333333304</v>
      </c>
      <c r="AY144" s="7">
        <v>309.60000000000002</v>
      </c>
      <c r="AZ144" s="7">
        <v>116.125</v>
      </c>
      <c r="BA144" s="7">
        <v>0</v>
      </c>
      <c r="BB144" s="7">
        <v>1017.5</v>
      </c>
      <c r="BC144" s="7">
        <v>224.46643939393999</v>
      </c>
      <c r="BD144" s="7">
        <v>2115.9766023990201</v>
      </c>
      <c r="BE144" s="7">
        <v>586.28984557109595</v>
      </c>
      <c r="BF144" s="7">
        <v>5244.6994741566996</v>
      </c>
      <c r="BG144" s="7">
        <v>573.9</v>
      </c>
      <c r="BH144" s="7">
        <v>138.26688718662999</v>
      </c>
      <c r="BI144" s="7">
        <v>519.15</v>
      </c>
      <c r="BJ144" s="7">
        <v>0</v>
      </c>
      <c r="BK144" s="7">
        <v>117.0203125</v>
      </c>
      <c r="BL144" s="7">
        <v>542.89509180791003</v>
      </c>
      <c r="BM144" s="7">
        <v>598.79999999999995</v>
      </c>
      <c r="BN144" s="7">
        <v>509.06359011627899</v>
      </c>
      <c r="BO144" s="7">
        <v>1436.0126903883399</v>
      </c>
      <c r="BP144" s="7">
        <v>307.39999999999998</v>
      </c>
      <c r="BQ144" s="7">
        <v>567</v>
      </c>
      <c r="BR144" s="7">
        <v>27.6</v>
      </c>
      <c r="BS144" s="7">
        <v>58.086160714285803</v>
      </c>
      <c r="BT144" s="7">
        <v>16070.741565567299</v>
      </c>
      <c r="BU144" s="7">
        <v>17611.627843121099</v>
      </c>
      <c r="BV144" s="7">
        <v>197.672727272727</v>
      </c>
      <c r="BW144" s="7">
        <v>2164.7249999999999</v>
      </c>
      <c r="BX144" s="7">
        <v>416.625</v>
      </c>
      <c r="BY144" s="7">
        <v>57.15</v>
      </c>
      <c r="BZ144" s="7">
        <v>59.25</v>
      </c>
      <c r="CA144" s="7">
        <v>200.22499999999999</v>
      </c>
      <c r="CB144" s="7">
        <v>368.32841354847699</v>
      </c>
      <c r="CC144" s="7">
        <v>523.14243131868102</v>
      </c>
      <c r="CD144" s="7">
        <v>0</v>
      </c>
      <c r="CE144" s="7">
        <v>203.91187500000001</v>
      </c>
      <c r="CF144" s="7">
        <v>73.125</v>
      </c>
      <c r="CG144" s="7">
        <v>439.28968899521499</v>
      </c>
      <c r="CH144" s="7">
        <v>336.95499999999998</v>
      </c>
      <c r="CI144" s="7">
        <v>108.325892857143</v>
      </c>
      <c r="CJ144" s="7">
        <v>95.272865853658502</v>
      </c>
      <c r="CK144" s="7">
        <v>666.64052038953105</v>
      </c>
      <c r="CL144" s="7">
        <v>180</v>
      </c>
      <c r="CM144" s="7">
        <v>180</v>
      </c>
      <c r="CN144" s="7">
        <v>180</v>
      </c>
      <c r="CO144" s="7">
        <v>0</v>
      </c>
      <c r="CP144" s="7">
        <v>83.55</v>
      </c>
      <c r="CQ144" s="7">
        <v>320</v>
      </c>
      <c r="CR144" s="7">
        <v>1524.1241489361701</v>
      </c>
      <c r="CS144" s="7">
        <v>91.5</v>
      </c>
      <c r="CT144" s="7">
        <v>920.84918358951404</v>
      </c>
      <c r="CU144" s="7">
        <v>0</v>
      </c>
      <c r="CV144" s="7">
        <v>1260.30660714286</v>
      </c>
      <c r="CW144" s="7">
        <v>233.474636857707</v>
      </c>
      <c r="CX144" s="7">
        <v>1968.638836335</v>
      </c>
      <c r="CY144" s="7">
        <v>0</v>
      </c>
      <c r="CZ144" s="7">
        <v>4623.9638851970203</v>
      </c>
      <c r="DA144" s="7">
        <v>3383.4590031511002</v>
      </c>
      <c r="DB144" s="7">
        <v>947.80681818181802</v>
      </c>
      <c r="DC144" s="7">
        <v>76.8</v>
      </c>
      <c r="DD144" s="7">
        <v>1095</v>
      </c>
      <c r="DE144" s="7">
        <v>450.08333333333297</v>
      </c>
      <c r="DF144" s="7">
        <v>313.434890817172</v>
      </c>
      <c r="DG144" s="7">
        <v>610.47149546981598</v>
      </c>
      <c r="DH144" s="7">
        <v>955.18545611015497</v>
      </c>
      <c r="DI144" s="7">
        <v>167.872395833333</v>
      </c>
      <c r="DJ144" s="7">
        <v>98.375</v>
      </c>
      <c r="DK144" s="7">
        <v>93.75</v>
      </c>
      <c r="DL144" s="7">
        <v>50</v>
      </c>
      <c r="DM144" s="7">
        <v>538.94117647058795</v>
      </c>
      <c r="DN144" s="7">
        <v>1051.640625</v>
      </c>
      <c r="DU144" s="7">
        <v>147801.967350497</v>
      </c>
      <c r="DV144" s="7" t="s">
        <v>469</v>
      </c>
    </row>
    <row r="145" spans="1:126" x14ac:dyDescent="0.2">
      <c r="A145" s="8" t="s">
        <v>470</v>
      </c>
      <c r="B145" s="7">
        <v>3168.69969660895</v>
      </c>
      <c r="C145" s="7">
        <v>948.68</v>
      </c>
      <c r="D145" s="7">
        <v>43.29</v>
      </c>
      <c r="E145" s="7">
        <v>295.07768115942002</v>
      </c>
      <c r="F145" s="7">
        <v>1469.9217645931301</v>
      </c>
      <c r="G145" s="7">
        <v>720.06751468769301</v>
      </c>
      <c r="H145" s="7">
        <v>451.61290322580697</v>
      </c>
      <c r="I145" s="7">
        <v>36.630000000000003</v>
      </c>
      <c r="J145" s="7">
        <v>455.40717149758501</v>
      </c>
      <c r="K145" s="7">
        <v>638.91868852459004</v>
      </c>
      <c r="L145" s="7">
        <v>395.81818181818198</v>
      </c>
      <c r="M145" s="7">
        <v>407.68</v>
      </c>
      <c r="N145" s="7">
        <v>17762.018283122899</v>
      </c>
      <c r="O145" s="7">
        <v>463.435</v>
      </c>
      <c r="P145" s="7">
        <v>924.00792343502098</v>
      </c>
      <c r="Q145" s="7">
        <v>902.80147058823502</v>
      </c>
      <c r="R145" s="7">
        <v>121.65</v>
      </c>
      <c r="S145" s="7">
        <v>1289.0999999999999</v>
      </c>
      <c r="T145" s="7">
        <v>2045.5893305192201</v>
      </c>
      <c r="U145" s="7">
        <v>1677.31804223477</v>
      </c>
      <c r="V145" s="7">
        <v>706.864757659053</v>
      </c>
      <c r="W145" s="7">
        <v>190.020625</v>
      </c>
      <c r="X145" s="7">
        <v>1609.65</v>
      </c>
      <c r="Y145" s="7">
        <v>85.35</v>
      </c>
      <c r="Z145" s="7">
        <v>217</v>
      </c>
      <c r="AA145" s="7">
        <v>891.31727341188605</v>
      </c>
      <c r="AB145" s="7">
        <v>606.49808219178101</v>
      </c>
      <c r="AC145" s="7">
        <v>4127.4964285714304</v>
      </c>
      <c r="AD145" s="7">
        <v>745.07771739130396</v>
      </c>
      <c r="AE145" s="7">
        <v>963.25384615384598</v>
      </c>
      <c r="AF145" s="7">
        <v>114.394026360545</v>
      </c>
      <c r="AG145" s="7">
        <v>505.40520446096502</v>
      </c>
      <c r="AH145" s="7">
        <v>500.36028246601097</v>
      </c>
      <c r="AI145" s="7">
        <v>11274.965968979301</v>
      </c>
      <c r="AJ145" s="7">
        <v>2799.28125</v>
      </c>
      <c r="AK145" s="7">
        <v>24.15</v>
      </c>
      <c r="AL145" s="7">
        <v>308.66366880252099</v>
      </c>
      <c r="AM145" s="7">
        <v>63.44</v>
      </c>
      <c r="AN145" s="7">
        <v>0</v>
      </c>
      <c r="AO145" s="7">
        <v>0</v>
      </c>
      <c r="AP145" s="7">
        <v>3619.57519052008</v>
      </c>
      <c r="AQ145" s="7">
        <v>0</v>
      </c>
      <c r="AR145" s="7">
        <v>4117.2291666666697</v>
      </c>
      <c r="AS145" s="7">
        <v>1741.66943436826</v>
      </c>
      <c r="AT145" s="7">
        <v>351.2</v>
      </c>
      <c r="AU145" s="7">
        <v>797.625</v>
      </c>
      <c r="AV145" s="7">
        <v>162.499295774648</v>
      </c>
      <c r="AW145" s="7">
        <v>623.19285714285695</v>
      </c>
      <c r="AX145" s="7">
        <v>533.19333333333304</v>
      </c>
      <c r="AY145" s="7">
        <v>309.60000000000002</v>
      </c>
      <c r="AZ145" s="7">
        <v>116.125</v>
      </c>
      <c r="BA145" s="7">
        <v>0</v>
      </c>
      <c r="BB145" s="7">
        <v>1017.5</v>
      </c>
      <c r="BC145" s="7">
        <v>224.46643939393999</v>
      </c>
      <c r="BD145" s="7">
        <v>8163.5705624124703</v>
      </c>
      <c r="BE145" s="7">
        <v>586.28984557109595</v>
      </c>
      <c r="BF145" s="7">
        <v>5744.6994741566996</v>
      </c>
      <c r="BG145" s="7">
        <v>573.9</v>
      </c>
      <c r="BH145" s="7">
        <v>138.26688718662999</v>
      </c>
      <c r="BI145" s="7">
        <v>519.15</v>
      </c>
      <c r="BJ145" s="7">
        <v>0</v>
      </c>
      <c r="BK145" s="7">
        <v>117.0203125</v>
      </c>
      <c r="BL145" s="7">
        <v>542.89509180791003</v>
      </c>
      <c r="BM145" s="7">
        <v>598.79999999999995</v>
      </c>
      <c r="BN145" s="7">
        <v>509.06359011627899</v>
      </c>
      <c r="BO145" s="7">
        <v>1531.07702862363</v>
      </c>
      <c r="BP145" s="7">
        <v>307.39999999999998</v>
      </c>
      <c r="BQ145" s="7">
        <v>567</v>
      </c>
      <c r="BR145" s="7">
        <v>27.6</v>
      </c>
      <c r="BS145" s="7">
        <v>58.086160714285803</v>
      </c>
      <c r="BT145" s="7">
        <v>22722.039930472001</v>
      </c>
      <c r="BU145" s="7">
        <v>12618.984985978201</v>
      </c>
      <c r="BV145" s="7">
        <v>197.672727272727</v>
      </c>
      <c r="BW145" s="7">
        <v>2164.7249999999999</v>
      </c>
      <c r="BX145" s="7">
        <v>416.625</v>
      </c>
      <c r="BY145" s="7">
        <v>57.15</v>
      </c>
      <c r="BZ145" s="7">
        <v>59.25</v>
      </c>
      <c r="CA145" s="7">
        <v>200.22499999999999</v>
      </c>
      <c r="CB145" s="7">
        <v>368.32841354847699</v>
      </c>
      <c r="CC145" s="7">
        <v>523.23368131868096</v>
      </c>
      <c r="CD145" s="7">
        <v>0</v>
      </c>
      <c r="CE145" s="7">
        <v>203.91187500000001</v>
      </c>
      <c r="CF145" s="7">
        <v>73.125</v>
      </c>
      <c r="CG145" s="7">
        <v>2363.68968899521</v>
      </c>
      <c r="CH145" s="7">
        <v>336.95499999999998</v>
      </c>
      <c r="CI145" s="7">
        <v>108.325892857143</v>
      </c>
      <c r="CJ145" s="7">
        <v>95.272865853658502</v>
      </c>
      <c r="CK145" s="7">
        <v>666.64052038953105</v>
      </c>
      <c r="CL145" s="7">
        <v>180</v>
      </c>
      <c r="CM145" s="7">
        <v>180</v>
      </c>
      <c r="CN145" s="7">
        <v>180</v>
      </c>
      <c r="CO145" s="7">
        <v>0</v>
      </c>
      <c r="CP145" s="7">
        <v>83.55</v>
      </c>
      <c r="CQ145" s="7">
        <v>380</v>
      </c>
      <c r="CR145" s="7">
        <v>1524.1241489361701</v>
      </c>
      <c r="CS145" s="7">
        <v>91.5</v>
      </c>
      <c r="CT145" s="7">
        <v>920.84918358951404</v>
      </c>
      <c r="CU145" s="7">
        <v>0</v>
      </c>
      <c r="CV145" s="7">
        <v>418.106607142857</v>
      </c>
      <c r="CW145" s="7">
        <v>233.474636857707</v>
      </c>
      <c r="CX145" s="7">
        <v>1592.076336335</v>
      </c>
      <c r="CY145" s="7">
        <v>0</v>
      </c>
      <c r="CZ145" s="7">
        <v>8373.9638851970194</v>
      </c>
      <c r="DA145" s="7">
        <v>3383.4590031511002</v>
      </c>
      <c r="DB145" s="7">
        <v>947.80681818181802</v>
      </c>
      <c r="DC145" s="7">
        <v>76.8</v>
      </c>
      <c r="DD145" s="7">
        <v>1095</v>
      </c>
      <c r="DE145" s="7">
        <v>450.08333333333297</v>
      </c>
      <c r="DF145" s="7">
        <v>500.83489081717198</v>
      </c>
      <c r="DG145" s="7">
        <v>610.47149546981598</v>
      </c>
      <c r="DH145" s="7">
        <v>955.18545611015497</v>
      </c>
      <c r="DI145" s="7">
        <v>167.872395833333</v>
      </c>
      <c r="DJ145" s="7">
        <v>98.375</v>
      </c>
      <c r="DK145" s="7">
        <v>93.75</v>
      </c>
      <c r="DL145" s="7">
        <v>50</v>
      </c>
      <c r="DM145" s="7">
        <v>538.94117647058795</v>
      </c>
      <c r="DN145" s="7">
        <v>1051.640625</v>
      </c>
      <c r="DU145" s="7">
        <v>160903.628027864</v>
      </c>
      <c r="DV145" s="7" t="s">
        <v>470</v>
      </c>
    </row>
    <row r="146" spans="1:126" x14ac:dyDescent="0.2">
      <c r="A146" s="8" t="s">
        <v>471</v>
      </c>
      <c r="B146" s="7">
        <v>3168.69969660895</v>
      </c>
      <c r="C146" s="7">
        <v>948.68</v>
      </c>
      <c r="D146" s="7">
        <v>43.29</v>
      </c>
      <c r="E146" s="7">
        <v>295.07768115942002</v>
      </c>
      <c r="F146" s="7">
        <v>1419.9217645931301</v>
      </c>
      <c r="G146" s="7">
        <v>720.06751468769301</v>
      </c>
      <c r="H146" s="7">
        <v>451.61290322580697</v>
      </c>
      <c r="I146" s="7">
        <v>36.630000000000003</v>
      </c>
      <c r="J146" s="7">
        <v>455.40717149758501</v>
      </c>
      <c r="K146" s="7">
        <v>638.91868852459004</v>
      </c>
      <c r="L146" s="7">
        <v>395.81818181818198</v>
      </c>
      <c r="M146" s="7">
        <v>407.68</v>
      </c>
      <c r="N146" s="7">
        <v>13993.586772087299</v>
      </c>
      <c r="O146" s="7">
        <v>463.435</v>
      </c>
      <c r="P146" s="7">
        <v>924.00792343502098</v>
      </c>
      <c r="Q146" s="7">
        <v>902.80147058823502</v>
      </c>
      <c r="R146" s="7">
        <v>121.65</v>
      </c>
      <c r="S146" s="7">
        <v>1289.0999999999999</v>
      </c>
      <c r="T146" s="7">
        <v>1567.84204791052</v>
      </c>
      <c r="U146" s="7">
        <v>1577.31804223477</v>
      </c>
      <c r="V146" s="7">
        <v>706.864757659053</v>
      </c>
      <c r="W146" s="7">
        <v>190.020625</v>
      </c>
      <c r="X146" s="7">
        <v>1609.65</v>
      </c>
      <c r="Y146" s="7">
        <v>85.35</v>
      </c>
      <c r="Z146" s="7">
        <v>217</v>
      </c>
      <c r="AA146" s="7">
        <v>891.31727341188605</v>
      </c>
      <c r="AB146" s="7">
        <v>206.49808219178101</v>
      </c>
      <c r="AC146" s="7">
        <v>4127.4964285714304</v>
      </c>
      <c r="AD146" s="7">
        <v>745.07771739130396</v>
      </c>
      <c r="AE146" s="7">
        <v>963.25384615384598</v>
      </c>
      <c r="AF146" s="7">
        <v>114.394026360545</v>
      </c>
      <c r="AG146" s="7">
        <v>505.40520446096502</v>
      </c>
      <c r="AH146" s="7">
        <v>500.36028246601097</v>
      </c>
      <c r="AI146" s="7">
        <v>4347.0284689792697</v>
      </c>
      <c r="AJ146" s="7">
        <v>2799.28125</v>
      </c>
      <c r="AK146" s="7">
        <v>24.15</v>
      </c>
      <c r="AL146" s="7">
        <v>308.66366880252099</v>
      </c>
      <c r="AM146" s="7">
        <v>63.44</v>
      </c>
      <c r="AN146" s="7">
        <v>0</v>
      </c>
      <c r="AO146" s="7">
        <v>0</v>
      </c>
      <c r="AP146" s="7">
        <v>4143.8463769607597</v>
      </c>
      <c r="AQ146" s="7">
        <v>712.777509920635</v>
      </c>
      <c r="AR146" s="7">
        <v>4117.2291666666697</v>
      </c>
      <c r="AS146" s="7">
        <v>2318.0788278385598</v>
      </c>
      <c r="AT146" s="7">
        <v>351.2</v>
      </c>
      <c r="AU146" s="7">
        <v>797.625</v>
      </c>
      <c r="AV146" s="7">
        <v>162.499295774648</v>
      </c>
      <c r="AW146" s="7">
        <v>623.19285714285695</v>
      </c>
      <c r="AX146" s="7">
        <v>533.19333333333304</v>
      </c>
      <c r="AY146" s="7">
        <v>309.60000000000002</v>
      </c>
      <c r="AZ146" s="7">
        <v>116.125</v>
      </c>
      <c r="BA146" s="7">
        <v>0</v>
      </c>
      <c r="BB146" s="7">
        <v>1017.5</v>
      </c>
      <c r="BC146" s="7">
        <v>224.46643939393999</v>
      </c>
      <c r="BD146" s="7">
        <v>5381.2305086490196</v>
      </c>
      <c r="BE146" s="7">
        <v>586.28984557109595</v>
      </c>
      <c r="BF146" s="7">
        <v>6384.3494741567001</v>
      </c>
      <c r="BG146" s="7">
        <v>573.9</v>
      </c>
      <c r="BH146" s="7">
        <v>138.26688718662999</v>
      </c>
      <c r="BI146" s="7">
        <v>519.15</v>
      </c>
      <c r="BJ146" s="7">
        <v>0</v>
      </c>
      <c r="BK146" s="7">
        <v>117.0203125</v>
      </c>
      <c r="BL146" s="7">
        <v>542.89509180791003</v>
      </c>
      <c r="BM146" s="7">
        <v>598.79999999999995</v>
      </c>
      <c r="BN146" s="7">
        <v>509.06359011627899</v>
      </c>
      <c r="BO146" s="7">
        <v>1531.07702862363</v>
      </c>
      <c r="BP146" s="7">
        <v>307.39999999999998</v>
      </c>
      <c r="BQ146" s="7">
        <v>567</v>
      </c>
      <c r="BR146" s="7">
        <v>27.6</v>
      </c>
      <c r="BS146" s="7">
        <v>58.086160714285803</v>
      </c>
      <c r="BT146" s="7">
        <v>20401.123522519199</v>
      </c>
      <c r="BU146" s="7">
        <v>5256.6349859782003</v>
      </c>
      <c r="BV146" s="7">
        <v>197.672727272727</v>
      </c>
      <c r="BW146" s="7">
        <v>2164.7249999999999</v>
      </c>
      <c r="BX146" s="7">
        <v>416.625</v>
      </c>
      <c r="BY146" s="7">
        <v>57.15</v>
      </c>
      <c r="BZ146" s="7">
        <v>59.25</v>
      </c>
      <c r="CA146" s="7">
        <v>200.22499999999999</v>
      </c>
      <c r="CB146" s="7">
        <v>398.02752747252703</v>
      </c>
      <c r="CC146" s="7">
        <v>460.33368131868099</v>
      </c>
      <c r="CD146" s="7">
        <v>0</v>
      </c>
      <c r="CE146" s="7">
        <v>203.91187500000001</v>
      </c>
      <c r="CF146" s="7">
        <v>73.125</v>
      </c>
      <c r="CG146" s="7">
        <v>1363.68968899522</v>
      </c>
      <c r="CH146" s="7">
        <v>336.95499999999998</v>
      </c>
      <c r="CI146" s="7">
        <v>108.325892857143</v>
      </c>
      <c r="CJ146" s="7">
        <v>95.272865853658502</v>
      </c>
      <c r="CK146" s="7">
        <v>666.64052038953105</v>
      </c>
      <c r="CL146" s="7">
        <v>180</v>
      </c>
      <c r="CM146" s="7">
        <v>180</v>
      </c>
      <c r="CN146" s="7">
        <v>180</v>
      </c>
      <c r="CO146" s="7">
        <v>0</v>
      </c>
      <c r="CP146" s="7">
        <v>83.55</v>
      </c>
      <c r="CQ146" s="7">
        <v>380</v>
      </c>
      <c r="CR146" s="7">
        <v>1524.1241489361701</v>
      </c>
      <c r="CS146" s="7">
        <v>91.5</v>
      </c>
      <c r="CT146" s="7">
        <v>1120.8491835895099</v>
      </c>
      <c r="CU146" s="7">
        <v>0</v>
      </c>
      <c r="CV146" s="7">
        <v>1310.30660714286</v>
      </c>
      <c r="CW146" s="7">
        <v>233.474636857707</v>
      </c>
      <c r="CX146" s="7">
        <v>1542.076336335</v>
      </c>
      <c r="CY146" s="7">
        <v>0</v>
      </c>
      <c r="CZ146" s="7">
        <v>5987.8219734323102</v>
      </c>
      <c r="DA146" s="7">
        <v>3396.4329430804301</v>
      </c>
      <c r="DB146" s="7">
        <v>947.80681818181802</v>
      </c>
      <c r="DC146" s="7">
        <v>76.8</v>
      </c>
      <c r="DD146" s="7">
        <v>1095</v>
      </c>
      <c r="DE146" s="7">
        <v>450.08333333333297</v>
      </c>
      <c r="DF146" s="7">
        <v>500.83489081717198</v>
      </c>
      <c r="DG146" s="7">
        <v>610.47149546981598</v>
      </c>
      <c r="DH146" s="7">
        <v>955.18545611015497</v>
      </c>
      <c r="DI146" s="7">
        <v>167.872395833333</v>
      </c>
      <c r="DJ146" s="7">
        <v>98.375</v>
      </c>
      <c r="DK146" s="7">
        <v>93.75</v>
      </c>
      <c r="DL146" s="7">
        <v>50</v>
      </c>
      <c r="DM146" s="7">
        <v>538.94117647058795</v>
      </c>
      <c r="DN146" s="7">
        <v>1051.640625</v>
      </c>
      <c r="DU146" s="7">
        <v>136802.84450442399</v>
      </c>
      <c r="DV146" s="7" t="s">
        <v>471</v>
      </c>
    </row>
    <row r="147" spans="1:126" x14ac:dyDescent="0.2">
      <c r="A147" s="8" t="s">
        <v>472</v>
      </c>
      <c r="B147" s="7">
        <v>3168.69969660895</v>
      </c>
      <c r="C147" s="7">
        <v>948.68</v>
      </c>
      <c r="D147" s="7">
        <v>43.29</v>
      </c>
      <c r="E147" s="7">
        <v>295.07768115942002</v>
      </c>
      <c r="F147" s="7">
        <v>1372.3717645931199</v>
      </c>
      <c r="G147" s="7">
        <v>677.78751468769303</v>
      </c>
      <c r="H147" s="7">
        <v>451.61290322580697</v>
      </c>
      <c r="I147" s="7">
        <v>36.630000000000003</v>
      </c>
      <c r="J147" s="7">
        <v>445.75117149758501</v>
      </c>
      <c r="K147" s="7">
        <v>638.91868852459004</v>
      </c>
      <c r="L147" s="7">
        <v>395.81818181818198</v>
      </c>
      <c r="M147" s="7">
        <v>407.68</v>
      </c>
      <c r="N147" s="7">
        <v>9128.9710390284308</v>
      </c>
      <c r="O147" s="7">
        <v>463.435</v>
      </c>
      <c r="P147" s="7">
        <v>924.00792343502098</v>
      </c>
      <c r="Q147" s="7">
        <v>902.80147058823502</v>
      </c>
      <c r="R147" s="7">
        <v>121.65</v>
      </c>
      <c r="S147" s="7">
        <v>1289.0999999999999</v>
      </c>
      <c r="T147" s="7">
        <v>1567.84204791052</v>
      </c>
      <c r="U147" s="7">
        <v>3513.6178264103301</v>
      </c>
      <c r="V147" s="7">
        <v>706.864757659053</v>
      </c>
      <c r="W147" s="7">
        <v>190.020625</v>
      </c>
      <c r="X147" s="7">
        <v>1609.65</v>
      </c>
      <c r="Y147" s="7">
        <v>85.35</v>
      </c>
      <c r="Z147" s="7">
        <v>217</v>
      </c>
      <c r="AA147" s="7">
        <v>891.31727341188605</v>
      </c>
      <c r="AB147" s="7">
        <v>206.49808219178101</v>
      </c>
      <c r="AC147" s="7">
        <v>4127.4964285714304</v>
      </c>
      <c r="AD147" s="7">
        <v>745.07771739130396</v>
      </c>
      <c r="AE147" s="7">
        <v>963.25384615384598</v>
      </c>
      <c r="AF147" s="7">
        <v>114.394026360545</v>
      </c>
      <c r="AG147" s="7">
        <v>505.40520446096502</v>
      </c>
      <c r="AH147" s="7">
        <v>500.36028246601097</v>
      </c>
      <c r="AI147" s="7">
        <v>4033.9488876984801</v>
      </c>
      <c r="AJ147" s="7">
        <v>2799.28125</v>
      </c>
      <c r="AK147" s="7">
        <v>24.15</v>
      </c>
      <c r="AL147" s="7">
        <v>300.41085630252098</v>
      </c>
      <c r="AM147" s="7">
        <v>63.44</v>
      </c>
      <c r="AN147" s="7">
        <v>0</v>
      </c>
      <c r="AO147" s="7">
        <v>0</v>
      </c>
      <c r="AP147" s="7">
        <v>4243.8463769607597</v>
      </c>
      <c r="AQ147" s="7">
        <v>712.777509920635</v>
      </c>
      <c r="AR147" s="7">
        <v>1127.5148809523801</v>
      </c>
      <c r="AS147" s="7">
        <v>1867.7879187476599</v>
      </c>
      <c r="AT147" s="7">
        <v>351.2</v>
      </c>
      <c r="AU147" s="7">
        <v>797.625</v>
      </c>
      <c r="AV147" s="7">
        <v>162.499295774648</v>
      </c>
      <c r="AW147" s="7">
        <v>623.19285714285695</v>
      </c>
      <c r="AX147" s="7">
        <v>533.19333333333304</v>
      </c>
      <c r="AY147" s="7">
        <v>309.60000000000002</v>
      </c>
      <c r="AZ147" s="7">
        <v>116.125</v>
      </c>
      <c r="BA147" s="7">
        <v>0</v>
      </c>
      <c r="BB147" s="7">
        <v>1017.5</v>
      </c>
      <c r="BC147" s="7">
        <v>224.46643939393999</v>
      </c>
      <c r="BD147" s="7">
        <v>2077.8971753156902</v>
      </c>
      <c r="BE147" s="7">
        <v>586.28984557109595</v>
      </c>
      <c r="BF147" s="7">
        <v>5556.4754235237897</v>
      </c>
      <c r="BG147" s="7">
        <v>573.9</v>
      </c>
      <c r="BH147" s="7">
        <v>138.26688718662999</v>
      </c>
      <c r="BI147" s="7">
        <v>519.15</v>
      </c>
      <c r="BJ147" s="7">
        <v>0</v>
      </c>
      <c r="BK147" s="7">
        <v>117.0203125</v>
      </c>
      <c r="BL147" s="7">
        <v>542.89509180791003</v>
      </c>
      <c r="BM147" s="7">
        <v>598.79999999999995</v>
      </c>
      <c r="BN147" s="7">
        <v>509.06359011627899</v>
      </c>
      <c r="BO147" s="7">
        <v>2516.2861278883402</v>
      </c>
      <c r="BP147" s="7">
        <v>307.39999999999998</v>
      </c>
      <c r="BQ147" s="7">
        <v>567</v>
      </c>
      <c r="BR147" s="7">
        <v>27.6</v>
      </c>
      <c r="BS147" s="7">
        <v>58.086160714285803</v>
      </c>
      <c r="BT147" s="7">
        <v>14593.5445256485</v>
      </c>
      <c r="BU147" s="7">
        <v>5256.6349859782003</v>
      </c>
      <c r="BV147" s="7">
        <v>197.672727272727</v>
      </c>
      <c r="BW147" s="7">
        <v>2164.7249999999999</v>
      </c>
      <c r="BX147" s="7">
        <v>416.625</v>
      </c>
      <c r="BY147" s="7">
        <v>57.15</v>
      </c>
      <c r="BZ147" s="7">
        <v>59.25</v>
      </c>
      <c r="CA147" s="7">
        <v>200.22499999999999</v>
      </c>
      <c r="CB147" s="7">
        <v>398.02752747252703</v>
      </c>
      <c r="CC147" s="7">
        <v>535.24243131868104</v>
      </c>
      <c r="CD147" s="7">
        <v>0</v>
      </c>
      <c r="CE147" s="7">
        <v>203.91187500000001</v>
      </c>
      <c r="CF147" s="7">
        <v>73.125</v>
      </c>
      <c r="CG147" s="7">
        <v>1363.68968899522</v>
      </c>
      <c r="CH147" s="7">
        <v>336.95499999999998</v>
      </c>
      <c r="CI147" s="7">
        <v>108.325892857143</v>
      </c>
      <c r="CJ147" s="7">
        <v>95.272865853658502</v>
      </c>
      <c r="CK147" s="7">
        <v>666.64052038953105</v>
      </c>
      <c r="CL147" s="7">
        <v>180</v>
      </c>
      <c r="CM147" s="7">
        <v>180</v>
      </c>
      <c r="CN147" s="7">
        <v>180</v>
      </c>
      <c r="CO147" s="7">
        <v>0</v>
      </c>
      <c r="CP147" s="7">
        <v>83.55</v>
      </c>
      <c r="CQ147" s="7">
        <v>2180</v>
      </c>
      <c r="CR147" s="7">
        <v>1524.1241489361701</v>
      </c>
      <c r="CS147" s="7">
        <v>91.5</v>
      </c>
      <c r="CT147" s="7">
        <v>3120.8491835895102</v>
      </c>
      <c r="CU147" s="7">
        <v>0</v>
      </c>
      <c r="CV147" s="7">
        <v>910.30660714285705</v>
      </c>
      <c r="CW147" s="7">
        <v>233.474636857707</v>
      </c>
      <c r="CX147" s="7">
        <v>1542.076336335</v>
      </c>
      <c r="CY147" s="7">
        <v>0</v>
      </c>
      <c r="CZ147" s="7">
        <v>6620.5888851970203</v>
      </c>
      <c r="DA147" s="7">
        <v>3396.4329430804301</v>
      </c>
      <c r="DB147" s="7">
        <v>947.80681818181802</v>
      </c>
      <c r="DC147" s="7">
        <v>76.8</v>
      </c>
      <c r="DD147" s="7">
        <v>1095</v>
      </c>
      <c r="DE147" s="7">
        <v>450.08333333333297</v>
      </c>
      <c r="DF147" s="7">
        <v>313.434890817172</v>
      </c>
      <c r="DG147" s="7">
        <v>610.47149546981598</v>
      </c>
      <c r="DH147" s="7">
        <v>955.18545611015497</v>
      </c>
      <c r="DI147" s="7">
        <v>167.872395833333</v>
      </c>
      <c r="DJ147" s="7">
        <v>98.375</v>
      </c>
      <c r="DK147" s="7">
        <v>93.75</v>
      </c>
      <c r="DL147" s="7">
        <v>50</v>
      </c>
      <c r="DM147" s="7">
        <v>538.94117647058795</v>
      </c>
      <c r="DN147" s="7">
        <v>1051.640625</v>
      </c>
      <c r="DU147" s="7">
        <v>125080.403347147</v>
      </c>
      <c r="DV147" s="7" t="s">
        <v>472</v>
      </c>
    </row>
    <row r="148" spans="1:126" x14ac:dyDescent="0.2">
      <c r="A148" s="8" t="s">
        <v>473</v>
      </c>
      <c r="B148" s="7">
        <v>2577.6039390331898</v>
      </c>
      <c r="C148" s="7">
        <v>948.68</v>
      </c>
      <c r="D148" s="7">
        <v>43.29</v>
      </c>
      <c r="E148" s="7">
        <v>295.07768115942002</v>
      </c>
      <c r="F148" s="7">
        <v>1372.3717645931199</v>
      </c>
      <c r="G148" s="7">
        <v>677.78751468769303</v>
      </c>
      <c r="H148" s="7">
        <v>451.61290322580697</v>
      </c>
      <c r="I148" s="7">
        <v>36.630000000000003</v>
      </c>
      <c r="J148" s="7">
        <v>445.75117149758501</v>
      </c>
      <c r="K148" s="7">
        <v>638.91868852459004</v>
      </c>
      <c r="L148" s="7">
        <v>395.81818181818198</v>
      </c>
      <c r="M148" s="7">
        <v>407.68</v>
      </c>
      <c r="N148" s="7">
        <v>9128.9710390284308</v>
      </c>
      <c r="O148" s="7">
        <v>463.435</v>
      </c>
      <c r="P148" s="7">
        <v>924.00792343502098</v>
      </c>
      <c r="Q148" s="7">
        <v>902.80147058823502</v>
      </c>
      <c r="R148" s="7">
        <v>121.65</v>
      </c>
      <c r="S148" s="7">
        <v>1289.0999999999999</v>
      </c>
      <c r="T148" s="7">
        <v>1567.84204791052</v>
      </c>
      <c r="U148" s="7">
        <v>3513.6178264103301</v>
      </c>
      <c r="V148" s="7">
        <v>1548.4647576590501</v>
      </c>
      <c r="W148" s="7">
        <v>190.020625</v>
      </c>
      <c r="X148" s="7">
        <v>1609.65</v>
      </c>
      <c r="Y148" s="7">
        <v>85.35</v>
      </c>
      <c r="Z148" s="7">
        <v>217</v>
      </c>
      <c r="AA148" s="7">
        <v>874.19727341188604</v>
      </c>
      <c r="AB148" s="7">
        <v>428.53808219178097</v>
      </c>
      <c r="AC148" s="7">
        <v>4127.4964285714304</v>
      </c>
      <c r="AD148" s="7">
        <v>745.07771739130396</v>
      </c>
      <c r="AE148" s="7">
        <v>963.25384615384598</v>
      </c>
      <c r="AF148" s="7">
        <v>114.394026360545</v>
      </c>
      <c r="AG148" s="7">
        <v>505.40520446096502</v>
      </c>
      <c r="AH148" s="7">
        <v>500.36028246601097</v>
      </c>
      <c r="AI148" s="7">
        <v>4033.9488876984801</v>
      </c>
      <c r="AJ148" s="7">
        <v>2799.28125</v>
      </c>
      <c r="AK148" s="7">
        <v>24.15</v>
      </c>
      <c r="AL148" s="7">
        <v>300.41085630252098</v>
      </c>
      <c r="AM148" s="7">
        <v>63.44</v>
      </c>
      <c r="AN148" s="7">
        <v>0</v>
      </c>
      <c r="AO148" s="7">
        <v>0</v>
      </c>
      <c r="AP148" s="7">
        <v>6775.1588769607597</v>
      </c>
      <c r="AQ148" s="7">
        <v>312.777509920635</v>
      </c>
      <c r="AR148" s="7">
        <v>1127.5148809523801</v>
      </c>
      <c r="AS148" s="7">
        <v>2367.7879187476601</v>
      </c>
      <c r="AT148" s="7">
        <v>351.2</v>
      </c>
      <c r="AU148" s="7">
        <v>1797.625</v>
      </c>
      <c r="AV148" s="7">
        <v>162.499295774648</v>
      </c>
      <c r="AW148" s="7">
        <v>623.19285714285695</v>
      </c>
      <c r="AX148" s="7">
        <v>533.19333333333304</v>
      </c>
      <c r="AY148" s="7">
        <v>309.60000000000002</v>
      </c>
      <c r="AZ148" s="7">
        <v>116.125</v>
      </c>
      <c r="BA148" s="7">
        <v>0</v>
      </c>
      <c r="BB148" s="7">
        <v>1017.5</v>
      </c>
      <c r="BC148" s="7">
        <v>224.46643939393999</v>
      </c>
      <c r="BD148" s="7">
        <v>2079.0221753156902</v>
      </c>
      <c r="BE148" s="7">
        <v>326.1728242945</v>
      </c>
      <c r="BF148" s="7">
        <v>6716.8254235237901</v>
      </c>
      <c r="BG148" s="7">
        <v>573.9</v>
      </c>
      <c r="BH148" s="7">
        <v>138.26688718662999</v>
      </c>
      <c r="BI148" s="7">
        <v>519.15</v>
      </c>
      <c r="BJ148" s="7">
        <v>0</v>
      </c>
      <c r="BK148" s="7">
        <v>117.0203125</v>
      </c>
      <c r="BL148" s="7">
        <v>542.89509180791003</v>
      </c>
      <c r="BM148" s="7">
        <v>598.79999999999995</v>
      </c>
      <c r="BN148" s="7">
        <v>509.06359011627899</v>
      </c>
      <c r="BO148" s="7">
        <v>2516.2861278883402</v>
      </c>
      <c r="BP148" s="7">
        <v>307.39999999999998</v>
      </c>
      <c r="BQ148" s="7">
        <v>567</v>
      </c>
      <c r="BR148" s="7">
        <v>27.6</v>
      </c>
      <c r="BS148" s="7">
        <v>58.086160714285803</v>
      </c>
      <c r="BT148" s="7">
        <v>17447.094306303799</v>
      </c>
      <c r="BU148" s="7">
        <v>5256.6349859782003</v>
      </c>
      <c r="BV148" s="7">
        <v>197.672727272727</v>
      </c>
      <c r="BW148" s="7">
        <v>2164.7249999999999</v>
      </c>
      <c r="BX148" s="7">
        <v>416.625</v>
      </c>
      <c r="BY148" s="7">
        <v>57.15</v>
      </c>
      <c r="BZ148" s="7">
        <v>59.25</v>
      </c>
      <c r="CA148" s="7">
        <v>200.22499999999999</v>
      </c>
      <c r="CB148" s="7">
        <v>352.94841354847699</v>
      </c>
      <c r="CC148" s="7">
        <v>535.24243131868104</v>
      </c>
      <c r="CD148" s="7">
        <v>0</v>
      </c>
      <c r="CE148" s="7">
        <v>203.91187500000001</v>
      </c>
      <c r="CF148" s="7">
        <v>73.125</v>
      </c>
      <c r="CG148" s="7">
        <v>439.28968899521499</v>
      </c>
      <c r="CH148" s="7">
        <v>336.95499999999998</v>
      </c>
      <c r="CI148" s="7">
        <v>108.325892857143</v>
      </c>
      <c r="CJ148" s="7">
        <v>95.272865853658502</v>
      </c>
      <c r="CK148" s="7">
        <v>666.64052038953105</v>
      </c>
      <c r="CL148" s="7">
        <v>180</v>
      </c>
      <c r="CM148" s="7">
        <v>180</v>
      </c>
      <c r="CN148" s="7">
        <v>180</v>
      </c>
      <c r="CO148" s="7">
        <v>0</v>
      </c>
      <c r="CP148" s="7">
        <v>83.55</v>
      </c>
      <c r="CQ148" s="7">
        <v>980</v>
      </c>
      <c r="CR148" s="7">
        <v>1524.1241489361701</v>
      </c>
      <c r="CS148" s="7">
        <v>91.5</v>
      </c>
      <c r="CT148" s="7">
        <v>2920.8491835895102</v>
      </c>
      <c r="CU148" s="7">
        <v>0</v>
      </c>
      <c r="CV148" s="7">
        <v>960.30660714285705</v>
      </c>
      <c r="CW148" s="7">
        <v>233.474636857707</v>
      </c>
      <c r="CX148" s="7">
        <v>797.66487800166499</v>
      </c>
      <c r="CY148" s="7">
        <v>0</v>
      </c>
      <c r="CZ148" s="7">
        <v>3873.9638851970199</v>
      </c>
      <c r="DA148" s="7">
        <v>2754.1052295661998</v>
      </c>
      <c r="DB148" s="7">
        <v>947.80681818181802</v>
      </c>
      <c r="DC148" s="7">
        <v>76.8</v>
      </c>
      <c r="DD148" s="7">
        <v>1095</v>
      </c>
      <c r="DE148" s="7">
        <v>450.08333333333297</v>
      </c>
      <c r="DF148" s="7">
        <v>313.434890817172</v>
      </c>
      <c r="DG148" s="7">
        <v>610.47149546981598</v>
      </c>
      <c r="DH148" s="7">
        <v>955.18545611015497</v>
      </c>
      <c r="DI148" s="7">
        <v>167.872395833333</v>
      </c>
      <c r="DJ148" s="7">
        <v>98.375</v>
      </c>
      <c r="DK148" s="7">
        <v>93.75</v>
      </c>
      <c r="DL148" s="7">
        <v>50</v>
      </c>
      <c r="DM148" s="7">
        <v>538.94117647058795</v>
      </c>
      <c r="DN148" s="7">
        <v>1051.640625</v>
      </c>
      <c r="DU148" s="7">
        <v>126469.20456317801</v>
      </c>
      <c r="DV148" s="7" t="s">
        <v>473</v>
      </c>
    </row>
    <row r="149" spans="1:126" x14ac:dyDescent="0.2">
      <c r="A149" s="8" t="s">
        <v>474</v>
      </c>
      <c r="B149" s="7">
        <v>2577.6039390331898</v>
      </c>
      <c r="C149" s="7">
        <v>948.68</v>
      </c>
      <c r="D149" s="7">
        <v>43.29</v>
      </c>
      <c r="E149" s="7">
        <v>295.07768115942002</v>
      </c>
      <c r="F149" s="7">
        <v>1372.3717645931199</v>
      </c>
      <c r="G149" s="7">
        <v>677.78751468769303</v>
      </c>
      <c r="H149" s="7">
        <v>451.61290322580697</v>
      </c>
      <c r="I149" s="7">
        <v>36.630000000000003</v>
      </c>
      <c r="J149" s="7">
        <v>455.40717149758501</v>
      </c>
      <c r="K149" s="7">
        <v>638.91868852459004</v>
      </c>
      <c r="L149" s="7">
        <v>395.81818181818198</v>
      </c>
      <c r="M149" s="7">
        <v>407.68</v>
      </c>
      <c r="N149" s="7">
        <v>12148.5715462808</v>
      </c>
      <c r="O149" s="7">
        <v>463.435</v>
      </c>
      <c r="P149" s="7">
        <v>924.00792343502098</v>
      </c>
      <c r="Q149" s="7">
        <v>902.80147058823502</v>
      </c>
      <c r="R149" s="7">
        <v>121.65</v>
      </c>
      <c r="S149" s="7">
        <v>1289.0999999999999</v>
      </c>
      <c r="T149" s="7">
        <v>1567.84204791052</v>
      </c>
      <c r="U149" s="7">
        <v>1644.65313891033</v>
      </c>
      <c r="V149" s="7">
        <v>948.46475765905302</v>
      </c>
      <c r="W149" s="7">
        <v>190.020625</v>
      </c>
      <c r="X149" s="7">
        <v>1609.65</v>
      </c>
      <c r="Y149" s="7">
        <v>85.35</v>
      </c>
      <c r="Z149" s="7">
        <v>217</v>
      </c>
      <c r="AA149" s="7">
        <v>874.19727341188604</v>
      </c>
      <c r="AB149" s="7">
        <v>428.53808219178097</v>
      </c>
      <c r="AC149" s="7">
        <v>4127.4964285714304</v>
      </c>
      <c r="AD149" s="7">
        <v>745.07771739130396</v>
      </c>
      <c r="AE149" s="7">
        <v>963.25384615384598</v>
      </c>
      <c r="AF149" s="7">
        <v>114.394026360545</v>
      </c>
      <c r="AG149" s="7">
        <v>505.40520446096502</v>
      </c>
      <c r="AH149" s="7">
        <v>500.36028246601097</v>
      </c>
      <c r="AI149" s="7">
        <v>3928.2606118364201</v>
      </c>
      <c r="AJ149" s="7">
        <v>2799.28125</v>
      </c>
      <c r="AK149" s="7">
        <v>24.15</v>
      </c>
      <c r="AL149" s="7">
        <v>308.66366880252099</v>
      </c>
      <c r="AM149" s="7">
        <v>63.44</v>
      </c>
      <c r="AN149" s="7">
        <v>0</v>
      </c>
      <c r="AO149" s="7">
        <v>0</v>
      </c>
      <c r="AP149" s="7">
        <v>3619.57519052008</v>
      </c>
      <c r="AQ149" s="7">
        <v>312.777509920635</v>
      </c>
      <c r="AR149" s="7">
        <v>1127.5148809523801</v>
      </c>
      <c r="AS149" s="7">
        <v>1480.1079187476601</v>
      </c>
      <c r="AT149" s="7">
        <v>351.2</v>
      </c>
      <c r="AU149" s="7">
        <v>1297.625</v>
      </c>
      <c r="AV149" s="7">
        <v>162.499295774648</v>
      </c>
      <c r="AW149" s="7">
        <v>623.19285714285695</v>
      </c>
      <c r="AX149" s="7">
        <v>533.19333333333304</v>
      </c>
      <c r="AY149" s="7">
        <v>309.60000000000002</v>
      </c>
      <c r="AZ149" s="7">
        <v>116.125</v>
      </c>
      <c r="BA149" s="7">
        <v>0</v>
      </c>
      <c r="BB149" s="7">
        <v>1017.5</v>
      </c>
      <c r="BC149" s="7">
        <v>224.46643939393999</v>
      </c>
      <c r="BD149" s="7">
        <v>4863.5705624124703</v>
      </c>
      <c r="BE149" s="7">
        <v>326.1728242945</v>
      </c>
      <c r="BF149" s="7">
        <v>4816.1854235237897</v>
      </c>
      <c r="BG149" s="7">
        <v>573.9</v>
      </c>
      <c r="BH149" s="7">
        <v>138.26688718662999</v>
      </c>
      <c r="BI149" s="7">
        <v>519.15</v>
      </c>
      <c r="BJ149" s="7">
        <v>0</v>
      </c>
      <c r="BK149" s="7">
        <v>117.0203125</v>
      </c>
      <c r="BL149" s="7">
        <v>542.89509180791003</v>
      </c>
      <c r="BM149" s="7">
        <v>598.79999999999995</v>
      </c>
      <c r="BN149" s="7">
        <v>509.06359011627899</v>
      </c>
      <c r="BO149" s="7">
        <v>1436.0126903883399</v>
      </c>
      <c r="BP149" s="7">
        <v>307.39999999999998</v>
      </c>
      <c r="BQ149" s="7">
        <v>567</v>
      </c>
      <c r="BR149" s="7">
        <v>27.6</v>
      </c>
      <c r="BS149" s="7">
        <v>58.086160714285803</v>
      </c>
      <c r="BT149" s="7">
        <v>17278.383789139101</v>
      </c>
      <c r="BU149" s="7">
        <v>5256.6349859782003</v>
      </c>
      <c r="BV149" s="7">
        <v>197.672727272727</v>
      </c>
      <c r="BW149" s="7">
        <v>2164.7249999999999</v>
      </c>
      <c r="BX149" s="7">
        <v>416.625</v>
      </c>
      <c r="BY149" s="7">
        <v>57.15</v>
      </c>
      <c r="BZ149" s="7">
        <v>59.25</v>
      </c>
      <c r="CA149" s="7">
        <v>200.22499999999999</v>
      </c>
      <c r="CB149" s="7">
        <v>352.94841354847699</v>
      </c>
      <c r="CC149" s="7">
        <v>460.33368131868099</v>
      </c>
      <c r="CD149" s="7">
        <v>0</v>
      </c>
      <c r="CE149" s="7">
        <v>203.91187500000001</v>
      </c>
      <c r="CF149" s="7">
        <v>73.125</v>
      </c>
      <c r="CG149" s="7">
        <v>439.28968899521499</v>
      </c>
      <c r="CH149" s="7">
        <v>336.95499999999998</v>
      </c>
      <c r="CI149" s="7">
        <v>108.325892857143</v>
      </c>
      <c r="CJ149" s="7">
        <v>95.272865853658502</v>
      </c>
      <c r="CK149" s="7">
        <v>666.64052038953105</v>
      </c>
      <c r="CL149" s="7">
        <v>180</v>
      </c>
      <c r="CM149" s="7">
        <v>180</v>
      </c>
      <c r="CN149" s="7">
        <v>180</v>
      </c>
      <c r="CO149" s="7">
        <v>0</v>
      </c>
      <c r="CP149" s="7">
        <v>83.55</v>
      </c>
      <c r="CQ149" s="7">
        <v>380</v>
      </c>
      <c r="CR149" s="7">
        <v>1524.1241489361701</v>
      </c>
      <c r="CS149" s="7">
        <v>91.5</v>
      </c>
      <c r="CT149" s="7">
        <v>920.84918358951404</v>
      </c>
      <c r="CU149" s="7">
        <v>0</v>
      </c>
      <c r="CV149" s="7">
        <v>418.106607142857</v>
      </c>
      <c r="CW149" s="7">
        <v>233.474636857707</v>
      </c>
      <c r="CX149" s="7">
        <v>797.66487800166499</v>
      </c>
      <c r="CY149" s="7">
        <v>0</v>
      </c>
      <c r="CZ149" s="7">
        <v>2298.1500984323102</v>
      </c>
      <c r="DA149" s="7">
        <v>2754.1052295661998</v>
      </c>
      <c r="DB149" s="7">
        <v>947.80681818181802</v>
      </c>
      <c r="DC149" s="7">
        <v>76.8</v>
      </c>
      <c r="DD149" s="7">
        <v>1095</v>
      </c>
      <c r="DE149" s="7">
        <v>450.08333333333297</v>
      </c>
      <c r="DF149" s="7">
        <v>313.434890817172</v>
      </c>
      <c r="DG149" s="7">
        <v>610.47149546981598</v>
      </c>
      <c r="DH149" s="7">
        <v>955.18545611015497</v>
      </c>
      <c r="DI149" s="7">
        <v>167.872395833333</v>
      </c>
      <c r="DJ149" s="7">
        <v>98.375</v>
      </c>
      <c r="DK149" s="7">
        <v>93.75</v>
      </c>
      <c r="DL149" s="7">
        <v>50</v>
      </c>
      <c r="DM149" s="7">
        <v>538.94117647058795</v>
      </c>
      <c r="DN149" s="7">
        <v>1051.640625</v>
      </c>
      <c r="DU149" s="7">
        <v>117230.799128795</v>
      </c>
      <c r="DV149" s="7" t="s">
        <v>474</v>
      </c>
    </row>
    <row r="150" spans="1:126" x14ac:dyDescent="0.2">
      <c r="A150" s="8" t="s">
        <v>475</v>
      </c>
      <c r="B150" s="7">
        <v>2577.6039390331898</v>
      </c>
      <c r="C150" s="7">
        <v>948.68</v>
      </c>
      <c r="D150" s="7">
        <v>43.29</v>
      </c>
      <c r="E150" s="7">
        <v>295.07768115942002</v>
      </c>
      <c r="F150" s="7">
        <v>1372.3717645931199</v>
      </c>
      <c r="G150" s="7">
        <v>677.78751468769303</v>
      </c>
      <c r="H150" s="7">
        <v>451.61290322580697</v>
      </c>
      <c r="I150" s="7">
        <v>36.630000000000003</v>
      </c>
      <c r="J150" s="7">
        <v>455.40717149758501</v>
      </c>
      <c r="K150" s="7">
        <v>638.91868852459004</v>
      </c>
      <c r="L150" s="7">
        <v>395.81818181818198</v>
      </c>
      <c r="M150" s="7">
        <v>407.68</v>
      </c>
      <c r="N150" s="7">
        <v>10248.5715462808</v>
      </c>
      <c r="O150" s="7">
        <v>463.435</v>
      </c>
      <c r="P150" s="7">
        <v>924.00792343502098</v>
      </c>
      <c r="Q150" s="7">
        <v>902.80147058823502</v>
      </c>
      <c r="R150" s="7">
        <v>121.65</v>
      </c>
      <c r="S150" s="7">
        <v>1289.0999999999999</v>
      </c>
      <c r="T150" s="7">
        <v>1567.84204791052</v>
      </c>
      <c r="U150" s="7">
        <v>1644.65313891033</v>
      </c>
      <c r="V150" s="7">
        <v>706.864757659053</v>
      </c>
      <c r="W150" s="7">
        <v>190.020625</v>
      </c>
      <c r="X150" s="7">
        <v>1609.65</v>
      </c>
      <c r="Y150" s="7">
        <v>85.35</v>
      </c>
      <c r="Z150" s="7">
        <v>217</v>
      </c>
      <c r="AA150" s="7">
        <v>874.19727341188604</v>
      </c>
      <c r="AB150" s="7">
        <v>428.53808219178097</v>
      </c>
      <c r="AC150" s="7">
        <v>4127.4964285714304</v>
      </c>
      <c r="AD150" s="7">
        <v>745.07771739130396</v>
      </c>
      <c r="AE150" s="7">
        <v>963.25384615384598</v>
      </c>
      <c r="AF150" s="7">
        <v>114.394026360545</v>
      </c>
      <c r="AG150" s="7">
        <v>505.40520446096502</v>
      </c>
      <c r="AH150" s="7">
        <v>500.36028246601097</v>
      </c>
      <c r="AI150" s="7">
        <v>3918.2606118364201</v>
      </c>
      <c r="AJ150" s="7">
        <v>2799.28125</v>
      </c>
      <c r="AK150" s="7">
        <v>24.15</v>
      </c>
      <c r="AL150" s="7">
        <v>308.66366880252099</v>
      </c>
      <c r="AM150" s="7">
        <v>63.44</v>
      </c>
      <c r="AN150" s="7">
        <v>0</v>
      </c>
      <c r="AO150" s="7">
        <v>0</v>
      </c>
      <c r="AP150" s="7">
        <v>3619.57519052008</v>
      </c>
      <c r="AQ150" s="7">
        <v>312.777509920635</v>
      </c>
      <c r="AR150" s="7">
        <v>1127.5148809523801</v>
      </c>
      <c r="AS150" s="7">
        <v>1480.1079187476601</v>
      </c>
      <c r="AT150" s="7">
        <v>351.2</v>
      </c>
      <c r="AU150" s="7">
        <v>1297.625</v>
      </c>
      <c r="AV150" s="7">
        <v>162.499295774648</v>
      </c>
      <c r="AW150" s="7">
        <v>623.19285714285695</v>
      </c>
      <c r="AX150" s="7">
        <v>533.19333333333304</v>
      </c>
      <c r="AY150" s="7">
        <v>309.60000000000002</v>
      </c>
      <c r="AZ150" s="7">
        <v>116.125</v>
      </c>
      <c r="BA150" s="7">
        <v>0</v>
      </c>
      <c r="BB150" s="7">
        <v>1017.5</v>
      </c>
      <c r="BC150" s="7">
        <v>224.46643939393999</v>
      </c>
      <c r="BD150" s="7">
        <v>2079.0221753156902</v>
      </c>
      <c r="BE150" s="7">
        <v>326.1728242945</v>
      </c>
      <c r="BF150" s="7">
        <v>4816.1854235237897</v>
      </c>
      <c r="BG150" s="7">
        <v>573.9</v>
      </c>
      <c r="BH150" s="7">
        <v>138.26688718662999</v>
      </c>
      <c r="BI150" s="7">
        <v>519.15</v>
      </c>
      <c r="BJ150" s="7">
        <v>0</v>
      </c>
      <c r="BK150" s="7">
        <v>117.0203125</v>
      </c>
      <c r="BL150" s="7">
        <v>542.89509180791003</v>
      </c>
      <c r="BM150" s="7">
        <v>598.79999999999995</v>
      </c>
      <c r="BN150" s="7">
        <v>509.06359011627899</v>
      </c>
      <c r="BO150" s="7">
        <v>1436.0126903883399</v>
      </c>
      <c r="BP150" s="7">
        <v>307.39999999999998</v>
      </c>
      <c r="BQ150" s="7">
        <v>567</v>
      </c>
      <c r="BR150" s="7">
        <v>27.6</v>
      </c>
      <c r="BS150" s="7">
        <v>58.086160714285803</v>
      </c>
      <c r="BT150" s="7">
        <v>17278.383789139101</v>
      </c>
      <c r="BU150" s="7">
        <v>7089.4518888093799</v>
      </c>
      <c r="BV150" s="7">
        <v>197.672727272727</v>
      </c>
      <c r="BW150" s="7">
        <v>2164.7249999999999</v>
      </c>
      <c r="BX150" s="7">
        <v>416.625</v>
      </c>
      <c r="BY150" s="7">
        <v>57.15</v>
      </c>
      <c r="BZ150" s="7">
        <v>59.25</v>
      </c>
      <c r="CA150" s="7">
        <v>200.22499999999999</v>
      </c>
      <c r="CB150" s="7">
        <v>352.94841354847699</v>
      </c>
      <c r="CC150" s="7">
        <v>460.33368131868099</v>
      </c>
      <c r="CD150" s="7">
        <v>0</v>
      </c>
      <c r="CE150" s="7">
        <v>203.91187500000001</v>
      </c>
      <c r="CF150" s="7">
        <v>73.125</v>
      </c>
      <c r="CG150" s="7">
        <v>439.28968899521499</v>
      </c>
      <c r="CH150" s="7">
        <v>336.95499999999998</v>
      </c>
      <c r="CI150" s="7">
        <v>108.325892857143</v>
      </c>
      <c r="CJ150" s="7">
        <v>95.272865853658502</v>
      </c>
      <c r="CK150" s="7">
        <v>666.64052038953105</v>
      </c>
      <c r="CL150" s="7">
        <v>180</v>
      </c>
      <c r="CM150" s="7">
        <v>180</v>
      </c>
      <c r="CN150" s="7">
        <v>180</v>
      </c>
      <c r="CO150" s="7">
        <v>0</v>
      </c>
      <c r="CP150" s="7">
        <v>83.55</v>
      </c>
      <c r="CQ150" s="7">
        <v>340</v>
      </c>
      <c r="CR150" s="7">
        <v>1524.1241489361701</v>
      </c>
      <c r="CS150" s="7">
        <v>91.5</v>
      </c>
      <c r="CT150" s="7">
        <v>920.84918358951404</v>
      </c>
      <c r="CU150" s="7">
        <v>0</v>
      </c>
      <c r="CV150" s="7">
        <v>418.106607142857</v>
      </c>
      <c r="CW150" s="7">
        <v>233.474636857707</v>
      </c>
      <c r="CX150" s="7">
        <v>797.66487800166499</v>
      </c>
      <c r="CY150" s="7">
        <v>0</v>
      </c>
      <c r="CZ150" s="7">
        <v>2298.1500984323102</v>
      </c>
      <c r="DA150" s="7">
        <v>2754.1052295661998</v>
      </c>
      <c r="DB150" s="7">
        <v>947.80681818181802</v>
      </c>
      <c r="DC150" s="7">
        <v>76.8</v>
      </c>
      <c r="DD150" s="7">
        <v>1095</v>
      </c>
      <c r="DE150" s="7">
        <v>450.08333333333297</v>
      </c>
      <c r="DF150" s="7">
        <v>313.434890817172</v>
      </c>
      <c r="DG150" s="7">
        <v>610.47149546981598</v>
      </c>
      <c r="DH150" s="7">
        <v>955.18545611015497</v>
      </c>
      <c r="DI150" s="7">
        <v>167.872395833333</v>
      </c>
      <c r="DJ150" s="7">
        <v>98.375</v>
      </c>
      <c r="DK150" s="7">
        <v>93.75</v>
      </c>
      <c r="DL150" s="7">
        <v>50</v>
      </c>
      <c r="DM150" s="7">
        <v>538.94117647058795</v>
      </c>
      <c r="DN150" s="7">
        <v>1051.640625</v>
      </c>
      <c r="DU150" s="7">
        <v>114087.46764453</v>
      </c>
      <c r="DV150" s="7" t="s">
        <v>475</v>
      </c>
    </row>
    <row r="151" spans="1:126" x14ac:dyDescent="0.2">
      <c r="A151" s="8"/>
    </row>
    <row r="152" spans="1:126" x14ac:dyDescent="0.2">
      <c r="A152" s="8" t="s">
        <v>476</v>
      </c>
      <c r="B152" s="7">
        <v>3684.1415061327598</v>
      </c>
      <c r="C152" s="7">
        <v>948.68</v>
      </c>
      <c r="D152" s="7">
        <v>28.49</v>
      </c>
      <c r="E152" s="7">
        <v>402.62434782608699</v>
      </c>
      <c r="F152" s="7">
        <v>1486.6817645931301</v>
      </c>
      <c r="G152" s="7">
        <v>691.55989564007405</v>
      </c>
      <c r="H152" s="7">
        <v>451.61290322580697</v>
      </c>
      <c r="I152" s="7">
        <v>120.07380952381</v>
      </c>
      <c r="J152" s="7">
        <v>587.61638888888899</v>
      </c>
      <c r="K152" s="7">
        <v>1530.97202185792</v>
      </c>
      <c r="L152" s="7">
        <v>277.09818181818201</v>
      </c>
      <c r="M152" s="7">
        <v>500.33523809523803</v>
      </c>
      <c r="N152" s="7">
        <v>22350.582842262698</v>
      </c>
      <c r="O152" s="7">
        <v>334.48261904761898</v>
      </c>
      <c r="P152" s="7">
        <v>908.77935200645004</v>
      </c>
      <c r="Q152" s="7">
        <v>1086.1214705882401</v>
      </c>
      <c r="R152" s="7">
        <v>24.3357142857143</v>
      </c>
      <c r="S152" s="7">
        <v>609.9</v>
      </c>
      <c r="T152" s="7">
        <v>2077.1331632718302</v>
      </c>
      <c r="U152" s="7">
        <v>856.95804223476603</v>
      </c>
      <c r="V152" s="7">
        <v>1055.8133290876301</v>
      </c>
      <c r="W152" s="7">
        <v>207.34633928571401</v>
      </c>
      <c r="X152" s="7">
        <v>1209.4785714285699</v>
      </c>
      <c r="Y152" s="7">
        <v>60.207142857142799</v>
      </c>
      <c r="Z152" s="7">
        <v>384.36</v>
      </c>
      <c r="AA152" s="7">
        <v>1707.5706067452199</v>
      </c>
      <c r="AB152" s="7">
        <v>323.191415525114</v>
      </c>
      <c r="AC152" s="7">
        <v>5707.38214285714</v>
      </c>
      <c r="AD152" s="7">
        <v>684.73486024844703</v>
      </c>
      <c r="AE152" s="7">
        <v>1418.1109890109899</v>
      </c>
      <c r="AF152" s="7">
        <v>27.814026360544901</v>
      </c>
      <c r="AG152" s="7">
        <v>390.20520446096498</v>
      </c>
      <c r="AH152" s="7">
        <v>763.17361579934402</v>
      </c>
      <c r="AI152" s="7">
        <v>8438.9149591270507</v>
      </c>
      <c r="AJ152" s="7">
        <v>3522.5669642857101</v>
      </c>
      <c r="AK152" s="7">
        <v>10.7785714285714</v>
      </c>
      <c r="AL152" s="7">
        <v>178.88228487395</v>
      </c>
      <c r="AM152" s="7">
        <v>44.24</v>
      </c>
      <c r="AN152" s="7">
        <v>0</v>
      </c>
      <c r="AO152" s="7">
        <v>0</v>
      </c>
      <c r="AP152" s="7">
        <v>4055.4213443662402</v>
      </c>
      <c r="AQ152" s="7">
        <v>934.66639880952403</v>
      </c>
      <c r="AR152" s="7">
        <v>1090.5148809523801</v>
      </c>
      <c r="AS152" s="7">
        <v>1064.4985252773499</v>
      </c>
      <c r="AT152" s="7">
        <v>286.39999999999998</v>
      </c>
      <c r="AU152" s="7">
        <v>797.625</v>
      </c>
      <c r="AV152" s="7">
        <v>162.499295774648</v>
      </c>
      <c r="AW152" s="7">
        <v>622.392857142857</v>
      </c>
      <c r="AX152" s="7">
        <v>532.39333333333298</v>
      </c>
      <c r="AY152" s="7">
        <v>309.60000000000002</v>
      </c>
      <c r="AZ152" s="7">
        <v>116.125</v>
      </c>
      <c r="BA152" s="7">
        <v>0</v>
      </c>
      <c r="BB152" s="7">
        <v>1017.5</v>
      </c>
      <c r="BC152" s="7">
        <v>216.46643939393999</v>
      </c>
      <c r="BD152" s="7">
        <v>2802.2621381133099</v>
      </c>
      <c r="BE152" s="7">
        <v>558.28984557109595</v>
      </c>
      <c r="BF152" s="7">
        <v>2843.2594741567</v>
      </c>
      <c r="BG152" s="7">
        <v>0</v>
      </c>
      <c r="BH152" s="7">
        <v>138.26688718662999</v>
      </c>
      <c r="BI152" s="7">
        <v>519.15</v>
      </c>
      <c r="BJ152" s="7">
        <v>0</v>
      </c>
      <c r="BK152" s="7">
        <v>117.0203125</v>
      </c>
      <c r="BL152" s="7">
        <v>542.89509180791003</v>
      </c>
      <c r="BM152" s="7">
        <v>486</v>
      </c>
      <c r="BN152" s="7">
        <v>507.56359011627899</v>
      </c>
      <c r="BO152" s="7">
        <v>2600.58411895977</v>
      </c>
      <c r="BP152" s="7">
        <v>309.11428571428598</v>
      </c>
      <c r="BQ152" s="7">
        <v>0</v>
      </c>
      <c r="BR152" s="7">
        <v>0</v>
      </c>
      <c r="BS152" s="7">
        <v>54.486160714285802</v>
      </c>
      <c r="BT152" s="7">
        <v>19596.1484642469</v>
      </c>
      <c r="BU152" s="7">
        <v>16247.9064145496</v>
      </c>
      <c r="BV152" s="7">
        <v>266.587012987013</v>
      </c>
      <c r="BW152" s="7">
        <v>3178.2278571428601</v>
      </c>
      <c r="BX152" s="7">
        <v>834.91071428571399</v>
      </c>
      <c r="BY152" s="7">
        <v>40.178571428571402</v>
      </c>
      <c r="BZ152" s="7">
        <v>35.764285714285698</v>
      </c>
      <c r="CA152" s="7">
        <v>501.767857142857</v>
      </c>
      <c r="CB152" s="7">
        <v>7582.1789560439602</v>
      </c>
      <c r="CC152" s="7">
        <v>557.49957417582402</v>
      </c>
      <c r="CD152" s="7">
        <v>0</v>
      </c>
      <c r="CE152" s="7">
        <v>127.111875</v>
      </c>
      <c r="CF152" s="7">
        <v>52.125</v>
      </c>
      <c r="CG152" s="7">
        <v>280.31826042378702</v>
      </c>
      <c r="CH152" s="7">
        <v>313.693095238095</v>
      </c>
      <c r="CI152" s="7">
        <v>73.825892857142804</v>
      </c>
      <c r="CJ152" s="7">
        <v>93.630008710801405</v>
      </c>
      <c r="CK152" s="7">
        <v>2717.4262346752498</v>
      </c>
      <c r="CL152" s="7">
        <v>56.8</v>
      </c>
      <c r="CM152" s="7">
        <v>75.84</v>
      </c>
      <c r="CN152" s="7">
        <v>9.7599999999999891</v>
      </c>
      <c r="CO152" s="7">
        <v>0</v>
      </c>
      <c r="CP152" s="7">
        <v>150.40714285714299</v>
      </c>
      <c r="CQ152" s="7">
        <v>32</v>
      </c>
      <c r="CR152" s="7">
        <v>2620.1184346504601</v>
      </c>
      <c r="CS152" s="7">
        <v>84.471428571428604</v>
      </c>
      <c r="CT152" s="7">
        <v>892.04918358951397</v>
      </c>
      <c r="CU152" s="7">
        <v>1196.1771428571401</v>
      </c>
      <c r="CV152" s="7">
        <v>336.50660714285698</v>
      </c>
      <c r="CW152" s="7">
        <v>224.56963685770799</v>
      </c>
      <c r="CX152" s="7">
        <v>3169.6834791921401</v>
      </c>
      <c r="CY152" s="7">
        <v>0</v>
      </c>
      <c r="CZ152" s="7">
        <v>7111.4170101970203</v>
      </c>
      <c r="DA152" s="7">
        <v>6737.8875745796804</v>
      </c>
      <c r="DB152" s="7">
        <v>1813.73538961039</v>
      </c>
      <c r="DC152" s="7">
        <v>85.8857142857143</v>
      </c>
      <c r="DD152" s="7">
        <v>1996.92857142857</v>
      </c>
      <c r="DE152" s="7">
        <v>2817.7976190476202</v>
      </c>
      <c r="DF152" s="7">
        <v>1995.8063193886001</v>
      </c>
      <c r="DG152" s="7">
        <v>536.85244785076804</v>
      </c>
      <c r="DH152" s="7">
        <v>722.70926563396495</v>
      </c>
      <c r="DI152" s="7">
        <v>0</v>
      </c>
      <c r="DJ152" s="7">
        <v>98.613095238095198</v>
      </c>
      <c r="DK152" s="7">
        <v>84.178571428571402</v>
      </c>
      <c r="DL152" s="7">
        <v>0</v>
      </c>
      <c r="DM152" s="7">
        <v>245.32212885154101</v>
      </c>
      <c r="DN152" s="7">
        <v>681.06919642857201</v>
      </c>
      <c r="DO152" s="7">
        <v>0</v>
      </c>
      <c r="DP152" s="7">
        <v>0</v>
      </c>
      <c r="DQ152" s="7">
        <v>0</v>
      </c>
      <c r="DS152" s="7">
        <v>0</v>
      </c>
      <c r="DT152" s="7">
        <v>0</v>
      </c>
      <c r="DU152" s="7">
        <v>174053.831298882</v>
      </c>
      <c r="DV152" s="7" t="s">
        <v>476</v>
      </c>
    </row>
    <row r="153" spans="1:126" x14ac:dyDescent="0.2">
      <c r="A153" s="8" t="s">
        <v>464</v>
      </c>
      <c r="B153" s="7">
        <v>515.44180952380998</v>
      </c>
      <c r="C153" s="7">
        <v>0</v>
      </c>
      <c r="D153" s="7">
        <v>0</v>
      </c>
      <c r="E153" s="7">
        <v>107.54666666666699</v>
      </c>
      <c r="F153" s="7">
        <v>0</v>
      </c>
      <c r="G153" s="7">
        <v>0</v>
      </c>
      <c r="H153" s="7">
        <v>0</v>
      </c>
      <c r="I153" s="7">
        <v>83.443809523809506</v>
      </c>
      <c r="J153" s="7">
        <v>101.38</v>
      </c>
      <c r="K153" s="7">
        <v>892.05333333333294</v>
      </c>
      <c r="L153" s="7">
        <v>0</v>
      </c>
      <c r="M153" s="7">
        <v>92.655238095238104</v>
      </c>
      <c r="N153" s="7">
        <v>5464.0933333333296</v>
      </c>
      <c r="O153" s="7">
        <v>0</v>
      </c>
      <c r="P153" s="7">
        <v>0</v>
      </c>
      <c r="Q153" s="7">
        <v>183.32</v>
      </c>
      <c r="R153" s="7">
        <v>0</v>
      </c>
      <c r="S153" s="7">
        <v>0</v>
      </c>
      <c r="T153" s="7">
        <v>51.852857142857097</v>
      </c>
      <c r="U153" s="7">
        <v>0</v>
      </c>
      <c r="V153" s="7">
        <v>107.34857142857101</v>
      </c>
      <c r="W153" s="7">
        <v>17.325714285714302</v>
      </c>
      <c r="X153" s="7">
        <v>0</v>
      </c>
      <c r="Y153" s="7">
        <v>0</v>
      </c>
      <c r="Z153" s="7">
        <v>167.36</v>
      </c>
      <c r="AA153" s="7">
        <v>779.22666666666703</v>
      </c>
      <c r="AB153" s="7">
        <v>0</v>
      </c>
      <c r="AC153" s="7">
        <v>1579.88571428571</v>
      </c>
      <c r="AD153" s="7">
        <v>0</v>
      </c>
      <c r="AE153" s="7">
        <v>454.857142857143</v>
      </c>
      <c r="AF153" s="7">
        <v>0</v>
      </c>
      <c r="AG153" s="7">
        <v>0</v>
      </c>
      <c r="AH153" s="7">
        <v>262.81333333333299</v>
      </c>
      <c r="AI153" s="7">
        <v>3899.62857142857</v>
      </c>
      <c r="AJ153" s="7">
        <v>723.28571428571399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1164.57142857143</v>
      </c>
      <c r="BP153" s="7">
        <v>1.71428571428572</v>
      </c>
      <c r="BS153" s="7">
        <v>0</v>
      </c>
      <c r="BT153" s="7">
        <v>6107.5714285714303</v>
      </c>
      <c r="BU153" s="7">
        <v>4488.8571428571404</v>
      </c>
      <c r="BV153" s="7">
        <v>68.914285714285697</v>
      </c>
      <c r="BW153" s="7">
        <v>1013.50285714286</v>
      </c>
      <c r="BX153" s="7">
        <v>418.28571428571399</v>
      </c>
      <c r="BY153" s="7">
        <v>0</v>
      </c>
      <c r="BZ153" s="7">
        <v>0</v>
      </c>
      <c r="CA153" s="7">
        <v>301.54285714285697</v>
      </c>
      <c r="CB153" s="7">
        <v>7143.7714285714301</v>
      </c>
      <c r="CC153" s="7">
        <v>97.257142857142895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0</v>
      </c>
      <c r="CK153" s="7">
        <v>2050.7857142857101</v>
      </c>
      <c r="CL153" s="7">
        <v>0</v>
      </c>
      <c r="CM153" s="7">
        <v>0</v>
      </c>
      <c r="CN153" s="7">
        <v>0</v>
      </c>
      <c r="CO153" s="7">
        <v>0</v>
      </c>
      <c r="CP153" s="7">
        <v>66.857142857142904</v>
      </c>
      <c r="CQ153" s="7">
        <v>0</v>
      </c>
      <c r="CR153" s="7">
        <v>1095.9942857142901</v>
      </c>
      <c r="CS153" s="7">
        <v>0</v>
      </c>
      <c r="CT153" s="7">
        <v>0</v>
      </c>
      <c r="CU153" s="7">
        <v>1196.1771428571401</v>
      </c>
      <c r="CV153" s="7">
        <v>0</v>
      </c>
      <c r="CW153" s="7">
        <v>0</v>
      </c>
      <c r="CX153" s="7">
        <v>1627.6071428571399</v>
      </c>
      <c r="CY153" s="7">
        <v>0</v>
      </c>
      <c r="CZ153" s="7">
        <v>3930.5</v>
      </c>
      <c r="DA153" s="7">
        <v>3354.4285714285702</v>
      </c>
      <c r="DB153" s="7">
        <v>865.92857142857201</v>
      </c>
      <c r="DC153" s="7">
        <v>9.0857142857142801</v>
      </c>
      <c r="DD153" s="7">
        <v>901.92857142857201</v>
      </c>
      <c r="DE153" s="7">
        <v>2367.7142857142799</v>
      </c>
      <c r="DF153" s="7">
        <v>437.05714285714299</v>
      </c>
      <c r="DG153" s="7">
        <v>0</v>
      </c>
      <c r="DH153" s="7">
        <v>0</v>
      </c>
      <c r="DI153" s="7">
        <v>0</v>
      </c>
      <c r="DJ153" s="7">
        <v>0.238095238095241</v>
      </c>
      <c r="DK153" s="7">
        <v>0</v>
      </c>
      <c r="DL153" s="7">
        <v>0</v>
      </c>
      <c r="DM153" s="7">
        <v>0</v>
      </c>
      <c r="DN153" s="7">
        <v>0</v>
      </c>
      <c r="DO153" s="7">
        <v>0</v>
      </c>
      <c r="DP153" s="7">
        <v>0</v>
      </c>
      <c r="DQ153" s="7">
        <v>0</v>
      </c>
      <c r="DS153" s="7">
        <v>0</v>
      </c>
      <c r="DT153" s="7">
        <v>0</v>
      </c>
      <c r="DU153" s="7">
        <v>54193.809428571403</v>
      </c>
      <c r="DV153" s="7" t="s">
        <v>464</v>
      </c>
    </row>
    <row r="154" spans="1:126" x14ac:dyDescent="0.2">
      <c r="A154" s="8" t="s">
        <v>465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  <c r="BY154" s="7">
        <v>0</v>
      </c>
      <c r="BZ154" s="7">
        <v>0</v>
      </c>
      <c r="CA154" s="7">
        <v>0</v>
      </c>
      <c r="CB154" s="7">
        <v>0</v>
      </c>
      <c r="CC154" s="7">
        <v>0</v>
      </c>
      <c r="CD154" s="7">
        <v>0</v>
      </c>
      <c r="CE154" s="7">
        <v>0</v>
      </c>
      <c r="CF154" s="7">
        <v>0</v>
      </c>
      <c r="CG154" s="7">
        <v>0</v>
      </c>
      <c r="CH154" s="7">
        <v>0</v>
      </c>
      <c r="CI154" s="7">
        <v>0</v>
      </c>
      <c r="CJ154" s="7">
        <v>0</v>
      </c>
      <c r="CK154" s="7">
        <v>0</v>
      </c>
      <c r="CL154" s="7">
        <v>0</v>
      </c>
      <c r="CM154" s="7">
        <v>0</v>
      </c>
      <c r="CN154" s="7">
        <v>0</v>
      </c>
      <c r="CO154" s="7">
        <v>0</v>
      </c>
      <c r="CP154" s="7">
        <v>0</v>
      </c>
      <c r="CQ154" s="7">
        <v>0</v>
      </c>
      <c r="CR154" s="7">
        <v>0</v>
      </c>
      <c r="CS154" s="7">
        <v>0</v>
      </c>
      <c r="CT154" s="7">
        <v>0</v>
      </c>
      <c r="CU154" s="7">
        <v>0</v>
      </c>
      <c r="CV154" s="7">
        <v>0</v>
      </c>
      <c r="CW154" s="7">
        <v>0</v>
      </c>
      <c r="CX154" s="7">
        <v>0</v>
      </c>
      <c r="CY154" s="7">
        <v>0</v>
      </c>
      <c r="CZ154" s="7">
        <v>0</v>
      </c>
      <c r="DA154" s="7">
        <v>0</v>
      </c>
      <c r="DB154" s="7">
        <v>0</v>
      </c>
      <c r="DC154" s="7">
        <v>0</v>
      </c>
      <c r="DD154" s="7">
        <v>0</v>
      </c>
      <c r="DE154" s="7">
        <v>0</v>
      </c>
      <c r="DF154" s="7">
        <v>0</v>
      </c>
      <c r="DG154" s="7">
        <v>0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</v>
      </c>
      <c r="DQ154" s="7">
        <v>0</v>
      </c>
      <c r="DS154" s="7">
        <v>0</v>
      </c>
      <c r="DT154" s="7">
        <v>0</v>
      </c>
      <c r="DU154" s="7">
        <v>0</v>
      </c>
      <c r="DV154" s="7" t="s">
        <v>465</v>
      </c>
    </row>
    <row r="155" spans="1:126" x14ac:dyDescent="0.2">
      <c r="A155" s="8" t="s">
        <v>466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 s="7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0</v>
      </c>
      <c r="CL155" s="7">
        <v>0</v>
      </c>
      <c r="CM155" s="7">
        <v>0</v>
      </c>
      <c r="CN155" s="7">
        <v>0</v>
      </c>
      <c r="CO155" s="7">
        <v>0</v>
      </c>
      <c r="CP155" s="7">
        <v>0</v>
      </c>
      <c r="CQ155" s="7">
        <v>0</v>
      </c>
      <c r="CR155" s="7">
        <v>0</v>
      </c>
      <c r="CS155" s="7">
        <v>0</v>
      </c>
      <c r="CT155" s="7">
        <v>0</v>
      </c>
      <c r="CU155" s="7">
        <v>0</v>
      </c>
      <c r="CV155" s="7">
        <v>0</v>
      </c>
      <c r="CW155" s="7">
        <v>0</v>
      </c>
      <c r="CX155" s="7">
        <v>0</v>
      </c>
      <c r="CY155" s="7">
        <v>0</v>
      </c>
      <c r="CZ155" s="7">
        <v>0</v>
      </c>
      <c r="DA155" s="7">
        <v>0</v>
      </c>
      <c r="DB155" s="7">
        <v>0</v>
      </c>
      <c r="DC155" s="7">
        <v>0</v>
      </c>
      <c r="DD155" s="7">
        <v>0</v>
      </c>
      <c r="DE155" s="7">
        <v>0</v>
      </c>
      <c r="DF155" s="7">
        <v>0</v>
      </c>
      <c r="DG155" s="7">
        <v>0</v>
      </c>
      <c r="DH155" s="7">
        <v>0</v>
      </c>
      <c r="DI155" s="7">
        <v>0</v>
      </c>
      <c r="DJ155" s="7">
        <v>0</v>
      </c>
      <c r="DK155" s="7">
        <v>0</v>
      </c>
      <c r="DL155" s="7">
        <v>0</v>
      </c>
      <c r="DM155" s="7">
        <v>0</v>
      </c>
      <c r="DN155" s="7">
        <v>0</v>
      </c>
      <c r="DO155" s="7">
        <v>0</v>
      </c>
      <c r="DP155" s="7">
        <v>0</v>
      </c>
      <c r="DQ155" s="7">
        <v>0</v>
      </c>
      <c r="DS155" s="7">
        <v>0</v>
      </c>
      <c r="DT155" s="7">
        <v>0</v>
      </c>
      <c r="DU155" s="7">
        <v>0</v>
      </c>
      <c r="DV155" s="7" t="s">
        <v>466</v>
      </c>
    </row>
    <row r="156" spans="1:126" x14ac:dyDescent="0.2">
      <c r="A156" s="8"/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  <c r="BY156" s="7">
        <v>0</v>
      </c>
      <c r="BZ156" s="7">
        <v>0</v>
      </c>
      <c r="CA156" s="7">
        <v>0</v>
      </c>
      <c r="CB156" s="7">
        <v>0</v>
      </c>
      <c r="CC156" s="7">
        <v>0</v>
      </c>
      <c r="CD156" s="7">
        <v>0</v>
      </c>
      <c r="CE156" s="7">
        <v>0</v>
      </c>
      <c r="CF156" s="7">
        <v>0</v>
      </c>
      <c r="CG156" s="7">
        <v>0</v>
      </c>
      <c r="CH156" s="7">
        <v>0</v>
      </c>
      <c r="CI156" s="7">
        <v>0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0</v>
      </c>
      <c r="CP156" s="7">
        <v>0</v>
      </c>
      <c r="CQ156" s="7">
        <v>0</v>
      </c>
      <c r="CR156" s="7">
        <v>0</v>
      </c>
      <c r="CS156" s="7">
        <v>0</v>
      </c>
      <c r="CT156" s="7">
        <v>0</v>
      </c>
      <c r="CU156" s="7">
        <v>0</v>
      </c>
      <c r="CV156" s="7">
        <v>0</v>
      </c>
      <c r="CW156" s="7">
        <v>0</v>
      </c>
      <c r="CX156" s="7">
        <v>0</v>
      </c>
      <c r="CY156" s="7">
        <v>0</v>
      </c>
      <c r="CZ156" s="7">
        <v>0</v>
      </c>
      <c r="DA156" s="7">
        <v>0</v>
      </c>
      <c r="DB156" s="7">
        <v>0</v>
      </c>
      <c r="DC156" s="7">
        <v>0</v>
      </c>
      <c r="DD156" s="7">
        <v>0</v>
      </c>
      <c r="DE156" s="7">
        <v>0</v>
      </c>
      <c r="DF156" s="7">
        <v>0</v>
      </c>
      <c r="DG156" s="7">
        <v>0</v>
      </c>
      <c r="DH156" s="7">
        <v>0</v>
      </c>
      <c r="DI156" s="7">
        <v>0</v>
      </c>
      <c r="DJ156" s="7">
        <v>0</v>
      </c>
      <c r="DK156" s="7">
        <v>0</v>
      </c>
      <c r="DL156" s="7">
        <v>0</v>
      </c>
      <c r="DM156" s="7">
        <v>0</v>
      </c>
      <c r="DN156" s="7">
        <v>0</v>
      </c>
      <c r="DO156" s="7">
        <v>0</v>
      </c>
      <c r="DP156" s="7">
        <v>0</v>
      </c>
      <c r="DQ156" s="7">
        <v>0</v>
      </c>
      <c r="DS156" s="7">
        <v>0</v>
      </c>
      <c r="DT156" s="7">
        <v>0</v>
      </c>
      <c r="DU156" s="7">
        <v>0</v>
      </c>
    </row>
    <row r="157" spans="1:126" x14ac:dyDescent="0.2">
      <c r="A157" s="8"/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0</v>
      </c>
      <c r="CL157" s="7">
        <v>0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0</v>
      </c>
      <c r="CU157" s="7">
        <v>0</v>
      </c>
      <c r="CV157" s="7">
        <v>0</v>
      </c>
      <c r="CW157" s="7">
        <v>0</v>
      </c>
      <c r="CX157" s="7">
        <v>0</v>
      </c>
      <c r="CY157" s="7">
        <v>0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S157" s="7">
        <v>0</v>
      </c>
      <c r="DT157" s="7">
        <v>0</v>
      </c>
      <c r="DU157" s="7">
        <v>0</v>
      </c>
    </row>
    <row r="158" spans="1:126" x14ac:dyDescent="0.2">
      <c r="A158" s="8" t="s">
        <v>477</v>
      </c>
      <c r="B158" s="7">
        <v>3168.69969660895</v>
      </c>
      <c r="C158" s="7">
        <v>948.68</v>
      </c>
      <c r="D158" s="7">
        <v>28.49</v>
      </c>
      <c r="E158" s="7">
        <v>295.07768115942002</v>
      </c>
      <c r="F158" s="7">
        <v>1486.6817645931301</v>
      </c>
      <c r="G158" s="7">
        <v>691.55989564007405</v>
      </c>
      <c r="H158" s="7">
        <v>451.61290322580697</v>
      </c>
      <c r="I158" s="7">
        <v>36.630000000000003</v>
      </c>
      <c r="J158" s="7">
        <v>486.236388888889</v>
      </c>
      <c r="K158" s="7">
        <v>638.91868852459004</v>
      </c>
      <c r="L158" s="7">
        <v>277.09818181818201</v>
      </c>
      <c r="M158" s="7">
        <v>407.68</v>
      </c>
      <c r="N158" s="7">
        <v>16886.4895089294</v>
      </c>
      <c r="O158" s="7">
        <v>334.48261904761898</v>
      </c>
      <c r="P158" s="7">
        <v>908.77935200645004</v>
      </c>
      <c r="Q158" s="7">
        <v>902.80147058823502</v>
      </c>
      <c r="R158" s="7">
        <v>24.3357142857143</v>
      </c>
      <c r="S158" s="7">
        <v>609.9</v>
      </c>
      <c r="T158" s="7">
        <v>2025.2803061289701</v>
      </c>
      <c r="U158" s="7">
        <v>856.95804223476603</v>
      </c>
      <c r="V158" s="7">
        <v>948.46475765905302</v>
      </c>
      <c r="W158" s="7">
        <v>190.020625</v>
      </c>
      <c r="X158" s="7">
        <v>1209.4785714285699</v>
      </c>
      <c r="Y158" s="7">
        <v>60.207142857142799</v>
      </c>
      <c r="Z158" s="7">
        <v>217</v>
      </c>
      <c r="AA158" s="7">
        <v>928.34394007855303</v>
      </c>
      <c r="AB158" s="7">
        <v>323.191415525114</v>
      </c>
      <c r="AC158" s="7">
        <v>4127.4964285714304</v>
      </c>
      <c r="AD158" s="7">
        <v>684.73486024844703</v>
      </c>
      <c r="AE158" s="7">
        <v>963.25384615384598</v>
      </c>
      <c r="AF158" s="7">
        <v>27.814026360544901</v>
      </c>
      <c r="AG158" s="7">
        <v>390.20520446096498</v>
      </c>
      <c r="AH158" s="7">
        <v>500.36028246601097</v>
      </c>
      <c r="AI158" s="7">
        <v>4539.2863876984802</v>
      </c>
      <c r="AJ158" s="7">
        <v>2799.28125</v>
      </c>
      <c r="AK158" s="7">
        <v>10.7785714285714</v>
      </c>
      <c r="AL158" s="7">
        <v>178.88228487395</v>
      </c>
      <c r="AM158" s="7">
        <v>44.24</v>
      </c>
      <c r="AN158" s="7">
        <v>0</v>
      </c>
      <c r="AO158" s="7">
        <v>0</v>
      </c>
      <c r="AP158" s="7">
        <v>4055.4213443662402</v>
      </c>
      <c r="AQ158" s="7">
        <v>934.66639880952403</v>
      </c>
      <c r="AR158" s="7">
        <v>1090.5148809523801</v>
      </c>
      <c r="AS158" s="7">
        <v>1064.4985252773499</v>
      </c>
      <c r="AT158" s="7">
        <v>286.39999999999998</v>
      </c>
      <c r="AU158" s="7">
        <v>797.625</v>
      </c>
      <c r="AV158" s="7">
        <v>162.499295774648</v>
      </c>
      <c r="AW158" s="7">
        <v>622.392857142857</v>
      </c>
      <c r="AX158" s="7">
        <v>532.39333333333298</v>
      </c>
      <c r="AY158" s="7">
        <v>309.60000000000002</v>
      </c>
      <c r="AZ158" s="7">
        <v>116.125</v>
      </c>
      <c r="BA158" s="7">
        <v>0</v>
      </c>
      <c r="BB158" s="7">
        <v>1017.5</v>
      </c>
      <c r="BC158" s="7">
        <v>216.46643939393999</v>
      </c>
      <c r="BD158" s="7">
        <v>2802.2621381133099</v>
      </c>
      <c r="BE158" s="7">
        <v>558.28984557109595</v>
      </c>
      <c r="BF158" s="7">
        <v>2843.2594741567</v>
      </c>
      <c r="BH158" s="7">
        <v>138.26688718662999</v>
      </c>
      <c r="BI158" s="7">
        <v>519.15</v>
      </c>
      <c r="BJ158" s="7">
        <v>0</v>
      </c>
      <c r="BK158" s="7">
        <v>117.0203125</v>
      </c>
      <c r="BL158" s="7">
        <v>542.89509180791003</v>
      </c>
      <c r="BM158" s="7">
        <v>486</v>
      </c>
      <c r="BN158" s="7">
        <v>507.56359011627899</v>
      </c>
      <c r="BO158" s="7">
        <v>1436.0126903883399</v>
      </c>
      <c r="BP158" s="7">
        <v>307.39999999999998</v>
      </c>
      <c r="BS158" s="7">
        <v>54.486160714285802</v>
      </c>
      <c r="BT158" s="7">
        <v>13488.5770356754</v>
      </c>
      <c r="BU158" s="7">
        <v>11759.0492716925</v>
      </c>
      <c r="BV158" s="7">
        <v>197.672727272727</v>
      </c>
      <c r="BW158" s="7">
        <v>2164.7249999999999</v>
      </c>
      <c r="BX158" s="7">
        <v>416.625</v>
      </c>
      <c r="BY158" s="7">
        <v>40.178571428571402</v>
      </c>
      <c r="BZ158" s="7">
        <v>35.764285714285698</v>
      </c>
      <c r="CA158" s="7">
        <v>200.22499999999999</v>
      </c>
      <c r="CB158" s="7">
        <v>438.40752747252702</v>
      </c>
      <c r="CC158" s="7">
        <v>460.24243131868099</v>
      </c>
      <c r="CD158" s="7">
        <v>0</v>
      </c>
      <c r="CE158" s="7">
        <v>127.111875</v>
      </c>
      <c r="CF158" s="7">
        <v>52.125</v>
      </c>
      <c r="CG158" s="7">
        <v>280.31826042378702</v>
      </c>
      <c r="CH158" s="7">
        <v>313.693095238095</v>
      </c>
      <c r="CI158" s="7">
        <v>73.825892857142804</v>
      </c>
      <c r="CJ158" s="7">
        <v>93.630008710801405</v>
      </c>
      <c r="CK158" s="7">
        <v>666.64052038953196</v>
      </c>
      <c r="CL158" s="7">
        <v>56.8</v>
      </c>
      <c r="CM158" s="7">
        <v>75.84</v>
      </c>
      <c r="CN158" s="7">
        <v>9.7599999999999891</v>
      </c>
      <c r="CO158" s="7">
        <v>0</v>
      </c>
      <c r="CP158" s="7">
        <v>83.55</v>
      </c>
      <c r="CQ158" s="7">
        <v>32</v>
      </c>
      <c r="CR158" s="7">
        <v>1524.1241489361701</v>
      </c>
      <c r="CS158" s="7">
        <v>84.471428571428604</v>
      </c>
      <c r="CT158" s="7">
        <v>892.04918358951397</v>
      </c>
      <c r="CU158" s="7">
        <v>0</v>
      </c>
      <c r="CV158" s="7">
        <v>336.50660714285698</v>
      </c>
      <c r="CW158" s="7">
        <v>224.56963685770799</v>
      </c>
      <c r="CX158" s="7">
        <v>1542.076336335</v>
      </c>
      <c r="CY158" s="7">
        <v>0</v>
      </c>
      <c r="CZ158" s="7">
        <v>3180.9170101970199</v>
      </c>
      <c r="DA158" s="7">
        <v>3383.4590031511002</v>
      </c>
      <c r="DB158" s="7">
        <v>947.80681818181802</v>
      </c>
      <c r="DC158" s="7">
        <v>76.8</v>
      </c>
      <c r="DD158" s="7">
        <v>1095</v>
      </c>
      <c r="DE158" s="7">
        <v>450.083333333334</v>
      </c>
      <c r="DF158" s="7">
        <v>1558.7491765314601</v>
      </c>
      <c r="DG158" s="7">
        <v>536.85244785076804</v>
      </c>
      <c r="DH158" s="7">
        <v>722.70926563396495</v>
      </c>
      <c r="DI158" s="7">
        <v>0</v>
      </c>
      <c r="DJ158" s="7">
        <v>98.375</v>
      </c>
      <c r="DK158" s="7">
        <v>84.178571428571402</v>
      </c>
      <c r="DL158" s="7">
        <v>0</v>
      </c>
      <c r="DM158" s="7">
        <v>245.32212885154101</v>
      </c>
      <c r="DN158" s="7">
        <v>681.06919642857201</v>
      </c>
      <c r="DO158" s="7">
        <v>0</v>
      </c>
      <c r="DP158" s="7">
        <v>0</v>
      </c>
      <c r="DQ158" s="7">
        <v>0</v>
      </c>
      <c r="DS158" s="7">
        <v>0</v>
      </c>
      <c r="DT158" s="7">
        <v>0</v>
      </c>
      <c r="DU158" s="7">
        <v>119860.021870311</v>
      </c>
      <c r="DV158" s="7" t="s">
        <v>477</v>
      </c>
    </row>
    <row r="159" spans="1:126" x14ac:dyDescent="0.2">
      <c r="A159" s="8" t="s">
        <v>478</v>
      </c>
      <c r="B159" s="7">
        <v>3168.69969660895</v>
      </c>
      <c r="C159" s="7">
        <v>948.68</v>
      </c>
      <c r="D159" s="7">
        <v>43.29</v>
      </c>
      <c r="E159" s="7">
        <v>295.07768115942002</v>
      </c>
      <c r="F159" s="7">
        <v>1519.9217645931301</v>
      </c>
      <c r="G159" s="7">
        <v>1213.45751468769</v>
      </c>
      <c r="H159" s="7">
        <v>451.61290322580697</v>
      </c>
      <c r="I159" s="7">
        <v>36.630000000000003</v>
      </c>
      <c r="J159" s="7">
        <v>445.75117149758501</v>
      </c>
      <c r="K159" s="7">
        <v>6000</v>
      </c>
      <c r="L159" s="7">
        <v>395.81818181818198</v>
      </c>
      <c r="M159" s="7">
        <v>407.68</v>
      </c>
      <c r="N159" s="7">
        <v>10251.7462831229</v>
      </c>
      <c r="O159" s="7">
        <v>463.435</v>
      </c>
      <c r="P159" s="7">
        <v>924.00792343502201</v>
      </c>
      <c r="Q159" s="7">
        <v>902.80147058823502</v>
      </c>
      <c r="R159" s="7">
        <v>121.65</v>
      </c>
      <c r="S159" s="7">
        <v>1289.0999999999999</v>
      </c>
      <c r="T159" s="7">
        <v>2045.5893305192201</v>
      </c>
      <c r="U159" s="7">
        <v>1677.31804223477</v>
      </c>
      <c r="V159" s="7">
        <v>706.864757659053</v>
      </c>
      <c r="W159" s="7">
        <v>190.020625</v>
      </c>
      <c r="X159" s="7">
        <v>1609.65</v>
      </c>
      <c r="Y159" s="7">
        <v>85.35</v>
      </c>
      <c r="Z159" s="7">
        <v>217</v>
      </c>
      <c r="AA159" s="7">
        <v>891.31727341188696</v>
      </c>
      <c r="AB159" s="7">
        <v>606.49808219178101</v>
      </c>
      <c r="AC159" s="7">
        <v>4127.4964285714304</v>
      </c>
      <c r="AD159" s="7">
        <v>745.07771739130396</v>
      </c>
      <c r="AE159" s="7">
        <v>963.25384615384701</v>
      </c>
      <c r="AF159" s="7">
        <v>114.394026360545</v>
      </c>
      <c r="AG159" s="7">
        <v>505.40520446096502</v>
      </c>
      <c r="AH159" s="7">
        <v>500.36028246601097</v>
      </c>
      <c r="AI159" s="7">
        <v>4539.2863876984802</v>
      </c>
      <c r="AJ159" s="7">
        <v>2799.28125</v>
      </c>
      <c r="AK159" s="7">
        <v>24.15</v>
      </c>
      <c r="AL159" s="7">
        <v>308.66366880252099</v>
      </c>
      <c r="AM159" s="7">
        <v>63.44</v>
      </c>
      <c r="AN159" s="7">
        <v>0</v>
      </c>
      <c r="AO159" s="7">
        <v>0</v>
      </c>
      <c r="AP159" s="7">
        <v>12086.3876905201</v>
      </c>
      <c r="AQ159" s="7">
        <v>727.11084325396803</v>
      </c>
      <c r="AR159" s="7">
        <v>1127.5148809523801</v>
      </c>
      <c r="AS159" s="7">
        <v>3791.37852527735</v>
      </c>
      <c r="AT159" s="7">
        <v>351.2</v>
      </c>
      <c r="AU159" s="7">
        <v>797.625</v>
      </c>
      <c r="AV159" s="7">
        <v>162.499295774648</v>
      </c>
      <c r="AW159" s="7">
        <v>623.19285714285695</v>
      </c>
      <c r="AX159" s="7">
        <v>533.19333333333304</v>
      </c>
      <c r="AY159" s="7">
        <v>309.60000000000002</v>
      </c>
      <c r="AZ159" s="7">
        <v>116.125</v>
      </c>
      <c r="BA159" s="7">
        <v>0</v>
      </c>
      <c r="BB159" s="7">
        <v>1017.5</v>
      </c>
      <c r="BC159" s="7">
        <v>224.46643939393999</v>
      </c>
      <c r="BD159" s="7">
        <v>2115.9766023990201</v>
      </c>
      <c r="BE159" s="7">
        <v>586.28984557109595</v>
      </c>
      <c r="BF159" s="7">
        <v>5244.6994741566996</v>
      </c>
      <c r="BH159" s="7">
        <v>138.26688718662999</v>
      </c>
      <c r="BI159" s="7">
        <v>519.15</v>
      </c>
      <c r="BJ159" s="7">
        <v>0</v>
      </c>
      <c r="BK159" s="7">
        <v>117.0203125</v>
      </c>
      <c r="BL159" s="7">
        <v>542.89509180791003</v>
      </c>
      <c r="BM159" s="7">
        <v>598.79999999999995</v>
      </c>
      <c r="BN159" s="7">
        <v>509.06359011627899</v>
      </c>
      <c r="BO159" s="7">
        <v>1436.0126903883399</v>
      </c>
      <c r="BP159" s="7">
        <v>307.39999999999998</v>
      </c>
      <c r="BS159" s="7">
        <v>58.086160714285803</v>
      </c>
      <c r="BT159" s="7">
        <v>16070.741565567299</v>
      </c>
      <c r="BU159" s="7">
        <v>17611.627843121099</v>
      </c>
      <c r="BV159" s="7">
        <v>197.672727272727</v>
      </c>
      <c r="BW159" s="7">
        <v>2164.7249999999999</v>
      </c>
      <c r="BX159" s="7">
        <v>416.625</v>
      </c>
      <c r="BY159" s="7">
        <v>57.15</v>
      </c>
      <c r="BZ159" s="7">
        <v>59.25</v>
      </c>
      <c r="CA159" s="7">
        <v>200.22499999999999</v>
      </c>
      <c r="CB159" s="7">
        <v>368.32841354847602</v>
      </c>
      <c r="CC159" s="7">
        <v>523.14243131868102</v>
      </c>
      <c r="CD159" s="7">
        <v>0</v>
      </c>
      <c r="CE159" s="7">
        <v>203.91187500000001</v>
      </c>
      <c r="CF159" s="7">
        <v>73.125</v>
      </c>
      <c r="CG159" s="7">
        <v>439.28968899521499</v>
      </c>
      <c r="CH159" s="7">
        <v>336.95499999999998</v>
      </c>
      <c r="CI159" s="7">
        <v>108.325892857143</v>
      </c>
      <c r="CJ159" s="7">
        <v>95.272865853658502</v>
      </c>
      <c r="CK159" s="7">
        <v>666.64052038953105</v>
      </c>
      <c r="CL159" s="7">
        <v>180</v>
      </c>
      <c r="CM159" s="7">
        <v>180</v>
      </c>
      <c r="CN159" s="7">
        <v>180</v>
      </c>
      <c r="CO159" s="7">
        <v>0</v>
      </c>
      <c r="CP159" s="7">
        <v>83.55</v>
      </c>
      <c r="CQ159" s="7">
        <v>320</v>
      </c>
      <c r="CR159" s="7">
        <v>1524.1241489361701</v>
      </c>
      <c r="CS159" s="7">
        <v>91.5</v>
      </c>
      <c r="CT159" s="7">
        <v>920.84918358951404</v>
      </c>
      <c r="CU159" s="7">
        <v>0</v>
      </c>
      <c r="CV159" s="7">
        <v>1260.30660714286</v>
      </c>
      <c r="CW159" s="7">
        <v>233.47463685770799</v>
      </c>
      <c r="CX159" s="7">
        <v>1968.638836335</v>
      </c>
      <c r="CY159" s="7">
        <v>0</v>
      </c>
      <c r="CZ159" s="7">
        <v>4623.9638851970203</v>
      </c>
      <c r="DA159" s="7">
        <v>3383.4590031511002</v>
      </c>
      <c r="DB159" s="7">
        <v>947.80681818181802</v>
      </c>
      <c r="DC159" s="7">
        <v>76.8</v>
      </c>
      <c r="DD159" s="7">
        <v>1095</v>
      </c>
      <c r="DE159" s="7">
        <v>450.08333333333297</v>
      </c>
      <c r="DF159" s="7">
        <v>313.434890817172</v>
      </c>
      <c r="DG159" s="7">
        <v>610.47149546981598</v>
      </c>
      <c r="DH159" s="7">
        <v>955.18545611015497</v>
      </c>
      <c r="DI159" s="7">
        <v>125.982886904762</v>
      </c>
      <c r="DJ159" s="7">
        <v>98.375</v>
      </c>
      <c r="DK159" s="7">
        <v>93.75</v>
      </c>
      <c r="DL159" s="7">
        <v>0</v>
      </c>
      <c r="DM159" s="7">
        <v>538.94117647058795</v>
      </c>
      <c r="DN159" s="7">
        <v>1051.640625</v>
      </c>
      <c r="DO159" s="7">
        <v>0</v>
      </c>
      <c r="DP159" s="7">
        <v>0</v>
      </c>
      <c r="DQ159" s="7">
        <v>0</v>
      </c>
      <c r="DS159" s="7">
        <v>0</v>
      </c>
      <c r="DT159" s="7">
        <v>0</v>
      </c>
      <c r="DU159" s="7">
        <v>146541.57784156801</v>
      </c>
      <c r="DV159" s="7" t="s">
        <v>478</v>
      </c>
    </row>
    <row r="160" spans="1:126" x14ac:dyDescent="0.2">
      <c r="A160" s="8" t="s">
        <v>479</v>
      </c>
      <c r="B160" s="7">
        <v>3168.69969660895</v>
      </c>
      <c r="C160" s="7">
        <v>948.68</v>
      </c>
      <c r="D160" s="7">
        <v>43.29</v>
      </c>
      <c r="E160" s="7">
        <v>295.07768115942002</v>
      </c>
      <c r="F160" s="7">
        <v>1469.9217645931201</v>
      </c>
      <c r="G160" s="7">
        <v>720.06751468769301</v>
      </c>
      <c r="H160" s="7">
        <v>451.61290322580697</v>
      </c>
      <c r="I160" s="7">
        <v>36.630000000000003</v>
      </c>
      <c r="J160" s="7">
        <v>455.40717149758501</v>
      </c>
      <c r="K160" s="7">
        <v>638.91868852459004</v>
      </c>
      <c r="L160" s="7">
        <v>395.81818181818198</v>
      </c>
      <c r="M160" s="7">
        <v>407.68</v>
      </c>
      <c r="N160" s="7">
        <v>17762.018283122899</v>
      </c>
      <c r="O160" s="7">
        <v>463.435</v>
      </c>
      <c r="P160" s="7">
        <v>924.00792343502098</v>
      </c>
      <c r="Q160" s="7">
        <v>902.80147058823502</v>
      </c>
      <c r="R160" s="7">
        <v>121.65</v>
      </c>
      <c r="S160" s="7">
        <v>1289.0999999999999</v>
      </c>
      <c r="T160" s="7">
        <v>2045.5893305192201</v>
      </c>
      <c r="U160" s="7">
        <v>1677.31804223477</v>
      </c>
      <c r="V160" s="7">
        <v>706.86475765905402</v>
      </c>
      <c r="W160" s="7">
        <v>190.020625</v>
      </c>
      <c r="X160" s="7">
        <v>1609.65</v>
      </c>
      <c r="Y160" s="7">
        <v>85.349999999999895</v>
      </c>
      <c r="Z160" s="7">
        <v>217</v>
      </c>
      <c r="AA160" s="7">
        <v>891.31727341188605</v>
      </c>
      <c r="AB160" s="7">
        <v>606.49808219178101</v>
      </c>
      <c r="AC160" s="7">
        <v>4127.4964285714304</v>
      </c>
      <c r="AD160" s="7">
        <v>745.07771739130499</v>
      </c>
      <c r="AE160" s="7">
        <v>963.25384615384701</v>
      </c>
      <c r="AF160" s="7">
        <v>114.394026360545</v>
      </c>
      <c r="AG160" s="7">
        <v>505.40520446096502</v>
      </c>
      <c r="AH160" s="7">
        <v>500.36028246601097</v>
      </c>
      <c r="AI160" s="7">
        <v>11274.965968979301</v>
      </c>
      <c r="AJ160" s="7">
        <v>2799.28125</v>
      </c>
      <c r="AK160" s="7">
        <v>24.15</v>
      </c>
      <c r="AL160" s="7">
        <v>308.66366880252099</v>
      </c>
      <c r="AM160" s="7">
        <v>63.44</v>
      </c>
      <c r="AN160" s="7">
        <v>0</v>
      </c>
      <c r="AO160" s="7">
        <v>0</v>
      </c>
      <c r="AP160" s="7">
        <v>3619.57519052008</v>
      </c>
      <c r="AQ160" s="7">
        <v>0</v>
      </c>
      <c r="AR160" s="7">
        <v>4117.2291666666697</v>
      </c>
      <c r="AS160" s="7">
        <v>1741.66943436826</v>
      </c>
      <c r="AT160" s="7">
        <v>351.2</v>
      </c>
      <c r="AU160" s="7">
        <v>797.625</v>
      </c>
      <c r="AV160" s="7">
        <v>162.499295774648</v>
      </c>
      <c r="AW160" s="7">
        <v>623.19285714285695</v>
      </c>
      <c r="AX160" s="7">
        <v>533.19333333333304</v>
      </c>
      <c r="AY160" s="7">
        <v>309.60000000000002</v>
      </c>
      <c r="AZ160" s="7">
        <v>116.125</v>
      </c>
      <c r="BA160" s="7">
        <v>0</v>
      </c>
      <c r="BB160" s="7">
        <v>1017.5</v>
      </c>
      <c r="BC160" s="7">
        <v>224.46643939393999</v>
      </c>
      <c r="BD160" s="7">
        <v>8163.5705624124603</v>
      </c>
      <c r="BE160" s="7">
        <v>586.28984557109595</v>
      </c>
      <c r="BF160" s="7">
        <v>5744.6994741566996</v>
      </c>
      <c r="BH160" s="7">
        <v>138.26688718662999</v>
      </c>
      <c r="BI160" s="7">
        <v>519.15</v>
      </c>
      <c r="BJ160" s="7">
        <v>0</v>
      </c>
      <c r="BK160" s="7">
        <v>117.0203125</v>
      </c>
      <c r="BL160" s="7">
        <v>542.89509180791003</v>
      </c>
      <c r="BM160" s="7">
        <v>598.79999999999995</v>
      </c>
      <c r="BN160" s="7">
        <v>509.06359011627899</v>
      </c>
      <c r="BO160" s="7">
        <v>1531.07702862363</v>
      </c>
      <c r="BP160" s="7">
        <v>307.39999999999998</v>
      </c>
      <c r="BS160" s="7">
        <v>58.086160714285803</v>
      </c>
      <c r="BT160" s="7">
        <v>22722.039930472001</v>
      </c>
      <c r="BU160" s="7">
        <v>12618.984985978201</v>
      </c>
      <c r="BV160" s="7">
        <v>197.672727272727</v>
      </c>
      <c r="BW160" s="7">
        <v>2164.7249999999999</v>
      </c>
      <c r="BX160" s="7">
        <v>416.625</v>
      </c>
      <c r="BY160" s="7">
        <v>57.15</v>
      </c>
      <c r="BZ160" s="7">
        <v>59.25</v>
      </c>
      <c r="CA160" s="7">
        <v>200.22499999999999</v>
      </c>
      <c r="CB160" s="7">
        <v>368.32841354847602</v>
      </c>
      <c r="CC160" s="7">
        <v>523.23368131868096</v>
      </c>
      <c r="CD160" s="7">
        <v>0</v>
      </c>
      <c r="CE160" s="7">
        <v>203.91187500000001</v>
      </c>
      <c r="CF160" s="7">
        <v>73.125</v>
      </c>
      <c r="CG160" s="7">
        <v>2363.68968899521</v>
      </c>
      <c r="CH160" s="7">
        <v>336.95499999999998</v>
      </c>
      <c r="CI160" s="7">
        <v>108.325892857143</v>
      </c>
      <c r="CJ160" s="7">
        <v>95.272865853658502</v>
      </c>
      <c r="CK160" s="7">
        <v>666.64052038953105</v>
      </c>
      <c r="CL160" s="7">
        <v>180</v>
      </c>
      <c r="CM160" s="7">
        <v>180</v>
      </c>
      <c r="CN160" s="7">
        <v>180</v>
      </c>
      <c r="CO160" s="7">
        <v>0</v>
      </c>
      <c r="CP160" s="7">
        <v>83.55</v>
      </c>
      <c r="CQ160" s="7">
        <v>380</v>
      </c>
      <c r="CR160" s="7">
        <v>1524.1241489361701</v>
      </c>
      <c r="CS160" s="7">
        <v>91.5</v>
      </c>
      <c r="CT160" s="7">
        <v>920.84918358951404</v>
      </c>
      <c r="CU160" s="7">
        <v>0</v>
      </c>
      <c r="CV160" s="7">
        <v>418.106607142857</v>
      </c>
      <c r="CW160" s="7">
        <v>233.474636857707</v>
      </c>
      <c r="CX160" s="7">
        <v>1592.076336335</v>
      </c>
      <c r="CY160" s="7">
        <v>0</v>
      </c>
      <c r="CZ160" s="7">
        <v>8373.9638851970194</v>
      </c>
      <c r="DA160" s="7">
        <v>3383.4590031511002</v>
      </c>
      <c r="DB160" s="7">
        <v>947.80681818181802</v>
      </c>
      <c r="DC160" s="7">
        <v>76.8</v>
      </c>
      <c r="DD160" s="7">
        <v>1095</v>
      </c>
      <c r="DE160" s="7">
        <v>450.083333333334</v>
      </c>
      <c r="DF160" s="7">
        <v>500.83489081717198</v>
      </c>
      <c r="DG160" s="7">
        <v>610.47149546981598</v>
      </c>
      <c r="DH160" s="7">
        <v>955.18545611015497</v>
      </c>
      <c r="DI160" s="7">
        <v>167.872395833333</v>
      </c>
      <c r="DJ160" s="7">
        <v>98.375</v>
      </c>
      <c r="DK160" s="7">
        <v>93.75</v>
      </c>
      <c r="DL160" s="7">
        <v>48</v>
      </c>
      <c r="DM160" s="7">
        <v>538.94117647058795</v>
      </c>
      <c r="DN160" s="7">
        <v>1051.640625</v>
      </c>
      <c r="DO160" s="7">
        <v>0</v>
      </c>
      <c r="DP160" s="7">
        <v>0</v>
      </c>
      <c r="DQ160" s="7">
        <v>0</v>
      </c>
      <c r="DS160" s="7">
        <v>0</v>
      </c>
      <c r="DT160" s="7">
        <v>0</v>
      </c>
      <c r="DU160" s="7">
        <v>159733.128027864</v>
      </c>
      <c r="DV160" s="7" t="s">
        <v>479</v>
      </c>
    </row>
    <row r="161" spans="1:126" x14ac:dyDescent="0.2">
      <c r="A161" s="8" t="s">
        <v>480</v>
      </c>
      <c r="B161" s="7">
        <v>3168.69969660895</v>
      </c>
      <c r="C161" s="7">
        <v>948.68</v>
      </c>
      <c r="D161" s="7">
        <v>43.29</v>
      </c>
      <c r="E161" s="7">
        <v>295.07768115942002</v>
      </c>
      <c r="F161" s="7">
        <v>1419.9217645931201</v>
      </c>
      <c r="G161" s="7">
        <v>720.06751468769403</v>
      </c>
      <c r="H161" s="7">
        <v>451.61290322580697</v>
      </c>
      <c r="I161" s="7">
        <v>36.630000000000003</v>
      </c>
      <c r="J161" s="7">
        <v>455.40717149758501</v>
      </c>
      <c r="K161" s="7">
        <v>638.91868852458902</v>
      </c>
      <c r="L161" s="7">
        <v>395.81818181818198</v>
      </c>
      <c r="M161" s="7">
        <v>407.68</v>
      </c>
      <c r="N161" s="7">
        <v>13993.586772087299</v>
      </c>
      <c r="O161" s="7">
        <v>463.435</v>
      </c>
      <c r="P161" s="7">
        <v>924.00792343502201</v>
      </c>
      <c r="Q161" s="7">
        <v>902.80147058823502</v>
      </c>
      <c r="R161" s="7">
        <v>121.65</v>
      </c>
      <c r="S161" s="7">
        <v>1289.0999999999999</v>
      </c>
      <c r="T161" s="7">
        <v>1567.84204791052</v>
      </c>
      <c r="U161" s="7">
        <v>1577.31804223477</v>
      </c>
      <c r="V161" s="7">
        <v>706.864757659053</v>
      </c>
      <c r="W161" s="7">
        <v>190.020625</v>
      </c>
      <c r="X161" s="7">
        <v>1609.65</v>
      </c>
      <c r="Y161" s="7">
        <v>85.35</v>
      </c>
      <c r="Z161" s="7">
        <v>217</v>
      </c>
      <c r="AA161" s="7">
        <v>891.31727341188696</v>
      </c>
      <c r="AB161" s="7">
        <v>206.49808219178101</v>
      </c>
      <c r="AC161" s="7">
        <v>4127.4964285714304</v>
      </c>
      <c r="AD161" s="7">
        <v>745.07771739130499</v>
      </c>
      <c r="AE161" s="7">
        <v>963.25384615384598</v>
      </c>
      <c r="AF161" s="7">
        <v>114.394026360545</v>
      </c>
      <c r="AG161" s="7">
        <v>505.40520446096502</v>
      </c>
      <c r="AH161" s="7">
        <v>500.36028246601097</v>
      </c>
      <c r="AI161" s="7">
        <v>4347.0284689792697</v>
      </c>
      <c r="AJ161" s="7">
        <v>2799.28125</v>
      </c>
      <c r="AK161" s="7">
        <v>24.15</v>
      </c>
      <c r="AL161" s="7">
        <v>308.66366880252099</v>
      </c>
      <c r="AM161" s="7">
        <v>63.439999999999898</v>
      </c>
      <c r="AN161" s="7">
        <v>0</v>
      </c>
      <c r="AO161" s="7">
        <v>0</v>
      </c>
      <c r="AP161" s="7">
        <v>4143.8463769607597</v>
      </c>
      <c r="AQ161" s="7">
        <v>712.777509920635</v>
      </c>
      <c r="AR161" s="7">
        <v>4117.2291666666697</v>
      </c>
      <c r="AS161" s="7">
        <v>2318.0788278385598</v>
      </c>
      <c r="AT161" s="7">
        <v>351.2</v>
      </c>
      <c r="AU161" s="7">
        <v>797.625</v>
      </c>
      <c r="AV161" s="7">
        <v>162.499295774648</v>
      </c>
      <c r="AW161" s="7">
        <v>623.19285714285695</v>
      </c>
      <c r="AX161" s="7">
        <v>533.19333333333304</v>
      </c>
      <c r="AY161" s="7">
        <v>309.60000000000002</v>
      </c>
      <c r="AZ161" s="7">
        <v>116.125</v>
      </c>
      <c r="BA161" s="7">
        <v>0</v>
      </c>
      <c r="BB161" s="7">
        <v>1017.5</v>
      </c>
      <c r="BC161" s="7">
        <v>224.46643939393999</v>
      </c>
      <c r="BD161" s="7">
        <v>5381.2305086490196</v>
      </c>
      <c r="BE161" s="7">
        <v>586.28984557109595</v>
      </c>
      <c r="BF161" s="7">
        <v>6384.3494741567001</v>
      </c>
      <c r="BH161" s="7">
        <v>138.26688718662999</v>
      </c>
      <c r="BI161" s="7">
        <v>519.15</v>
      </c>
      <c r="BJ161" s="7">
        <v>0</v>
      </c>
      <c r="BK161" s="7">
        <v>117.0203125</v>
      </c>
      <c r="BL161" s="7">
        <v>542.89509180791003</v>
      </c>
      <c r="BM161" s="7">
        <v>598.79999999999995</v>
      </c>
      <c r="BN161" s="7">
        <v>509.06359011627899</v>
      </c>
      <c r="BO161" s="7">
        <v>1531.07702862363</v>
      </c>
      <c r="BP161" s="7">
        <v>307.39999999999998</v>
      </c>
      <c r="BS161" s="7">
        <v>58.086160714285697</v>
      </c>
      <c r="BT161" s="7">
        <v>20401.123522519199</v>
      </c>
      <c r="BU161" s="7">
        <v>5256.6349859781903</v>
      </c>
      <c r="BV161" s="7">
        <v>197.672727272727</v>
      </c>
      <c r="BW161" s="7">
        <v>2164.7249999999999</v>
      </c>
      <c r="BX161" s="7">
        <v>416.625</v>
      </c>
      <c r="BY161" s="7">
        <v>57.15</v>
      </c>
      <c r="BZ161" s="7">
        <v>59.25</v>
      </c>
      <c r="CA161" s="7">
        <v>200.22499999999999</v>
      </c>
      <c r="CB161" s="7">
        <v>398.02752747252799</v>
      </c>
      <c r="CC161" s="7">
        <v>460.33368131868099</v>
      </c>
      <c r="CD161" s="7">
        <v>0</v>
      </c>
      <c r="CE161" s="7">
        <v>203.91187500000001</v>
      </c>
      <c r="CF161" s="7">
        <v>73.125</v>
      </c>
      <c r="CG161" s="7">
        <v>1363.68968899522</v>
      </c>
      <c r="CH161" s="7">
        <v>336.95499999999998</v>
      </c>
      <c r="CI161" s="7">
        <v>108.325892857143</v>
      </c>
      <c r="CJ161" s="7">
        <v>95.272865853658601</v>
      </c>
      <c r="CK161" s="7">
        <v>666.64052038953196</v>
      </c>
      <c r="CL161" s="7">
        <v>180</v>
      </c>
      <c r="CM161" s="7">
        <v>180</v>
      </c>
      <c r="CN161" s="7">
        <v>180</v>
      </c>
      <c r="CO161" s="7">
        <v>0</v>
      </c>
      <c r="CP161" s="7">
        <v>83.549999999999898</v>
      </c>
      <c r="CQ161" s="7">
        <v>380</v>
      </c>
      <c r="CR161" s="7">
        <v>1524.1241489361701</v>
      </c>
      <c r="CS161" s="7">
        <v>91.5</v>
      </c>
      <c r="CT161" s="7">
        <v>1120.8491835895099</v>
      </c>
      <c r="CU161" s="7">
        <v>0</v>
      </c>
      <c r="CV161" s="7">
        <v>1310.30660714286</v>
      </c>
      <c r="CW161" s="7">
        <v>233.47463685770799</v>
      </c>
      <c r="CX161" s="7">
        <v>1542.076336335</v>
      </c>
      <c r="CY161" s="7">
        <v>0</v>
      </c>
      <c r="CZ161" s="7">
        <v>5987.8219734323102</v>
      </c>
      <c r="DA161" s="7">
        <v>3396.4329430804301</v>
      </c>
      <c r="DB161" s="7">
        <v>947.80681818181802</v>
      </c>
      <c r="DC161" s="7">
        <v>76.8</v>
      </c>
      <c r="DD161" s="7">
        <v>1095</v>
      </c>
      <c r="DE161" s="7">
        <v>450.08333333333297</v>
      </c>
      <c r="DF161" s="7">
        <v>500.834890817173</v>
      </c>
      <c r="DG161" s="7">
        <v>610.47149546981598</v>
      </c>
      <c r="DH161" s="7">
        <v>955.18545611015395</v>
      </c>
      <c r="DI161" s="7">
        <v>167.872395833334</v>
      </c>
      <c r="DJ161" s="7">
        <v>98.375</v>
      </c>
      <c r="DK161" s="7">
        <v>93.75</v>
      </c>
      <c r="DL161" s="7">
        <v>50</v>
      </c>
      <c r="DM161" s="7">
        <v>538.94117647058795</v>
      </c>
      <c r="DN161" s="7">
        <v>1051.640625</v>
      </c>
      <c r="DO161" s="7">
        <v>0</v>
      </c>
      <c r="DP161" s="7">
        <v>0</v>
      </c>
      <c r="DQ161" s="7">
        <v>0</v>
      </c>
      <c r="DS161" s="7">
        <v>0</v>
      </c>
      <c r="DT161" s="7">
        <v>0</v>
      </c>
      <c r="DU161" s="7">
        <v>135634.34450442399</v>
      </c>
      <c r="DV161" s="7" t="s">
        <v>480</v>
      </c>
    </row>
    <row r="162" spans="1:126" x14ac:dyDescent="0.2">
      <c r="A162" s="8" t="s">
        <v>481</v>
      </c>
      <c r="B162" s="7">
        <v>3168.69969660895</v>
      </c>
      <c r="C162" s="7">
        <v>948.68</v>
      </c>
      <c r="D162" s="7">
        <v>43.29</v>
      </c>
      <c r="E162" s="7">
        <v>295.07768115942002</v>
      </c>
      <c r="F162" s="7">
        <v>1372.3717645931199</v>
      </c>
      <c r="G162" s="7">
        <v>677.78751468769303</v>
      </c>
      <c r="H162" s="7">
        <v>451.61290322580697</v>
      </c>
      <c r="I162" s="7">
        <v>36.630000000000003</v>
      </c>
      <c r="J162" s="7">
        <v>445.75117149758398</v>
      </c>
      <c r="K162" s="7">
        <v>638.91868852459095</v>
      </c>
      <c r="L162" s="7">
        <v>395.81818181818102</v>
      </c>
      <c r="M162" s="7">
        <v>407.68</v>
      </c>
      <c r="N162" s="7">
        <v>9128.9710390284308</v>
      </c>
      <c r="O162" s="7">
        <v>463.435</v>
      </c>
      <c r="P162" s="7">
        <v>924.00792343502098</v>
      </c>
      <c r="Q162" s="7">
        <v>902.80147058823502</v>
      </c>
      <c r="R162" s="7">
        <v>121.65</v>
      </c>
      <c r="S162" s="7">
        <v>1289.0999999999999</v>
      </c>
      <c r="T162" s="7">
        <v>1567.84204791052</v>
      </c>
      <c r="U162" s="7">
        <v>3513.61782641032</v>
      </c>
      <c r="V162" s="7">
        <v>706.86475765905402</v>
      </c>
      <c r="W162" s="7">
        <v>190.020625</v>
      </c>
      <c r="X162" s="7">
        <v>1609.65</v>
      </c>
      <c r="Y162" s="7">
        <v>85.35</v>
      </c>
      <c r="Z162" s="7">
        <v>217</v>
      </c>
      <c r="AA162" s="7">
        <v>891.31727341188696</v>
      </c>
      <c r="AB162" s="7">
        <v>206.49808219178101</v>
      </c>
      <c r="AC162" s="7">
        <v>4127.4964285714304</v>
      </c>
      <c r="AD162" s="7">
        <v>745.07771739130396</v>
      </c>
      <c r="AE162" s="7">
        <v>963.25384615384701</v>
      </c>
      <c r="AF162" s="7">
        <v>114.394026360545</v>
      </c>
      <c r="AG162" s="7">
        <v>505.40520446096502</v>
      </c>
      <c r="AH162" s="7">
        <v>500.36028246601097</v>
      </c>
      <c r="AI162" s="7">
        <v>4033.9488876984801</v>
      </c>
      <c r="AJ162" s="7">
        <v>2799.28125</v>
      </c>
      <c r="AK162" s="7">
        <v>24.15</v>
      </c>
      <c r="AL162" s="7">
        <v>300.41085630252098</v>
      </c>
      <c r="AM162" s="7">
        <v>63.44</v>
      </c>
      <c r="AN162" s="7">
        <v>0</v>
      </c>
      <c r="AO162" s="7">
        <v>0</v>
      </c>
      <c r="AP162" s="7">
        <v>4243.8463769607597</v>
      </c>
      <c r="AQ162" s="7">
        <v>712.777509920635</v>
      </c>
      <c r="AR162" s="7">
        <v>1127.5148809523801</v>
      </c>
      <c r="AS162" s="7">
        <v>1867.7879187476501</v>
      </c>
      <c r="AT162" s="7">
        <v>351.2</v>
      </c>
      <c r="AU162" s="7">
        <v>797.625</v>
      </c>
      <c r="AV162" s="7">
        <v>162.499295774648</v>
      </c>
      <c r="AW162" s="7">
        <v>623.19285714285695</v>
      </c>
      <c r="AX162" s="7">
        <v>533.19333333333395</v>
      </c>
      <c r="AY162" s="7">
        <v>309.60000000000002</v>
      </c>
      <c r="AZ162" s="7">
        <v>116.125</v>
      </c>
      <c r="BA162" s="7">
        <v>0</v>
      </c>
      <c r="BB162" s="7">
        <v>1017.5</v>
      </c>
      <c r="BC162" s="7">
        <v>224.46643939393999</v>
      </c>
      <c r="BD162" s="7">
        <v>2077.8971753156902</v>
      </c>
      <c r="BE162" s="7">
        <v>586.28984557109595</v>
      </c>
      <c r="BF162" s="7">
        <v>5556.4754235237997</v>
      </c>
      <c r="BH162" s="7">
        <v>138.26688718662999</v>
      </c>
      <c r="BI162" s="7">
        <v>519.15</v>
      </c>
      <c r="BJ162" s="7">
        <v>0</v>
      </c>
      <c r="BK162" s="7">
        <v>117.0203125</v>
      </c>
      <c r="BL162" s="7">
        <v>542.89509180791003</v>
      </c>
      <c r="BM162" s="7">
        <v>598.79999999999995</v>
      </c>
      <c r="BN162" s="7">
        <v>509.06359011627899</v>
      </c>
      <c r="BO162" s="7">
        <v>2516.2861278883402</v>
      </c>
      <c r="BP162" s="7">
        <v>307.39999999999998</v>
      </c>
      <c r="BS162" s="7">
        <v>58.086160714285697</v>
      </c>
      <c r="BT162" s="7">
        <v>14593.5445256485</v>
      </c>
      <c r="BU162" s="7">
        <v>5256.6349859782104</v>
      </c>
      <c r="BV162" s="7">
        <v>197.672727272727</v>
      </c>
      <c r="BW162" s="7">
        <v>2164.7249999999999</v>
      </c>
      <c r="BX162" s="7">
        <v>416.625</v>
      </c>
      <c r="BY162" s="7">
        <v>57.15</v>
      </c>
      <c r="BZ162" s="7">
        <v>59.25</v>
      </c>
      <c r="CA162" s="7">
        <v>200.22499999999999</v>
      </c>
      <c r="CB162" s="7">
        <v>398.027527472526</v>
      </c>
      <c r="CC162" s="7">
        <v>535.24243131868195</v>
      </c>
      <c r="CD162" s="7">
        <v>0</v>
      </c>
      <c r="CE162" s="7">
        <v>203.91187500000001</v>
      </c>
      <c r="CF162" s="7">
        <v>73.125</v>
      </c>
      <c r="CG162" s="7">
        <v>1363.68968899522</v>
      </c>
      <c r="CH162" s="7">
        <v>336.95499999999998</v>
      </c>
      <c r="CI162" s="7">
        <v>108.325892857143</v>
      </c>
      <c r="CJ162" s="7">
        <v>95.272865853658701</v>
      </c>
      <c r="CK162" s="7">
        <v>666.64052038953002</v>
      </c>
      <c r="CL162" s="7">
        <v>180</v>
      </c>
      <c r="CM162" s="7">
        <v>180</v>
      </c>
      <c r="CN162" s="7">
        <v>180</v>
      </c>
      <c r="CO162" s="7">
        <v>0</v>
      </c>
      <c r="CP162" s="7">
        <v>83.55</v>
      </c>
      <c r="CQ162" s="7">
        <v>2180</v>
      </c>
      <c r="CR162" s="7">
        <v>1524.1241489361701</v>
      </c>
      <c r="CS162" s="7">
        <v>91.5</v>
      </c>
      <c r="CT162" s="7">
        <v>3120.8491835895102</v>
      </c>
      <c r="CU162" s="7">
        <v>0</v>
      </c>
      <c r="CV162" s="7">
        <v>910.30660714285705</v>
      </c>
      <c r="CW162" s="7">
        <v>233.474636857707</v>
      </c>
      <c r="CX162" s="7">
        <v>1542.076336335</v>
      </c>
      <c r="CY162" s="7">
        <v>0</v>
      </c>
      <c r="CZ162" s="7">
        <v>6620.5888851970303</v>
      </c>
      <c r="DA162" s="7">
        <v>3396.4329430804301</v>
      </c>
      <c r="DB162" s="7">
        <v>947.80681818181802</v>
      </c>
      <c r="DC162" s="7">
        <v>76.8</v>
      </c>
      <c r="DD162" s="7">
        <v>1095</v>
      </c>
      <c r="DE162" s="7">
        <v>450.083333333334</v>
      </c>
      <c r="DF162" s="7">
        <v>313.434890817172</v>
      </c>
      <c r="DG162" s="7">
        <v>610.47149546981598</v>
      </c>
      <c r="DH162" s="7">
        <v>955.185456110156</v>
      </c>
      <c r="DI162" s="7">
        <v>167.872395833333</v>
      </c>
      <c r="DJ162" s="7">
        <v>98.375</v>
      </c>
      <c r="DK162" s="7">
        <v>93.75</v>
      </c>
      <c r="DL162" s="7">
        <v>50</v>
      </c>
      <c r="DM162" s="7">
        <v>538.94117647058795</v>
      </c>
      <c r="DN162" s="7">
        <v>1051.640625</v>
      </c>
      <c r="DO162" s="7">
        <v>0</v>
      </c>
      <c r="DP162" s="7">
        <v>0</v>
      </c>
      <c r="DQ162" s="7">
        <v>0</v>
      </c>
      <c r="DS162" s="7">
        <v>0</v>
      </c>
      <c r="DT162" s="7">
        <v>0</v>
      </c>
      <c r="DU162" s="7">
        <v>123911.903347147</v>
      </c>
      <c r="DV162" s="7" t="s">
        <v>481</v>
      </c>
    </row>
    <row r="163" spans="1:126" x14ac:dyDescent="0.2">
      <c r="A163" s="8" t="s">
        <v>482</v>
      </c>
      <c r="B163" s="7">
        <v>2577.6039390331898</v>
      </c>
      <c r="C163" s="7">
        <v>948.68</v>
      </c>
      <c r="D163" s="7">
        <v>43.29</v>
      </c>
      <c r="E163" s="7">
        <v>295.07768115942002</v>
      </c>
      <c r="F163" s="7">
        <v>1372.3717645931199</v>
      </c>
      <c r="G163" s="7">
        <v>677.78751468769303</v>
      </c>
      <c r="H163" s="7">
        <v>451.61290322580697</v>
      </c>
      <c r="I163" s="7">
        <v>36.630000000000003</v>
      </c>
      <c r="J163" s="7">
        <v>445.75117149758501</v>
      </c>
      <c r="K163" s="7">
        <v>638.91868852459004</v>
      </c>
      <c r="L163" s="7">
        <v>395.81818181818198</v>
      </c>
      <c r="M163" s="7">
        <v>407.68</v>
      </c>
      <c r="N163" s="7">
        <v>9128.9710390284308</v>
      </c>
      <c r="O163" s="7">
        <v>463.435</v>
      </c>
      <c r="P163" s="7">
        <v>924.00792343502098</v>
      </c>
      <c r="Q163" s="7">
        <v>902.80147058823502</v>
      </c>
      <c r="R163" s="7">
        <v>121.65</v>
      </c>
      <c r="S163" s="7">
        <v>1289.0999999999999</v>
      </c>
      <c r="T163" s="7">
        <v>1567.84204791052</v>
      </c>
      <c r="U163" s="7">
        <v>3513.6178264103301</v>
      </c>
      <c r="V163" s="7">
        <v>1548.4647576590501</v>
      </c>
      <c r="W163" s="7">
        <v>190.020625</v>
      </c>
      <c r="X163" s="7">
        <v>1609.65</v>
      </c>
      <c r="Y163" s="7">
        <v>85.35</v>
      </c>
      <c r="Z163" s="7">
        <v>217</v>
      </c>
      <c r="AA163" s="7">
        <v>874.19727341188604</v>
      </c>
      <c r="AB163" s="7">
        <v>428.53808219178097</v>
      </c>
      <c r="AC163" s="7">
        <v>4127.4964285714304</v>
      </c>
      <c r="AD163" s="7">
        <v>745.07771739130396</v>
      </c>
      <c r="AE163" s="7">
        <v>963.25384615384598</v>
      </c>
      <c r="AF163" s="7">
        <v>114.394026360545</v>
      </c>
      <c r="AG163" s="7">
        <v>505.40520446096502</v>
      </c>
      <c r="AH163" s="7">
        <v>500.36028246601097</v>
      </c>
      <c r="AI163" s="7">
        <v>4033.9488876984901</v>
      </c>
      <c r="AJ163" s="7">
        <v>2799.28125</v>
      </c>
      <c r="AK163" s="7">
        <v>24.15</v>
      </c>
      <c r="AL163" s="7">
        <v>300.41085630252098</v>
      </c>
      <c r="AM163" s="7">
        <v>63.44</v>
      </c>
      <c r="AN163" s="7">
        <v>0</v>
      </c>
      <c r="AO163" s="7">
        <v>0</v>
      </c>
      <c r="AP163" s="7">
        <v>6775.1588769607597</v>
      </c>
      <c r="AQ163" s="7">
        <v>312.777509920635</v>
      </c>
      <c r="AR163" s="7">
        <v>1127.5148809523801</v>
      </c>
      <c r="AS163" s="7">
        <v>2367.7879187476601</v>
      </c>
      <c r="AT163" s="7">
        <v>351.2</v>
      </c>
      <c r="AU163" s="7">
        <v>1797.625</v>
      </c>
      <c r="AV163" s="7">
        <v>162.499295774648</v>
      </c>
      <c r="AW163" s="7">
        <v>623.19285714285695</v>
      </c>
      <c r="AX163" s="7">
        <v>533.19333333333304</v>
      </c>
      <c r="AY163" s="7">
        <v>309.60000000000002</v>
      </c>
      <c r="AZ163" s="7">
        <v>116.125</v>
      </c>
      <c r="BA163" s="7">
        <v>0</v>
      </c>
      <c r="BB163" s="7">
        <v>1017.5</v>
      </c>
      <c r="BC163" s="7">
        <v>224.46643939393999</v>
      </c>
      <c r="BD163" s="7">
        <v>2079.0221753156902</v>
      </c>
      <c r="BE163" s="7">
        <v>326.1728242945</v>
      </c>
      <c r="BF163" s="7">
        <v>6716.8254235237901</v>
      </c>
      <c r="BH163" s="7">
        <v>138.26688718662999</v>
      </c>
      <c r="BI163" s="7">
        <v>519.15</v>
      </c>
      <c r="BJ163" s="7">
        <v>0</v>
      </c>
      <c r="BK163" s="7">
        <v>117.0203125</v>
      </c>
      <c r="BL163" s="7">
        <v>542.89509180791003</v>
      </c>
      <c r="BM163" s="7">
        <v>598.79999999999995</v>
      </c>
      <c r="BN163" s="7">
        <v>509.06359011627899</v>
      </c>
      <c r="BO163" s="7">
        <v>2516.2861278883402</v>
      </c>
      <c r="BP163" s="7">
        <v>307.39999999999998</v>
      </c>
      <c r="BS163" s="7">
        <v>58.086160714285803</v>
      </c>
      <c r="BT163" s="7">
        <v>17447.094306303799</v>
      </c>
      <c r="BU163" s="7">
        <v>5256.6349859782003</v>
      </c>
      <c r="BV163" s="7">
        <v>197.672727272727</v>
      </c>
      <c r="BW163" s="7">
        <v>2164.7249999999999</v>
      </c>
      <c r="BX163" s="7">
        <v>416.625</v>
      </c>
      <c r="BY163" s="7">
        <v>57.15</v>
      </c>
      <c r="BZ163" s="7">
        <v>59.25</v>
      </c>
      <c r="CA163" s="7">
        <v>200.22499999999999</v>
      </c>
      <c r="CB163" s="7">
        <v>352.94841354847603</v>
      </c>
      <c r="CC163" s="7">
        <v>535.24243131868104</v>
      </c>
      <c r="CD163" s="7">
        <v>0</v>
      </c>
      <c r="CE163" s="7">
        <v>203.91187500000001</v>
      </c>
      <c r="CF163" s="7">
        <v>73.125</v>
      </c>
      <c r="CG163" s="7">
        <v>439.28968899521499</v>
      </c>
      <c r="CH163" s="7">
        <v>336.95499999999998</v>
      </c>
      <c r="CI163" s="7">
        <v>108.325892857143</v>
      </c>
      <c r="CJ163" s="7">
        <v>95.272865853658502</v>
      </c>
      <c r="CK163" s="7">
        <v>666.64052038953105</v>
      </c>
      <c r="CL163" s="7">
        <v>180</v>
      </c>
      <c r="CM163" s="7">
        <v>180</v>
      </c>
      <c r="CN163" s="7">
        <v>180</v>
      </c>
      <c r="CO163" s="7">
        <v>0</v>
      </c>
      <c r="CP163" s="7">
        <v>83.55</v>
      </c>
      <c r="CQ163" s="7">
        <v>980</v>
      </c>
      <c r="CR163" s="7">
        <v>1524.1241489361701</v>
      </c>
      <c r="CS163" s="7">
        <v>91.5</v>
      </c>
      <c r="CT163" s="7">
        <v>2920.8491835895102</v>
      </c>
      <c r="CU163" s="7">
        <v>0</v>
      </c>
      <c r="CV163" s="7">
        <v>960.30660714285705</v>
      </c>
      <c r="CW163" s="7">
        <v>233.474636857707</v>
      </c>
      <c r="CX163" s="7">
        <v>797.66487800166499</v>
      </c>
      <c r="CY163" s="7">
        <v>0</v>
      </c>
      <c r="CZ163" s="7">
        <v>3873.9638851970199</v>
      </c>
      <c r="DA163" s="7">
        <v>2754.1052295661998</v>
      </c>
      <c r="DB163" s="7">
        <v>947.80681818181802</v>
      </c>
      <c r="DC163" s="7">
        <v>76.8</v>
      </c>
      <c r="DD163" s="7">
        <v>1095</v>
      </c>
      <c r="DE163" s="7">
        <v>450.08333333333297</v>
      </c>
      <c r="DF163" s="7">
        <v>313.434890817172</v>
      </c>
      <c r="DG163" s="7">
        <v>610.47149546981598</v>
      </c>
      <c r="DH163" s="7">
        <v>955.18545611015497</v>
      </c>
      <c r="DI163" s="7">
        <v>125.982886904762</v>
      </c>
      <c r="DJ163" s="7">
        <v>98.375</v>
      </c>
      <c r="DK163" s="7">
        <v>93.75</v>
      </c>
      <c r="DL163" s="7">
        <v>0</v>
      </c>
      <c r="DM163" s="7">
        <v>538.94117647058795</v>
      </c>
      <c r="DN163" s="7">
        <v>1051.640625</v>
      </c>
      <c r="DO163" s="7">
        <v>0</v>
      </c>
      <c r="DP163" s="7">
        <v>0</v>
      </c>
      <c r="DQ163" s="7">
        <v>0</v>
      </c>
      <c r="DS163" s="7">
        <v>0</v>
      </c>
      <c r="DT163" s="7">
        <v>0</v>
      </c>
      <c r="DU163" s="7">
        <v>125208.81505424999</v>
      </c>
      <c r="DV163" s="7" t="s">
        <v>482</v>
      </c>
    </row>
    <row r="164" spans="1:126" x14ac:dyDescent="0.2">
      <c r="A164" s="8" t="s">
        <v>483</v>
      </c>
      <c r="B164" s="7">
        <v>2577.6039390331898</v>
      </c>
      <c r="C164" s="7">
        <v>948.68</v>
      </c>
      <c r="D164" s="7">
        <v>43.29</v>
      </c>
      <c r="E164" s="7">
        <v>295.07768115942002</v>
      </c>
      <c r="F164" s="7">
        <v>1372.3717645931199</v>
      </c>
      <c r="G164" s="7">
        <v>677.78751468769303</v>
      </c>
      <c r="H164" s="7">
        <v>451.61290322580697</v>
      </c>
      <c r="I164" s="7">
        <v>36.630000000000003</v>
      </c>
      <c r="J164" s="7">
        <v>455.40717149758399</v>
      </c>
      <c r="K164" s="7">
        <v>638.91868852459004</v>
      </c>
      <c r="L164" s="7">
        <v>395.81818181818198</v>
      </c>
      <c r="M164" s="7">
        <v>407.68</v>
      </c>
      <c r="N164" s="7">
        <v>12148.5715462808</v>
      </c>
      <c r="O164" s="7">
        <v>463.435</v>
      </c>
      <c r="P164" s="7">
        <v>924.00792343502098</v>
      </c>
      <c r="Q164" s="7">
        <v>902.80147058823502</v>
      </c>
      <c r="R164" s="7">
        <v>121.65</v>
      </c>
      <c r="S164" s="7">
        <v>1289.0999999999999</v>
      </c>
      <c r="T164" s="7">
        <v>1567.84204791052</v>
      </c>
      <c r="U164" s="7">
        <v>1644.65313891033</v>
      </c>
      <c r="V164" s="7">
        <v>948.46475765905404</v>
      </c>
      <c r="W164" s="7">
        <v>190.020625</v>
      </c>
      <c r="X164" s="7">
        <v>1609.65</v>
      </c>
      <c r="Y164" s="7">
        <v>85.35</v>
      </c>
      <c r="Z164" s="7">
        <v>217</v>
      </c>
      <c r="AA164" s="7">
        <v>874.19727341188604</v>
      </c>
      <c r="AB164" s="7">
        <v>428.53808219178097</v>
      </c>
      <c r="AC164" s="7">
        <v>4127.4964285714304</v>
      </c>
      <c r="AD164" s="7">
        <v>745.07771739130499</v>
      </c>
      <c r="AE164" s="7">
        <v>963.25384615384701</v>
      </c>
      <c r="AF164" s="7">
        <v>114.394026360545</v>
      </c>
      <c r="AG164" s="7">
        <v>505.40520446096502</v>
      </c>
      <c r="AH164" s="7">
        <v>500.36028246601097</v>
      </c>
      <c r="AI164" s="7">
        <v>3928.2606118364201</v>
      </c>
      <c r="AJ164" s="7">
        <v>2799.28125</v>
      </c>
      <c r="AK164" s="7">
        <v>24.15</v>
      </c>
      <c r="AL164" s="7">
        <v>308.66366880252099</v>
      </c>
      <c r="AM164" s="7">
        <v>63.44</v>
      </c>
      <c r="AN164" s="7">
        <v>0</v>
      </c>
      <c r="AO164" s="7">
        <v>0</v>
      </c>
      <c r="AP164" s="7">
        <v>3619.57519052008</v>
      </c>
      <c r="AQ164" s="7">
        <v>312.777509920635</v>
      </c>
      <c r="AR164" s="7">
        <v>1127.5148809523801</v>
      </c>
      <c r="AS164" s="7">
        <v>1480.1079187476601</v>
      </c>
      <c r="AT164" s="7">
        <v>351.2</v>
      </c>
      <c r="AU164" s="7">
        <v>1297.625</v>
      </c>
      <c r="AV164" s="7">
        <v>162.499295774648</v>
      </c>
      <c r="AW164" s="7">
        <v>623.19285714285695</v>
      </c>
      <c r="AX164" s="7">
        <v>533.19333333333304</v>
      </c>
      <c r="AY164" s="7">
        <v>309.60000000000002</v>
      </c>
      <c r="AZ164" s="7">
        <v>116.125</v>
      </c>
      <c r="BA164" s="7">
        <v>0</v>
      </c>
      <c r="BB164" s="7">
        <v>1017.5</v>
      </c>
      <c r="BC164" s="7">
        <v>224.46643939393999</v>
      </c>
      <c r="BD164" s="7">
        <v>4863.5705624124703</v>
      </c>
      <c r="BE164" s="7">
        <v>326.1728242945</v>
      </c>
      <c r="BF164" s="7">
        <v>4816.1854235237897</v>
      </c>
      <c r="BH164" s="7">
        <v>138.26688718662999</v>
      </c>
      <c r="BI164" s="7">
        <v>519.15</v>
      </c>
      <c r="BJ164" s="7">
        <v>0</v>
      </c>
      <c r="BK164" s="7">
        <v>117.0203125</v>
      </c>
      <c r="BL164" s="7">
        <v>542.89509180791003</v>
      </c>
      <c r="BM164" s="7">
        <v>598.79999999999995</v>
      </c>
      <c r="BN164" s="7">
        <v>509.06359011627899</v>
      </c>
      <c r="BO164" s="7">
        <v>1436.0126903883399</v>
      </c>
      <c r="BP164" s="7">
        <v>307.39999999999998</v>
      </c>
      <c r="BS164" s="7">
        <v>58.086160714285803</v>
      </c>
      <c r="BT164" s="7">
        <v>17278.383789139101</v>
      </c>
      <c r="BU164" s="7">
        <v>5256.6349859782003</v>
      </c>
      <c r="BV164" s="7">
        <v>197.672727272727</v>
      </c>
      <c r="BW164" s="7">
        <v>2164.7249999999999</v>
      </c>
      <c r="BX164" s="7">
        <v>416.625</v>
      </c>
      <c r="BY164" s="7">
        <v>57.15</v>
      </c>
      <c r="BZ164" s="7">
        <v>59.25</v>
      </c>
      <c r="CA164" s="7">
        <v>200.22499999999999</v>
      </c>
      <c r="CB164" s="7">
        <v>352.94841354847603</v>
      </c>
      <c r="CC164" s="7">
        <v>460.33368131868099</v>
      </c>
      <c r="CD164" s="7">
        <v>0</v>
      </c>
      <c r="CE164" s="7">
        <v>203.91187500000001</v>
      </c>
      <c r="CF164" s="7">
        <v>73.125</v>
      </c>
      <c r="CG164" s="7">
        <v>439.28968899521499</v>
      </c>
      <c r="CH164" s="7">
        <v>336.95499999999998</v>
      </c>
      <c r="CI164" s="7">
        <v>108.325892857143</v>
      </c>
      <c r="CJ164" s="7">
        <v>95.272865853658502</v>
      </c>
      <c r="CK164" s="7">
        <v>666.64052038953105</v>
      </c>
      <c r="CL164" s="7">
        <v>180</v>
      </c>
      <c r="CM164" s="7">
        <v>180</v>
      </c>
      <c r="CN164" s="7">
        <v>180</v>
      </c>
      <c r="CO164" s="7">
        <v>0</v>
      </c>
      <c r="CP164" s="7">
        <v>83.55</v>
      </c>
      <c r="CQ164" s="7">
        <v>380</v>
      </c>
      <c r="CR164" s="7">
        <v>1524.1241489361701</v>
      </c>
      <c r="CS164" s="7">
        <v>91.5</v>
      </c>
      <c r="CT164" s="7">
        <v>920.84918358951404</v>
      </c>
      <c r="CU164" s="7">
        <v>0</v>
      </c>
      <c r="CV164" s="7">
        <v>418.106607142857</v>
      </c>
      <c r="CW164" s="7">
        <v>233.474636857707</v>
      </c>
      <c r="CX164" s="7">
        <v>797.66487800166396</v>
      </c>
      <c r="CY164" s="7">
        <v>0</v>
      </c>
      <c r="CZ164" s="7">
        <v>2298.1500984323102</v>
      </c>
      <c r="DA164" s="7">
        <v>2754.1052295661998</v>
      </c>
      <c r="DB164" s="7">
        <v>947.80681818181802</v>
      </c>
      <c r="DC164" s="7">
        <v>76.8</v>
      </c>
      <c r="DD164" s="7">
        <v>1095</v>
      </c>
      <c r="DE164" s="7">
        <v>450.08333333333297</v>
      </c>
      <c r="DF164" s="7">
        <v>313.434890817172</v>
      </c>
      <c r="DG164" s="7">
        <v>610.47149546981598</v>
      </c>
      <c r="DH164" s="7">
        <v>955.18545611015497</v>
      </c>
      <c r="DI164" s="7">
        <v>167.872395833333</v>
      </c>
      <c r="DJ164" s="7">
        <v>98.375</v>
      </c>
      <c r="DK164" s="7">
        <v>93.75</v>
      </c>
      <c r="DL164" s="7">
        <v>48</v>
      </c>
      <c r="DM164" s="7">
        <v>538.94117647058795</v>
      </c>
      <c r="DN164" s="7">
        <v>1051.640625</v>
      </c>
      <c r="DO164" s="7">
        <v>0</v>
      </c>
      <c r="DP164" s="7">
        <v>0</v>
      </c>
      <c r="DQ164" s="7">
        <v>0</v>
      </c>
      <c r="DS164" s="7">
        <v>0</v>
      </c>
      <c r="DT164" s="7">
        <v>0</v>
      </c>
      <c r="DU164" s="7">
        <v>116060.299128795</v>
      </c>
      <c r="DV164" s="7" t="s">
        <v>483</v>
      </c>
    </row>
    <row r="165" spans="1:126" x14ac:dyDescent="0.2">
      <c r="A165" s="8" t="s">
        <v>484</v>
      </c>
      <c r="B165" s="7">
        <v>2577.6039390331898</v>
      </c>
      <c r="C165" s="7">
        <v>948.68</v>
      </c>
      <c r="D165" s="7">
        <v>43.29</v>
      </c>
      <c r="E165" s="7">
        <v>295.07768115942002</v>
      </c>
      <c r="F165" s="7">
        <v>1372.3717645931199</v>
      </c>
      <c r="G165" s="7">
        <v>677.78751468769406</v>
      </c>
      <c r="H165" s="7">
        <v>451.61290322580601</v>
      </c>
      <c r="I165" s="7">
        <v>36.630000000000003</v>
      </c>
      <c r="J165" s="7">
        <v>455.40717149758501</v>
      </c>
      <c r="K165" s="7">
        <v>638.91868852459004</v>
      </c>
      <c r="L165" s="7">
        <v>395.81818181818198</v>
      </c>
      <c r="M165" s="7">
        <v>407.68</v>
      </c>
      <c r="N165" s="7">
        <v>10248.5715462808</v>
      </c>
      <c r="O165" s="7">
        <v>463.435</v>
      </c>
      <c r="P165" s="7">
        <v>924.00792343502201</v>
      </c>
      <c r="Q165" s="7">
        <v>902.80147058823502</v>
      </c>
      <c r="R165" s="7">
        <v>121.65</v>
      </c>
      <c r="S165" s="7">
        <v>1289.0999999999999</v>
      </c>
      <c r="T165" s="7">
        <v>1567.84204791052</v>
      </c>
      <c r="U165" s="7">
        <v>1644.65313891033</v>
      </c>
      <c r="V165" s="7">
        <v>706.864757659053</v>
      </c>
      <c r="W165" s="7">
        <v>190.020625</v>
      </c>
      <c r="X165" s="7">
        <v>1609.65</v>
      </c>
      <c r="Y165" s="7">
        <v>85.35</v>
      </c>
      <c r="Z165" s="7">
        <v>217</v>
      </c>
      <c r="AA165" s="7">
        <v>874.19727341188695</v>
      </c>
      <c r="AB165" s="7">
        <v>428.53808219178097</v>
      </c>
      <c r="AC165" s="7">
        <v>4127.4964285714304</v>
      </c>
      <c r="AD165" s="7">
        <v>745.07771739130499</v>
      </c>
      <c r="AE165" s="7">
        <v>963.25384615384598</v>
      </c>
      <c r="AF165" s="7">
        <v>114.394026360545</v>
      </c>
      <c r="AG165" s="7">
        <v>505.40520446096502</v>
      </c>
      <c r="AH165" s="7">
        <v>500.36028246601097</v>
      </c>
      <c r="AI165" s="7">
        <v>3918.2606118364201</v>
      </c>
      <c r="AJ165" s="7">
        <v>2799.28125</v>
      </c>
      <c r="AK165" s="7">
        <v>24.15</v>
      </c>
      <c r="AL165" s="7">
        <v>308.66366880252099</v>
      </c>
      <c r="AM165" s="7">
        <v>63.439999999999898</v>
      </c>
      <c r="AN165" s="7">
        <v>0</v>
      </c>
      <c r="AO165" s="7">
        <v>0</v>
      </c>
      <c r="AP165" s="7">
        <v>3619.57519052008</v>
      </c>
      <c r="AQ165" s="7">
        <v>312.777509920635</v>
      </c>
      <c r="AR165" s="7">
        <v>1127.5148809523801</v>
      </c>
      <c r="AS165" s="7">
        <v>1480.10791874765</v>
      </c>
      <c r="AT165" s="7">
        <v>351.2</v>
      </c>
      <c r="AU165" s="7">
        <v>1297.625</v>
      </c>
      <c r="AV165" s="7">
        <v>162.499295774648</v>
      </c>
      <c r="AW165" s="7">
        <v>623.19285714285695</v>
      </c>
      <c r="AX165" s="7">
        <v>533.19333333333304</v>
      </c>
      <c r="AY165" s="7">
        <v>309.60000000000002</v>
      </c>
      <c r="AZ165" s="7">
        <v>116.125</v>
      </c>
      <c r="BA165" s="7">
        <v>0</v>
      </c>
      <c r="BB165" s="7">
        <v>1017.5</v>
      </c>
      <c r="BC165" s="7">
        <v>224.46643939393999</v>
      </c>
      <c r="BD165" s="7">
        <v>2079.0221753156902</v>
      </c>
      <c r="BE165" s="7">
        <v>326.1728242945</v>
      </c>
      <c r="BF165" s="7">
        <v>4816.1854235237897</v>
      </c>
      <c r="BH165" s="7">
        <v>138.26688718662999</v>
      </c>
      <c r="BI165" s="7">
        <v>519.15</v>
      </c>
      <c r="BJ165" s="7">
        <v>0</v>
      </c>
      <c r="BK165" s="7">
        <v>117.0203125</v>
      </c>
      <c r="BL165" s="7">
        <v>542.89509180791003</v>
      </c>
      <c r="BM165" s="7">
        <v>598.79999999999995</v>
      </c>
      <c r="BN165" s="7">
        <v>509.06359011627899</v>
      </c>
      <c r="BO165" s="7">
        <v>1436.0126903883399</v>
      </c>
      <c r="BP165" s="7">
        <v>307.39999999999998</v>
      </c>
      <c r="BS165" s="7">
        <v>58.086160714285697</v>
      </c>
      <c r="BT165" s="7">
        <v>17278.383789139101</v>
      </c>
      <c r="BU165" s="7">
        <v>7089.4518888093799</v>
      </c>
      <c r="BV165" s="7">
        <v>197.672727272727</v>
      </c>
      <c r="BW165" s="7">
        <v>2164.7249999999999</v>
      </c>
      <c r="BX165" s="7">
        <v>416.625</v>
      </c>
      <c r="BY165" s="7">
        <v>57.15</v>
      </c>
      <c r="BZ165" s="7">
        <v>59.25</v>
      </c>
      <c r="CA165" s="7">
        <v>200.22499999999999</v>
      </c>
      <c r="CB165" s="7">
        <v>352.94841354847603</v>
      </c>
      <c r="CC165" s="7">
        <v>460.33368131868099</v>
      </c>
      <c r="CD165" s="7">
        <v>0</v>
      </c>
      <c r="CE165" s="7">
        <v>203.91187500000001</v>
      </c>
      <c r="CF165" s="7">
        <v>73.125</v>
      </c>
      <c r="CG165" s="7">
        <v>439.28968899521499</v>
      </c>
      <c r="CH165" s="7">
        <v>336.95499999999998</v>
      </c>
      <c r="CI165" s="7">
        <v>108.325892857143</v>
      </c>
      <c r="CJ165" s="7">
        <v>95.272865853658502</v>
      </c>
      <c r="CK165" s="7">
        <v>666.64052038953105</v>
      </c>
      <c r="CL165" s="7">
        <v>180</v>
      </c>
      <c r="CM165" s="7">
        <v>180</v>
      </c>
      <c r="CN165" s="7">
        <v>180</v>
      </c>
      <c r="CO165" s="7">
        <v>0</v>
      </c>
      <c r="CP165" s="7">
        <v>83.55</v>
      </c>
      <c r="CQ165" s="7">
        <v>340</v>
      </c>
      <c r="CR165" s="7">
        <v>1524.1241489361701</v>
      </c>
      <c r="CS165" s="7">
        <v>91.5</v>
      </c>
      <c r="CT165" s="7">
        <v>920.84918358951404</v>
      </c>
      <c r="CU165" s="7">
        <v>0</v>
      </c>
      <c r="CV165" s="7">
        <v>418.106607142857</v>
      </c>
      <c r="CW165" s="7">
        <v>233.474636857707</v>
      </c>
      <c r="CX165" s="7">
        <v>797.66487800166499</v>
      </c>
      <c r="CY165" s="7">
        <v>0</v>
      </c>
      <c r="CZ165" s="7">
        <v>2298.1500984323102</v>
      </c>
      <c r="DA165" s="7">
        <v>2754.1052295661998</v>
      </c>
      <c r="DB165" s="7">
        <v>947.80681818181802</v>
      </c>
      <c r="DC165" s="7">
        <v>76.8</v>
      </c>
      <c r="DD165" s="7">
        <v>1095</v>
      </c>
      <c r="DE165" s="7">
        <v>450.083333333334</v>
      </c>
      <c r="DF165" s="7">
        <v>313.434890817172</v>
      </c>
      <c r="DG165" s="7">
        <v>610.47149546981598</v>
      </c>
      <c r="DH165" s="7">
        <v>955.18545611015497</v>
      </c>
      <c r="DI165" s="7">
        <v>167.872395833333</v>
      </c>
      <c r="DJ165" s="7">
        <v>98.375</v>
      </c>
      <c r="DK165" s="7">
        <v>93.75</v>
      </c>
      <c r="DL165" s="7">
        <v>50</v>
      </c>
      <c r="DM165" s="7">
        <v>538.94117647058795</v>
      </c>
      <c r="DN165" s="7">
        <v>1051.640625</v>
      </c>
      <c r="DO165" s="7">
        <v>0</v>
      </c>
      <c r="DP165" s="7">
        <v>0</v>
      </c>
      <c r="DQ165" s="7">
        <v>0</v>
      </c>
      <c r="DS165" s="7">
        <v>0</v>
      </c>
      <c r="DT165" s="7">
        <v>0</v>
      </c>
      <c r="DU165" s="7">
        <v>112918.96764453</v>
      </c>
      <c r="DV165" s="7" t="s">
        <v>484</v>
      </c>
    </row>
    <row r="166" spans="1:126" x14ac:dyDescent="0.2">
      <c r="A166" s="8"/>
    </row>
    <row r="167" spans="1:126" x14ac:dyDescent="0.2">
      <c r="A167" s="8" t="s">
        <v>485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 t="s">
        <v>485</v>
      </c>
    </row>
    <row r="168" spans="1:126" x14ac:dyDescent="0.2">
      <c r="A168" s="9">
        <v>43938</v>
      </c>
      <c r="DU168" s="7">
        <v>0</v>
      </c>
      <c r="DV168" s="10">
        <v>43938</v>
      </c>
    </row>
    <row r="169" spans="1:126" x14ac:dyDescent="0.2">
      <c r="A169" s="9">
        <v>43939</v>
      </c>
      <c r="DU169" s="7">
        <v>0</v>
      </c>
      <c r="DV169" s="10">
        <v>43939</v>
      </c>
    </row>
    <row r="170" spans="1:126" x14ac:dyDescent="0.2">
      <c r="A170" s="9">
        <v>43940</v>
      </c>
      <c r="DU170" s="7">
        <v>0</v>
      </c>
      <c r="DV170" s="10">
        <v>43940</v>
      </c>
    </row>
    <row r="171" spans="1:126" x14ac:dyDescent="0.2">
      <c r="A171" s="8"/>
      <c r="DU171" s="7">
        <v>0</v>
      </c>
      <c r="DV171" s="7" t="s">
        <v>486</v>
      </c>
    </row>
    <row r="172" spans="1:126" x14ac:dyDescent="0.2">
      <c r="A172" s="8"/>
      <c r="DU172" s="7">
        <v>0</v>
      </c>
      <c r="DV172" s="7" t="s">
        <v>486</v>
      </c>
    </row>
    <row r="173" spans="1:126" x14ac:dyDescent="0.2">
      <c r="A173" s="8" t="s">
        <v>477</v>
      </c>
      <c r="DU173" s="7">
        <v>0</v>
      </c>
      <c r="DV173" s="7" t="s">
        <v>477</v>
      </c>
    </row>
    <row r="174" spans="1:126" x14ac:dyDescent="0.2">
      <c r="A174" s="8" t="s">
        <v>478</v>
      </c>
      <c r="DU174" s="7">
        <v>0</v>
      </c>
      <c r="DV174" s="7" t="s">
        <v>478</v>
      </c>
    </row>
    <row r="175" spans="1:126" x14ac:dyDescent="0.2">
      <c r="A175" s="8" t="s">
        <v>479</v>
      </c>
      <c r="DU175" s="7">
        <v>0</v>
      </c>
      <c r="DV175" s="7" t="s">
        <v>479</v>
      </c>
    </row>
    <row r="176" spans="1:126" x14ac:dyDescent="0.2">
      <c r="A176" s="8" t="s">
        <v>480</v>
      </c>
      <c r="DU176" s="7">
        <v>0</v>
      </c>
      <c r="DV176" s="7" t="s">
        <v>480</v>
      </c>
    </row>
    <row r="177" spans="1:126" x14ac:dyDescent="0.2">
      <c r="A177" s="8" t="s">
        <v>481</v>
      </c>
      <c r="DU177" s="7">
        <v>0</v>
      </c>
      <c r="DV177" s="7" t="s">
        <v>481</v>
      </c>
    </row>
    <row r="178" spans="1:126" x14ac:dyDescent="0.2">
      <c r="A178" s="8" t="s">
        <v>482</v>
      </c>
      <c r="DU178" s="7">
        <v>0</v>
      </c>
      <c r="DV178" s="7" t="s">
        <v>482</v>
      </c>
    </row>
    <row r="179" spans="1:126" x14ac:dyDescent="0.2">
      <c r="A179" s="8" t="s">
        <v>483</v>
      </c>
      <c r="DU179" s="7">
        <v>0</v>
      </c>
      <c r="DV179" s="7" t="s">
        <v>483</v>
      </c>
    </row>
    <row r="180" spans="1:126" x14ac:dyDescent="0.2">
      <c r="A180" s="8" t="s">
        <v>484</v>
      </c>
      <c r="DU180" s="7">
        <v>0</v>
      </c>
      <c r="DV180" s="7" t="s">
        <v>484</v>
      </c>
    </row>
    <row r="181" spans="1:126" x14ac:dyDescent="0.2">
      <c r="A181" s="8"/>
    </row>
    <row r="182" spans="1:126" x14ac:dyDescent="0.2">
      <c r="A182" s="8" t="s">
        <v>487</v>
      </c>
      <c r="B182" s="7">
        <v>-3684.1415061327598</v>
      </c>
      <c r="C182" s="7">
        <v>-948.68</v>
      </c>
      <c r="D182" s="7">
        <v>-28.49</v>
      </c>
      <c r="E182" s="7">
        <v>-402.62434782608699</v>
      </c>
      <c r="F182" s="7">
        <v>-1486.6817645931301</v>
      </c>
      <c r="G182" s="7">
        <v>-691.55989564007405</v>
      </c>
      <c r="H182" s="7">
        <v>-451.61290322580697</v>
      </c>
      <c r="I182" s="7">
        <v>-120.07380952381</v>
      </c>
      <c r="J182" s="7">
        <v>-587.61638888888899</v>
      </c>
      <c r="K182" s="7">
        <v>-1530.97202185792</v>
      </c>
      <c r="L182" s="7">
        <v>-277.09818181818201</v>
      </c>
      <c r="M182" s="7">
        <v>-500.33523809523803</v>
      </c>
      <c r="N182" s="7">
        <v>-22350.582842262698</v>
      </c>
      <c r="O182" s="7">
        <v>-334.48261904761898</v>
      </c>
      <c r="P182" s="7">
        <v>-908.77935200645004</v>
      </c>
      <c r="Q182" s="7">
        <v>-1086.1214705882401</v>
      </c>
      <c r="R182" s="7">
        <v>-24.3357142857143</v>
      </c>
      <c r="S182" s="7">
        <v>-609.9</v>
      </c>
      <c r="T182" s="7">
        <v>-2077.1331632718302</v>
      </c>
      <c r="U182" s="7">
        <v>-856.95804223476603</v>
      </c>
      <c r="V182" s="7">
        <v>-1055.8133290876301</v>
      </c>
      <c r="W182" s="7">
        <v>-207.34633928571401</v>
      </c>
      <c r="X182" s="7">
        <v>-1209.4785714285699</v>
      </c>
      <c r="Y182" s="7">
        <v>-60.207142857142799</v>
      </c>
      <c r="Z182" s="7">
        <v>-384.36</v>
      </c>
      <c r="AA182" s="7">
        <v>-1707.5706067452199</v>
      </c>
      <c r="AB182" s="7">
        <v>-323.191415525114</v>
      </c>
      <c r="AC182" s="7">
        <v>-5707.38214285714</v>
      </c>
      <c r="AD182" s="7">
        <v>-684.73486024844703</v>
      </c>
      <c r="AE182" s="7">
        <v>-1418.1109890109899</v>
      </c>
      <c r="AF182" s="7">
        <v>-27.814026360544901</v>
      </c>
      <c r="AG182" s="7">
        <v>-390.20520446096498</v>
      </c>
      <c r="AH182" s="7">
        <v>-763.17361579934402</v>
      </c>
      <c r="AI182" s="7">
        <v>-8438.9149591270507</v>
      </c>
      <c r="AJ182" s="7">
        <v>-3522.5669642857101</v>
      </c>
      <c r="AK182" s="7">
        <v>-10.7785714285714</v>
      </c>
      <c r="AL182" s="7">
        <v>-178.88228487395</v>
      </c>
      <c r="AM182" s="7">
        <v>-44.24</v>
      </c>
      <c r="AN182" s="7">
        <v>0</v>
      </c>
      <c r="AO182" s="7">
        <v>0</v>
      </c>
      <c r="AP182" s="7">
        <v>-4055.4213443662402</v>
      </c>
      <c r="AQ182" s="7">
        <v>-934.66639880952403</v>
      </c>
      <c r="AR182" s="7">
        <v>-1090.5148809523801</v>
      </c>
      <c r="AS182" s="7">
        <v>-1064.4985252773499</v>
      </c>
      <c r="AT182" s="7">
        <v>-286.39999999999998</v>
      </c>
      <c r="AU182" s="7">
        <v>-797.625</v>
      </c>
      <c r="AV182" s="7">
        <v>-162.499295774648</v>
      </c>
      <c r="AW182" s="7">
        <v>-622.392857142857</v>
      </c>
      <c r="AX182" s="7">
        <v>-532.39333333333298</v>
      </c>
      <c r="AY182" s="7">
        <v>-309.60000000000002</v>
      </c>
      <c r="AZ182" s="7">
        <v>-116.125</v>
      </c>
      <c r="BA182" s="7">
        <v>0</v>
      </c>
      <c r="BB182" s="7">
        <v>-1017.5</v>
      </c>
      <c r="BC182" s="7">
        <v>-216.46643939393999</v>
      </c>
      <c r="BD182" s="7">
        <v>-2802.2621381133099</v>
      </c>
      <c r="BE182" s="7">
        <v>-558.28984557109595</v>
      </c>
      <c r="BF182" s="7">
        <v>-2843.2594741567</v>
      </c>
      <c r="BG182" s="7">
        <v>0</v>
      </c>
      <c r="BH182" s="7">
        <v>-138.26688718662999</v>
      </c>
      <c r="BI182" s="7">
        <v>-519.15</v>
      </c>
      <c r="BJ182" s="7">
        <v>0</v>
      </c>
      <c r="BK182" s="7">
        <v>-117.0203125</v>
      </c>
      <c r="BL182" s="7">
        <v>-542.89509180791003</v>
      </c>
      <c r="BM182" s="7">
        <v>-486</v>
      </c>
      <c r="BN182" s="7">
        <v>-507.56359011627899</v>
      </c>
      <c r="BO182" s="7">
        <v>-2600.58411895977</v>
      </c>
      <c r="BP182" s="7">
        <v>-309.11428571428598</v>
      </c>
      <c r="BQ182" s="7">
        <v>0</v>
      </c>
      <c r="BR182" s="7">
        <v>0</v>
      </c>
      <c r="BS182" s="7">
        <v>-54.486160714285802</v>
      </c>
      <c r="BT182" s="7">
        <v>-19596.1484642469</v>
      </c>
      <c r="BU182" s="7">
        <v>-16247.9064145496</v>
      </c>
      <c r="BV182" s="7">
        <v>-266.587012987013</v>
      </c>
      <c r="BW182" s="7">
        <v>-3178.2278571428601</v>
      </c>
      <c r="BX182" s="7">
        <v>-834.91071428571399</v>
      </c>
      <c r="BY182" s="7">
        <v>-40.178571428571402</v>
      </c>
      <c r="BZ182" s="7">
        <v>-35.764285714285698</v>
      </c>
      <c r="CA182" s="7">
        <v>-501.767857142857</v>
      </c>
      <c r="CB182" s="7">
        <v>-7582.1789560439602</v>
      </c>
      <c r="CC182" s="7">
        <v>-557.49957417582402</v>
      </c>
      <c r="CD182" s="7">
        <v>0</v>
      </c>
      <c r="CE182" s="7">
        <v>-127.111875</v>
      </c>
      <c r="CF182" s="7">
        <v>-52.125</v>
      </c>
      <c r="CG182" s="7">
        <v>-280.31826042378702</v>
      </c>
      <c r="CH182" s="7">
        <v>-313.693095238095</v>
      </c>
      <c r="CI182" s="7">
        <v>-73.825892857142804</v>
      </c>
      <c r="CJ182" s="7">
        <v>-93.630008710801405</v>
      </c>
      <c r="CK182" s="7">
        <v>-2717.4262346752498</v>
      </c>
      <c r="CL182" s="7">
        <v>-56.8</v>
      </c>
      <c r="CM182" s="7">
        <v>-75.84</v>
      </c>
      <c r="CN182" s="7">
        <v>-9.7599999999999891</v>
      </c>
      <c r="CO182" s="7">
        <v>0</v>
      </c>
      <c r="CP182" s="7">
        <v>-150.40714285714299</v>
      </c>
      <c r="CQ182" s="7">
        <v>-32</v>
      </c>
      <c r="CR182" s="7">
        <v>-2620.1184346504601</v>
      </c>
      <c r="CS182" s="7">
        <v>-84.471428571428604</v>
      </c>
      <c r="CT182" s="7">
        <v>-892.04918358951397</v>
      </c>
      <c r="CU182" s="7">
        <v>-1196.1771428571401</v>
      </c>
      <c r="CV182" s="7">
        <v>-336.50660714285698</v>
      </c>
      <c r="CW182" s="7">
        <v>-224.56963685770799</v>
      </c>
      <c r="CX182" s="7">
        <v>-3169.6834791921401</v>
      </c>
      <c r="CY182" s="7">
        <v>0</v>
      </c>
      <c r="CZ182" s="7">
        <v>-7111.4170101970203</v>
      </c>
      <c r="DA182" s="7">
        <v>-6737.8875745796804</v>
      </c>
      <c r="DB182" s="7">
        <v>-1813.73538961039</v>
      </c>
      <c r="DC182" s="7">
        <v>-85.8857142857143</v>
      </c>
      <c r="DD182" s="7">
        <v>-1996.92857142857</v>
      </c>
      <c r="DE182" s="7">
        <v>-2817.7976190476202</v>
      </c>
      <c r="DF182" s="7">
        <v>-1995.8063193886001</v>
      </c>
      <c r="DG182" s="7">
        <v>-536.85244785076804</v>
      </c>
      <c r="DH182" s="7">
        <v>-722.70926563396495</v>
      </c>
      <c r="DI182" s="7">
        <v>0</v>
      </c>
      <c r="DJ182" s="7">
        <v>-98.613095238095198</v>
      </c>
      <c r="DK182" s="7">
        <v>-84.178571428571402</v>
      </c>
      <c r="DL182" s="7">
        <v>0</v>
      </c>
      <c r="DM182" s="7">
        <v>-245.32212885154101</v>
      </c>
      <c r="DN182" s="7">
        <v>-681.06919642857201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-174053.831298882</v>
      </c>
      <c r="DV182" s="7" t="s">
        <v>487</v>
      </c>
    </row>
    <row r="183" spans="1:126" x14ac:dyDescent="0.2">
      <c r="A183" s="8" t="s">
        <v>464</v>
      </c>
      <c r="B183" s="7">
        <v>-515.44180952380998</v>
      </c>
      <c r="C183" s="7">
        <v>0</v>
      </c>
      <c r="D183" s="7">
        <v>0</v>
      </c>
      <c r="E183" s="7">
        <v>-107.54666666666699</v>
      </c>
      <c r="F183" s="7">
        <v>0</v>
      </c>
      <c r="G183" s="7">
        <v>0</v>
      </c>
      <c r="H183" s="7">
        <v>0</v>
      </c>
      <c r="I183" s="7">
        <v>-83.443809523809506</v>
      </c>
      <c r="J183" s="7">
        <v>-101.38</v>
      </c>
      <c r="K183" s="7">
        <v>-892.05333333333294</v>
      </c>
      <c r="L183" s="7">
        <v>0</v>
      </c>
      <c r="M183" s="7">
        <v>-92.655238095238104</v>
      </c>
      <c r="N183" s="7">
        <v>-5464.0933333333296</v>
      </c>
      <c r="O183" s="7">
        <v>0</v>
      </c>
      <c r="P183" s="7">
        <v>0</v>
      </c>
      <c r="Q183" s="7">
        <v>-183.32</v>
      </c>
      <c r="R183" s="7">
        <v>0</v>
      </c>
      <c r="S183" s="7">
        <v>0</v>
      </c>
      <c r="T183" s="7">
        <v>-51.852857142857097</v>
      </c>
      <c r="U183" s="7">
        <v>0</v>
      </c>
      <c r="V183" s="7">
        <v>-107.34857142857101</v>
      </c>
      <c r="W183" s="7">
        <v>-17.325714285714302</v>
      </c>
      <c r="X183" s="7">
        <v>0</v>
      </c>
      <c r="Y183" s="7">
        <v>0</v>
      </c>
      <c r="Z183" s="7">
        <v>-167.36</v>
      </c>
      <c r="AA183" s="7">
        <v>-779.22666666666703</v>
      </c>
      <c r="AB183" s="7">
        <v>0</v>
      </c>
      <c r="AC183" s="7">
        <v>-1579.88571428571</v>
      </c>
      <c r="AD183" s="7">
        <v>0</v>
      </c>
      <c r="AE183" s="7">
        <v>-454.857142857143</v>
      </c>
      <c r="AF183" s="7">
        <v>0</v>
      </c>
      <c r="AG183" s="7">
        <v>0</v>
      </c>
      <c r="AH183" s="7">
        <v>-262.81333333333299</v>
      </c>
      <c r="AI183" s="7">
        <v>-3899.62857142857</v>
      </c>
      <c r="AJ183" s="7">
        <v>-723.28571428571399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-1164.57142857143</v>
      </c>
      <c r="BP183" s="7">
        <v>-1.71428571428572</v>
      </c>
      <c r="BQ183" s="7">
        <v>0</v>
      </c>
      <c r="BR183" s="7">
        <v>0</v>
      </c>
      <c r="BS183" s="7">
        <v>0</v>
      </c>
      <c r="BT183" s="7">
        <v>-6107.5714285714303</v>
      </c>
      <c r="BU183" s="7">
        <v>-4488.8571428571404</v>
      </c>
      <c r="BV183" s="7">
        <v>-68.914285714285697</v>
      </c>
      <c r="BW183" s="7">
        <v>-1013.50285714286</v>
      </c>
      <c r="BX183" s="7">
        <v>-418.28571428571399</v>
      </c>
      <c r="BY183" s="7">
        <v>0</v>
      </c>
      <c r="BZ183" s="7">
        <v>0</v>
      </c>
      <c r="CA183" s="7">
        <v>-301.54285714285697</v>
      </c>
      <c r="CB183" s="7">
        <v>-7143.7714285714301</v>
      </c>
      <c r="CC183" s="7">
        <v>-97.257142857142895</v>
      </c>
      <c r="CD183" s="7">
        <v>0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-2050.7857142857101</v>
      </c>
      <c r="CL183" s="7">
        <v>0</v>
      </c>
      <c r="CM183" s="7">
        <v>0</v>
      </c>
      <c r="CN183" s="7">
        <v>0</v>
      </c>
      <c r="CO183" s="7">
        <v>0</v>
      </c>
      <c r="CP183" s="7">
        <v>-66.857142857142904</v>
      </c>
      <c r="CQ183" s="7">
        <v>0</v>
      </c>
      <c r="CR183" s="7">
        <v>-1095.9942857142901</v>
      </c>
      <c r="CS183" s="7">
        <v>0</v>
      </c>
      <c r="CT183" s="7">
        <v>0</v>
      </c>
      <c r="CU183" s="7">
        <v>-1196.1771428571401</v>
      </c>
      <c r="CV183" s="7">
        <v>0</v>
      </c>
      <c r="CW183" s="7">
        <v>0</v>
      </c>
      <c r="CX183" s="7">
        <v>-1627.6071428571399</v>
      </c>
      <c r="CY183" s="7">
        <v>0</v>
      </c>
      <c r="CZ183" s="7">
        <v>-3930.5</v>
      </c>
      <c r="DA183" s="7">
        <v>-3354.4285714285702</v>
      </c>
      <c r="DB183" s="7">
        <v>-865.92857142857201</v>
      </c>
      <c r="DC183" s="7">
        <v>-9.0857142857142801</v>
      </c>
      <c r="DD183" s="7">
        <v>-901.92857142857201</v>
      </c>
      <c r="DE183" s="7">
        <v>-2367.7142857142799</v>
      </c>
      <c r="DF183" s="7">
        <v>-437.05714285714299</v>
      </c>
      <c r="DG183" s="7">
        <v>0</v>
      </c>
      <c r="DH183" s="7">
        <v>0</v>
      </c>
      <c r="DI183" s="7">
        <v>0</v>
      </c>
      <c r="DJ183" s="7">
        <v>-0.238095238095241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S183" s="7">
        <v>0</v>
      </c>
      <c r="DT183" s="7">
        <v>0</v>
      </c>
      <c r="DU183" s="7">
        <v>-54193.809428571403</v>
      </c>
      <c r="DV183" s="7" t="s">
        <v>464</v>
      </c>
    </row>
    <row r="184" spans="1:126" x14ac:dyDescent="0.2">
      <c r="A184" s="8" t="s">
        <v>465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0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0</v>
      </c>
      <c r="CK184" s="7">
        <v>0</v>
      </c>
      <c r="CL184" s="7">
        <v>0</v>
      </c>
      <c r="CM184" s="7">
        <v>0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0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S184" s="7">
        <v>0</v>
      </c>
      <c r="DT184" s="7">
        <v>0</v>
      </c>
      <c r="DU184" s="7">
        <v>0</v>
      </c>
      <c r="DV184" s="7" t="s">
        <v>465</v>
      </c>
    </row>
    <row r="185" spans="1:126" x14ac:dyDescent="0.2">
      <c r="A185" s="8" t="s">
        <v>466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0</v>
      </c>
      <c r="CE185" s="7">
        <v>0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S185" s="7">
        <v>0</v>
      </c>
      <c r="DT185" s="7">
        <v>0</v>
      </c>
      <c r="DU185" s="7">
        <v>0</v>
      </c>
      <c r="DV185" s="7" t="s">
        <v>466</v>
      </c>
    </row>
    <row r="186" spans="1:126" x14ac:dyDescent="0.2">
      <c r="A186" s="8"/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0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</v>
      </c>
      <c r="DG186" s="7">
        <v>0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S186" s="7">
        <v>0</v>
      </c>
      <c r="DT186" s="7">
        <v>0</v>
      </c>
      <c r="DU186" s="7">
        <v>0</v>
      </c>
    </row>
    <row r="187" spans="1:126" x14ac:dyDescent="0.2">
      <c r="A187" s="8"/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 s="7">
        <v>0</v>
      </c>
      <c r="CC187" s="7">
        <v>0</v>
      </c>
      <c r="CD187" s="7">
        <v>0</v>
      </c>
      <c r="CE187" s="7">
        <v>0</v>
      </c>
      <c r="CF187" s="7">
        <v>0</v>
      </c>
      <c r="CG187" s="7">
        <v>0</v>
      </c>
      <c r="CH187" s="7">
        <v>0</v>
      </c>
      <c r="CI187" s="7">
        <v>0</v>
      </c>
      <c r="CJ187" s="7">
        <v>0</v>
      </c>
      <c r="CK187" s="7">
        <v>0</v>
      </c>
      <c r="CL187" s="7">
        <v>0</v>
      </c>
      <c r="CM187" s="7">
        <v>0</v>
      </c>
      <c r="CN187" s="7">
        <v>0</v>
      </c>
      <c r="CO187" s="7">
        <v>0</v>
      </c>
      <c r="CP187" s="7">
        <v>0</v>
      </c>
      <c r="CQ187" s="7">
        <v>0</v>
      </c>
      <c r="CR187" s="7">
        <v>0</v>
      </c>
      <c r="CS187" s="7">
        <v>0</v>
      </c>
      <c r="CT187" s="7">
        <v>0</v>
      </c>
      <c r="CU187" s="7">
        <v>0</v>
      </c>
      <c r="CV187" s="7">
        <v>0</v>
      </c>
      <c r="CW187" s="7">
        <v>0</v>
      </c>
      <c r="CX187" s="7">
        <v>0</v>
      </c>
      <c r="CY187" s="7">
        <v>0</v>
      </c>
      <c r="CZ187" s="7">
        <v>0</v>
      </c>
      <c r="DA187" s="7">
        <v>0</v>
      </c>
      <c r="DB187" s="7">
        <v>0</v>
      </c>
      <c r="DC187" s="7">
        <v>0</v>
      </c>
      <c r="DD187" s="7">
        <v>0</v>
      </c>
      <c r="DE187" s="7">
        <v>0</v>
      </c>
      <c r="DF187" s="7">
        <v>0</v>
      </c>
      <c r="DG187" s="7">
        <v>0</v>
      </c>
      <c r="DH187" s="7">
        <v>0</v>
      </c>
      <c r="DI187" s="7">
        <v>0</v>
      </c>
      <c r="DJ187" s="7">
        <v>0</v>
      </c>
      <c r="DK187" s="7">
        <v>0</v>
      </c>
      <c r="DL187" s="7">
        <v>0</v>
      </c>
      <c r="DM187" s="7">
        <v>0</v>
      </c>
      <c r="DN187" s="7">
        <v>0</v>
      </c>
      <c r="DO187" s="7">
        <v>0</v>
      </c>
      <c r="DP187" s="7">
        <v>0</v>
      </c>
      <c r="DQ187" s="7">
        <v>0</v>
      </c>
      <c r="DS187" s="7">
        <v>0</v>
      </c>
      <c r="DT187" s="7">
        <v>0</v>
      </c>
      <c r="DU187" s="7">
        <v>0</v>
      </c>
    </row>
    <row r="188" spans="1:126" x14ac:dyDescent="0.2">
      <c r="A188" s="8" t="s">
        <v>488</v>
      </c>
      <c r="B188" s="7">
        <v>-3168.69969660895</v>
      </c>
      <c r="C188" s="7">
        <v>-948.68</v>
      </c>
      <c r="D188" s="7">
        <v>-28.49</v>
      </c>
      <c r="E188" s="7">
        <v>-295.07768115942002</v>
      </c>
      <c r="F188" s="7">
        <v>-1486.6817645931301</v>
      </c>
      <c r="G188" s="7">
        <v>-691.55989564007405</v>
      </c>
      <c r="H188" s="7">
        <v>-451.61290322580697</v>
      </c>
      <c r="I188" s="7">
        <v>-36.630000000000003</v>
      </c>
      <c r="J188" s="7">
        <v>-486.236388888889</v>
      </c>
      <c r="K188" s="7">
        <v>-638.91868852459004</v>
      </c>
      <c r="L188" s="7">
        <v>-277.09818181818201</v>
      </c>
      <c r="M188" s="7">
        <v>-407.68</v>
      </c>
      <c r="N188" s="7">
        <v>-16886.4895089294</v>
      </c>
      <c r="O188" s="7">
        <v>-334.48261904761898</v>
      </c>
      <c r="P188" s="7">
        <v>-908.77935200645004</v>
      </c>
      <c r="Q188" s="7">
        <v>-902.80147058823502</v>
      </c>
      <c r="R188" s="7">
        <v>-24.3357142857143</v>
      </c>
      <c r="S188" s="7">
        <v>-609.9</v>
      </c>
      <c r="T188" s="7">
        <v>-2025.2803061289701</v>
      </c>
      <c r="U188" s="7">
        <v>-856.95804223476603</v>
      </c>
      <c r="V188" s="7">
        <v>-948.46475765905302</v>
      </c>
      <c r="W188" s="7">
        <v>-190.020625</v>
      </c>
      <c r="X188" s="7">
        <v>-1209.4785714285699</v>
      </c>
      <c r="Y188" s="7">
        <v>-60.207142857142799</v>
      </c>
      <c r="Z188" s="7">
        <v>-217</v>
      </c>
      <c r="AA188" s="7">
        <v>-928.34394007855303</v>
      </c>
      <c r="AB188" s="7">
        <v>-323.191415525114</v>
      </c>
      <c r="AC188" s="7">
        <v>-4127.4964285714304</v>
      </c>
      <c r="AD188" s="7">
        <v>-684.73486024844703</v>
      </c>
      <c r="AE188" s="7">
        <v>-963.25384615384598</v>
      </c>
      <c r="AF188" s="7">
        <v>-27.814026360544901</v>
      </c>
      <c r="AG188" s="7">
        <v>-390.20520446096498</v>
      </c>
      <c r="AH188" s="7">
        <v>-500.36028246601097</v>
      </c>
      <c r="AI188" s="7">
        <v>-4539.2863876984802</v>
      </c>
      <c r="AJ188" s="7">
        <v>-2799.28125</v>
      </c>
      <c r="AK188" s="7">
        <v>-10.7785714285714</v>
      </c>
      <c r="AL188" s="7">
        <v>-178.88228487395</v>
      </c>
      <c r="AM188" s="7">
        <v>-44.24</v>
      </c>
      <c r="AN188" s="7">
        <v>0</v>
      </c>
      <c r="AO188" s="7">
        <v>0</v>
      </c>
      <c r="AP188" s="7">
        <v>-4055.4213443662402</v>
      </c>
      <c r="AQ188" s="7">
        <v>-934.66639880952403</v>
      </c>
      <c r="AR188" s="7">
        <v>-1090.5148809523801</v>
      </c>
      <c r="AS188" s="7">
        <v>-1064.4985252773499</v>
      </c>
      <c r="AT188" s="7">
        <v>-286.39999999999998</v>
      </c>
      <c r="AU188" s="7">
        <v>-797.625</v>
      </c>
      <c r="AV188" s="7">
        <v>-162.499295774648</v>
      </c>
      <c r="AW188" s="7">
        <v>-622.392857142857</v>
      </c>
      <c r="AX188" s="7">
        <v>-532.39333333333298</v>
      </c>
      <c r="AY188" s="7">
        <v>-309.60000000000002</v>
      </c>
      <c r="AZ188" s="7">
        <v>-116.125</v>
      </c>
      <c r="BA188" s="7">
        <v>0</v>
      </c>
      <c r="BB188" s="7">
        <v>-1017.5</v>
      </c>
      <c r="BC188" s="7">
        <v>-216.46643939393999</v>
      </c>
      <c r="BD188" s="7">
        <v>-2802.2621381133099</v>
      </c>
      <c r="BE188" s="7">
        <v>-558.28984557109595</v>
      </c>
      <c r="BF188" s="7">
        <v>-2843.2594741567</v>
      </c>
      <c r="BG188" s="7">
        <v>0</v>
      </c>
      <c r="BH188" s="7">
        <v>-138.26688718662999</v>
      </c>
      <c r="BI188" s="7">
        <v>-519.15</v>
      </c>
      <c r="BJ188" s="7">
        <v>0</v>
      </c>
      <c r="BK188" s="7">
        <v>-117.0203125</v>
      </c>
      <c r="BL188" s="7">
        <v>-542.89509180791003</v>
      </c>
      <c r="BM188" s="7">
        <v>-486</v>
      </c>
      <c r="BN188" s="7">
        <v>-507.56359011627899</v>
      </c>
      <c r="BO188" s="7">
        <v>-1436.0126903883399</v>
      </c>
      <c r="BP188" s="7">
        <v>-307.39999999999998</v>
      </c>
      <c r="BQ188" s="7">
        <v>0</v>
      </c>
      <c r="BR188" s="7">
        <v>0</v>
      </c>
      <c r="BS188" s="7">
        <v>-54.486160714285802</v>
      </c>
      <c r="BT188" s="7">
        <v>-13488.5770356754</v>
      </c>
      <c r="BU188" s="7">
        <v>-11759.0492716925</v>
      </c>
      <c r="BV188" s="7">
        <v>-197.672727272727</v>
      </c>
      <c r="BW188" s="7">
        <v>-2164.7249999999999</v>
      </c>
      <c r="BX188" s="7">
        <v>-416.625</v>
      </c>
      <c r="BY188" s="7">
        <v>-40.178571428571402</v>
      </c>
      <c r="BZ188" s="7">
        <v>-35.764285714285698</v>
      </c>
      <c r="CA188" s="7">
        <v>-200.22499999999999</v>
      </c>
      <c r="CB188" s="7">
        <v>-438.40752747252702</v>
      </c>
      <c r="CC188" s="7">
        <v>-460.24243131868099</v>
      </c>
      <c r="CD188" s="7">
        <v>0</v>
      </c>
      <c r="CE188" s="7">
        <v>-127.111875</v>
      </c>
      <c r="CF188" s="7">
        <v>-52.125</v>
      </c>
      <c r="CG188" s="7">
        <v>-280.31826042378702</v>
      </c>
      <c r="CH188" s="7">
        <v>-313.693095238095</v>
      </c>
      <c r="CI188" s="7">
        <v>-73.825892857142804</v>
      </c>
      <c r="CJ188" s="7">
        <v>-93.630008710801405</v>
      </c>
      <c r="CK188" s="7">
        <v>-666.64052038953196</v>
      </c>
      <c r="CL188" s="7">
        <v>-56.8</v>
      </c>
      <c r="CM188" s="7">
        <v>-75.84</v>
      </c>
      <c r="CN188" s="7">
        <v>-9.7599999999999891</v>
      </c>
      <c r="CO188" s="7">
        <v>0</v>
      </c>
      <c r="CP188" s="7">
        <v>-83.55</v>
      </c>
      <c r="CQ188" s="7">
        <v>-32</v>
      </c>
      <c r="CR188" s="7">
        <v>-1524.1241489361701</v>
      </c>
      <c r="CS188" s="7">
        <v>-84.471428571428604</v>
      </c>
      <c r="CT188" s="7">
        <v>-892.04918358951397</v>
      </c>
      <c r="CU188" s="7">
        <v>0</v>
      </c>
      <c r="CV188" s="7">
        <v>-336.50660714285698</v>
      </c>
      <c r="CW188" s="7">
        <v>-224.56963685770799</v>
      </c>
      <c r="CX188" s="7">
        <v>-1542.076336335</v>
      </c>
      <c r="CY188" s="7">
        <v>0</v>
      </c>
      <c r="CZ188" s="7">
        <v>-3180.9170101970199</v>
      </c>
      <c r="DA188" s="7">
        <v>-3383.4590031511002</v>
      </c>
      <c r="DB188" s="7">
        <v>-947.80681818181802</v>
      </c>
      <c r="DC188" s="7">
        <v>-76.8</v>
      </c>
      <c r="DD188" s="7">
        <v>-1095</v>
      </c>
      <c r="DE188" s="7">
        <v>-450.083333333334</v>
      </c>
      <c r="DF188" s="7">
        <v>-1558.7491765314601</v>
      </c>
      <c r="DG188" s="7">
        <v>-536.85244785076804</v>
      </c>
      <c r="DH188" s="7">
        <v>-722.70926563396495</v>
      </c>
      <c r="DI188" s="7">
        <v>0</v>
      </c>
      <c r="DJ188" s="7">
        <v>-98.375</v>
      </c>
      <c r="DK188" s="7">
        <v>-84.178571428571402</v>
      </c>
      <c r="DL188" s="7">
        <v>0</v>
      </c>
      <c r="DM188" s="7">
        <v>-245.32212885154101</v>
      </c>
      <c r="DN188" s="7">
        <v>-681.06919642857201</v>
      </c>
      <c r="DO188" s="7">
        <v>0</v>
      </c>
      <c r="DP188" s="7">
        <v>0</v>
      </c>
      <c r="DQ188" s="7">
        <v>0</v>
      </c>
      <c r="DS188" s="7">
        <v>0</v>
      </c>
      <c r="DT188" s="7">
        <v>0</v>
      </c>
      <c r="DU188" s="7">
        <v>-119860.021870311</v>
      </c>
      <c r="DV188" s="7" t="s">
        <v>488</v>
      </c>
    </row>
    <row r="189" spans="1:126" x14ac:dyDescent="0.2">
      <c r="A189" s="8" t="s">
        <v>489</v>
      </c>
      <c r="B189" s="7">
        <v>-3168.69969660895</v>
      </c>
      <c r="C189" s="7">
        <v>-948.68</v>
      </c>
      <c r="D189" s="7">
        <v>-43.29</v>
      </c>
      <c r="E189" s="7">
        <v>-295.07768115942002</v>
      </c>
      <c r="F189" s="7">
        <v>-1519.9217645931301</v>
      </c>
      <c r="G189" s="7">
        <v>-1213.45751468769</v>
      </c>
      <c r="H189" s="7">
        <v>-451.61290322580697</v>
      </c>
      <c r="I189" s="7">
        <v>-36.630000000000003</v>
      </c>
      <c r="J189" s="7">
        <v>-445.75117149758501</v>
      </c>
      <c r="K189" s="7">
        <v>-6000</v>
      </c>
      <c r="L189" s="7">
        <v>-395.81818181818198</v>
      </c>
      <c r="M189" s="7">
        <v>-407.68</v>
      </c>
      <c r="N189" s="7">
        <v>-10251.7462831229</v>
      </c>
      <c r="O189" s="7">
        <v>-463.435</v>
      </c>
      <c r="P189" s="7">
        <v>-924.00792343502201</v>
      </c>
      <c r="Q189" s="7">
        <v>-902.80147058823502</v>
      </c>
      <c r="R189" s="7">
        <v>-121.65</v>
      </c>
      <c r="S189" s="7">
        <v>-1289.0999999999999</v>
      </c>
      <c r="T189" s="7">
        <v>-2045.5893305192201</v>
      </c>
      <c r="U189" s="7">
        <v>-1677.31804223477</v>
      </c>
      <c r="V189" s="7">
        <v>-706.864757659053</v>
      </c>
      <c r="W189" s="7">
        <v>-190.020625</v>
      </c>
      <c r="X189" s="7">
        <v>-1609.65</v>
      </c>
      <c r="Y189" s="7">
        <v>-85.35</v>
      </c>
      <c r="Z189" s="7">
        <v>-217</v>
      </c>
      <c r="AA189" s="7">
        <v>-891.31727341188696</v>
      </c>
      <c r="AB189" s="7">
        <v>-606.49808219178101</v>
      </c>
      <c r="AC189" s="7">
        <v>-4127.4964285714304</v>
      </c>
      <c r="AD189" s="7">
        <v>-745.07771739130396</v>
      </c>
      <c r="AE189" s="7">
        <v>-963.25384615384701</v>
      </c>
      <c r="AF189" s="7">
        <v>-114.394026360545</v>
      </c>
      <c r="AG189" s="7">
        <v>-505.40520446096502</v>
      </c>
      <c r="AH189" s="7">
        <v>-500.36028246601097</v>
      </c>
      <c r="AI189" s="7">
        <v>-4539.2863876984802</v>
      </c>
      <c r="AJ189" s="7">
        <v>-2799.28125</v>
      </c>
      <c r="AK189" s="7">
        <v>-24.15</v>
      </c>
      <c r="AL189" s="7">
        <v>-308.66366880252099</v>
      </c>
      <c r="AM189" s="7">
        <v>-63.44</v>
      </c>
      <c r="AN189" s="7">
        <v>0</v>
      </c>
      <c r="AO189" s="7">
        <v>0</v>
      </c>
      <c r="AP189" s="7">
        <v>-12086.3876905201</v>
      </c>
      <c r="AQ189" s="7">
        <v>-727.11084325396803</v>
      </c>
      <c r="AR189" s="7">
        <v>-1127.5148809523801</v>
      </c>
      <c r="AS189" s="7">
        <v>-3791.37852527735</v>
      </c>
      <c r="AT189" s="7">
        <v>-351.2</v>
      </c>
      <c r="AU189" s="7">
        <v>-797.625</v>
      </c>
      <c r="AV189" s="7">
        <v>-162.499295774648</v>
      </c>
      <c r="AW189" s="7">
        <v>-623.19285714285695</v>
      </c>
      <c r="AX189" s="7">
        <v>-533.19333333333304</v>
      </c>
      <c r="AY189" s="7">
        <v>-309.60000000000002</v>
      </c>
      <c r="AZ189" s="7">
        <v>-116.125</v>
      </c>
      <c r="BA189" s="7">
        <v>0</v>
      </c>
      <c r="BB189" s="7">
        <v>-1017.5</v>
      </c>
      <c r="BC189" s="7">
        <v>-224.46643939393999</v>
      </c>
      <c r="BD189" s="7">
        <v>-2115.9766023990201</v>
      </c>
      <c r="BE189" s="7">
        <v>-586.28984557109595</v>
      </c>
      <c r="BF189" s="7">
        <v>-5244.6994741566996</v>
      </c>
      <c r="BG189" s="7">
        <v>0</v>
      </c>
      <c r="BH189" s="7">
        <v>-138.26688718662999</v>
      </c>
      <c r="BI189" s="7">
        <v>-519.15</v>
      </c>
      <c r="BJ189" s="7">
        <v>0</v>
      </c>
      <c r="BK189" s="7">
        <v>-117.0203125</v>
      </c>
      <c r="BL189" s="7">
        <v>-542.89509180791003</v>
      </c>
      <c r="BM189" s="7">
        <v>-598.79999999999995</v>
      </c>
      <c r="BN189" s="7">
        <v>-509.06359011627899</v>
      </c>
      <c r="BO189" s="7">
        <v>-1436.0126903883399</v>
      </c>
      <c r="BP189" s="7">
        <v>-307.39999999999998</v>
      </c>
      <c r="BQ189" s="7">
        <v>0</v>
      </c>
      <c r="BR189" s="7">
        <v>0</v>
      </c>
      <c r="BS189" s="7">
        <v>-58.086160714285803</v>
      </c>
      <c r="BT189" s="7">
        <v>-16070.741565567299</v>
      </c>
      <c r="BU189" s="7">
        <v>-17611.627843121099</v>
      </c>
      <c r="BV189" s="7">
        <v>-197.672727272727</v>
      </c>
      <c r="BW189" s="7">
        <v>-2164.7249999999999</v>
      </c>
      <c r="BX189" s="7">
        <v>-416.625</v>
      </c>
      <c r="BY189" s="7">
        <v>-57.15</v>
      </c>
      <c r="BZ189" s="7">
        <v>-59.25</v>
      </c>
      <c r="CA189" s="7">
        <v>-200.22499999999999</v>
      </c>
      <c r="CB189" s="7">
        <v>-368.32841354847602</v>
      </c>
      <c r="CC189" s="7">
        <v>-523.14243131868102</v>
      </c>
      <c r="CD189" s="7">
        <v>0</v>
      </c>
      <c r="CE189" s="7">
        <v>-203.91187500000001</v>
      </c>
      <c r="CF189" s="7">
        <v>-73.125</v>
      </c>
      <c r="CG189" s="7">
        <v>-439.28968899521499</v>
      </c>
      <c r="CH189" s="7">
        <v>-336.95499999999998</v>
      </c>
      <c r="CI189" s="7">
        <v>-108.325892857143</v>
      </c>
      <c r="CJ189" s="7">
        <v>-95.272865853658502</v>
      </c>
      <c r="CK189" s="7">
        <v>-666.64052038953105</v>
      </c>
      <c r="CL189" s="7">
        <v>-180</v>
      </c>
      <c r="CM189" s="7">
        <v>-180</v>
      </c>
      <c r="CN189" s="7">
        <v>-180</v>
      </c>
      <c r="CO189" s="7">
        <v>0</v>
      </c>
      <c r="CP189" s="7">
        <v>-83.55</v>
      </c>
      <c r="CQ189" s="7">
        <v>-320</v>
      </c>
      <c r="CR189" s="7">
        <v>-1524.1241489361701</v>
      </c>
      <c r="CS189" s="7">
        <v>-91.5</v>
      </c>
      <c r="CT189" s="7">
        <v>-920.84918358951404</v>
      </c>
      <c r="CU189" s="7">
        <v>0</v>
      </c>
      <c r="CV189" s="7">
        <v>-1260.30660714286</v>
      </c>
      <c r="CW189" s="7">
        <v>-233.47463685770799</v>
      </c>
      <c r="CX189" s="7">
        <v>-1968.638836335</v>
      </c>
      <c r="CY189" s="7">
        <v>0</v>
      </c>
      <c r="CZ189" s="7">
        <v>-4623.9638851970203</v>
      </c>
      <c r="DA189" s="7">
        <v>-3383.4590031511002</v>
      </c>
      <c r="DB189" s="7">
        <v>-947.80681818181802</v>
      </c>
      <c r="DC189" s="7">
        <v>-76.8</v>
      </c>
      <c r="DD189" s="7">
        <v>-1095</v>
      </c>
      <c r="DE189" s="7">
        <v>-450.08333333333297</v>
      </c>
      <c r="DF189" s="7">
        <v>-313.434890817172</v>
      </c>
      <c r="DG189" s="7">
        <v>-610.47149546981598</v>
      </c>
      <c r="DH189" s="7">
        <v>-955.18545611015497</v>
      </c>
      <c r="DI189" s="7">
        <v>-125.982886904762</v>
      </c>
      <c r="DJ189" s="7">
        <v>-98.375</v>
      </c>
      <c r="DK189" s="7">
        <v>-93.75</v>
      </c>
      <c r="DL189" s="7">
        <v>0</v>
      </c>
      <c r="DM189" s="7">
        <v>-538.94117647058795</v>
      </c>
      <c r="DN189" s="7">
        <v>-1051.640625</v>
      </c>
      <c r="DO189" s="7">
        <v>0</v>
      </c>
      <c r="DP189" s="7">
        <v>0</v>
      </c>
      <c r="DQ189" s="7">
        <v>0</v>
      </c>
      <c r="DS189" s="7">
        <v>0</v>
      </c>
      <c r="DT189" s="7">
        <v>0</v>
      </c>
      <c r="DU189" s="7">
        <v>-146541.57784156801</v>
      </c>
      <c r="DV189" s="7" t="s">
        <v>489</v>
      </c>
    </row>
    <row r="190" spans="1:126" x14ac:dyDescent="0.2">
      <c r="A190" s="8" t="s">
        <v>490</v>
      </c>
      <c r="B190" s="7">
        <v>-3168.69969660895</v>
      </c>
      <c r="C190" s="7">
        <v>-948.68</v>
      </c>
      <c r="D190" s="7">
        <v>-43.29</v>
      </c>
      <c r="E190" s="7">
        <v>-295.07768115942002</v>
      </c>
      <c r="F190" s="7">
        <v>-1469.9217645931201</v>
      </c>
      <c r="G190" s="7">
        <v>-720.06751468769301</v>
      </c>
      <c r="H190" s="7">
        <v>-451.61290322580697</v>
      </c>
      <c r="I190" s="7">
        <v>-36.630000000000003</v>
      </c>
      <c r="J190" s="7">
        <v>-455.40717149758501</v>
      </c>
      <c r="K190" s="7">
        <v>-638.91868852459004</v>
      </c>
      <c r="L190" s="7">
        <v>-395.81818181818198</v>
      </c>
      <c r="M190" s="7">
        <v>-407.68</v>
      </c>
      <c r="N190" s="7">
        <v>-17762.018283122899</v>
      </c>
      <c r="O190" s="7">
        <v>-463.435</v>
      </c>
      <c r="P190" s="7">
        <v>-924.00792343502098</v>
      </c>
      <c r="Q190" s="7">
        <v>-902.80147058823502</v>
      </c>
      <c r="R190" s="7">
        <v>-121.65</v>
      </c>
      <c r="S190" s="7">
        <v>-1289.0999999999999</v>
      </c>
      <c r="T190" s="7">
        <v>-2045.5893305192201</v>
      </c>
      <c r="U190" s="7">
        <v>-1677.31804223477</v>
      </c>
      <c r="V190" s="7">
        <v>-706.86475765905402</v>
      </c>
      <c r="W190" s="7">
        <v>-190.020625</v>
      </c>
      <c r="X190" s="7">
        <v>-1609.65</v>
      </c>
      <c r="Y190" s="7">
        <v>-85.349999999999895</v>
      </c>
      <c r="Z190" s="7">
        <v>-217</v>
      </c>
      <c r="AA190" s="7">
        <v>-891.31727341188605</v>
      </c>
      <c r="AB190" s="7">
        <v>-606.49808219178101</v>
      </c>
      <c r="AC190" s="7">
        <v>-4127.4964285714304</v>
      </c>
      <c r="AD190" s="7">
        <v>-745.07771739130499</v>
      </c>
      <c r="AE190" s="7">
        <v>-963.25384615384701</v>
      </c>
      <c r="AF190" s="7">
        <v>-114.394026360545</v>
      </c>
      <c r="AG190" s="7">
        <v>-505.40520446096502</v>
      </c>
      <c r="AH190" s="7">
        <v>-500.36028246601097</v>
      </c>
      <c r="AI190" s="7">
        <v>-11274.965968979301</v>
      </c>
      <c r="AJ190" s="7">
        <v>-2799.28125</v>
      </c>
      <c r="AK190" s="7">
        <v>-24.15</v>
      </c>
      <c r="AL190" s="7">
        <v>-308.66366880252099</v>
      </c>
      <c r="AM190" s="7">
        <v>-63.44</v>
      </c>
      <c r="AN190" s="7">
        <v>0</v>
      </c>
      <c r="AO190" s="7">
        <v>0</v>
      </c>
      <c r="AP190" s="7">
        <v>-3619.57519052008</v>
      </c>
      <c r="AQ190" s="7">
        <v>0</v>
      </c>
      <c r="AR190" s="7">
        <v>-4117.2291666666697</v>
      </c>
      <c r="AS190" s="7">
        <v>-1741.66943436826</v>
      </c>
      <c r="AT190" s="7">
        <v>-351.2</v>
      </c>
      <c r="AU190" s="7">
        <v>-797.625</v>
      </c>
      <c r="AV190" s="7">
        <v>-162.499295774648</v>
      </c>
      <c r="AW190" s="7">
        <v>-623.19285714285695</v>
      </c>
      <c r="AX190" s="7">
        <v>-533.19333333333304</v>
      </c>
      <c r="AY190" s="7">
        <v>-309.60000000000002</v>
      </c>
      <c r="AZ190" s="7">
        <v>-116.125</v>
      </c>
      <c r="BA190" s="7">
        <v>0</v>
      </c>
      <c r="BB190" s="7">
        <v>-1017.5</v>
      </c>
      <c r="BC190" s="7">
        <v>-224.46643939393999</v>
      </c>
      <c r="BD190" s="7">
        <v>-8163.5705624124603</v>
      </c>
      <c r="BE190" s="7">
        <v>-586.28984557109595</v>
      </c>
      <c r="BF190" s="7">
        <v>-5744.6994741566996</v>
      </c>
      <c r="BG190" s="7">
        <v>0</v>
      </c>
      <c r="BH190" s="7">
        <v>-138.26688718662999</v>
      </c>
      <c r="BI190" s="7">
        <v>-519.15</v>
      </c>
      <c r="BJ190" s="7">
        <v>0</v>
      </c>
      <c r="BK190" s="7">
        <v>-117.0203125</v>
      </c>
      <c r="BL190" s="7">
        <v>-542.89509180791003</v>
      </c>
      <c r="BM190" s="7">
        <v>-598.79999999999995</v>
      </c>
      <c r="BN190" s="7">
        <v>-509.06359011627899</v>
      </c>
      <c r="BO190" s="7">
        <v>-1531.07702862363</v>
      </c>
      <c r="BP190" s="7">
        <v>-307.39999999999998</v>
      </c>
      <c r="BQ190" s="7">
        <v>0</v>
      </c>
      <c r="BR190" s="7">
        <v>0</v>
      </c>
      <c r="BS190" s="7">
        <v>-58.086160714285803</v>
      </c>
      <c r="BT190" s="7">
        <v>-22722.039930472001</v>
      </c>
      <c r="BU190" s="7">
        <v>-12618.984985978201</v>
      </c>
      <c r="BV190" s="7">
        <v>-197.672727272727</v>
      </c>
      <c r="BW190" s="7">
        <v>-2164.7249999999999</v>
      </c>
      <c r="BX190" s="7">
        <v>-416.625</v>
      </c>
      <c r="BY190" s="7">
        <v>-57.15</v>
      </c>
      <c r="BZ190" s="7">
        <v>-59.25</v>
      </c>
      <c r="CA190" s="7">
        <v>-200.22499999999999</v>
      </c>
      <c r="CB190" s="7">
        <v>-368.32841354847602</v>
      </c>
      <c r="CC190" s="7">
        <v>-523.23368131868096</v>
      </c>
      <c r="CD190" s="7">
        <v>0</v>
      </c>
      <c r="CE190" s="7">
        <v>-203.91187500000001</v>
      </c>
      <c r="CF190" s="7">
        <v>-73.125</v>
      </c>
      <c r="CG190" s="7">
        <v>-2363.68968899521</v>
      </c>
      <c r="CH190" s="7">
        <v>-336.95499999999998</v>
      </c>
      <c r="CI190" s="7">
        <v>-108.325892857143</v>
      </c>
      <c r="CJ190" s="7">
        <v>-95.272865853658502</v>
      </c>
      <c r="CK190" s="7">
        <v>-666.64052038953105</v>
      </c>
      <c r="CL190" s="7">
        <v>-180</v>
      </c>
      <c r="CM190" s="7">
        <v>-180</v>
      </c>
      <c r="CN190" s="7">
        <v>-180</v>
      </c>
      <c r="CO190" s="7">
        <v>0</v>
      </c>
      <c r="CP190" s="7">
        <v>-83.55</v>
      </c>
      <c r="CQ190" s="7">
        <v>-380</v>
      </c>
      <c r="CR190" s="7">
        <v>-1524.1241489361701</v>
      </c>
      <c r="CS190" s="7">
        <v>-91.5</v>
      </c>
      <c r="CT190" s="7">
        <v>-920.84918358951404</v>
      </c>
      <c r="CU190" s="7">
        <v>0</v>
      </c>
      <c r="CV190" s="7">
        <v>-418.106607142857</v>
      </c>
      <c r="CW190" s="7">
        <v>-233.474636857707</v>
      </c>
      <c r="CX190" s="7">
        <v>-1592.076336335</v>
      </c>
      <c r="CY190" s="7">
        <v>0</v>
      </c>
      <c r="CZ190" s="7">
        <v>-8373.9638851970194</v>
      </c>
      <c r="DA190" s="7">
        <v>-3383.4590031511002</v>
      </c>
      <c r="DB190" s="7">
        <v>-947.80681818181802</v>
      </c>
      <c r="DC190" s="7">
        <v>-76.8</v>
      </c>
      <c r="DD190" s="7">
        <v>-1095</v>
      </c>
      <c r="DE190" s="7">
        <v>-450.083333333334</v>
      </c>
      <c r="DF190" s="7">
        <v>-500.83489081717198</v>
      </c>
      <c r="DG190" s="7">
        <v>-610.47149546981598</v>
      </c>
      <c r="DH190" s="7">
        <v>-955.18545611015497</v>
      </c>
      <c r="DI190" s="7">
        <v>-167.872395833333</v>
      </c>
      <c r="DJ190" s="7">
        <v>-98.375</v>
      </c>
      <c r="DK190" s="7">
        <v>-93.75</v>
      </c>
      <c r="DL190" s="7">
        <v>-48</v>
      </c>
      <c r="DM190" s="7">
        <v>-538.94117647058795</v>
      </c>
      <c r="DN190" s="7">
        <v>-1051.640625</v>
      </c>
      <c r="DO190" s="7">
        <v>0</v>
      </c>
      <c r="DP190" s="7">
        <v>0</v>
      </c>
      <c r="DQ190" s="7">
        <v>0</v>
      </c>
      <c r="DS190" s="7">
        <v>0</v>
      </c>
      <c r="DT190" s="7">
        <v>0</v>
      </c>
      <c r="DU190" s="7">
        <v>-159733.128027864</v>
      </c>
      <c r="DV190" s="7" t="s">
        <v>490</v>
      </c>
    </row>
    <row r="191" spans="1:126" x14ac:dyDescent="0.2">
      <c r="A191" s="8" t="s">
        <v>491</v>
      </c>
      <c r="B191" s="7">
        <v>-3168.69969660895</v>
      </c>
      <c r="C191" s="7">
        <v>-948.68</v>
      </c>
      <c r="D191" s="7">
        <v>-43.29</v>
      </c>
      <c r="E191" s="7">
        <v>-295.07768115942002</v>
      </c>
      <c r="F191" s="7">
        <v>-1419.9217645931201</v>
      </c>
      <c r="G191" s="7">
        <v>-720.06751468769403</v>
      </c>
      <c r="H191" s="7">
        <v>-451.61290322580697</v>
      </c>
      <c r="I191" s="7">
        <v>-36.630000000000003</v>
      </c>
      <c r="J191" s="7">
        <v>-455.40717149758501</v>
      </c>
      <c r="K191" s="7">
        <v>-638.91868852458902</v>
      </c>
      <c r="L191" s="7">
        <v>-395.81818181818198</v>
      </c>
      <c r="M191" s="7">
        <v>-407.68</v>
      </c>
      <c r="N191" s="7">
        <v>-13993.586772087299</v>
      </c>
      <c r="O191" s="7">
        <v>-463.435</v>
      </c>
      <c r="P191" s="7">
        <v>-924.00792343502201</v>
      </c>
      <c r="Q191" s="7">
        <v>-902.80147058823502</v>
      </c>
      <c r="R191" s="7">
        <v>-121.65</v>
      </c>
      <c r="S191" s="7">
        <v>-1289.0999999999999</v>
      </c>
      <c r="T191" s="7">
        <v>-1567.84204791052</v>
      </c>
      <c r="U191" s="7">
        <v>-1577.31804223477</v>
      </c>
      <c r="V191" s="7">
        <v>-706.864757659053</v>
      </c>
      <c r="W191" s="7">
        <v>-190.020625</v>
      </c>
      <c r="X191" s="7">
        <v>-1609.65</v>
      </c>
      <c r="Y191" s="7">
        <v>-85.35</v>
      </c>
      <c r="Z191" s="7">
        <v>-217</v>
      </c>
      <c r="AA191" s="7">
        <v>-891.31727341188696</v>
      </c>
      <c r="AB191" s="7">
        <v>-206.49808219178101</v>
      </c>
      <c r="AC191" s="7">
        <v>-4127.4964285714304</v>
      </c>
      <c r="AD191" s="7">
        <v>-745.07771739130499</v>
      </c>
      <c r="AE191" s="7">
        <v>-963.25384615384598</v>
      </c>
      <c r="AF191" s="7">
        <v>-114.394026360545</v>
      </c>
      <c r="AG191" s="7">
        <v>-505.40520446096502</v>
      </c>
      <c r="AH191" s="7">
        <v>-500.36028246601097</v>
      </c>
      <c r="AI191" s="7">
        <v>-4347.0284689792697</v>
      </c>
      <c r="AJ191" s="7">
        <v>-2799.28125</v>
      </c>
      <c r="AK191" s="7">
        <v>-24.15</v>
      </c>
      <c r="AL191" s="7">
        <v>-308.66366880252099</v>
      </c>
      <c r="AM191" s="7">
        <v>-63.439999999999898</v>
      </c>
      <c r="AN191" s="7">
        <v>0</v>
      </c>
      <c r="AO191" s="7">
        <v>0</v>
      </c>
      <c r="AP191" s="7">
        <v>-4143.8463769607597</v>
      </c>
      <c r="AQ191" s="7">
        <v>-712.777509920635</v>
      </c>
      <c r="AR191" s="7">
        <v>-4117.2291666666697</v>
      </c>
      <c r="AS191" s="7">
        <v>-2318.0788278385598</v>
      </c>
      <c r="AT191" s="7">
        <v>-351.2</v>
      </c>
      <c r="AU191" s="7">
        <v>-797.625</v>
      </c>
      <c r="AV191" s="7">
        <v>-162.499295774648</v>
      </c>
      <c r="AW191" s="7">
        <v>-623.19285714285695</v>
      </c>
      <c r="AX191" s="7">
        <v>-533.19333333333304</v>
      </c>
      <c r="AY191" s="7">
        <v>-309.60000000000002</v>
      </c>
      <c r="AZ191" s="7">
        <v>-116.125</v>
      </c>
      <c r="BA191" s="7">
        <v>0</v>
      </c>
      <c r="BB191" s="7">
        <v>-1017.5</v>
      </c>
      <c r="BC191" s="7">
        <v>-224.46643939393999</v>
      </c>
      <c r="BD191" s="7">
        <v>-5381.2305086490196</v>
      </c>
      <c r="BE191" s="7">
        <v>-586.28984557109595</v>
      </c>
      <c r="BF191" s="7">
        <v>-6384.3494741567001</v>
      </c>
      <c r="BG191" s="7">
        <v>0</v>
      </c>
      <c r="BH191" s="7">
        <v>-138.26688718662999</v>
      </c>
      <c r="BI191" s="7">
        <v>-519.15</v>
      </c>
      <c r="BJ191" s="7">
        <v>0</v>
      </c>
      <c r="BK191" s="7">
        <v>-117.0203125</v>
      </c>
      <c r="BL191" s="7">
        <v>-542.89509180791003</v>
      </c>
      <c r="BM191" s="7">
        <v>-598.79999999999995</v>
      </c>
      <c r="BN191" s="7">
        <v>-509.06359011627899</v>
      </c>
      <c r="BO191" s="7">
        <v>-1531.07702862363</v>
      </c>
      <c r="BP191" s="7">
        <v>-307.39999999999998</v>
      </c>
      <c r="BQ191" s="7">
        <v>0</v>
      </c>
      <c r="BR191" s="7">
        <v>0</v>
      </c>
      <c r="BS191" s="7">
        <v>-58.086160714285697</v>
      </c>
      <c r="BT191" s="7">
        <v>-20401.123522519199</v>
      </c>
      <c r="BU191" s="7">
        <v>-5256.6349859781903</v>
      </c>
      <c r="BV191" s="7">
        <v>-197.672727272727</v>
      </c>
      <c r="BW191" s="7">
        <v>-2164.7249999999999</v>
      </c>
      <c r="BX191" s="7">
        <v>-416.625</v>
      </c>
      <c r="BY191" s="7">
        <v>-57.15</v>
      </c>
      <c r="BZ191" s="7">
        <v>-59.25</v>
      </c>
      <c r="CA191" s="7">
        <v>-200.22499999999999</v>
      </c>
      <c r="CB191" s="7">
        <v>-398.02752747252799</v>
      </c>
      <c r="CC191" s="7">
        <v>-460.33368131868099</v>
      </c>
      <c r="CD191" s="7">
        <v>0</v>
      </c>
      <c r="CE191" s="7">
        <v>-203.91187500000001</v>
      </c>
      <c r="CF191" s="7">
        <v>-73.125</v>
      </c>
      <c r="CG191" s="7">
        <v>-1363.68968899522</v>
      </c>
      <c r="CH191" s="7">
        <v>-336.95499999999998</v>
      </c>
      <c r="CI191" s="7">
        <v>-108.325892857143</v>
      </c>
      <c r="CJ191" s="7">
        <v>-95.272865853658601</v>
      </c>
      <c r="CK191" s="7">
        <v>-666.64052038953196</v>
      </c>
      <c r="CL191" s="7">
        <v>-180</v>
      </c>
      <c r="CM191" s="7">
        <v>-180</v>
      </c>
      <c r="CN191" s="7">
        <v>-180</v>
      </c>
      <c r="CO191" s="7">
        <v>0</v>
      </c>
      <c r="CP191" s="7">
        <v>-83.549999999999898</v>
      </c>
      <c r="CQ191" s="7">
        <v>-380</v>
      </c>
      <c r="CR191" s="7">
        <v>-1524.1241489361701</v>
      </c>
      <c r="CS191" s="7">
        <v>-91.5</v>
      </c>
      <c r="CT191" s="7">
        <v>-1120.8491835895099</v>
      </c>
      <c r="CU191" s="7">
        <v>0</v>
      </c>
      <c r="CV191" s="7">
        <v>-1310.30660714286</v>
      </c>
      <c r="CW191" s="7">
        <v>-233.47463685770799</v>
      </c>
      <c r="CX191" s="7">
        <v>-1542.076336335</v>
      </c>
      <c r="CY191" s="7">
        <v>0</v>
      </c>
      <c r="CZ191" s="7">
        <v>-5987.8219734323102</v>
      </c>
      <c r="DA191" s="7">
        <v>-3396.4329430804301</v>
      </c>
      <c r="DB191" s="7">
        <v>-947.80681818181802</v>
      </c>
      <c r="DC191" s="7">
        <v>-76.8</v>
      </c>
      <c r="DD191" s="7">
        <v>-1095</v>
      </c>
      <c r="DE191" s="7">
        <v>-450.08333333333297</v>
      </c>
      <c r="DF191" s="7">
        <v>-500.834890817173</v>
      </c>
      <c r="DG191" s="7">
        <v>-610.47149546981598</v>
      </c>
      <c r="DH191" s="7">
        <v>-955.18545611015395</v>
      </c>
      <c r="DI191" s="7">
        <v>-167.872395833334</v>
      </c>
      <c r="DJ191" s="7">
        <v>-98.375</v>
      </c>
      <c r="DK191" s="7">
        <v>-93.75</v>
      </c>
      <c r="DL191" s="7">
        <v>-50</v>
      </c>
      <c r="DM191" s="7">
        <v>-538.94117647058795</v>
      </c>
      <c r="DN191" s="7">
        <v>-1051.640625</v>
      </c>
      <c r="DO191" s="7">
        <v>0</v>
      </c>
      <c r="DP191" s="7">
        <v>0</v>
      </c>
      <c r="DQ191" s="7">
        <v>0</v>
      </c>
      <c r="DS191" s="7">
        <v>0</v>
      </c>
      <c r="DT191" s="7">
        <v>0</v>
      </c>
      <c r="DU191" s="7">
        <v>-135634.34450442399</v>
      </c>
      <c r="DV191" s="7" t="s">
        <v>491</v>
      </c>
    </row>
    <row r="192" spans="1:126" x14ac:dyDescent="0.2">
      <c r="A192" s="8" t="s">
        <v>492</v>
      </c>
      <c r="B192" s="7">
        <v>-3168.69969660895</v>
      </c>
      <c r="C192" s="7">
        <v>-948.68</v>
      </c>
      <c r="D192" s="7">
        <v>-43.29</v>
      </c>
      <c r="E192" s="7">
        <v>-295.07768115942002</v>
      </c>
      <c r="F192" s="7">
        <v>-1372.3717645931199</v>
      </c>
      <c r="G192" s="7">
        <v>-677.78751468769303</v>
      </c>
      <c r="H192" s="7">
        <v>-451.61290322580697</v>
      </c>
      <c r="I192" s="7">
        <v>-36.630000000000003</v>
      </c>
      <c r="J192" s="7">
        <v>-445.75117149758398</v>
      </c>
      <c r="K192" s="7">
        <v>-638.91868852459095</v>
      </c>
      <c r="L192" s="7">
        <v>-395.81818181818102</v>
      </c>
      <c r="M192" s="7">
        <v>-407.68</v>
      </c>
      <c r="N192" s="7">
        <v>-9128.9710390284308</v>
      </c>
      <c r="O192" s="7">
        <v>-463.435</v>
      </c>
      <c r="P192" s="7">
        <v>-924.00792343502098</v>
      </c>
      <c r="Q192" s="7">
        <v>-902.80147058823502</v>
      </c>
      <c r="R192" s="7">
        <v>-121.65</v>
      </c>
      <c r="S192" s="7">
        <v>-1289.0999999999999</v>
      </c>
      <c r="T192" s="7">
        <v>-1567.84204791052</v>
      </c>
      <c r="U192" s="7">
        <v>-3513.61782641032</v>
      </c>
      <c r="V192" s="7">
        <v>-706.86475765905402</v>
      </c>
      <c r="W192" s="7">
        <v>-190.020625</v>
      </c>
      <c r="X192" s="7">
        <v>-1609.65</v>
      </c>
      <c r="Y192" s="7">
        <v>-85.35</v>
      </c>
      <c r="Z192" s="7">
        <v>-217</v>
      </c>
      <c r="AA192" s="7">
        <v>-891.31727341188696</v>
      </c>
      <c r="AB192" s="7">
        <v>-206.49808219178101</v>
      </c>
      <c r="AC192" s="7">
        <v>-4127.4964285714304</v>
      </c>
      <c r="AD192" s="7">
        <v>-745.07771739130396</v>
      </c>
      <c r="AE192" s="7">
        <v>-963.25384615384701</v>
      </c>
      <c r="AF192" s="7">
        <v>-114.394026360545</v>
      </c>
      <c r="AG192" s="7">
        <v>-505.40520446096502</v>
      </c>
      <c r="AH192" s="7">
        <v>-500.36028246601097</v>
      </c>
      <c r="AI192" s="7">
        <v>-4033.9488876984801</v>
      </c>
      <c r="AJ192" s="7">
        <v>-2799.28125</v>
      </c>
      <c r="AK192" s="7">
        <v>-24.15</v>
      </c>
      <c r="AL192" s="7">
        <v>-300.41085630252098</v>
      </c>
      <c r="AM192" s="7">
        <v>-63.44</v>
      </c>
      <c r="AN192" s="7">
        <v>0</v>
      </c>
      <c r="AO192" s="7">
        <v>0</v>
      </c>
      <c r="AP192" s="7">
        <v>-4243.8463769607597</v>
      </c>
      <c r="AQ192" s="7">
        <v>-712.777509920635</v>
      </c>
      <c r="AR192" s="7">
        <v>-1127.5148809523801</v>
      </c>
      <c r="AS192" s="7">
        <v>-1867.7879187476501</v>
      </c>
      <c r="AT192" s="7">
        <v>-351.2</v>
      </c>
      <c r="AU192" s="7">
        <v>-797.625</v>
      </c>
      <c r="AV192" s="7">
        <v>-162.499295774648</v>
      </c>
      <c r="AW192" s="7">
        <v>-623.19285714285695</v>
      </c>
      <c r="AX192" s="7">
        <v>-533.19333333333395</v>
      </c>
      <c r="AY192" s="7">
        <v>-309.60000000000002</v>
      </c>
      <c r="AZ192" s="7">
        <v>-116.125</v>
      </c>
      <c r="BA192" s="7">
        <v>0</v>
      </c>
      <c r="BB192" s="7">
        <v>-1017.5</v>
      </c>
      <c r="BC192" s="7">
        <v>-224.46643939393999</v>
      </c>
      <c r="BD192" s="7">
        <v>-2077.8971753156902</v>
      </c>
      <c r="BE192" s="7">
        <v>-586.28984557109595</v>
      </c>
      <c r="BF192" s="7">
        <v>-5556.4754235237997</v>
      </c>
      <c r="BG192" s="7">
        <v>0</v>
      </c>
      <c r="BH192" s="7">
        <v>-138.26688718662999</v>
      </c>
      <c r="BI192" s="7">
        <v>-519.15</v>
      </c>
      <c r="BJ192" s="7">
        <v>0</v>
      </c>
      <c r="BK192" s="7">
        <v>-117.0203125</v>
      </c>
      <c r="BL192" s="7">
        <v>-542.89509180791003</v>
      </c>
      <c r="BM192" s="7">
        <v>-598.79999999999995</v>
      </c>
      <c r="BN192" s="7">
        <v>-509.06359011627899</v>
      </c>
      <c r="BO192" s="7">
        <v>-2516.2861278883402</v>
      </c>
      <c r="BP192" s="7">
        <v>-307.39999999999998</v>
      </c>
      <c r="BQ192" s="7">
        <v>0</v>
      </c>
      <c r="BR192" s="7">
        <v>0</v>
      </c>
      <c r="BS192" s="7">
        <v>-58.086160714285697</v>
      </c>
      <c r="BT192" s="7">
        <v>-14593.5445256485</v>
      </c>
      <c r="BU192" s="7">
        <v>-5256.6349859782104</v>
      </c>
      <c r="BV192" s="7">
        <v>-197.672727272727</v>
      </c>
      <c r="BW192" s="7">
        <v>-2164.7249999999999</v>
      </c>
      <c r="BX192" s="7">
        <v>-416.625</v>
      </c>
      <c r="BY192" s="7">
        <v>-57.15</v>
      </c>
      <c r="BZ192" s="7">
        <v>-59.25</v>
      </c>
      <c r="CA192" s="7">
        <v>-200.22499999999999</v>
      </c>
      <c r="CB192" s="7">
        <v>-398.027527472526</v>
      </c>
      <c r="CC192" s="7">
        <v>-535.24243131868195</v>
      </c>
      <c r="CD192" s="7">
        <v>0</v>
      </c>
      <c r="CE192" s="7">
        <v>-203.91187500000001</v>
      </c>
      <c r="CF192" s="7">
        <v>-73.125</v>
      </c>
      <c r="CG192" s="7">
        <v>-1363.68968899522</v>
      </c>
      <c r="CH192" s="7">
        <v>-336.95499999999998</v>
      </c>
      <c r="CI192" s="7">
        <v>-108.325892857143</v>
      </c>
      <c r="CJ192" s="7">
        <v>-95.272865853658701</v>
      </c>
      <c r="CK192" s="7">
        <v>-666.64052038953002</v>
      </c>
      <c r="CL192" s="7">
        <v>-180</v>
      </c>
      <c r="CM192" s="7">
        <v>-180</v>
      </c>
      <c r="CN192" s="7">
        <v>-180</v>
      </c>
      <c r="CO192" s="7">
        <v>0</v>
      </c>
      <c r="CP192" s="7">
        <v>-83.55</v>
      </c>
      <c r="CQ192" s="7">
        <v>-2180</v>
      </c>
      <c r="CR192" s="7">
        <v>-1524.1241489361701</v>
      </c>
      <c r="CS192" s="7">
        <v>-91.5</v>
      </c>
      <c r="CT192" s="7">
        <v>-3120.8491835895102</v>
      </c>
      <c r="CU192" s="7">
        <v>0</v>
      </c>
      <c r="CV192" s="7">
        <v>-910.30660714285705</v>
      </c>
      <c r="CW192" s="7">
        <v>-233.474636857707</v>
      </c>
      <c r="CX192" s="7">
        <v>-1542.076336335</v>
      </c>
      <c r="CY192" s="7">
        <v>0</v>
      </c>
      <c r="CZ192" s="7">
        <v>-6620.5888851970303</v>
      </c>
      <c r="DA192" s="7">
        <v>-3396.4329430804301</v>
      </c>
      <c r="DB192" s="7">
        <v>-947.80681818181802</v>
      </c>
      <c r="DC192" s="7">
        <v>-76.8</v>
      </c>
      <c r="DD192" s="7">
        <v>-1095</v>
      </c>
      <c r="DE192" s="7">
        <v>-450.083333333334</v>
      </c>
      <c r="DF192" s="7">
        <v>-313.434890817172</v>
      </c>
      <c r="DG192" s="7">
        <v>-610.47149546981598</v>
      </c>
      <c r="DH192" s="7">
        <v>-955.185456110156</v>
      </c>
      <c r="DI192" s="7">
        <v>-167.872395833333</v>
      </c>
      <c r="DJ192" s="7">
        <v>-98.375</v>
      </c>
      <c r="DK192" s="7">
        <v>-93.75</v>
      </c>
      <c r="DL192" s="7">
        <v>-50</v>
      </c>
      <c r="DM192" s="7">
        <v>-538.94117647058795</v>
      </c>
      <c r="DN192" s="7">
        <v>-1051.640625</v>
      </c>
      <c r="DO192" s="7">
        <v>0</v>
      </c>
      <c r="DP192" s="7">
        <v>0</v>
      </c>
      <c r="DQ192" s="7">
        <v>0</v>
      </c>
      <c r="DS192" s="7">
        <v>0</v>
      </c>
      <c r="DT192" s="7">
        <v>0</v>
      </c>
      <c r="DU192" s="7">
        <v>-123911.903347147</v>
      </c>
      <c r="DV192" s="7" t="s">
        <v>492</v>
      </c>
    </row>
    <row r="193" spans="1:126" x14ac:dyDescent="0.2">
      <c r="A193" s="8" t="s">
        <v>493</v>
      </c>
      <c r="B193" s="7">
        <v>-2577.6039390331898</v>
      </c>
      <c r="C193" s="7">
        <v>-948.68</v>
      </c>
      <c r="D193" s="7">
        <v>-43.29</v>
      </c>
      <c r="E193" s="7">
        <v>-295.07768115942002</v>
      </c>
      <c r="F193" s="7">
        <v>-1372.3717645931199</v>
      </c>
      <c r="G193" s="7">
        <v>-677.78751468769303</v>
      </c>
      <c r="H193" s="7">
        <v>-451.61290322580697</v>
      </c>
      <c r="I193" s="7">
        <v>-36.630000000000003</v>
      </c>
      <c r="J193" s="7">
        <v>-445.75117149758501</v>
      </c>
      <c r="K193" s="7">
        <v>-638.91868852459004</v>
      </c>
      <c r="L193" s="7">
        <v>-395.81818181818198</v>
      </c>
      <c r="M193" s="7">
        <v>-407.68</v>
      </c>
      <c r="N193" s="7">
        <v>-9128.9710390284308</v>
      </c>
      <c r="O193" s="7">
        <v>-463.435</v>
      </c>
      <c r="P193" s="7">
        <v>-924.00792343502098</v>
      </c>
      <c r="Q193" s="7">
        <v>-902.80147058823502</v>
      </c>
      <c r="R193" s="7">
        <v>-121.65</v>
      </c>
      <c r="S193" s="7">
        <v>-1289.0999999999999</v>
      </c>
      <c r="T193" s="7">
        <v>-1567.84204791052</v>
      </c>
      <c r="U193" s="7">
        <v>-3513.6178264103301</v>
      </c>
      <c r="V193" s="7">
        <v>-1548.4647576590501</v>
      </c>
      <c r="W193" s="7">
        <v>-190.020625</v>
      </c>
      <c r="X193" s="7">
        <v>-1609.65</v>
      </c>
      <c r="Y193" s="7">
        <v>-85.35</v>
      </c>
      <c r="Z193" s="7">
        <v>-217</v>
      </c>
      <c r="AA193" s="7">
        <v>-874.19727341188604</v>
      </c>
      <c r="AB193" s="7">
        <v>-428.53808219178097</v>
      </c>
      <c r="AC193" s="7">
        <v>-4127.4964285714304</v>
      </c>
      <c r="AD193" s="7">
        <v>-745.07771739130396</v>
      </c>
      <c r="AE193" s="7">
        <v>-963.25384615384598</v>
      </c>
      <c r="AF193" s="7">
        <v>-114.394026360545</v>
      </c>
      <c r="AG193" s="7">
        <v>-505.40520446096502</v>
      </c>
      <c r="AH193" s="7">
        <v>-500.36028246601097</v>
      </c>
      <c r="AI193" s="7">
        <v>-4033.9488876984901</v>
      </c>
      <c r="AJ193" s="7">
        <v>-2799.28125</v>
      </c>
      <c r="AK193" s="7">
        <v>-24.15</v>
      </c>
      <c r="AL193" s="7">
        <v>-300.41085630252098</v>
      </c>
      <c r="AM193" s="7">
        <v>-63.44</v>
      </c>
      <c r="AN193" s="7">
        <v>0</v>
      </c>
      <c r="AO193" s="7">
        <v>0</v>
      </c>
      <c r="AP193" s="7">
        <v>-6775.1588769607597</v>
      </c>
      <c r="AQ193" s="7">
        <v>-312.777509920635</v>
      </c>
      <c r="AR193" s="7">
        <v>-1127.5148809523801</v>
      </c>
      <c r="AS193" s="7">
        <v>-2367.7879187476601</v>
      </c>
      <c r="AT193" s="7">
        <v>-351.2</v>
      </c>
      <c r="AU193" s="7">
        <v>-1797.625</v>
      </c>
      <c r="AV193" s="7">
        <v>-162.499295774648</v>
      </c>
      <c r="AW193" s="7">
        <v>-623.19285714285695</v>
      </c>
      <c r="AX193" s="7">
        <v>-533.19333333333304</v>
      </c>
      <c r="AY193" s="7">
        <v>-309.60000000000002</v>
      </c>
      <c r="AZ193" s="7">
        <v>-116.125</v>
      </c>
      <c r="BA193" s="7">
        <v>0</v>
      </c>
      <c r="BB193" s="7">
        <v>-1017.5</v>
      </c>
      <c r="BC193" s="7">
        <v>-224.46643939393999</v>
      </c>
      <c r="BD193" s="7">
        <v>-2079.0221753156902</v>
      </c>
      <c r="BE193" s="7">
        <v>-326.1728242945</v>
      </c>
      <c r="BF193" s="7">
        <v>-6716.8254235237901</v>
      </c>
      <c r="BG193" s="7">
        <v>0</v>
      </c>
      <c r="BH193" s="7">
        <v>-138.26688718662999</v>
      </c>
      <c r="BI193" s="7">
        <v>-519.15</v>
      </c>
      <c r="BJ193" s="7">
        <v>0</v>
      </c>
      <c r="BK193" s="7">
        <v>-117.0203125</v>
      </c>
      <c r="BL193" s="7">
        <v>-542.89509180791003</v>
      </c>
      <c r="BM193" s="7">
        <v>-598.79999999999995</v>
      </c>
      <c r="BN193" s="7">
        <v>-509.06359011627899</v>
      </c>
      <c r="BO193" s="7">
        <v>-2516.2861278883402</v>
      </c>
      <c r="BP193" s="7">
        <v>-307.39999999999998</v>
      </c>
      <c r="BQ193" s="7">
        <v>0</v>
      </c>
      <c r="BR193" s="7">
        <v>0</v>
      </c>
      <c r="BS193" s="7">
        <v>-58.086160714285803</v>
      </c>
      <c r="BT193" s="7">
        <v>-17447.094306303799</v>
      </c>
      <c r="BU193" s="7">
        <v>-5256.6349859782003</v>
      </c>
      <c r="BV193" s="7">
        <v>-197.672727272727</v>
      </c>
      <c r="BW193" s="7">
        <v>-2164.7249999999999</v>
      </c>
      <c r="BX193" s="7">
        <v>-416.625</v>
      </c>
      <c r="BY193" s="7">
        <v>-57.15</v>
      </c>
      <c r="BZ193" s="7">
        <v>-59.25</v>
      </c>
      <c r="CA193" s="7">
        <v>-200.22499999999999</v>
      </c>
      <c r="CB193" s="7">
        <v>-352.94841354847603</v>
      </c>
      <c r="CC193" s="7">
        <v>-535.24243131868104</v>
      </c>
      <c r="CD193" s="7">
        <v>0</v>
      </c>
      <c r="CE193" s="7">
        <v>-203.91187500000001</v>
      </c>
      <c r="CF193" s="7">
        <v>-73.125</v>
      </c>
      <c r="CG193" s="7">
        <v>-439.28968899521499</v>
      </c>
      <c r="CH193" s="7">
        <v>-336.95499999999998</v>
      </c>
      <c r="CI193" s="7">
        <v>-108.325892857143</v>
      </c>
      <c r="CJ193" s="7">
        <v>-95.272865853658502</v>
      </c>
      <c r="CK193" s="7">
        <v>-666.64052038953105</v>
      </c>
      <c r="CL193" s="7">
        <v>-180</v>
      </c>
      <c r="CM193" s="7">
        <v>-180</v>
      </c>
      <c r="CN193" s="7">
        <v>-180</v>
      </c>
      <c r="CO193" s="7">
        <v>0</v>
      </c>
      <c r="CP193" s="7">
        <v>-83.55</v>
      </c>
      <c r="CQ193" s="7">
        <v>-980</v>
      </c>
      <c r="CR193" s="7">
        <v>-1524.1241489361701</v>
      </c>
      <c r="CS193" s="7">
        <v>-91.5</v>
      </c>
      <c r="CT193" s="7">
        <v>-2920.8491835895102</v>
      </c>
      <c r="CU193" s="7">
        <v>0</v>
      </c>
      <c r="CV193" s="7">
        <v>-960.30660714285705</v>
      </c>
      <c r="CW193" s="7">
        <v>-233.474636857707</v>
      </c>
      <c r="CX193" s="7">
        <v>-797.66487800166499</v>
      </c>
      <c r="CY193" s="7">
        <v>0</v>
      </c>
      <c r="CZ193" s="7">
        <v>-3873.9638851970199</v>
      </c>
      <c r="DA193" s="7">
        <v>-2754.1052295661998</v>
      </c>
      <c r="DB193" s="7">
        <v>-947.80681818181802</v>
      </c>
      <c r="DC193" s="7">
        <v>-76.8</v>
      </c>
      <c r="DD193" s="7">
        <v>-1095</v>
      </c>
      <c r="DE193" s="7">
        <v>-450.08333333333297</v>
      </c>
      <c r="DF193" s="7">
        <v>-313.434890817172</v>
      </c>
      <c r="DG193" s="7">
        <v>-610.47149546981598</v>
      </c>
      <c r="DH193" s="7">
        <v>-955.18545611015497</v>
      </c>
      <c r="DI193" s="7">
        <v>-125.982886904762</v>
      </c>
      <c r="DJ193" s="7">
        <v>-98.375</v>
      </c>
      <c r="DK193" s="7">
        <v>-93.75</v>
      </c>
      <c r="DL193" s="7">
        <v>0</v>
      </c>
      <c r="DM193" s="7">
        <v>-538.94117647058795</v>
      </c>
      <c r="DN193" s="7">
        <v>-1051.640625</v>
      </c>
      <c r="DO193" s="7">
        <v>0</v>
      </c>
      <c r="DP193" s="7">
        <v>0</v>
      </c>
      <c r="DQ193" s="7">
        <v>0</v>
      </c>
      <c r="DS193" s="7">
        <v>0</v>
      </c>
      <c r="DT193" s="7">
        <v>0</v>
      </c>
      <c r="DU193" s="7">
        <v>-125208.81505424999</v>
      </c>
      <c r="DV193" s="7" t="s">
        <v>493</v>
      </c>
    </row>
    <row r="194" spans="1:126" x14ac:dyDescent="0.2">
      <c r="A194" s="8" t="s">
        <v>494</v>
      </c>
      <c r="B194" s="7">
        <v>-2577.6039390331898</v>
      </c>
      <c r="C194" s="7">
        <v>-948.68</v>
      </c>
      <c r="D194" s="7">
        <v>-43.29</v>
      </c>
      <c r="E194" s="7">
        <v>-295.07768115942002</v>
      </c>
      <c r="F194" s="7">
        <v>-1372.3717645931199</v>
      </c>
      <c r="G194" s="7">
        <v>-677.78751468769303</v>
      </c>
      <c r="H194" s="7">
        <v>-451.61290322580697</v>
      </c>
      <c r="I194" s="7">
        <v>-36.630000000000003</v>
      </c>
      <c r="J194" s="7">
        <v>-455.40717149758399</v>
      </c>
      <c r="K194" s="7">
        <v>-638.91868852459004</v>
      </c>
      <c r="L194" s="7">
        <v>-395.81818181818198</v>
      </c>
      <c r="M194" s="7">
        <v>-407.68</v>
      </c>
      <c r="N194" s="7">
        <v>-12148.5715462808</v>
      </c>
      <c r="O194" s="7">
        <v>-463.435</v>
      </c>
      <c r="P194" s="7">
        <v>-924.00792343502098</v>
      </c>
      <c r="Q194" s="7">
        <v>-902.80147058823502</v>
      </c>
      <c r="R194" s="7">
        <v>-121.65</v>
      </c>
      <c r="S194" s="7">
        <v>-1289.0999999999999</v>
      </c>
      <c r="T194" s="7">
        <v>-1567.84204791052</v>
      </c>
      <c r="U194" s="7">
        <v>-1644.65313891033</v>
      </c>
      <c r="V194" s="7">
        <v>-948.46475765905404</v>
      </c>
      <c r="W194" s="7">
        <v>-190.020625</v>
      </c>
      <c r="X194" s="7">
        <v>-1609.65</v>
      </c>
      <c r="Y194" s="7">
        <v>-85.35</v>
      </c>
      <c r="Z194" s="7">
        <v>-217</v>
      </c>
      <c r="AA194" s="7">
        <v>-874.19727341188604</v>
      </c>
      <c r="AB194" s="7">
        <v>-428.53808219178097</v>
      </c>
      <c r="AC194" s="7">
        <v>-4127.4964285714304</v>
      </c>
      <c r="AD194" s="7">
        <v>-745.07771739130499</v>
      </c>
      <c r="AE194" s="7">
        <v>-963.25384615384701</v>
      </c>
      <c r="AF194" s="7">
        <v>-114.394026360545</v>
      </c>
      <c r="AG194" s="7">
        <v>-505.40520446096502</v>
      </c>
      <c r="AH194" s="7">
        <v>-500.36028246601097</v>
      </c>
      <c r="AI194" s="7">
        <v>-3928.2606118364201</v>
      </c>
      <c r="AJ194" s="7">
        <v>-2799.28125</v>
      </c>
      <c r="AK194" s="7">
        <v>-24.15</v>
      </c>
      <c r="AL194" s="7">
        <v>-308.66366880252099</v>
      </c>
      <c r="AM194" s="7">
        <v>-63.44</v>
      </c>
      <c r="AN194" s="7">
        <v>0</v>
      </c>
      <c r="AO194" s="7">
        <v>0</v>
      </c>
      <c r="AP194" s="7">
        <v>-3619.57519052008</v>
      </c>
      <c r="AQ194" s="7">
        <v>-312.777509920635</v>
      </c>
      <c r="AR194" s="7">
        <v>-1127.5148809523801</v>
      </c>
      <c r="AS194" s="7">
        <v>-1480.1079187476601</v>
      </c>
      <c r="AT194" s="7">
        <v>-351.2</v>
      </c>
      <c r="AU194" s="7">
        <v>-1297.625</v>
      </c>
      <c r="AV194" s="7">
        <v>-162.499295774648</v>
      </c>
      <c r="AW194" s="7">
        <v>-623.19285714285695</v>
      </c>
      <c r="AX194" s="7">
        <v>-533.19333333333304</v>
      </c>
      <c r="AY194" s="7">
        <v>-309.60000000000002</v>
      </c>
      <c r="AZ194" s="7">
        <v>-116.125</v>
      </c>
      <c r="BA194" s="7">
        <v>0</v>
      </c>
      <c r="BB194" s="7">
        <v>-1017.5</v>
      </c>
      <c r="BC194" s="7">
        <v>-224.46643939393999</v>
      </c>
      <c r="BD194" s="7">
        <v>-4863.5705624124703</v>
      </c>
      <c r="BE194" s="7">
        <v>-326.1728242945</v>
      </c>
      <c r="BF194" s="7">
        <v>-4816.1854235237897</v>
      </c>
      <c r="BG194" s="7">
        <v>0</v>
      </c>
      <c r="BH194" s="7">
        <v>-138.26688718662999</v>
      </c>
      <c r="BI194" s="7">
        <v>-519.15</v>
      </c>
      <c r="BJ194" s="7">
        <v>0</v>
      </c>
      <c r="BK194" s="7">
        <v>-117.0203125</v>
      </c>
      <c r="BL194" s="7">
        <v>-542.89509180791003</v>
      </c>
      <c r="BM194" s="7">
        <v>-598.79999999999995</v>
      </c>
      <c r="BN194" s="7">
        <v>-509.06359011627899</v>
      </c>
      <c r="BO194" s="7">
        <v>-1436.0126903883399</v>
      </c>
      <c r="BP194" s="7">
        <v>-307.39999999999998</v>
      </c>
      <c r="BQ194" s="7">
        <v>0</v>
      </c>
      <c r="BR194" s="7">
        <v>0</v>
      </c>
      <c r="BS194" s="7">
        <v>-58.086160714285803</v>
      </c>
      <c r="BT194" s="7">
        <v>-17278.383789139101</v>
      </c>
      <c r="BU194" s="7">
        <v>-5256.6349859782003</v>
      </c>
      <c r="BV194" s="7">
        <v>-197.672727272727</v>
      </c>
      <c r="BW194" s="7">
        <v>-2164.7249999999999</v>
      </c>
      <c r="BX194" s="7">
        <v>-416.625</v>
      </c>
      <c r="BY194" s="7">
        <v>-57.15</v>
      </c>
      <c r="BZ194" s="7">
        <v>-59.25</v>
      </c>
      <c r="CA194" s="7">
        <v>-200.22499999999999</v>
      </c>
      <c r="CB194" s="7">
        <v>-352.94841354847603</v>
      </c>
      <c r="CC194" s="7">
        <v>-460.33368131868099</v>
      </c>
      <c r="CD194" s="7">
        <v>0</v>
      </c>
      <c r="CE194" s="7">
        <v>-203.91187500000001</v>
      </c>
      <c r="CF194" s="7">
        <v>-73.125</v>
      </c>
      <c r="CG194" s="7">
        <v>-439.28968899521499</v>
      </c>
      <c r="CH194" s="7">
        <v>-336.95499999999998</v>
      </c>
      <c r="CI194" s="7">
        <v>-108.325892857143</v>
      </c>
      <c r="CJ194" s="7">
        <v>-95.272865853658502</v>
      </c>
      <c r="CK194" s="7">
        <v>-666.64052038953105</v>
      </c>
      <c r="CL194" s="7">
        <v>-180</v>
      </c>
      <c r="CM194" s="7">
        <v>-180</v>
      </c>
      <c r="CN194" s="7">
        <v>-180</v>
      </c>
      <c r="CO194" s="7">
        <v>0</v>
      </c>
      <c r="CP194" s="7">
        <v>-83.55</v>
      </c>
      <c r="CQ194" s="7">
        <v>-380</v>
      </c>
      <c r="CR194" s="7">
        <v>-1524.1241489361701</v>
      </c>
      <c r="CS194" s="7">
        <v>-91.5</v>
      </c>
      <c r="CT194" s="7">
        <v>-920.84918358951404</v>
      </c>
      <c r="CU194" s="7">
        <v>0</v>
      </c>
      <c r="CV194" s="7">
        <v>-418.106607142857</v>
      </c>
      <c r="CW194" s="7">
        <v>-233.474636857707</v>
      </c>
      <c r="CX194" s="7">
        <v>-797.66487800166396</v>
      </c>
      <c r="CY194" s="7">
        <v>0</v>
      </c>
      <c r="CZ194" s="7">
        <v>-2298.1500984323102</v>
      </c>
      <c r="DA194" s="7">
        <v>-2754.1052295661998</v>
      </c>
      <c r="DB194" s="7">
        <v>-947.80681818181802</v>
      </c>
      <c r="DC194" s="7">
        <v>-76.8</v>
      </c>
      <c r="DD194" s="7">
        <v>-1095</v>
      </c>
      <c r="DE194" s="7">
        <v>-450.08333333333297</v>
      </c>
      <c r="DF194" s="7">
        <v>-313.434890817172</v>
      </c>
      <c r="DG194" s="7">
        <v>-610.47149546981598</v>
      </c>
      <c r="DH194" s="7">
        <v>-955.18545611015497</v>
      </c>
      <c r="DI194" s="7">
        <v>-167.872395833333</v>
      </c>
      <c r="DJ194" s="7">
        <v>-98.375</v>
      </c>
      <c r="DK194" s="7">
        <v>-93.75</v>
      </c>
      <c r="DL194" s="7">
        <v>-48</v>
      </c>
      <c r="DM194" s="7">
        <v>-538.94117647058795</v>
      </c>
      <c r="DN194" s="7">
        <v>-1051.640625</v>
      </c>
      <c r="DO194" s="7">
        <v>0</v>
      </c>
      <c r="DP194" s="7">
        <v>0</v>
      </c>
      <c r="DQ194" s="7">
        <v>0</v>
      </c>
      <c r="DS194" s="7">
        <v>0</v>
      </c>
      <c r="DT194" s="7">
        <v>0</v>
      </c>
      <c r="DU194" s="7">
        <v>-116060.299128795</v>
      </c>
      <c r="DV194" s="7" t="s">
        <v>494</v>
      </c>
    </row>
    <row r="195" spans="1:126" x14ac:dyDescent="0.2">
      <c r="A195" s="8" t="s">
        <v>495</v>
      </c>
      <c r="B195" s="7">
        <v>-2577.6039390331898</v>
      </c>
      <c r="C195" s="7">
        <v>-948.68</v>
      </c>
      <c r="D195" s="7">
        <v>-43.29</v>
      </c>
      <c r="E195" s="7">
        <v>-295.07768115942002</v>
      </c>
      <c r="F195" s="7">
        <v>-1372.3717645931199</v>
      </c>
      <c r="G195" s="7">
        <v>-677.78751468769406</v>
      </c>
      <c r="H195" s="7">
        <v>-451.61290322580601</v>
      </c>
      <c r="I195" s="7">
        <v>-36.630000000000003</v>
      </c>
      <c r="J195" s="7">
        <v>-455.40717149758501</v>
      </c>
      <c r="K195" s="7">
        <v>-638.91868852459004</v>
      </c>
      <c r="L195" s="7">
        <v>-395.81818181818198</v>
      </c>
      <c r="M195" s="7">
        <v>-407.68</v>
      </c>
      <c r="N195" s="7">
        <v>-10248.5715462808</v>
      </c>
      <c r="O195" s="7">
        <v>-463.435</v>
      </c>
      <c r="P195" s="7">
        <v>-924.00792343502201</v>
      </c>
      <c r="Q195" s="7">
        <v>-902.80147058823502</v>
      </c>
      <c r="R195" s="7">
        <v>-121.65</v>
      </c>
      <c r="S195" s="7">
        <v>-1289.0999999999999</v>
      </c>
      <c r="T195" s="7">
        <v>-1567.84204791052</v>
      </c>
      <c r="U195" s="7">
        <v>-1644.65313891033</v>
      </c>
      <c r="V195" s="7">
        <v>-706.864757659053</v>
      </c>
      <c r="W195" s="7">
        <v>-190.020625</v>
      </c>
      <c r="X195" s="7">
        <v>-1609.65</v>
      </c>
      <c r="Y195" s="7">
        <v>-85.35</v>
      </c>
      <c r="Z195" s="7">
        <v>-217</v>
      </c>
      <c r="AA195" s="7">
        <v>-874.19727341188695</v>
      </c>
      <c r="AB195" s="7">
        <v>-428.53808219178097</v>
      </c>
      <c r="AC195" s="7">
        <v>-4127.4964285714304</v>
      </c>
      <c r="AD195" s="7">
        <v>-745.07771739130499</v>
      </c>
      <c r="AE195" s="7">
        <v>-963.25384615384598</v>
      </c>
      <c r="AF195" s="7">
        <v>-114.394026360545</v>
      </c>
      <c r="AG195" s="7">
        <v>-505.40520446096502</v>
      </c>
      <c r="AH195" s="7">
        <v>-500.36028246601097</v>
      </c>
      <c r="AI195" s="7">
        <v>-3918.2606118364201</v>
      </c>
      <c r="AJ195" s="7">
        <v>-2799.28125</v>
      </c>
      <c r="AK195" s="7">
        <v>-24.15</v>
      </c>
      <c r="AL195" s="7">
        <v>-308.66366880252099</v>
      </c>
      <c r="AM195" s="7">
        <v>-63.439999999999898</v>
      </c>
      <c r="AN195" s="7">
        <v>0</v>
      </c>
      <c r="AO195" s="7">
        <v>0</v>
      </c>
      <c r="AP195" s="7">
        <v>-3619.57519052008</v>
      </c>
      <c r="AQ195" s="7">
        <v>-312.777509920635</v>
      </c>
      <c r="AR195" s="7">
        <v>-1127.5148809523801</v>
      </c>
      <c r="AS195" s="7">
        <v>-1480.10791874765</v>
      </c>
      <c r="AT195" s="7">
        <v>-351.2</v>
      </c>
      <c r="AU195" s="7">
        <v>-1297.625</v>
      </c>
      <c r="AV195" s="7">
        <v>-162.499295774648</v>
      </c>
      <c r="AW195" s="7">
        <v>-623.19285714285695</v>
      </c>
      <c r="AX195" s="7">
        <v>-533.19333333333304</v>
      </c>
      <c r="AY195" s="7">
        <v>-309.60000000000002</v>
      </c>
      <c r="AZ195" s="7">
        <v>-116.125</v>
      </c>
      <c r="BA195" s="7">
        <v>0</v>
      </c>
      <c r="BB195" s="7">
        <v>-1017.5</v>
      </c>
      <c r="BC195" s="7">
        <v>-224.46643939393999</v>
      </c>
      <c r="BD195" s="7">
        <v>-2079.0221753156902</v>
      </c>
      <c r="BE195" s="7">
        <v>-326.1728242945</v>
      </c>
      <c r="BF195" s="7">
        <v>-4816.1854235237897</v>
      </c>
      <c r="BG195" s="7">
        <v>0</v>
      </c>
      <c r="BH195" s="7">
        <v>-138.26688718662999</v>
      </c>
      <c r="BI195" s="7">
        <v>-519.15</v>
      </c>
      <c r="BJ195" s="7">
        <v>0</v>
      </c>
      <c r="BK195" s="7">
        <v>-117.0203125</v>
      </c>
      <c r="BL195" s="7">
        <v>-542.89509180791003</v>
      </c>
      <c r="BM195" s="7">
        <v>-598.79999999999995</v>
      </c>
      <c r="BN195" s="7">
        <v>-509.06359011627899</v>
      </c>
      <c r="BO195" s="7">
        <v>-1436.0126903883399</v>
      </c>
      <c r="BP195" s="7">
        <v>-307.39999999999998</v>
      </c>
      <c r="BQ195" s="7">
        <v>0</v>
      </c>
      <c r="BR195" s="7">
        <v>0</v>
      </c>
      <c r="BS195" s="7">
        <v>-58.086160714285697</v>
      </c>
      <c r="BT195" s="7">
        <v>-17278.383789139101</v>
      </c>
      <c r="BU195" s="7">
        <v>-7089.4518888093799</v>
      </c>
      <c r="BV195" s="7">
        <v>-197.672727272727</v>
      </c>
      <c r="BW195" s="7">
        <v>-2164.7249999999999</v>
      </c>
      <c r="BX195" s="7">
        <v>-416.625</v>
      </c>
      <c r="BY195" s="7">
        <v>-57.15</v>
      </c>
      <c r="BZ195" s="7">
        <v>-59.25</v>
      </c>
      <c r="CA195" s="7">
        <v>-200.22499999999999</v>
      </c>
      <c r="CB195" s="7">
        <v>-352.94841354847603</v>
      </c>
      <c r="CC195" s="7">
        <v>-460.33368131868099</v>
      </c>
      <c r="CD195" s="7">
        <v>0</v>
      </c>
      <c r="CE195" s="7">
        <v>-203.91187500000001</v>
      </c>
      <c r="CF195" s="7">
        <v>-73.125</v>
      </c>
      <c r="CG195" s="7">
        <v>-439.28968899521499</v>
      </c>
      <c r="CH195" s="7">
        <v>-336.95499999999998</v>
      </c>
      <c r="CI195" s="7">
        <v>-108.325892857143</v>
      </c>
      <c r="CJ195" s="7">
        <v>-95.272865853658502</v>
      </c>
      <c r="CK195" s="7">
        <v>-666.64052038953105</v>
      </c>
      <c r="CL195" s="7">
        <v>-180</v>
      </c>
      <c r="CM195" s="7">
        <v>-180</v>
      </c>
      <c r="CN195" s="7">
        <v>-180</v>
      </c>
      <c r="CO195" s="7">
        <v>0</v>
      </c>
      <c r="CP195" s="7">
        <v>-83.55</v>
      </c>
      <c r="CQ195" s="7">
        <v>-340</v>
      </c>
      <c r="CR195" s="7">
        <v>-1524.1241489361701</v>
      </c>
      <c r="CS195" s="7">
        <v>-91.5</v>
      </c>
      <c r="CT195" s="7">
        <v>-920.84918358951404</v>
      </c>
      <c r="CU195" s="7">
        <v>0</v>
      </c>
      <c r="CV195" s="7">
        <v>-418.106607142857</v>
      </c>
      <c r="CW195" s="7">
        <v>-233.474636857707</v>
      </c>
      <c r="CX195" s="7">
        <v>-797.66487800166499</v>
      </c>
      <c r="CY195" s="7">
        <v>0</v>
      </c>
      <c r="CZ195" s="7">
        <v>-2298.1500984323102</v>
      </c>
      <c r="DA195" s="7">
        <v>-2754.1052295661998</v>
      </c>
      <c r="DB195" s="7">
        <v>-947.80681818181802</v>
      </c>
      <c r="DC195" s="7">
        <v>-76.8</v>
      </c>
      <c r="DD195" s="7">
        <v>-1095</v>
      </c>
      <c r="DE195" s="7">
        <v>-450.083333333334</v>
      </c>
      <c r="DF195" s="7">
        <v>-313.434890817172</v>
      </c>
      <c r="DG195" s="7">
        <v>-610.47149546981598</v>
      </c>
      <c r="DH195" s="7">
        <v>-955.18545611015497</v>
      </c>
      <c r="DI195" s="7">
        <v>-167.872395833333</v>
      </c>
      <c r="DJ195" s="7">
        <v>-98.375</v>
      </c>
      <c r="DK195" s="7">
        <v>-93.75</v>
      </c>
      <c r="DL195" s="7">
        <v>-50</v>
      </c>
      <c r="DM195" s="7">
        <v>-538.94117647058795</v>
      </c>
      <c r="DN195" s="7">
        <v>-1051.640625</v>
      </c>
      <c r="DO195" s="7">
        <v>0</v>
      </c>
      <c r="DP195" s="7">
        <v>0</v>
      </c>
      <c r="DQ195" s="7">
        <v>0</v>
      </c>
      <c r="DS195" s="7">
        <v>0</v>
      </c>
      <c r="DT195" s="7">
        <v>0</v>
      </c>
      <c r="DU195" s="7">
        <v>-112918.96764453</v>
      </c>
      <c r="DV195" s="7" t="s">
        <v>495</v>
      </c>
    </row>
    <row r="196" spans="1:126" x14ac:dyDescent="0.2">
      <c r="A196" s="8"/>
    </row>
    <row r="197" spans="1:126" x14ac:dyDescent="0.2">
      <c r="A197" s="8" t="s">
        <v>496</v>
      </c>
      <c r="B197" s="7">
        <v>0.47499999999999998</v>
      </c>
      <c r="F197" s="7">
        <v>0.47499999999999998</v>
      </c>
      <c r="G197" s="7">
        <v>0.47499999999999998</v>
      </c>
      <c r="I197" s="7">
        <v>0.47499999999999998</v>
      </c>
      <c r="J197" s="7">
        <v>0.26500000000000001</v>
      </c>
      <c r="K197" s="7">
        <v>0.47499999999999998</v>
      </c>
      <c r="M197" s="7">
        <v>0.47499999999999998</v>
      </c>
      <c r="N197" s="7">
        <v>0.47499999999999998</v>
      </c>
      <c r="O197" s="7">
        <v>0.47499999999999998</v>
      </c>
      <c r="P197" s="7">
        <v>0.75</v>
      </c>
      <c r="Q197" s="7">
        <v>0.47499999999999998</v>
      </c>
      <c r="T197" s="7">
        <v>0.51400000000000001</v>
      </c>
      <c r="V197" s="7">
        <v>0.51400000000000001</v>
      </c>
      <c r="W197" s="7">
        <v>0.51400000000000001</v>
      </c>
      <c r="X197" s="7">
        <v>0.51400000000000001</v>
      </c>
      <c r="AA197" s="7">
        <v>0.51400000000000001</v>
      </c>
      <c r="AB197" s="7">
        <v>0.51400000000000001</v>
      </c>
      <c r="AC197" s="7">
        <v>0.51400000000000001</v>
      </c>
      <c r="AH197" s="7">
        <v>0.51400000000000001</v>
      </c>
      <c r="AI197" s="7">
        <v>0.51400000000000001</v>
      </c>
      <c r="AJ197" s="7">
        <v>0.51400000000000001</v>
      </c>
      <c r="AK197" s="7">
        <v>0.51400000000000001</v>
      </c>
      <c r="AL197" s="7">
        <v>0.63300000000000001</v>
      </c>
      <c r="AP197" s="7">
        <v>0.46300000000000002</v>
      </c>
      <c r="AQ197" s="7">
        <v>0.46300000000000002</v>
      </c>
      <c r="AR197" s="7">
        <v>0.46300000000000002</v>
      </c>
      <c r="AS197" s="7">
        <v>0.46300000000000002</v>
      </c>
      <c r="AT197" s="7">
        <v>0.46300000000000002</v>
      </c>
      <c r="AU197" s="7">
        <v>0.46300000000000002</v>
      </c>
      <c r="AV197" s="7">
        <v>0.46300000000000002</v>
      </c>
      <c r="AW197" s="7">
        <v>0.46300000000000002</v>
      </c>
      <c r="AX197" s="7">
        <v>0.46300000000000002</v>
      </c>
      <c r="AY197" s="7">
        <v>0.46300000000000002</v>
      </c>
      <c r="AZ197" s="7">
        <v>0.46300000000000002</v>
      </c>
      <c r="BB197" s="7">
        <v>0.46300000000000002</v>
      </c>
      <c r="BC197" s="7">
        <v>0.45900000000000002</v>
      </c>
      <c r="BD197" s="7">
        <v>0.45900000000000002</v>
      </c>
      <c r="BE197" s="7">
        <v>0.45900000000000002</v>
      </c>
      <c r="BF197" s="7">
        <v>0.46300000000000002</v>
      </c>
      <c r="BG197" s="7">
        <v>0.46300000000000002</v>
      </c>
      <c r="BH197" s="7">
        <v>0.45900000000000002</v>
      </c>
      <c r="BI197" s="7">
        <v>0.46300000000000002</v>
      </c>
      <c r="BK197" s="7">
        <v>0.46300000000000002</v>
      </c>
      <c r="BL197" s="7">
        <v>0.45900000000000002</v>
      </c>
      <c r="BM197" s="7">
        <v>0.45900000000000002</v>
      </c>
      <c r="BN197" s="7">
        <v>0.45900000000000002</v>
      </c>
      <c r="BO197" s="7">
        <v>0.3</v>
      </c>
      <c r="BP197" s="7">
        <v>0.3</v>
      </c>
      <c r="BQ197" s="7">
        <v>0.3</v>
      </c>
      <c r="BS197" s="7">
        <v>0.24199999999999999</v>
      </c>
      <c r="BT197" s="7">
        <v>0.26500000000000001</v>
      </c>
      <c r="BU197" s="7">
        <v>0.26500000000000001</v>
      </c>
      <c r="BV197" s="7">
        <v>0.26500000000000001</v>
      </c>
      <c r="BW197" s="7">
        <v>0.26500000000000001</v>
      </c>
      <c r="BX197" s="7">
        <v>0.26500000000000001</v>
      </c>
      <c r="CA197" s="7">
        <v>0.26500000000000001</v>
      </c>
      <c r="CB197" s="7">
        <v>0.24199999999999999</v>
      </c>
      <c r="CC197" s="7">
        <v>0.24199999999999999</v>
      </c>
      <c r="CG197" s="7">
        <v>0.24199999999999999</v>
      </c>
      <c r="CK197" s="7">
        <v>0.36499999999999999</v>
      </c>
      <c r="CR197" s="7">
        <v>0.36499999999999999</v>
      </c>
      <c r="CS197" s="7">
        <v>0.36499999999999999</v>
      </c>
      <c r="CU197" s="7">
        <v>0.36499999999999999</v>
      </c>
      <c r="CX197" s="7">
        <v>0.49</v>
      </c>
      <c r="CZ197" s="7">
        <v>0.49</v>
      </c>
      <c r="DA197" s="7">
        <v>0.49</v>
      </c>
      <c r="DB197" s="7">
        <v>0.49</v>
      </c>
      <c r="DD197" s="7">
        <v>0.49</v>
      </c>
      <c r="DE197" s="7">
        <v>0.49</v>
      </c>
      <c r="DF197" s="7">
        <v>0.49</v>
      </c>
      <c r="DG197" s="7">
        <v>0.76400000000000001</v>
      </c>
      <c r="DH197" s="7">
        <v>0.76400000000000001</v>
      </c>
      <c r="DI197" s="7">
        <v>0.76400000000000001</v>
      </c>
      <c r="DJ197" s="7">
        <v>0.76400000000000001</v>
      </c>
      <c r="DK197" s="7">
        <v>0.76400000000000001</v>
      </c>
      <c r="DM197" s="7">
        <v>0.85570000000000002</v>
      </c>
      <c r="DN197" s="7">
        <v>0.85199999999999998</v>
      </c>
      <c r="DV197" s="7" t="s">
        <v>496</v>
      </c>
    </row>
    <row r="198" spans="1:126" x14ac:dyDescent="0.2">
      <c r="A198" s="8" t="s">
        <v>497</v>
      </c>
      <c r="B198" s="7">
        <v>68.5</v>
      </c>
      <c r="DV198" s="7" t="s">
        <v>497</v>
      </c>
    </row>
    <row r="199" spans="1:126" x14ac:dyDescent="0.2">
      <c r="A199" s="8" t="s">
        <v>498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0</v>
      </c>
      <c r="CV199" s="7">
        <v>0</v>
      </c>
      <c r="CW199" s="7">
        <v>0</v>
      </c>
      <c r="CX199" s="7">
        <v>0</v>
      </c>
      <c r="CY199" s="7">
        <v>0</v>
      </c>
      <c r="CZ199" s="7">
        <v>0</v>
      </c>
      <c r="DA199" s="7">
        <v>0</v>
      </c>
      <c r="DB199" s="7">
        <v>0</v>
      </c>
      <c r="DC199" s="7">
        <v>0</v>
      </c>
      <c r="DD199" s="7">
        <v>0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0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S199" s="7">
        <v>0</v>
      </c>
      <c r="DT199" s="7">
        <v>0</v>
      </c>
      <c r="DU199" s="7">
        <v>0</v>
      </c>
      <c r="DV199" s="7" t="s">
        <v>498</v>
      </c>
    </row>
    <row r="200" spans="1:126" x14ac:dyDescent="0.2">
      <c r="A200" s="8" t="s">
        <v>499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0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0</v>
      </c>
      <c r="DN200" s="7">
        <v>0</v>
      </c>
      <c r="DO200" s="7">
        <v>0</v>
      </c>
      <c r="DP200" s="7">
        <v>0</v>
      </c>
      <c r="DQ200" s="7">
        <v>0</v>
      </c>
      <c r="DS200" s="7">
        <v>0</v>
      </c>
      <c r="DT200" s="7">
        <v>0</v>
      </c>
      <c r="DU200" s="7">
        <v>0</v>
      </c>
      <c r="DV200" s="7" t="s">
        <v>499</v>
      </c>
    </row>
    <row r="201" spans="1:126" x14ac:dyDescent="0.2">
      <c r="A201" s="8" t="s">
        <v>500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0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S201" s="7">
        <v>0</v>
      </c>
      <c r="DT201" s="7">
        <v>0</v>
      </c>
      <c r="DU201" s="7">
        <v>0</v>
      </c>
      <c r="DV201" s="7" t="s">
        <v>500</v>
      </c>
    </row>
    <row r="202" spans="1:126" x14ac:dyDescent="0.2">
      <c r="A202" s="8" t="s">
        <v>501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0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0</v>
      </c>
      <c r="CR202" s="7">
        <v>0</v>
      </c>
      <c r="CS202" s="7">
        <v>0</v>
      </c>
      <c r="CT202" s="7">
        <v>0</v>
      </c>
      <c r="CU202" s="7">
        <v>0</v>
      </c>
      <c r="CV202" s="7">
        <v>0</v>
      </c>
      <c r="CW202" s="7">
        <v>0</v>
      </c>
      <c r="CX202" s="7">
        <v>0</v>
      </c>
      <c r="CY202" s="7">
        <v>0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0</v>
      </c>
      <c r="DP202" s="7">
        <v>0</v>
      </c>
      <c r="DQ202" s="7">
        <v>0</v>
      </c>
      <c r="DS202" s="7">
        <v>0</v>
      </c>
      <c r="DT202" s="7">
        <v>0</v>
      </c>
      <c r="DU202" s="7">
        <v>0</v>
      </c>
      <c r="DV202" s="7" t="s">
        <v>501</v>
      </c>
    </row>
    <row r="203" spans="1:126" x14ac:dyDescent="0.2">
      <c r="A203" s="8" t="s">
        <v>502</v>
      </c>
      <c r="DV203" s="7" t="s">
        <v>502</v>
      </c>
    </row>
    <row r="204" spans="1:126" x14ac:dyDescent="0.2">
      <c r="A204" s="8" t="s">
        <v>503</v>
      </c>
      <c r="B204" s="7">
        <v>50</v>
      </c>
      <c r="C204" s="7">
        <v>45</v>
      </c>
      <c r="D204" s="7">
        <v>50</v>
      </c>
      <c r="E204" s="7">
        <v>50</v>
      </c>
      <c r="F204" s="7">
        <v>50</v>
      </c>
      <c r="G204" s="7">
        <v>50</v>
      </c>
      <c r="H204" s="7">
        <v>50</v>
      </c>
      <c r="I204" s="7">
        <v>50</v>
      </c>
      <c r="J204" s="7">
        <v>35</v>
      </c>
      <c r="K204" s="7">
        <v>65</v>
      </c>
      <c r="L204" s="7">
        <v>65</v>
      </c>
      <c r="M204" s="7">
        <v>45</v>
      </c>
      <c r="N204" s="7">
        <v>50</v>
      </c>
      <c r="O204" s="7">
        <v>50</v>
      </c>
      <c r="P204" s="7">
        <v>50</v>
      </c>
      <c r="Q204" s="7">
        <v>45</v>
      </c>
      <c r="R204" s="7">
        <v>50</v>
      </c>
      <c r="S204" s="7">
        <v>30</v>
      </c>
      <c r="T204" s="7">
        <v>50</v>
      </c>
      <c r="U204" s="7">
        <v>65</v>
      </c>
      <c r="V204" s="7">
        <v>65</v>
      </c>
      <c r="W204" s="7">
        <v>65</v>
      </c>
      <c r="X204" s="7">
        <v>35</v>
      </c>
      <c r="Y204" s="7">
        <v>65</v>
      </c>
      <c r="Z204" s="7">
        <v>65</v>
      </c>
      <c r="AA204" s="7">
        <v>65</v>
      </c>
      <c r="AB204" s="7">
        <v>65</v>
      </c>
      <c r="AC204" s="7">
        <v>75</v>
      </c>
      <c r="AD204" s="7">
        <v>65</v>
      </c>
      <c r="AE204" s="7">
        <v>75</v>
      </c>
      <c r="AF204" s="7">
        <v>65</v>
      </c>
      <c r="AG204" s="7">
        <v>75</v>
      </c>
      <c r="AH204" s="7">
        <v>65</v>
      </c>
      <c r="AI204" s="7">
        <v>65</v>
      </c>
      <c r="AJ204" s="7">
        <v>45</v>
      </c>
      <c r="AK204" s="7">
        <v>45</v>
      </c>
      <c r="AL204" s="7">
        <v>120</v>
      </c>
      <c r="AM204" s="7">
        <v>120</v>
      </c>
      <c r="AN204" s="7">
        <v>20</v>
      </c>
      <c r="AO204" s="7">
        <v>20</v>
      </c>
      <c r="AP204" s="7">
        <v>31</v>
      </c>
      <c r="AQ204" s="7">
        <v>31</v>
      </c>
      <c r="AR204" s="7">
        <v>31</v>
      </c>
      <c r="AS204" s="7">
        <v>31</v>
      </c>
      <c r="AT204" s="7">
        <v>25</v>
      </c>
      <c r="AU204" s="7">
        <v>25</v>
      </c>
      <c r="AV204" s="7">
        <v>25</v>
      </c>
      <c r="AW204" s="7">
        <v>31</v>
      </c>
      <c r="AX204" s="7">
        <v>31</v>
      </c>
      <c r="AY204" s="7">
        <v>31</v>
      </c>
      <c r="AZ204" s="7">
        <v>31</v>
      </c>
      <c r="BA204" s="7">
        <v>31</v>
      </c>
      <c r="BB204" s="7">
        <v>25</v>
      </c>
      <c r="BC204" s="7">
        <v>31</v>
      </c>
      <c r="BD204" s="7">
        <v>31</v>
      </c>
      <c r="BE204" s="7">
        <v>31</v>
      </c>
      <c r="BF204" s="7">
        <v>31</v>
      </c>
      <c r="BG204" s="7">
        <v>31</v>
      </c>
      <c r="BH204" s="7">
        <v>25</v>
      </c>
      <c r="BI204" s="7">
        <v>31</v>
      </c>
      <c r="BJ204" s="7">
        <v>31</v>
      </c>
      <c r="BK204" s="7">
        <v>31</v>
      </c>
      <c r="BL204" s="7">
        <v>31</v>
      </c>
      <c r="BM204" s="7">
        <v>25</v>
      </c>
      <c r="BN204" s="7">
        <v>25</v>
      </c>
      <c r="BO204" s="7">
        <v>90</v>
      </c>
      <c r="BP204" s="7">
        <v>90</v>
      </c>
      <c r="BQ204" s="7">
        <v>90</v>
      </c>
      <c r="BR204" s="7">
        <v>90</v>
      </c>
      <c r="BS204" s="7">
        <v>25</v>
      </c>
      <c r="BT204" s="7">
        <v>120</v>
      </c>
      <c r="BU204" s="7">
        <v>120</v>
      </c>
      <c r="BV204" s="7">
        <v>120</v>
      </c>
      <c r="BW204" s="7">
        <v>90</v>
      </c>
      <c r="BX204" s="7">
        <v>90</v>
      </c>
      <c r="BY204" s="7">
        <v>90</v>
      </c>
      <c r="BZ204" s="7">
        <v>90</v>
      </c>
      <c r="CA204" s="7">
        <v>120</v>
      </c>
      <c r="CB204" s="7">
        <v>90</v>
      </c>
      <c r="CC204" s="7">
        <v>90</v>
      </c>
      <c r="CD204" s="7">
        <v>90</v>
      </c>
      <c r="CE204" s="7">
        <v>90</v>
      </c>
      <c r="CF204" s="7">
        <v>120</v>
      </c>
      <c r="CG204" s="7">
        <v>90</v>
      </c>
      <c r="CH204" s="7">
        <v>45</v>
      </c>
      <c r="CI204" s="7">
        <v>45</v>
      </c>
      <c r="CJ204" s="7">
        <v>45</v>
      </c>
      <c r="CK204" s="7">
        <v>120</v>
      </c>
      <c r="CL204" s="7">
        <v>120</v>
      </c>
      <c r="CM204" s="7">
        <v>120</v>
      </c>
      <c r="CN204" s="7">
        <v>120</v>
      </c>
      <c r="CO204" s="7">
        <v>120</v>
      </c>
      <c r="CP204" s="7">
        <v>120</v>
      </c>
      <c r="CQ204" s="7">
        <v>120</v>
      </c>
      <c r="CR204" s="7">
        <v>60</v>
      </c>
      <c r="CS204" s="7">
        <v>120</v>
      </c>
      <c r="CT204" s="7">
        <v>120</v>
      </c>
      <c r="CU204" s="7">
        <v>120</v>
      </c>
      <c r="CV204" s="7">
        <v>90</v>
      </c>
      <c r="CW204" s="7">
        <v>120</v>
      </c>
      <c r="CX204" s="7">
        <v>120</v>
      </c>
      <c r="CY204" s="7">
        <v>120</v>
      </c>
      <c r="CZ204" s="7">
        <v>120</v>
      </c>
      <c r="DA204" s="7">
        <v>120</v>
      </c>
      <c r="DB204" s="7">
        <v>90</v>
      </c>
      <c r="DC204" s="7">
        <v>120</v>
      </c>
      <c r="DD204" s="7">
        <v>90</v>
      </c>
      <c r="DE204" s="7">
        <v>120</v>
      </c>
      <c r="DF204" s="7">
        <v>90</v>
      </c>
      <c r="DG204" s="7">
        <v>60</v>
      </c>
      <c r="DH204" s="7">
        <v>60</v>
      </c>
      <c r="DI204" s="7">
        <v>60</v>
      </c>
      <c r="DJ204" s="7">
        <v>60</v>
      </c>
      <c r="DK204" s="7">
        <v>60</v>
      </c>
      <c r="DL204" s="7">
        <v>60</v>
      </c>
      <c r="DM204" s="7">
        <v>60</v>
      </c>
      <c r="DN204" s="7">
        <v>60</v>
      </c>
      <c r="DV204" s="7" t="s">
        <v>503</v>
      </c>
    </row>
    <row r="205" spans="1:126" x14ac:dyDescent="0.2">
      <c r="A205" s="8" t="s">
        <v>504</v>
      </c>
      <c r="B205" s="7">
        <v>10</v>
      </c>
      <c r="C205" s="7">
        <v>10</v>
      </c>
      <c r="D205" s="7">
        <v>10</v>
      </c>
      <c r="E205" s="7">
        <v>10</v>
      </c>
      <c r="F205" s="7">
        <v>10</v>
      </c>
      <c r="G205" s="7">
        <v>10</v>
      </c>
      <c r="H205" s="7">
        <v>10</v>
      </c>
      <c r="I205" s="7">
        <v>10</v>
      </c>
      <c r="J205" s="7">
        <v>7</v>
      </c>
      <c r="K205" s="7">
        <v>13</v>
      </c>
      <c r="L205" s="7">
        <v>13</v>
      </c>
      <c r="M205" s="7">
        <v>10</v>
      </c>
      <c r="N205" s="7">
        <v>10</v>
      </c>
      <c r="O205" s="7">
        <v>10</v>
      </c>
      <c r="P205" s="7">
        <v>10</v>
      </c>
      <c r="Q205" s="7">
        <v>10</v>
      </c>
      <c r="R205" s="7">
        <v>10</v>
      </c>
      <c r="S205" s="7">
        <v>3</v>
      </c>
      <c r="T205" s="7">
        <v>10</v>
      </c>
      <c r="U205" s="7">
        <v>13</v>
      </c>
      <c r="V205" s="7">
        <v>13</v>
      </c>
      <c r="W205" s="7">
        <v>13</v>
      </c>
      <c r="X205" s="7">
        <v>7</v>
      </c>
      <c r="Y205" s="7">
        <v>13</v>
      </c>
      <c r="Z205" s="7">
        <v>13</v>
      </c>
      <c r="AA205" s="7">
        <v>13</v>
      </c>
      <c r="AB205" s="7">
        <v>13</v>
      </c>
      <c r="AC205" s="7">
        <v>15</v>
      </c>
      <c r="AD205" s="7">
        <v>13</v>
      </c>
      <c r="AE205" s="7">
        <v>15</v>
      </c>
      <c r="AF205" s="7">
        <v>13</v>
      </c>
      <c r="AG205" s="7">
        <v>15</v>
      </c>
      <c r="AH205" s="7">
        <v>13</v>
      </c>
      <c r="AI205" s="7">
        <v>13</v>
      </c>
      <c r="AJ205" s="7">
        <v>10</v>
      </c>
      <c r="AK205" s="7">
        <v>10</v>
      </c>
      <c r="AL205" s="7">
        <v>24</v>
      </c>
      <c r="AM205" s="7">
        <v>24</v>
      </c>
      <c r="AN205" s="7">
        <v>4</v>
      </c>
      <c r="AO205" s="7">
        <v>4</v>
      </c>
      <c r="AP205" s="7">
        <v>6</v>
      </c>
      <c r="AQ205" s="7">
        <v>6</v>
      </c>
      <c r="AR205" s="7">
        <v>6</v>
      </c>
      <c r="AS205" s="7">
        <v>6</v>
      </c>
      <c r="AT205" s="7">
        <v>5</v>
      </c>
      <c r="AU205" s="7">
        <v>5</v>
      </c>
      <c r="AV205" s="7">
        <v>5</v>
      </c>
      <c r="AW205" s="7">
        <v>6</v>
      </c>
      <c r="AX205" s="7">
        <v>6</v>
      </c>
      <c r="AY205" s="7">
        <v>6</v>
      </c>
      <c r="AZ205" s="7">
        <v>6</v>
      </c>
      <c r="BA205" s="7">
        <v>6</v>
      </c>
      <c r="BB205" s="7">
        <v>3</v>
      </c>
      <c r="BC205" s="7">
        <v>6</v>
      </c>
      <c r="BD205" s="7">
        <v>6</v>
      </c>
      <c r="BE205" s="7">
        <v>6</v>
      </c>
      <c r="BF205" s="7">
        <v>6</v>
      </c>
      <c r="BG205" s="7">
        <v>6</v>
      </c>
      <c r="BH205" s="7">
        <v>5</v>
      </c>
      <c r="BI205" s="7">
        <v>6</v>
      </c>
      <c r="BJ205" s="7">
        <v>6</v>
      </c>
      <c r="BK205" s="7">
        <v>6</v>
      </c>
      <c r="BL205" s="7">
        <v>6</v>
      </c>
      <c r="BM205" s="7">
        <v>5</v>
      </c>
      <c r="BN205" s="7">
        <v>5</v>
      </c>
      <c r="BO205" s="7">
        <v>18</v>
      </c>
      <c r="BP205" s="7">
        <v>18</v>
      </c>
      <c r="BQ205" s="7">
        <v>18</v>
      </c>
      <c r="BR205" s="7">
        <v>18</v>
      </c>
      <c r="BS205" s="7">
        <v>3</v>
      </c>
      <c r="BT205" s="7">
        <v>24</v>
      </c>
      <c r="BU205" s="7">
        <v>24</v>
      </c>
      <c r="BV205" s="7">
        <v>24</v>
      </c>
      <c r="BW205" s="7">
        <v>18</v>
      </c>
      <c r="BX205" s="7">
        <v>18</v>
      </c>
      <c r="BY205" s="7">
        <v>18</v>
      </c>
      <c r="BZ205" s="7">
        <v>18</v>
      </c>
      <c r="CA205" s="7">
        <v>24</v>
      </c>
      <c r="CB205" s="7">
        <v>18</v>
      </c>
      <c r="CC205" s="7">
        <v>18</v>
      </c>
      <c r="CD205" s="7">
        <v>18</v>
      </c>
      <c r="CE205" s="7">
        <v>18</v>
      </c>
      <c r="CF205" s="7">
        <v>24</v>
      </c>
      <c r="CG205" s="7">
        <v>18</v>
      </c>
      <c r="CH205" s="7">
        <v>10</v>
      </c>
      <c r="CI205" s="7">
        <v>10</v>
      </c>
      <c r="CJ205" s="7">
        <v>10</v>
      </c>
      <c r="CK205" s="7">
        <v>24</v>
      </c>
      <c r="CL205" s="7">
        <v>24</v>
      </c>
      <c r="CM205" s="7">
        <v>24</v>
      </c>
      <c r="CN205" s="7">
        <v>24</v>
      </c>
      <c r="CO205" s="7">
        <v>24</v>
      </c>
      <c r="CP205" s="7">
        <v>24</v>
      </c>
      <c r="CQ205" s="7">
        <v>24</v>
      </c>
      <c r="CR205" s="7">
        <v>12</v>
      </c>
      <c r="CS205" s="7">
        <v>24</v>
      </c>
      <c r="CT205" s="7">
        <v>24</v>
      </c>
      <c r="CU205" s="7">
        <v>24</v>
      </c>
      <c r="CV205" s="7">
        <v>18</v>
      </c>
      <c r="CW205" s="7">
        <v>24</v>
      </c>
      <c r="CX205" s="7">
        <v>24</v>
      </c>
      <c r="CY205" s="7">
        <v>24</v>
      </c>
      <c r="CZ205" s="7">
        <v>24</v>
      </c>
      <c r="DA205" s="7">
        <v>24</v>
      </c>
      <c r="DB205" s="7">
        <v>18</v>
      </c>
      <c r="DC205" s="7">
        <v>24</v>
      </c>
      <c r="DD205" s="7">
        <v>18</v>
      </c>
      <c r="DE205" s="7">
        <v>24</v>
      </c>
      <c r="DF205" s="7">
        <v>18</v>
      </c>
      <c r="DG205" s="7">
        <v>12</v>
      </c>
      <c r="DH205" s="7">
        <v>12</v>
      </c>
      <c r="DI205" s="7">
        <v>12</v>
      </c>
      <c r="DJ205" s="7">
        <v>12</v>
      </c>
      <c r="DK205" s="7">
        <v>12</v>
      </c>
      <c r="DL205" s="7">
        <v>12</v>
      </c>
      <c r="DM205" s="7">
        <v>12</v>
      </c>
      <c r="DN205" s="7">
        <v>12</v>
      </c>
      <c r="DO205" s="7">
        <v>0</v>
      </c>
      <c r="DP205" s="7">
        <v>0</v>
      </c>
      <c r="DQ205" s="7">
        <v>0</v>
      </c>
      <c r="DS205" s="7">
        <v>0</v>
      </c>
      <c r="DT205" s="7">
        <v>0</v>
      </c>
      <c r="DV205" s="7" t="s">
        <v>504</v>
      </c>
    </row>
    <row r="206" spans="1:126" x14ac:dyDescent="0.2">
      <c r="A206" s="8" t="s">
        <v>505</v>
      </c>
      <c r="B206" s="7">
        <v>2</v>
      </c>
      <c r="C206" s="7">
        <v>2</v>
      </c>
      <c r="D206" s="7">
        <v>2</v>
      </c>
      <c r="E206" s="7">
        <v>2</v>
      </c>
      <c r="F206" s="7">
        <v>2</v>
      </c>
      <c r="G206" s="7">
        <v>2</v>
      </c>
      <c r="H206" s="7">
        <v>2</v>
      </c>
      <c r="I206" s="7">
        <v>2</v>
      </c>
      <c r="J206" s="7">
        <v>2</v>
      </c>
      <c r="K206" s="7">
        <v>4</v>
      </c>
      <c r="L206" s="7">
        <v>4</v>
      </c>
      <c r="M206" s="7">
        <v>2</v>
      </c>
      <c r="N206" s="7">
        <v>2</v>
      </c>
      <c r="O206" s="7">
        <v>2</v>
      </c>
      <c r="P206" s="7">
        <v>2</v>
      </c>
      <c r="Q206" s="7">
        <v>2</v>
      </c>
      <c r="R206" s="7">
        <v>2</v>
      </c>
      <c r="S206" s="7">
        <v>0</v>
      </c>
      <c r="T206" s="7">
        <v>2</v>
      </c>
      <c r="U206" s="7">
        <v>4</v>
      </c>
      <c r="V206" s="7">
        <v>4</v>
      </c>
      <c r="W206" s="7">
        <v>4</v>
      </c>
      <c r="X206" s="7">
        <v>2</v>
      </c>
      <c r="Y206" s="7">
        <v>4</v>
      </c>
      <c r="Z206" s="7">
        <v>4</v>
      </c>
      <c r="AA206" s="7">
        <v>4</v>
      </c>
      <c r="AB206" s="7">
        <v>4</v>
      </c>
      <c r="AC206" s="7">
        <v>4</v>
      </c>
      <c r="AD206" s="7">
        <v>4</v>
      </c>
      <c r="AE206" s="7">
        <v>4</v>
      </c>
      <c r="AF206" s="7">
        <v>4</v>
      </c>
      <c r="AG206" s="7">
        <v>4</v>
      </c>
      <c r="AH206" s="7">
        <v>4</v>
      </c>
      <c r="AI206" s="7">
        <v>4</v>
      </c>
      <c r="AJ206" s="7">
        <v>2</v>
      </c>
      <c r="AK206" s="7">
        <v>2</v>
      </c>
      <c r="AL206" s="7">
        <v>6</v>
      </c>
      <c r="AM206" s="7">
        <v>6</v>
      </c>
      <c r="AN206" s="7">
        <v>2</v>
      </c>
      <c r="AO206" s="7">
        <v>2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6</v>
      </c>
      <c r="BP206" s="7">
        <v>6</v>
      </c>
      <c r="BQ206" s="7">
        <v>6</v>
      </c>
      <c r="BR206" s="7">
        <v>6</v>
      </c>
      <c r="BS206" s="7">
        <v>0</v>
      </c>
      <c r="BT206" s="7">
        <v>6</v>
      </c>
      <c r="BU206" s="7">
        <v>6</v>
      </c>
      <c r="BV206" s="7">
        <v>6</v>
      </c>
      <c r="BW206" s="7">
        <v>6</v>
      </c>
      <c r="BX206" s="7">
        <v>6</v>
      </c>
      <c r="BY206" s="7">
        <v>6</v>
      </c>
      <c r="BZ206" s="7">
        <v>6</v>
      </c>
      <c r="CA206" s="7">
        <v>6</v>
      </c>
      <c r="CB206" s="7">
        <v>6</v>
      </c>
      <c r="CC206" s="7">
        <v>6</v>
      </c>
      <c r="CD206" s="7">
        <v>6</v>
      </c>
      <c r="CE206" s="7">
        <v>6</v>
      </c>
      <c r="CF206" s="7">
        <v>6</v>
      </c>
      <c r="CG206" s="7">
        <v>6</v>
      </c>
      <c r="CH206" s="7">
        <v>2</v>
      </c>
      <c r="CI206" s="7">
        <v>2</v>
      </c>
      <c r="CJ206" s="7">
        <v>2</v>
      </c>
      <c r="CK206" s="7">
        <v>6</v>
      </c>
      <c r="CL206" s="7">
        <v>6</v>
      </c>
      <c r="CM206" s="7">
        <v>6</v>
      </c>
      <c r="CN206" s="7">
        <v>6</v>
      </c>
      <c r="CO206" s="7">
        <v>6</v>
      </c>
      <c r="CP206" s="7">
        <v>6</v>
      </c>
      <c r="CQ206" s="7">
        <v>6</v>
      </c>
      <c r="CR206" s="7">
        <v>4</v>
      </c>
      <c r="CS206" s="7">
        <v>6</v>
      </c>
      <c r="CT206" s="7">
        <v>6</v>
      </c>
      <c r="CU206" s="7">
        <v>6</v>
      </c>
      <c r="CV206" s="7">
        <v>6</v>
      </c>
      <c r="CW206" s="7">
        <v>6</v>
      </c>
      <c r="CX206" s="7">
        <v>6</v>
      </c>
      <c r="CY206" s="7">
        <v>6</v>
      </c>
      <c r="CZ206" s="7">
        <v>6</v>
      </c>
      <c r="DA206" s="7">
        <v>6</v>
      </c>
      <c r="DB206" s="7">
        <v>6</v>
      </c>
      <c r="DC206" s="7">
        <v>6</v>
      </c>
      <c r="DD206" s="7">
        <v>6</v>
      </c>
      <c r="DE206" s="7">
        <v>6</v>
      </c>
      <c r="DF206" s="7">
        <v>6</v>
      </c>
      <c r="DG206" s="7">
        <v>4</v>
      </c>
      <c r="DH206" s="7">
        <v>4</v>
      </c>
      <c r="DI206" s="7">
        <v>4</v>
      </c>
      <c r="DJ206" s="7">
        <v>4</v>
      </c>
      <c r="DK206" s="7">
        <v>4</v>
      </c>
      <c r="DL206" s="7">
        <v>4</v>
      </c>
      <c r="DM206" s="7">
        <v>4</v>
      </c>
      <c r="DN206" s="7">
        <v>4</v>
      </c>
      <c r="DO206" s="7">
        <v>0</v>
      </c>
      <c r="DP206" s="7">
        <v>0</v>
      </c>
      <c r="DQ206" s="7">
        <v>0</v>
      </c>
      <c r="DS206" s="7">
        <v>0</v>
      </c>
      <c r="DT206" s="7">
        <v>0</v>
      </c>
      <c r="DV206" s="7" t="s">
        <v>505</v>
      </c>
    </row>
    <row r="207" spans="1:126" x14ac:dyDescent="0.2">
      <c r="A207" s="8" t="s">
        <v>506</v>
      </c>
      <c r="DV207" s="7" t="s">
        <v>506</v>
      </c>
    </row>
    <row r="208" spans="1:126" x14ac:dyDescent="0.2">
      <c r="A208" s="8" t="s">
        <v>507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0</v>
      </c>
      <c r="CI208" s="7">
        <v>0</v>
      </c>
      <c r="CJ208" s="7">
        <v>0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</v>
      </c>
      <c r="CQ208" s="7">
        <v>0</v>
      </c>
      <c r="CR208" s="7">
        <v>0</v>
      </c>
      <c r="CS208" s="7">
        <v>0</v>
      </c>
      <c r="CT208" s="7">
        <v>0</v>
      </c>
      <c r="CU208" s="7">
        <v>0</v>
      </c>
      <c r="CV208" s="7">
        <v>0</v>
      </c>
      <c r="CW208" s="7">
        <v>0</v>
      </c>
      <c r="CX208" s="7">
        <v>0</v>
      </c>
      <c r="CY208" s="7">
        <v>0</v>
      </c>
      <c r="CZ208" s="7">
        <v>0</v>
      </c>
      <c r="DA208" s="7">
        <v>0</v>
      </c>
      <c r="DB208" s="7">
        <v>0</v>
      </c>
      <c r="DC208" s="7">
        <v>0</v>
      </c>
      <c r="DD208" s="7">
        <v>0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0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S208" s="7">
        <v>0</v>
      </c>
      <c r="DT208" s="7">
        <v>0</v>
      </c>
      <c r="DV208" s="7" t="s">
        <v>507</v>
      </c>
    </row>
    <row r="209" spans="1:126" x14ac:dyDescent="0.2">
      <c r="A209" s="8" t="s">
        <v>508</v>
      </c>
      <c r="B209" s="7" t="s">
        <v>304</v>
      </c>
      <c r="C209" s="7" t="s">
        <v>305</v>
      </c>
      <c r="D209" s="7" t="s">
        <v>306</v>
      </c>
      <c r="E209" s="7" t="s">
        <v>307</v>
      </c>
      <c r="F209" s="7" t="s">
        <v>308</v>
      </c>
      <c r="G209" s="7" t="s">
        <v>309</v>
      </c>
      <c r="H209" s="7" t="s">
        <v>310</v>
      </c>
      <c r="I209" s="7" t="s">
        <v>311</v>
      </c>
      <c r="J209" s="7" t="s">
        <v>312</v>
      </c>
      <c r="K209" s="7">
        <v>3503984</v>
      </c>
      <c r="L209" s="7" t="s">
        <v>313</v>
      </c>
      <c r="M209" s="7" t="s">
        <v>314</v>
      </c>
      <c r="N209" s="7" t="s">
        <v>315</v>
      </c>
      <c r="O209" s="7" t="s">
        <v>316</v>
      </c>
      <c r="P209" s="7" t="s">
        <v>317</v>
      </c>
      <c r="Q209" s="7" t="s">
        <v>318</v>
      </c>
      <c r="R209" s="7" t="s">
        <v>319</v>
      </c>
      <c r="S209" s="7" t="s">
        <v>320</v>
      </c>
      <c r="T209" s="7" t="s">
        <v>321</v>
      </c>
      <c r="U209" s="7" t="s">
        <v>322</v>
      </c>
      <c r="V209" s="7" t="s">
        <v>323</v>
      </c>
      <c r="W209" s="7" t="s">
        <v>324</v>
      </c>
      <c r="X209" s="7" t="s">
        <v>325</v>
      </c>
      <c r="Y209" s="7" t="s">
        <v>326</v>
      </c>
      <c r="Z209" s="7" t="s">
        <v>327</v>
      </c>
      <c r="AA209" s="7" t="s">
        <v>328</v>
      </c>
      <c r="AB209" s="7" t="s">
        <v>329</v>
      </c>
      <c r="AC209" s="7" t="s">
        <v>330</v>
      </c>
      <c r="AD209" s="7" t="s">
        <v>509</v>
      </c>
      <c r="AE209" s="7" t="s">
        <v>332</v>
      </c>
      <c r="AF209" s="7" t="s">
        <v>510</v>
      </c>
      <c r="AG209" s="7" t="s">
        <v>511</v>
      </c>
      <c r="AH209" s="7" t="s">
        <v>335</v>
      </c>
      <c r="AI209" s="7" t="s">
        <v>336</v>
      </c>
      <c r="AJ209" s="7" t="s">
        <v>337</v>
      </c>
      <c r="AK209" s="7" t="s">
        <v>338</v>
      </c>
      <c r="AL209" s="7" t="s">
        <v>339</v>
      </c>
      <c r="AM209" s="7" t="s">
        <v>340</v>
      </c>
      <c r="AN209" s="7" t="s">
        <v>341</v>
      </c>
      <c r="AO209" s="7" t="s">
        <v>342</v>
      </c>
      <c r="AP209" s="7" t="s">
        <v>343</v>
      </c>
      <c r="AQ209" s="7" t="s">
        <v>344</v>
      </c>
      <c r="AR209" s="7" t="s">
        <v>345</v>
      </c>
      <c r="AS209" s="7" t="s">
        <v>346</v>
      </c>
      <c r="AT209" s="7">
        <v>327193010</v>
      </c>
      <c r="AU209" s="7" t="s">
        <v>347</v>
      </c>
      <c r="AV209" s="7" t="s">
        <v>348</v>
      </c>
      <c r="AW209" s="7" t="s">
        <v>349</v>
      </c>
      <c r="AX209" s="7" t="s">
        <v>350</v>
      </c>
      <c r="AY209" s="7" t="s">
        <v>351</v>
      </c>
      <c r="AZ209" s="7" t="s">
        <v>352</v>
      </c>
      <c r="BA209" s="7" t="s">
        <v>353</v>
      </c>
      <c r="BB209" s="7" t="s">
        <v>354</v>
      </c>
      <c r="BC209" s="7" t="s">
        <v>355</v>
      </c>
      <c r="BD209" s="7" t="s">
        <v>356</v>
      </c>
      <c r="BE209" s="7" t="s">
        <v>357</v>
      </c>
      <c r="BF209" s="7" t="s">
        <v>358</v>
      </c>
      <c r="BG209" s="7" t="s">
        <v>359</v>
      </c>
      <c r="BH209" s="7" t="s">
        <v>360</v>
      </c>
      <c r="BI209" s="7" t="s">
        <v>361</v>
      </c>
      <c r="BJ209" s="7" t="s">
        <v>362</v>
      </c>
      <c r="BK209" s="7" t="s">
        <v>363</v>
      </c>
      <c r="BL209" s="7" t="s">
        <v>364</v>
      </c>
      <c r="BM209" s="7">
        <v>327192013</v>
      </c>
      <c r="BN209" s="7" t="s">
        <v>365</v>
      </c>
      <c r="BO209" s="7" t="s">
        <v>366</v>
      </c>
      <c r="BP209" s="7" t="s">
        <v>367</v>
      </c>
      <c r="BQ209" s="7" t="s">
        <v>368</v>
      </c>
      <c r="BR209" s="7" t="s">
        <v>369</v>
      </c>
      <c r="BS209" s="7" t="s">
        <v>370</v>
      </c>
      <c r="BT209" s="7" t="s">
        <v>371</v>
      </c>
      <c r="BU209" s="7" t="s">
        <v>372</v>
      </c>
      <c r="BV209" s="7" t="s">
        <v>373</v>
      </c>
      <c r="BW209" s="7" t="s">
        <v>374</v>
      </c>
      <c r="BX209" s="7" t="s">
        <v>375</v>
      </c>
      <c r="BY209" s="7" t="s">
        <v>512</v>
      </c>
      <c r="BZ209" s="7" t="s">
        <v>513</v>
      </c>
      <c r="CA209" s="7" t="s">
        <v>378</v>
      </c>
      <c r="CB209" s="7" t="s">
        <v>379</v>
      </c>
      <c r="CC209" s="7" t="s">
        <v>380</v>
      </c>
      <c r="CD209" s="7" t="s">
        <v>381</v>
      </c>
      <c r="CE209" s="7" t="s">
        <v>382</v>
      </c>
      <c r="CF209" s="7" t="s">
        <v>383</v>
      </c>
      <c r="CG209" s="7" t="s">
        <v>384</v>
      </c>
      <c r="CH209" s="7" t="s">
        <v>385</v>
      </c>
      <c r="CI209" s="7" t="s">
        <v>386</v>
      </c>
      <c r="CJ209" s="7" t="s">
        <v>387</v>
      </c>
      <c r="CK209" s="7" t="s">
        <v>388</v>
      </c>
      <c r="CL209" s="7" t="s">
        <v>389</v>
      </c>
      <c r="CM209" s="7" t="s">
        <v>390</v>
      </c>
      <c r="CN209" s="7" t="s">
        <v>391</v>
      </c>
      <c r="CO209" s="7" t="s">
        <v>392</v>
      </c>
      <c r="CP209" s="7" t="s">
        <v>393</v>
      </c>
      <c r="CQ209" s="7" t="s">
        <v>394</v>
      </c>
      <c r="CR209" s="7" t="s">
        <v>395</v>
      </c>
      <c r="CS209" s="7" t="s">
        <v>396</v>
      </c>
      <c r="CT209" s="7" t="s">
        <v>514</v>
      </c>
      <c r="CU209" s="7" t="s">
        <v>398</v>
      </c>
      <c r="CV209" s="7" t="s">
        <v>399</v>
      </c>
      <c r="CW209" s="7" t="s">
        <v>400</v>
      </c>
      <c r="CX209" s="7" t="s">
        <v>401</v>
      </c>
      <c r="CY209" s="7" t="s">
        <v>392</v>
      </c>
      <c r="CZ209" s="7" t="s">
        <v>402</v>
      </c>
      <c r="DA209" s="7" t="s">
        <v>403</v>
      </c>
      <c r="DB209" s="7" t="s">
        <v>404</v>
      </c>
      <c r="DC209" s="7" t="s">
        <v>375</v>
      </c>
      <c r="DD209" s="7" t="s">
        <v>406</v>
      </c>
      <c r="DE209" s="7" t="s">
        <v>407</v>
      </c>
      <c r="DF209" s="7" t="s">
        <v>408</v>
      </c>
      <c r="DG209" s="7" t="s">
        <v>409</v>
      </c>
      <c r="DH209" s="7" t="s">
        <v>410</v>
      </c>
      <c r="DI209" s="7" t="s">
        <v>411</v>
      </c>
      <c r="DJ209" s="7" t="s">
        <v>412</v>
      </c>
      <c r="DK209" s="7" t="s">
        <v>413</v>
      </c>
      <c r="DL209" s="7" t="s">
        <v>414</v>
      </c>
      <c r="DM209" s="7" t="s">
        <v>415</v>
      </c>
      <c r="DN209" s="7" t="s">
        <v>416</v>
      </c>
      <c r="DO209" s="7">
        <v>0</v>
      </c>
      <c r="DP209" s="7" t="s">
        <v>417</v>
      </c>
      <c r="DQ209" s="7" t="s">
        <v>418</v>
      </c>
      <c r="DS209" s="7" t="s">
        <v>419</v>
      </c>
      <c r="DT209" s="7" t="s">
        <v>419</v>
      </c>
      <c r="DV209" s="7" t="s">
        <v>508</v>
      </c>
    </row>
    <row r="210" spans="1:126" x14ac:dyDescent="0.2">
      <c r="A210" s="8"/>
    </row>
    <row r="211" spans="1:126" x14ac:dyDescent="0.2">
      <c r="A211" s="8" t="s">
        <v>515</v>
      </c>
      <c r="B211" s="7">
        <v>236.43</v>
      </c>
      <c r="C211" s="7">
        <v>0</v>
      </c>
      <c r="D211" s="7">
        <v>17.760000000000002</v>
      </c>
      <c r="E211" s="7">
        <v>31.08</v>
      </c>
      <c r="F211" s="7">
        <v>523.04</v>
      </c>
      <c r="G211" s="7">
        <v>316.72000000000003</v>
      </c>
      <c r="H211" s="7">
        <v>0</v>
      </c>
      <c r="I211" s="7">
        <v>0</v>
      </c>
      <c r="J211" s="7">
        <v>75.849999999999994</v>
      </c>
      <c r="K211" s="7">
        <v>85.12</v>
      </c>
      <c r="L211" s="7">
        <v>118.72</v>
      </c>
      <c r="M211" s="7">
        <v>4.4800000000000004</v>
      </c>
      <c r="N211" s="7">
        <v>1155.1600000000001</v>
      </c>
      <c r="O211" s="7">
        <v>29</v>
      </c>
      <c r="P211" s="7">
        <v>162.12</v>
      </c>
      <c r="Q211" s="7">
        <v>125.28</v>
      </c>
      <c r="R211" s="7">
        <v>20.399999999999999</v>
      </c>
      <c r="S211" s="7">
        <v>1.8</v>
      </c>
      <c r="T211" s="7">
        <v>795.13</v>
      </c>
      <c r="U211" s="7">
        <v>335.8</v>
      </c>
      <c r="V211" s="7">
        <v>94</v>
      </c>
      <c r="W211" s="7">
        <v>98.64</v>
      </c>
      <c r="X211" s="7">
        <v>0</v>
      </c>
      <c r="Y211" s="7">
        <v>37.200000000000003</v>
      </c>
      <c r="Z211" s="7">
        <v>0</v>
      </c>
      <c r="AA211" s="7">
        <v>232.68</v>
      </c>
      <c r="AB211" s="7">
        <v>415.52</v>
      </c>
      <c r="AC211" s="7">
        <v>718.8</v>
      </c>
      <c r="AD211" s="7">
        <v>19.8</v>
      </c>
      <c r="AE211" s="7">
        <v>182.4</v>
      </c>
      <c r="AF211" s="7">
        <v>86.5</v>
      </c>
      <c r="AG211" s="7">
        <v>115.2</v>
      </c>
      <c r="AH211" s="7">
        <v>45.08</v>
      </c>
      <c r="AI211" s="7">
        <v>342</v>
      </c>
      <c r="AJ211" s="7">
        <v>15</v>
      </c>
      <c r="AK211" s="7">
        <v>36.6</v>
      </c>
      <c r="AL211" s="7">
        <v>432.9</v>
      </c>
      <c r="AM211" s="7">
        <v>17.600000000000001</v>
      </c>
      <c r="AN211" s="7">
        <v>0</v>
      </c>
      <c r="AO211" s="7">
        <v>0</v>
      </c>
      <c r="AP211" s="7">
        <v>138.1</v>
      </c>
      <c r="AQ211" s="7">
        <v>98.375</v>
      </c>
      <c r="AR211" s="7">
        <v>118.375</v>
      </c>
      <c r="AS211" s="7">
        <v>189.1</v>
      </c>
      <c r="AT211" s="7">
        <v>64.8</v>
      </c>
      <c r="AU211" s="7">
        <v>0</v>
      </c>
      <c r="AV211" s="7">
        <v>9.25</v>
      </c>
      <c r="AW211" s="7">
        <v>0.8</v>
      </c>
      <c r="AX211" s="7">
        <v>1.6</v>
      </c>
      <c r="AY211" s="7">
        <v>18.84</v>
      </c>
      <c r="AZ211" s="7">
        <v>25</v>
      </c>
      <c r="BA211" s="7">
        <v>0</v>
      </c>
      <c r="BB211" s="7">
        <v>0</v>
      </c>
      <c r="BC211" s="7">
        <v>5</v>
      </c>
      <c r="BD211" s="7">
        <v>358.35</v>
      </c>
      <c r="BE211" s="7">
        <v>27.25</v>
      </c>
      <c r="BF211" s="7">
        <v>22.6</v>
      </c>
      <c r="BG211" s="7">
        <v>2.4</v>
      </c>
      <c r="BH211" s="7">
        <v>9</v>
      </c>
      <c r="BI211" s="7">
        <v>4.8</v>
      </c>
      <c r="BJ211" s="7">
        <v>0</v>
      </c>
      <c r="BK211" s="7">
        <v>0</v>
      </c>
      <c r="BL211" s="7">
        <v>4</v>
      </c>
      <c r="BM211" s="7">
        <v>112.8</v>
      </c>
      <c r="BN211" s="7">
        <v>1.5</v>
      </c>
      <c r="BO211" s="7">
        <v>54</v>
      </c>
      <c r="BP211" s="7">
        <v>67.5</v>
      </c>
      <c r="BQ211" s="7">
        <v>21.6</v>
      </c>
      <c r="BR211" s="7">
        <v>0</v>
      </c>
      <c r="BS211" s="7">
        <v>6.6</v>
      </c>
      <c r="BT211" s="7">
        <v>287.5</v>
      </c>
      <c r="BU211" s="7">
        <v>4453.2</v>
      </c>
      <c r="BV211" s="7">
        <v>132</v>
      </c>
      <c r="BW211" s="7">
        <v>464.4</v>
      </c>
      <c r="BX211" s="7">
        <v>225</v>
      </c>
      <c r="BY211" s="7">
        <v>139.19999999999999</v>
      </c>
      <c r="BZ211" s="7">
        <v>130.80000000000001</v>
      </c>
      <c r="CA211" s="7">
        <v>99.6</v>
      </c>
      <c r="CB211" s="7">
        <v>167.4</v>
      </c>
      <c r="CC211" s="7">
        <v>330.8</v>
      </c>
      <c r="CD211" s="7">
        <v>116.6</v>
      </c>
      <c r="CE211" s="7">
        <v>81</v>
      </c>
      <c r="CF211" s="7">
        <v>21</v>
      </c>
      <c r="CG211" s="7">
        <v>422.4</v>
      </c>
      <c r="CH211" s="7">
        <v>135.5</v>
      </c>
      <c r="CI211" s="7">
        <v>33</v>
      </c>
      <c r="CJ211" s="7">
        <v>37.5</v>
      </c>
      <c r="CK211" s="7">
        <v>104</v>
      </c>
      <c r="CL211" s="7">
        <v>126.28</v>
      </c>
      <c r="CM211" s="7">
        <v>113.12</v>
      </c>
      <c r="CN211" s="7">
        <v>174.86</v>
      </c>
      <c r="CO211" s="7">
        <v>68.319999999999993</v>
      </c>
      <c r="CP211" s="7">
        <v>60</v>
      </c>
      <c r="CQ211" s="7">
        <v>308.2</v>
      </c>
      <c r="CR211" s="7">
        <v>75.599999999999994</v>
      </c>
      <c r="CS211" s="7">
        <v>76.8</v>
      </c>
      <c r="CT211" s="7">
        <v>31.8</v>
      </c>
      <c r="CU211" s="7">
        <v>29.7</v>
      </c>
      <c r="CV211" s="7">
        <v>100.6</v>
      </c>
      <c r="CW211" s="7">
        <v>38.22</v>
      </c>
      <c r="CX211" s="7">
        <v>38</v>
      </c>
      <c r="CY211" s="7">
        <v>117</v>
      </c>
      <c r="CZ211" s="7">
        <v>275.75</v>
      </c>
      <c r="DA211" s="7">
        <v>203.1</v>
      </c>
      <c r="DB211" s="7">
        <v>60</v>
      </c>
      <c r="DC211" s="7">
        <v>127.2</v>
      </c>
      <c r="DD211" s="7">
        <v>153</v>
      </c>
      <c r="DE211" s="7">
        <v>43.5</v>
      </c>
      <c r="DF211" s="7">
        <v>644.6</v>
      </c>
      <c r="DG211" s="7">
        <v>1052.5</v>
      </c>
      <c r="DH211" s="7">
        <v>948</v>
      </c>
      <c r="DI211" s="7">
        <v>408</v>
      </c>
      <c r="DJ211" s="7">
        <v>125</v>
      </c>
      <c r="DK211" s="7">
        <v>101.5</v>
      </c>
      <c r="DL211" s="7">
        <v>12</v>
      </c>
      <c r="DM211" s="7">
        <v>694</v>
      </c>
      <c r="DN211" s="7">
        <v>432</v>
      </c>
      <c r="DO211" s="7">
        <v>0</v>
      </c>
      <c r="DP211" s="7">
        <v>0</v>
      </c>
      <c r="DQ211" s="7">
        <v>0</v>
      </c>
      <c r="DS211" s="7">
        <v>0</v>
      </c>
      <c r="DT211" s="7">
        <v>0</v>
      </c>
      <c r="DU211" s="7">
        <v>22305</v>
      </c>
      <c r="DV211" s="7" t="s">
        <v>515</v>
      </c>
    </row>
    <row r="212" spans="1:126" x14ac:dyDescent="0.2">
      <c r="A212" s="8" t="s">
        <v>427</v>
      </c>
      <c r="B212" s="7">
        <v>233.47</v>
      </c>
      <c r="D212" s="7">
        <v>17.760000000000002</v>
      </c>
      <c r="E212" s="7">
        <v>31.08</v>
      </c>
      <c r="F212" s="7">
        <v>518.55999999999995</v>
      </c>
      <c r="G212" s="7">
        <v>310.8</v>
      </c>
      <c r="J212" s="7">
        <v>66.97</v>
      </c>
      <c r="K212" s="7">
        <v>73.92</v>
      </c>
      <c r="L212" s="7">
        <v>118.72</v>
      </c>
      <c r="M212" s="7">
        <v>4.4800000000000004</v>
      </c>
      <c r="N212" s="7">
        <v>792.28</v>
      </c>
      <c r="O212" s="7">
        <v>29</v>
      </c>
      <c r="P212" s="7">
        <v>129.72</v>
      </c>
      <c r="Q212" s="7">
        <v>120.48</v>
      </c>
      <c r="R212" s="7">
        <v>20.399999999999999</v>
      </c>
      <c r="S212" s="7">
        <v>1.8</v>
      </c>
      <c r="T212" s="7">
        <v>777.37</v>
      </c>
      <c r="U212" s="7">
        <v>324.76</v>
      </c>
      <c r="V212" s="7">
        <v>61</v>
      </c>
      <c r="W212" s="7">
        <v>96.24</v>
      </c>
      <c r="Y212" s="7">
        <v>37.200000000000003</v>
      </c>
      <c r="AA212" s="7">
        <v>232.68</v>
      </c>
      <c r="AB212" s="7">
        <v>404.32</v>
      </c>
      <c r="AC212" s="7">
        <v>718.8</v>
      </c>
      <c r="AD212" s="7">
        <v>19.8</v>
      </c>
      <c r="AE212" s="7">
        <v>182.4</v>
      </c>
      <c r="AF212" s="7">
        <v>86.5</v>
      </c>
      <c r="AG212" s="7">
        <v>115.2</v>
      </c>
      <c r="AH212" s="7">
        <v>37.72</v>
      </c>
      <c r="AI212" s="7">
        <v>327.60000000000002</v>
      </c>
      <c r="AJ212" s="7">
        <v>12</v>
      </c>
      <c r="AK212" s="7">
        <v>36.6</v>
      </c>
      <c r="AL212" s="7">
        <v>430.82</v>
      </c>
      <c r="AM212" s="7">
        <v>17.600000000000001</v>
      </c>
      <c r="AP212" s="7">
        <v>107.1</v>
      </c>
      <c r="AQ212" s="7">
        <v>18.375</v>
      </c>
      <c r="AR212" s="7">
        <v>110.375</v>
      </c>
      <c r="AS212" s="7">
        <v>142.69999999999999</v>
      </c>
      <c r="AT212" s="7">
        <v>64.8</v>
      </c>
      <c r="AV212" s="7">
        <v>0.25</v>
      </c>
      <c r="AW212" s="7">
        <v>0.8</v>
      </c>
      <c r="AX212" s="7">
        <v>0.8</v>
      </c>
      <c r="AY212" s="7">
        <v>18.84</v>
      </c>
      <c r="AZ212" s="7">
        <v>25</v>
      </c>
      <c r="BC212" s="7">
        <v>1.8</v>
      </c>
      <c r="BD212" s="7">
        <v>254.35</v>
      </c>
      <c r="BE212" s="7">
        <v>23.25</v>
      </c>
      <c r="BF212" s="7">
        <v>10.6</v>
      </c>
      <c r="BG212" s="7">
        <v>2.4</v>
      </c>
      <c r="BI212" s="7">
        <v>4.8</v>
      </c>
      <c r="BM212" s="7">
        <v>112.8</v>
      </c>
      <c r="BN212" s="7">
        <v>1.5</v>
      </c>
      <c r="BO212" s="7">
        <v>19.5</v>
      </c>
      <c r="BP212" s="7">
        <v>61.5</v>
      </c>
      <c r="BQ212" s="7">
        <v>21.6</v>
      </c>
      <c r="BS212" s="7">
        <v>6.6</v>
      </c>
      <c r="BT212" s="7">
        <v>278.5</v>
      </c>
      <c r="BU212" s="7">
        <v>4346.3999999999996</v>
      </c>
      <c r="BV212" s="7">
        <v>132</v>
      </c>
      <c r="BW212" s="7">
        <v>464.4</v>
      </c>
      <c r="BX212" s="7">
        <v>225</v>
      </c>
      <c r="BY212" s="7">
        <v>139.19999999999999</v>
      </c>
      <c r="BZ212" s="7">
        <v>130.80000000000001</v>
      </c>
      <c r="CA212" s="7">
        <v>99.6</v>
      </c>
      <c r="CB212" s="7">
        <v>167.4</v>
      </c>
      <c r="CC212" s="7">
        <v>327.2</v>
      </c>
      <c r="CD212" s="7">
        <v>116.6</v>
      </c>
      <c r="CE212" s="7">
        <v>81</v>
      </c>
      <c r="CF212" s="7">
        <v>21</v>
      </c>
      <c r="CG212" s="7">
        <v>422.4</v>
      </c>
      <c r="CH212" s="7">
        <v>135.5</v>
      </c>
      <c r="CI212" s="7">
        <v>33</v>
      </c>
      <c r="CJ212" s="7">
        <v>37.5</v>
      </c>
      <c r="CK212" s="7">
        <v>98</v>
      </c>
      <c r="CL212" s="7">
        <v>126.28</v>
      </c>
      <c r="CM212" s="7">
        <v>113.12</v>
      </c>
      <c r="CN212" s="7">
        <v>174.86</v>
      </c>
      <c r="CO212" s="7">
        <v>68.319999999999993</v>
      </c>
      <c r="CP212" s="7">
        <v>60</v>
      </c>
      <c r="CQ212" s="7">
        <v>293.8</v>
      </c>
      <c r="CR212" s="7">
        <v>75.599999999999994</v>
      </c>
      <c r="CS212" s="7">
        <v>76.8</v>
      </c>
      <c r="CT212" s="7">
        <v>31.8</v>
      </c>
      <c r="CU212" s="7">
        <v>29.7</v>
      </c>
      <c r="CV212" s="7">
        <v>97</v>
      </c>
      <c r="CW212" s="7">
        <v>37.1</v>
      </c>
      <c r="CX212" s="7">
        <v>20</v>
      </c>
      <c r="CY212" s="7">
        <v>117</v>
      </c>
      <c r="CZ212" s="7">
        <v>235.25</v>
      </c>
      <c r="DA212" s="7">
        <v>188.1</v>
      </c>
      <c r="DB212" s="7">
        <v>60</v>
      </c>
      <c r="DC212" s="7">
        <v>127.2</v>
      </c>
      <c r="DD212" s="7">
        <v>153</v>
      </c>
      <c r="DE212" s="7">
        <v>37.5</v>
      </c>
      <c r="DF212" s="7">
        <v>222.2</v>
      </c>
      <c r="DG212" s="7">
        <v>1040.5</v>
      </c>
      <c r="DH212" s="7">
        <v>948</v>
      </c>
      <c r="DI212" s="7">
        <v>408</v>
      </c>
      <c r="DJ212" s="7">
        <v>125</v>
      </c>
      <c r="DK212" s="7">
        <v>101</v>
      </c>
      <c r="DL212" s="7">
        <v>12</v>
      </c>
      <c r="DM212" s="7">
        <v>694</v>
      </c>
      <c r="DN212" s="7">
        <v>432</v>
      </c>
      <c r="DU212" s="7">
        <v>20758.419999999998</v>
      </c>
      <c r="DV212" s="7" t="s">
        <v>432</v>
      </c>
    </row>
    <row r="213" spans="1:126" x14ac:dyDescent="0.2">
      <c r="A213" s="8" t="s">
        <v>428</v>
      </c>
      <c r="B213" s="7">
        <v>2.96</v>
      </c>
      <c r="F213" s="7">
        <v>4.4800000000000004</v>
      </c>
      <c r="G213" s="7">
        <v>5.92</v>
      </c>
      <c r="J213" s="7">
        <v>8.8800000000000008</v>
      </c>
      <c r="K213" s="7">
        <v>11.2</v>
      </c>
      <c r="N213" s="7">
        <v>362.88</v>
      </c>
      <c r="P213" s="7">
        <v>32.4</v>
      </c>
      <c r="Q213" s="7">
        <v>4.8</v>
      </c>
      <c r="T213" s="7">
        <v>17.760000000000002</v>
      </c>
      <c r="U213" s="7">
        <v>11.04</v>
      </c>
      <c r="V213" s="7">
        <v>33</v>
      </c>
      <c r="W213" s="7">
        <v>2.4</v>
      </c>
      <c r="AB213" s="7">
        <v>11.2</v>
      </c>
      <c r="AH213" s="7">
        <v>7.36</v>
      </c>
      <c r="AI213" s="7">
        <v>14.4</v>
      </c>
      <c r="AJ213" s="7">
        <v>3</v>
      </c>
      <c r="AL213" s="7">
        <v>2.08</v>
      </c>
      <c r="AP213" s="7">
        <v>31</v>
      </c>
      <c r="AQ213" s="7">
        <v>80</v>
      </c>
      <c r="AR213" s="7">
        <v>8</v>
      </c>
      <c r="AS213" s="7">
        <v>46.4</v>
      </c>
      <c r="AV213" s="7">
        <v>9</v>
      </c>
      <c r="AX213" s="7">
        <v>0.8</v>
      </c>
      <c r="BC213" s="7">
        <v>3.2</v>
      </c>
      <c r="BD213" s="7">
        <v>104</v>
      </c>
      <c r="BE213" s="7">
        <v>4</v>
      </c>
      <c r="BF213" s="7">
        <v>12</v>
      </c>
      <c r="BH213" s="7">
        <v>9</v>
      </c>
      <c r="BL213" s="7">
        <v>4</v>
      </c>
      <c r="BO213" s="7">
        <v>34.5</v>
      </c>
      <c r="BP213" s="7">
        <v>6</v>
      </c>
      <c r="BT213" s="7">
        <v>9</v>
      </c>
      <c r="BU213" s="7">
        <v>106.8</v>
      </c>
      <c r="CC213" s="7">
        <v>3.6</v>
      </c>
      <c r="CK213" s="7">
        <v>6</v>
      </c>
      <c r="CQ213" s="7">
        <v>14.4</v>
      </c>
      <c r="CV213" s="7">
        <v>3.6</v>
      </c>
      <c r="CW213" s="7">
        <v>1.1200000000000001</v>
      </c>
      <c r="CX213" s="7">
        <v>18</v>
      </c>
      <c r="CZ213" s="7">
        <v>40.5</v>
      </c>
      <c r="DA213" s="7">
        <v>15</v>
      </c>
      <c r="DE213" s="7">
        <v>6</v>
      </c>
      <c r="DF213" s="7">
        <v>422.4</v>
      </c>
      <c r="DG213" s="7">
        <v>12</v>
      </c>
      <c r="DK213" s="7">
        <v>0.5</v>
      </c>
      <c r="DU213" s="7">
        <v>1546.58</v>
      </c>
      <c r="DV213" s="7" t="s">
        <v>433</v>
      </c>
    </row>
    <row r="214" spans="1:126" x14ac:dyDescent="0.2">
      <c r="A214" s="8">
        <v>0</v>
      </c>
      <c r="K214" s="7">
        <v>0</v>
      </c>
      <c r="T214" s="7">
        <v>0</v>
      </c>
      <c r="DU214" s="7">
        <v>0</v>
      </c>
    </row>
    <row r="215" spans="1:126" x14ac:dyDescent="0.2">
      <c r="A215" s="8">
        <v>0</v>
      </c>
      <c r="K215" s="7">
        <v>0</v>
      </c>
      <c r="T215" s="7">
        <v>0</v>
      </c>
      <c r="DU215" s="7">
        <v>0</v>
      </c>
    </row>
    <row r="216" spans="1:126" x14ac:dyDescent="0.2">
      <c r="A216" s="8" t="s">
        <v>429</v>
      </c>
      <c r="K216" s="7">
        <v>0</v>
      </c>
      <c r="T216" s="7">
        <v>0</v>
      </c>
      <c r="DU216" s="7">
        <v>0</v>
      </c>
      <c r="DV216" s="7" t="s">
        <v>434</v>
      </c>
    </row>
    <row r="217" spans="1:126" x14ac:dyDescent="0.2">
      <c r="A217" s="8" t="s">
        <v>430</v>
      </c>
      <c r="DU217" s="7">
        <v>0</v>
      </c>
      <c r="DV217" s="7" t="s">
        <v>435</v>
      </c>
    </row>
    <row r="218" spans="1:126" x14ac:dyDescent="0.2">
      <c r="A218" s="8"/>
    </row>
    <row r="219" spans="1:126" x14ac:dyDescent="0.2">
      <c r="A219" s="8" t="s">
        <v>516</v>
      </c>
      <c r="B219" s="7">
        <v>-5.55</v>
      </c>
      <c r="C219" s="7">
        <v>0</v>
      </c>
      <c r="D219" s="7">
        <v>-2.96</v>
      </c>
      <c r="E219" s="7">
        <v>-31.08</v>
      </c>
      <c r="F219" s="7">
        <v>-5.5999999999998904</v>
      </c>
      <c r="G219" s="7">
        <v>-14.8</v>
      </c>
      <c r="H219" s="7">
        <v>0</v>
      </c>
      <c r="I219" s="7">
        <v>0</v>
      </c>
      <c r="J219" s="7">
        <v>-25.53</v>
      </c>
      <c r="K219" s="7">
        <v>-11.2</v>
      </c>
      <c r="L219" s="7">
        <v>0</v>
      </c>
      <c r="M219" s="7">
        <v>0</v>
      </c>
      <c r="N219" s="7">
        <v>-335.32</v>
      </c>
      <c r="O219" s="7">
        <v>206.8</v>
      </c>
      <c r="P219" s="7">
        <v>381.48</v>
      </c>
      <c r="Q219" s="7">
        <v>-23.28</v>
      </c>
      <c r="R219" s="7">
        <v>100.8</v>
      </c>
      <c r="S219" s="7">
        <v>677.4</v>
      </c>
      <c r="T219" s="7">
        <v>-66.97</v>
      </c>
      <c r="U219" s="7">
        <v>384.56</v>
      </c>
      <c r="V219" s="7">
        <v>266</v>
      </c>
      <c r="W219" s="7">
        <v>-2.6399999999999899</v>
      </c>
      <c r="X219" s="7">
        <v>804</v>
      </c>
      <c r="Y219" s="7">
        <v>51.6</v>
      </c>
      <c r="Z219" s="7">
        <v>47.04</v>
      </c>
      <c r="AA219" s="7">
        <v>-15.4</v>
      </c>
      <c r="AB219" s="7">
        <v>-19.04</v>
      </c>
      <c r="AC219" s="7">
        <v>-37.199999999999903</v>
      </c>
      <c r="AD219" s="7">
        <v>207</v>
      </c>
      <c r="AE219" s="7">
        <v>-19.2</v>
      </c>
      <c r="AF219" s="7">
        <v>7.9999999999998295E-2</v>
      </c>
      <c r="AG219" s="7">
        <v>0</v>
      </c>
      <c r="AH219" s="7">
        <v>10.119999999999999</v>
      </c>
      <c r="AI219" s="7">
        <v>502.2</v>
      </c>
      <c r="AJ219" s="7">
        <v>-15</v>
      </c>
      <c r="AK219" s="7">
        <v>-10.199999999999999</v>
      </c>
      <c r="AL219" s="7">
        <v>-2.3399999999999901</v>
      </c>
      <c r="AM219" s="7">
        <v>1.6</v>
      </c>
      <c r="AN219" s="7">
        <v>0</v>
      </c>
      <c r="AO219" s="7">
        <v>0</v>
      </c>
      <c r="AP219" s="7">
        <v>-40.1</v>
      </c>
      <c r="AQ219" s="7">
        <v>-90.375</v>
      </c>
      <c r="AR219" s="7">
        <v>-81.375</v>
      </c>
      <c r="AS219" s="7">
        <v>-49.9</v>
      </c>
      <c r="AT219" s="7">
        <v>0</v>
      </c>
      <c r="AU219" s="7">
        <v>0</v>
      </c>
      <c r="AV219" s="7">
        <v>-9.25</v>
      </c>
      <c r="AW219" s="7">
        <v>0</v>
      </c>
      <c r="AX219" s="7">
        <v>-0.8</v>
      </c>
      <c r="AY219" s="7">
        <v>-18.84</v>
      </c>
      <c r="AZ219" s="7">
        <v>-25</v>
      </c>
      <c r="BA219" s="7">
        <v>0</v>
      </c>
      <c r="BB219" s="7">
        <v>0</v>
      </c>
      <c r="BC219" s="7">
        <v>3</v>
      </c>
      <c r="BD219" s="7">
        <v>-113.35</v>
      </c>
      <c r="BE219" s="7">
        <v>0.75</v>
      </c>
      <c r="BF219" s="7">
        <v>-21.8</v>
      </c>
      <c r="BG219" s="7">
        <v>-0.8</v>
      </c>
      <c r="BH219" s="7">
        <v>-9</v>
      </c>
      <c r="BI219" s="7">
        <v>-4.8</v>
      </c>
      <c r="BJ219" s="7">
        <v>0</v>
      </c>
      <c r="BK219" s="7">
        <v>0</v>
      </c>
      <c r="BL219" s="7">
        <v>-4</v>
      </c>
      <c r="BM219" s="7">
        <v>0</v>
      </c>
      <c r="BN219" s="7">
        <v>0</v>
      </c>
      <c r="BO219" s="7">
        <v>621</v>
      </c>
      <c r="BP219" s="7">
        <v>256.5</v>
      </c>
      <c r="BQ219" s="7">
        <v>0</v>
      </c>
      <c r="BR219" s="7">
        <v>0</v>
      </c>
      <c r="BS219" s="7">
        <v>-3</v>
      </c>
      <c r="BT219" s="7">
        <v>1191.5</v>
      </c>
      <c r="BU219" s="7">
        <v>-111.599999999999</v>
      </c>
      <c r="BV219" s="7">
        <v>0</v>
      </c>
      <c r="BW219" s="7">
        <v>739.8</v>
      </c>
      <c r="BX219" s="7">
        <v>-1.5</v>
      </c>
      <c r="BY219" s="7">
        <v>-6</v>
      </c>
      <c r="BZ219" s="7">
        <v>0</v>
      </c>
      <c r="CA219" s="7">
        <v>0</v>
      </c>
      <c r="CB219" s="7">
        <v>-23.4</v>
      </c>
      <c r="CC219" s="7">
        <v>-3.19999999999997</v>
      </c>
      <c r="CD219" s="7">
        <v>-13.4</v>
      </c>
      <c r="CE219" s="7">
        <v>-4.2</v>
      </c>
      <c r="CF219" s="7">
        <v>0</v>
      </c>
      <c r="CG219" s="7">
        <v>0</v>
      </c>
      <c r="CH219" s="7">
        <v>-0.5</v>
      </c>
      <c r="CI219" s="7">
        <v>1.5</v>
      </c>
      <c r="CJ219" s="7">
        <v>0</v>
      </c>
      <c r="CK219" s="7">
        <v>-20</v>
      </c>
      <c r="CL219" s="7">
        <v>-3.08</v>
      </c>
      <c r="CM219" s="7">
        <v>-8.9600000000000097</v>
      </c>
      <c r="CN219" s="7">
        <v>-4.6200000000000099</v>
      </c>
      <c r="CO219" s="7">
        <v>0</v>
      </c>
      <c r="CP219" s="7">
        <v>0</v>
      </c>
      <c r="CQ219" s="7">
        <v>-20.2</v>
      </c>
      <c r="CR219" s="7">
        <v>-11.88</v>
      </c>
      <c r="CS219" s="7">
        <v>-1.2</v>
      </c>
      <c r="CT219" s="7">
        <v>-3</v>
      </c>
      <c r="CU219" s="7">
        <v>-4.8600000000000003</v>
      </c>
      <c r="CV219" s="7">
        <v>-19</v>
      </c>
      <c r="CW219" s="7">
        <v>-3.5</v>
      </c>
      <c r="CX219" s="7">
        <v>131.5</v>
      </c>
      <c r="CY219" s="7">
        <v>0</v>
      </c>
      <c r="CZ219" s="7">
        <v>955.75</v>
      </c>
      <c r="DA219" s="7">
        <v>-29.1</v>
      </c>
      <c r="DB219" s="7">
        <v>64.5</v>
      </c>
      <c r="DC219" s="7">
        <v>0</v>
      </c>
      <c r="DD219" s="7">
        <v>351</v>
      </c>
      <c r="DE219" s="7">
        <v>-13.5</v>
      </c>
      <c r="DF219" s="7">
        <v>-368.6</v>
      </c>
      <c r="DG219" s="7">
        <v>-416.5</v>
      </c>
      <c r="DH219" s="7">
        <v>-138</v>
      </c>
      <c r="DI219" s="7">
        <v>-69</v>
      </c>
      <c r="DJ219" s="7">
        <v>-41</v>
      </c>
      <c r="DK219" s="7">
        <v>-32.5</v>
      </c>
      <c r="DL219" s="7">
        <v>90</v>
      </c>
      <c r="DM219" s="7">
        <v>-256</v>
      </c>
      <c r="DN219" s="7">
        <v>294</v>
      </c>
      <c r="DO219" s="7">
        <v>0</v>
      </c>
      <c r="DP219" s="7">
        <v>0</v>
      </c>
      <c r="DT219" s="7">
        <v>0</v>
      </c>
      <c r="DU219" s="7">
        <v>5597.4799999999896</v>
      </c>
      <c r="DV219" s="7" t="s">
        <v>516</v>
      </c>
    </row>
    <row r="220" spans="1:126" x14ac:dyDescent="0.2">
      <c r="A220" s="8" t="s">
        <v>517</v>
      </c>
      <c r="B220" s="7">
        <v>-2.59</v>
      </c>
      <c r="C220" s="7">
        <v>0</v>
      </c>
      <c r="D220" s="7">
        <v>-2.96</v>
      </c>
      <c r="E220" s="7">
        <v>-31.08</v>
      </c>
      <c r="F220" s="7">
        <v>-1.11999999999989</v>
      </c>
      <c r="G220" s="7">
        <v>-8.8800000000000008</v>
      </c>
      <c r="H220" s="7">
        <v>0</v>
      </c>
      <c r="I220" s="7">
        <v>0</v>
      </c>
      <c r="J220" s="7">
        <v>-16.649999999999999</v>
      </c>
      <c r="K220" s="7">
        <v>0</v>
      </c>
      <c r="L220" s="7">
        <v>0</v>
      </c>
      <c r="M220" s="7">
        <v>0</v>
      </c>
      <c r="N220" s="7">
        <v>27.560000000000102</v>
      </c>
      <c r="O220" s="7">
        <v>206.8</v>
      </c>
      <c r="P220" s="7">
        <v>413.88</v>
      </c>
      <c r="Q220" s="7">
        <v>-18.48</v>
      </c>
      <c r="R220" s="7">
        <v>100.8</v>
      </c>
      <c r="S220" s="7">
        <v>677.4</v>
      </c>
      <c r="T220" s="7">
        <v>-49.2100000000001</v>
      </c>
      <c r="U220" s="7">
        <v>395.6</v>
      </c>
      <c r="V220" s="7">
        <v>299</v>
      </c>
      <c r="W220" s="7">
        <v>-0.239999999999995</v>
      </c>
      <c r="X220" s="7">
        <v>804</v>
      </c>
      <c r="Y220" s="7">
        <v>51.6</v>
      </c>
      <c r="Z220" s="7">
        <v>47.04</v>
      </c>
      <c r="AA220" s="7">
        <v>-15.4</v>
      </c>
      <c r="AB220" s="7">
        <v>-7.8399999999999803</v>
      </c>
      <c r="AC220" s="7">
        <v>-37.199999999999903</v>
      </c>
      <c r="AD220" s="7">
        <v>207</v>
      </c>
      <c r="AE220" s="7">
        <v>-19.2</v>
      </c>
      <c r="AF220" s="7">
        <v>7.9999999999998295E-2</v>
      </c>
      <c r="AG220" s="7">
        <v>0</v>
      </c>
      <c r="AH220" s="7">
        <v>17.48</v>
      </c>
      <c r="AI220" s="7">
        <v>516.6</v>
      </c>
      <c r="AJ220" s="7">
        <v>-12</v>
      </c>
      <c r="AK220" s="7">
        <v>-10.199999999999999</v>
      </c>
      <c r="AL220" s="7">
        <v>-0.25999999999999102</v>
      </c>
      <c r="AM220" s="7">
        <v>1.6</v>
      </c>
      <c r="AN220" s="7">
        <v>0</v>
      </c>
      <c r="AO220" s="7">
        <v>0</v>
      </c>
      <c r="AP220" s="7">
        <v>-9.0999999999999908</v>
      </c>
      <c r="AQ220" s="7">
        <v>-10.375</v>
      </c>
      <c r="AR220" s="7">
        <v>-73.375</v>
      </c>
      <c r="AS220" s="7">
        <v>-3.5</v>
      </c>
      <c r="AT220" s="7">
        <v>0</v>
      </c>
      <c r="AU220" s="7">
        <v>0</v>
      </c>
      <c r="AV220" s="7">
        <v>-0.25</v>
      </c>
      <c r="AW220" s="7">
        <v>0</v>
      </c>
      <c r="AX220" s="7">
        <v>0</v>
      </c>
      <c r="AY220" s="7">
        <v>-18.84</v>
      </c>
      <c r="AZ220" s="7">
        <v>-25</v>
      </c>
      <c r="BA220" s="7">
        <v>0</v>
      </c>
      <c r="BB220" s="7">
        <v>0</v>
      </c>
      <c r="BC220" s="7">
        <v>6.2</v>
      </c>
      <c r="BD220" s="7">
        <v>-9.3499999999999908</v>
      </c>
      <c r="BE220" s="7">
        <v>4.75</v>
      </c>
      <c r="BF220" s="7">
        <v>-9.8000000000000007</v>
      </c>
      <c r="BG220" s="7">
        <v>-0.8</v>
      </c>
      <c r="BH220" s="7">
        <v>0</v>
      </c>
      <c r="BI220" s="7">
        <v>-4.8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655.5</v>
      </c>
      <c r="BP220" s="7">
        <v>262.5</v>
      </c>
      <c r="BQ220" s="7">
        <v>0</v>
      </c>
      <c r="BR220" s="7">
        <v>0</v>
      </c>
      <c r="BS220" s="7">
        <v>-3</v>
      </c>
      <c r="BT220" s="7">
        <v>1200.5</v>
      </c>
      <c r="BU220" s="7">
        <v>-4.7999999999992697</v>
      </c>
      <c r="BV220" s="7">
        <v>0</v>
      </c>
      <c r="BW220" s="7">
        <v>739.8</v>
      </c>
      <c r="BX220" s="7">
        <v>-1.5</v>
      </c>
      <c r="BY220" s="7">
        <v>-6</v>
      </c>
      <c r="BZ220" s="7">
        <v>0</v>
      </c>
      <c r="CA220" s="7">
        <v>0</v>
      </c>
      <c r="CB220" s="7">
        <v>-23.4</v>
      </c>
      <c r="CC220" s="7">
        <v>0.400000000000034</v>
      </c>
      <c r="CD220" s="7">
        <v>-13.4</v>
      </c>
      <c r="CE220" s="7">
        <v>-4.2</v>
      </c>
      <c r="CF220" s="7">
        <v>0</v>
      </c>
      <c r="CG220" s="7">
        <v>0</v>
      </c>
      <c r="CH220" s="7">
        <v>-0.5</v>
      </c>
      <c r="CI220" s="7">
        <v>1.5</v>
      </c>
      <c r="CJ220" s="7">
        <v>0</v>
      </c>
      <c r="CK220" s="7">
        <v>-14</v>
      </c>
      <c r="CL220" s="7">
        <v>-3.08</v>
      </c>
      <c r="CM220" s="7">
        <v>-8.9600000000000097</v>
      </c>
      <c r="CN220" s="7">
        <v>-4.6200000000000099</v>
      </c>
      <c r="CO220" s="7">
        <v>0</v>
      </c>
      <c r="CP220" s="7">
        <v>0</v>
      </c>
      <c r="CQ220" s="7">
        <v>-5.8000000000000096</v>
      </c>
      <c r="CR220" s="7">
        <v>-11.88</v>
      </c>
      <c r="CS220" s="7">
        <v>-1.2</v>
      </c>
      <c r="CT220" s="7">
        <v>-3</v>
      </c>
      <c r="CU220" s="7">
        <v>-4.8600000000000003</v>
      </c>
      <c r="CV220" s="7">
        <v>-15.4</v>
      </c>
      <c r="CW220" s="7">
        <v>-2.38</v>
      </c>
      <c r="CX220" s="7">
        <v>149.5</v>
      </c>
      <c r="CY220" s="7">
        <v>0</v>
      </c>
      <c r="CZ220" s="7">
        <v>996.25</v>
      </c>
      <c r="DA220" s="7">
        <v>-14.1</v>
      </c>
      <c r="DB220" s="7">
        <v>64.5</v>
      </c>
      <c r="DC220" s="7">
        <v>0</v>
      </c>
      <c r="DD220" s="7">
        <v>351</v>
      </c>
      <c r="DE220" s="7">
        <v>-7.5</v>
      </c>
      <c r="DF220" s="7">
        <v>53.8</v>
      </c>
      <c r="DG220" s="7">
        <v>-404.5</v>
      </c>
      <c r="DH220" s="7">
        <v>-138</v>
      </c>
      <c r="DI220" s="7">
        <v>-69</v>
      </c>
      <c r="DJ220" s="7">
        <v>-41</v>
      </c>
      <c r="DK220" s="7">
        <v>-32</v>
      </c>
      <c r="DL220" s="7">
        <v>90</v>
      </c>
      <c r="DM220" s="7">
        <v>-256</v>
      </c>
      <c r="DN220" s="7">
        <v>294</v>
      </c>
      <c r="DO220" s="7">
        <v>0</v>
      </c>
      <c r="DP220" s="7">
        <v>0</v>
      </c>
      <c r="DQ220" s="7">
        <v>0</v>
      </c>
      <c r="DR220" s="7">
        <v>0</v>
      </c>
      <c r="DS220" s="7">
        <v>0</v>
      </c>
      <c r="DT220" s="7">
        <v>0</v>
      </c>
      <c r="DU220" s="7">
        <v>7144.0599999999904</v>
      </c>
      <c r="DV220" s="7" t="s">
        <v>517</v>
      </c>
    </row>
    <row r="221" spans="1:126" x14ac:dyDescent="0.2">
      <c r="A221" s="8" t="s">
        <v>518</v>
      </c>
      <c r="B221" s="7">
        <v>-2.96</v>
      </c>
      <c r="C221" s="7">
        <v>0</v>
      </c>
      <c r="D221" s="7">
        <v>0</v>
      </c>
      <c r="E221" s="7">
        <v>0</v>
      </c>
      <c r="F221" s="7">
        <v>-4.4800000000000004</v>
      </c>
      <c r="G221" s="7">
        <v>-5.92</v>
      </c>
      <c r="H221" s="7">
        <v>0</v>
      </c>
      <c r="I221" s="7">
        <v>0</v>
      </c>
      <c r="J221" s="7">
        <v>-8.8800000000000008</v>
      </c>
      <c r="K221" s="7">
        <v>-11.2</v>
      </c>
      <c r="L221" s="7">
        <v>0</v>
      </c>
      <c r="M221" s="7">
        <v>0</v>
      </c>
      <c r="N221" s="7">
        <v>-362.88</v>
      </c>
      <c r="O221" s="7">
        <v>0</v>
      </c>
      <c r="P221" s="7">
        <v>-32.4</v>
      </c>
      <c r="Q221" s="7">
        <v>-4.8</v>
      </c>
      <c r="R221" s="7">
        <v>0</v>
      </c>
      <c r="S221" s="7">
        <v>0</v>
      </c>
      <c r="T221" s="7">
        <v>-17.760000000000002</v>
      </c>
      <c r="U221" s="7">
        <v>-11.04</v>
      </c>
      <c r="V221" s="7">
        <v>-33</v>
      </c>
      <c r="W221" s="7">
        <v>-2.4</v>
      </c>
      <c r="X221" s="7">
        <v>0</v>
      </c>
      <c r="Y221" s="7">
        <v>0</v>
      </c>
      <c r="Z221" s="7">
        <v>0</v>
      </c>
      <c r="AA221" s="7">
        <v>0</v>
      </c>
      <c r="AB221" s="7">
        <v>-11.2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-7.36</v>
      </c>
      <c r="AI221" s="7">
        <v>-14.4</v>
      </c>
      <c r="AJ221" s="7">
        <v>-3</v>
      </c>
      <c r="AK221" s="7">
        <v>0</v>
      </c>
      <c r="AL221" s="7">
        <v>-2.08</v>
      </c>
      <c r="AM221" s="7">
        <v>0</v>
      </c>
      <c r="AN221" s="7">
        <v>0</v>
      </c>
      <c r="AO221" s="7">
        <v>0</v>
      </c>
      <c r="AP221" s="7">
        <v>-31</v>
      </c>
      <c r="AQ221" s="7">
        <v>-80</v>
      </c>
      <c r="AR221" s="7">
        <v>-8</v>
      </c>
      <c r="AS221" s="7">
        <v>-46.4</v>
      </c>
      <c r="AT221" s="7">
        <v>0</v>
      </c>
      <c r="AU221" s="7">
        <v>0</v>
      </c>
      <c r="AV221" s="7">
        <v>-9</v>
      </c>
      <c r="AW221" s="7">
        <v>0</v>
      </c>
      <c r="AX221" s="7">
        <v>-0.8</v>
      </c>
      <c r="AY221" s="7">
        <v>0</v>
      </c>
      <c r="AZ221" s="7">
        <v>0</v>
      </c>
      <c r="BA221" s="7">
        <v>0</v>
      </c>
      <c r="BB221" s="7">
        <v>0</v>
      </c>
      <c r="BC221" s="7">
        <v>-3.2</v>
      </c>
      <c r="BD221" s="7">
        <v>-104</v>
      </c>
      <c r="BE221" s="7">
        <v>-4</v>
      </c>
      <c r="BF221" s="7">
        <v>-12</v>
      </c>
      <c r="BG221" s="7">
        <v>0</v>
      </c>
      <c r="BH221" s="7">
        <v>-9</v>
      </c>
      <c r="BI221" s="7">
        <v>0</v>
      </c>
      <c r="BJ221" s="7">
        <v>0</v>
      </c>
      <c r="BK221" s="7">
        <v>0</v>
      </c>
      <c r="BL221" s="7">
        <v>-4</v>
      </c>
      <c r="BM221" s="7">
        <v>0</v>
      </c>
      <c r="BN221" s="7">
        <v>0</v>
      </c>
      <c r="BO221" s="7">
        <v>-34.5</v>
      </c>
      <c r="BP221" s="7">
        <v>-6</v>
      </c>
      <c r="BQ221" s="7">
        <v>0</v>
      </c>
      <c r="BR221" s="7">
        <v>0</v>
      </c>
      <c r="BS221" s="7">
        <v>0</v>
      </c>
      <c r="BT221" s="7">
        <v>-9</v>
      </c>
      <c r="BU221" s="7">
        <v>-106.8</v>
      </c>
      <c r="BV221" s="7">
        <v>0</v>
      </c>
      <c r="BW221" s="7">
        <v>0</v>
      </c>
      <c r="BX221" s="7">
        <v>0</v>
      </c>
      <c r="BY221" s="7">
        <v>0</v>
      </c>
      <c r="BZ221" s="7">
        <v>0</v>
      </c>
      <c r="CA221" s="7">
        <v>0</v>
      </c>
      <c r="CB221" s="7">
        <v>0</v>
      </c>
      <c r="CC221" s="7">
        <v>-3.6</v>
      </c>
      <c r="CD221" s="7">
        <v>0</v>
      </c>
      <c r="CE221" s="7">
        <v>0</v>
      </c>
      <c r="CF221" s="7">
        <v>0</v>
      </c>
      <c r="CG221" s="7">
        <v>0</v>
      </c>
      <c r="CH221" s="7">
        <v>0</v>
      </c>
      <c r="CI221" s="7">
        <v>0</v>
      </c>
      <c r="CJ221" s="7">
        <v>0</v>
      </c>
      <c r="CK221" s="7">
        <v>-6</v>
      </c>
      <c r="CL221" s="7">
        <v>0</v>
      </c>
      <c r="CM221" s="7">
        <v>0</v>
      </c>
      <c r="CN221" s="7">
        <v>0</v>
      </c>
      <c r="CO221" s="7">
        <v>0</v>
      </c>
      <c r="CP221" s="7">
        <v>0</v>
      </c>
      <c r="CQ221" s="7">
        <v>-14.4</v>
      </c>
      <c r="CR221" s="7">
        <v>0</v>
      </c>
      <c r="CS221" s="7">
        <v>0</v>
      </c>
      <c r="CT221" s="7">
        <v>0</v>
      </c>
      <c r="CU221" s="7">
        <v>0</v>
      </c>
      <c r="CV221" s="7">
        <v>-3.6</v>
      </c>
      <c r="CW221" s="7">
        <v>-1.1200000000000001</v>
      </c>
      <c r="CX221" s="7">
        <v>-18</v>
      </c>
      <c r="CY221" s="7">
        <v>0</v>
      </c>
      <c r="CZ221" s="7">
        <v>-40.5</v>
      </c>
      <c r="DA221" s="7">
        <v>-15</v>
      </c>
      <c r="DB221" s="7">
        <v>0</v>
      </c>
      <c r="DC221" s="7">
        <v>0</v>
      </c>
      <c r="DD221" s="7">
        <v>0</v>
      </c>
      <c r="DE221" s="7">
        <v>-6</v>
      </c>
      <c r="DF221" s="7">
        <v>-422.4</v>
      </c>
      <c r="DG221" s="7">
        <v>-12</v>
      </c>
      <c r="DH221" s="7">
        <v>0</v>
      </c>
      <c r="DI221" s="7">
        <v>0</v>
      </c>
      <c r="DJ221" s="7">
        <v>0</v>
      </c>
      <c r="DK221" s="7">
        <v>-0.5</v>
      </c>
      <c r="DL221" s="7">
        <v>0</v>
      </c>
      <c r="DM221" s="7">
        <v>0</v>
      </c>
      <c r="DN221" s="7">
        <v>0</v>
      </c>
      <c r="DO221" s="7">
        <v>0</v>
      </c>
      <c r="DP221" s="7">
        <v>0</v>
      </c>
      <c r="DQ221" s="7">
        <v>0</v>
      </c>
      <c r="DR221" s="7">
        <v>0</v>
      </c>
      <c r="DS221" s="7">
        <v>0</v>
      </c>
      <c r="DT221" s="7">
        <v>0</v>
      </c>
      <c r="DU221" s="7">
        <v>-1546.58</v>
      </c>
      <c r="DV221" s="7" t="s">
        <v>518</v>
      </c>
    </row>
    <row r="222" spans="1:126" x14ac:dyDescent="0.2">
      <c r="A222" s="8" t="s">
        <v>519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  <c r="CB222" s="7">
        <v>0</v>
      </c>
      <c r="CC222" s="7">
        <v>0</v>
      </c>
      <c r="CD222" s="7">
        <v>0</v>
      </c>
      <c r="CE222" s="7">
        <v>0</v>
      </c>
      <c r="CF222" s="7">
        <v>0</v>
      </c>
      <c r="CG222" s="7">
        <v>0</v>
      </c>
      <c r="CH222" s="7">
        <v>0</v>
      </c>
      <c r="CI222" s="7">
        <v>0</v>
      </c>
      <c r="CJ222" s="7">
        <v>0</v>
      </c>
      <c r="CK222" s="7">
        <v>0</v>
      </c>
      <c r="CL222" s="7">
        <v>0</v>
      </c>
      <c r="CM222" s="7">
        <v>0</v>
      </c>
      <c r="CN222" s="7">
        <v>0</v>
      </c>
      <c r="CO222" s="7">
        <v>0</v>
      </c>
      <c r="CP222" s="7">
        <v>0</v>
      </c>
      <c r="CQ222" s="7">
        <v>0</v>
      </c>
      <c r="CR222" s="7">
        <v>0</v>
      </c>
      <c r="CS222" s="7">
        <v>0</v>
      </c>
      <c r="CT222" s="7">
        <v>0</v>
      </c>
      <c r="CU222" s="7">
        <v>0</v>
      </c>
      <c r="CV222" s="7">
        <v>0</v>
      </c>
      <c r="CW222" s="7">
        <v>0</v>
      </c>
      <c r="CX222" s="7">
        <v>0</v>
      </c>
      <c r="CY222" s="7">
        <v>0</v>
      </c>
      <c r="CZ222" s="7">
        <v>0</v>
      </c>
      <c r="DA222" s="7">
        <v>0</v>
      </c>
      <c r="DB222" s="7">
        <v>0</v>
      </c>
      <c r="DC222" s="7">
        <v>0</v>
      </c>
      <c r="DD222" s="7">
        <v>0</v>
      </c>
      <c r="DE222" s="7">
        <v>0</v>
      </c>
      <c r="DF222" s="7">
        <v>0</v>
      </c>
      <c r="DG222" s="7">
        <v>0</v>
      </c>
      <c r="DH222" s="7">
        <v>0</v>
      </c>
      <c r="DI222" s="7">
        <v>0</v>
      </c>
      <c r="DJ222" s="7">
        <v>0</v>
      </c>
      <c r="DK222" s="7">
        <v>0</v>
      </c>
      <c r="DL222" s="7">
        <v>0</v>
      </c>
      <c r="DM222" s="7">
        <v>0</v>
      </c>
      <c r="DN222" s="7">
        <v>0</v>
      </c>
      <c r="DO222" s="7">
        <v>0</v>
      </c>
      <c r="DP222" s="7">
        <v>0</v>
      </c>
      <c r="DT222" s="7">
        <v>0</v>
      </c>
      <c r="DU222" s="7">
        <v>0</v>
      </c>
      <c r="DV222" s="7" t="s">
        <v>519</v>
      </c>
    </row>
    <row r="223" spans="1:126" x14ac:dyDescent="0.2">
      <c r="A223" s="8" t="s">
        <v>520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0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  <c r="BY223" s="7">
        <v>0</v>
      </c>
      <c r="BZ223" s="7">
        <v>0</v>
      </c>
      <c r="CA223" s="7">
        <v>0</v>
      </c>
      <c r="CB223" s="7">
        <v>0</v>
      </c>
      <c r="CC223" s="7">
        <v>0</v>
      </c>
      <c r="CD223" s="7">
        <v>0</v>
      </c>
      <c r="CE223" s="7">
        <v>0</v>
      </c>
      <c r="CF223" s="7">
        <v>0</v>
      </c>
      <c r="CG223" s="7">
        <v>0</v>
      </c>
      <c r="CH223" s="7">
        <v>0</v>
      </c>
      <c r="CI223" s="7">
        <v>0</v>
      </c>
      <c r="CJ223" s="7">
        <v>0</v>
      </c>
      <c r="CK223" s="7">
        <v>0</v>
      </c>
      <c r="CL223" s="7">
        <v>0</v>
      </c>
      <c r="CM223" s="7">
        <v>0</v>
      </c>
      <c r="CN223" s="7">
        <v>0</v>
      </c>
      <c r="CO223" s="7">
        <v>0</v>
      </c>
      <c r="CP223" s="7">
        <v>0</v>
      </c>
      <c r="CQ223" s="7">
        <v>0</v>
      </c>
      <c r="CR223" s="7">
        <v>0</v>
      </c>
      <c r="CS223" s="7">
        <v>0</v>
      </c>
      <c r="CT223" s="7">
        <v>0</v>
      </c>
      <c r="CU223" s="7">
        <v>0</v>
      </c>
      <c r="CV223" s="7">
        <v>0</v>
      </c>
      <c r="CW223" s="7">
        <v>0</v>
      </c>
      <c r="CX223" s="7">
        <v>0</v>
      </c>
      <c r="CY223" s="7">
        <v>0</v>
      </c>
      <c r="CZ223" s="7">
        <v>0</v>
      </c>
      <c r="DA223" s="7">
        <v>0</v>
      </c>
      <c r="DB223" s="7">
        <v>0</v>
      </c>
      <c r="DC223" s="7">
        <v>0</v>
      </c>
      <c r="DD223" s="7">
        <v>0</v>
      </c>
      <c r="DE223" s="7">
        <v>0</v>
      </c>
      <c r="DF223" s="7">
        <v>0</v>
      </c>
      <c r="DG223" s="7">
        <v>0</v>
      </c>
      <c r="DH223" s="7">
        <v>0</v>
      </c>
      <c r="DI223" s="7">
        <v>0</v>
      </c>
      <c r="DJ223" s="7">
        <v>0</v>
      </c>
      <c r="DK223" s="7">
        <v>0</v>
      </c>
      <c r="DL223" s="7">
        <v>0</v>
      </c>
      <c r="DM223" s="7">
        <v>0</v>
      </c>
      <c r="DN223" s="7">
        <v>0</v>
      </c>
      <c r="DO223" s="7">
        <v>0</v>
      </c>
      <c r="DP223" s="7">
        <v>0</v>
      </c>
      <c r="DT223" s="7">
        <v>0</v>
      </c>
      <c r="DU223" s="7">
        <v>0</v>
      </c>
      <c r="DV223" s="7" t="s">
        <v>520</v>
      </c>
    </row>
    <row r="224" spans="1:126" x14ac:dyDescent="0.2">
      <c r="A224" s="8" t="s">
        <v>521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0</v>
      </c>
      <c r="BR224" s="7">
        <v>0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  <c r="BY224" s="7">
        <v>0</v>
      </c>
      <c r="BZ224" s="7">
        <v>0</v>
      </c>
      <c r="CA224" s="7">
        <v>0</v>
      </c>
      <c r="CB224" s="7">
        <v>0</v>
      </c>
      <c r="CC224" s="7">
        <v>0</v>
      </c>
      <c r="CD224" s="7">
        <v>0</v>
      </c>
      <c r="CE224" s="7">
        <v>0</v>
      </c>
      <c r="CF224" s="7">
        <v>0</v>
      </c>
      <c r="CG224" s="7">
        <v>0</v>
      </c>
      <c r="CH224" s="7">
        <v>0</v>
      </c>
      <c r="CI224" s="7">
        <v>0</v>
      </c>
      <c r="CJ224" s="7">
        <v>0</v>
      </c>
      <c r="CK224" s="7">
        <v>0</v>
      </c>
      <c r="CL224" s="7">
        <v>0</v>
      </c>
      <c r="CM224" s="7">
        <v>0</v>
      </c>
      <c r="CN224" s="7">
        <v>0</v>
      </c>
      <c r="CO224" s="7">
        <v>0</v>
      </c>
      <c r="CP224" s="7">
        <v>0</v>
      </c>
      <c r="CQ224" s="7">
        <v>0</v>
      </c>
      <c r="CR224" s="7">
        <v>0</v>
      </c>
      <c r="CS224" s="7">
        <v>0</v>
      </c>
      <c r="CT224" s="7">
        <v>0</v>
      </c>
      <c r="CU224" s="7">
        <v>0</v>
      </c>
      <c r="CV224" s="7">
        <v>0</v>
      </c>
      <c r="CW224" s="7">
        <v>0</v>
      </c>
      <c r="CX224" s="7">
        <v>0</v>
      </c>
      <c r="CY224" s="7">
        <v>0</v>
      </c>
      <c r="CZ224" s="7">
        <v>0</v>
      </c>
      <c r="DA224" s="7">
        <v>0</v>
      </c>
      <c r="DB224" s="7">
        <v>0</v>
      </c>
      <c r="DC224" s="7">
        <v>0</v>
      </c>
      <c r="DD224" s="7">
        <v>0</v>
      </c>
      <c r="DE224" s="7">
        <v>0</v>
      </c>
      <c r="DF224" s="7">
        <v>0</v>
      </c>
      <c r="DG224" s="7">
        <v>0</v>
      </c>
      <c r="DH224" s="7">
        <v>0</v>
      </c>
      <c r="DI224" s="7">
        <v>0</v>
      </c>
      <c r="DJ224" s="7">
        <v>0</v>
      </c>
      <c r="DK224" s="7">
        <v>0</v>
      </c>
      <c r="DL224" s="7">
        <v>0</v>
      </c>
      <c r="DM224" s="7">
        <v>0</v>
      </c>
      <c r="DN224" s="7">
        <v>0</v>
      </c>
      <c r="DO224" s="7">
        <v>0</v>
      </c>
      <c r="DP224" s="7">
        <v>0</v>
      </c>
      <c r="DT224" s="7">
        <v>0</v>
      </c>
      <c r="DU224" s="7">
        <v>0</v>
      </c>
      <c r="DV224" s="7" t="s">
        <v>521</v>
      </c>
    </row>
    <row r="225" spans="1:128" x14ac:dyDescent="0.2">
      <c r="A225" s="8" t="s">
        <v>522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s="7">
        <v>0</v>
      </c>
      <c r="BZ225" s="7">
        <v>0</v>
      </c>
      <c r="CA225" s="7">
        <v>0</v>
      </c>
      <c r="CB225" s="7">
        <v>0</v>
      </c>
      <c r="CC225" s="7">
        <v>0</v>
      </c>
      <c r="CD225" s="7">
        <v>0</v>
      </c>
      <c r="CE225" s="7">
        <v>0</v>
      </c>
      <c r="CF225" s="7">
        <v>0</v>
      </c>
      <c r="CG225" s="7">
        <v>0</v>
      </c>
      <c r="CH225" s="7">
        <v>0</v>
      </c>
      <c r="CI225" s="7">
        <v>0</v>
      </c>
      <c r="CJ225" s="7">
        <v>0</v>
      </c>
      <c r="CK225" s="7">
        <v>0</v>
      </c>
      <c r="CL225" s="7">
        <v>0</v>
      </c>
      <c r="CM225" s="7">
        <v>0</v>
      </c>
      <c r="CN225" s="7">
        <v>0</v>
      </c>
      <c r="CO225" s="7">
        <v>0</v>
      </c>
      <c r="CP225" s="7">
        <v>0</v>
      </c>
      <c r="CQ225" s="7">
        <v>0</v>
      </c>
      <c r="CR225" s="7">
        <v>0</v>
      </c>
      <c r="CS225" s="7">
        <v>0</v>
      </c>
      <c r="CT225" s="7">
        <v>0</v>
      </c>
      <c r="CU225" s="7">
        <v>0</v>
      </c>
      <c r="CV225" s="7">
        <v>0</v>
      </c>
      <c r="CW225" s="7">
        <v>0</v>
      </c>
      <c r="CX225" s="7">
        <v>0</v>
      </c>
      <c r="CY225" s="7">
        <v>0</v>
      </c>
      <c r="CZ225" s="7">
        <v>0</v>
      </c>
      <c r="DA225" s="7">
        <v>0</v>
      </c>
      <c r="DB225" s="7">
        <v>0</v>
      </c>
      <c r="DC225" s="7">
        <v>0</v>
      </c>
      <c r="DD225" s="7">
        <v>0</v>
      </c>
      <c r="DE225" s="7">
        <v>0</v>
      </c>
      <c r="DF225" s="7">
        <v>0</v>
      </c>
      <c r="DG225" s="7">
        <v>0</v>
      </c>
      <c r="DH225" s="7">
        <v>0</v>
      </c>
      <c r="DI225" s="7">
        <v>0</v>
      </c>
      <c r="DJ225" s="7">
        <v>0</v>
      </c>
      <c r="DK225" s="7">
        <v>0</v>
      </c>
      <c r="DL225" s="7">
        <v>0</v>
      </c>
      <c r="DM225" s="7">
        <v>0</v>
      </c>
      <c r="DN225" s="7">
        <v>0</v>
      </c>
      <c r="DO225" s="7">
        <v>0</v>
      </c>
      <c r="DP225" s="7">
        <v>0</v>
      </c>
      <c r="DT225" s="7">
        <v>0</v>
      </c>
      <c r="DU225" s="7">
        <v>0</v>
      </c>
      <c r="DV225" s="7" t="s">
        <v>522</v>
      </c>
    </row>
    <row r="226" spans="1:128" x14ac:dyDescent="0.2">
      <c r="A226" s="8"/>
    </row>
    <row r="227" spans="1:128" x14ac:dyDescent="0.2">
      <c r="A227" s="8" t="s">
        <v>523</v>
      </c>
    </row>
    <row r="228" spans="1:128" x14ac:dyDescent="0.2">
      <c r="A228" s="8" t="s">
        <v>524</v>
      </c>
      <c r="B228" s="7">
        <v>2033.646</v>
      </c>
      <c r="E228" s="7">
        <v>346.32</v>
      </c>
      <c r="F228" s="7">
        <v>521.91999999999996</v>
      </c>
      <c r="G228" s="7">
        <v>461.76</v>
      </c>
      <c r="I228" s="7">
        <v>242.72</v>
      </c>
      <c r="J228" s="7">
        <v>219.04</v>
      </c>
      <c r="K228" s="7">
        <v>960.96</v>
      </c>
      <c r="M228" s="7">
        <v>0</v>
      </c>
      <c r="N228" s="7">
        <v>10450.719999999999</v>
      </c>
      <c r="O228" s="7">
        <v>72.400000000000006</v>
      </c>
      <c r="P228" s="7">
        <v>534</v>
      </c>
      <c r="Q228" s="7">
        <v>313.2</v>
      </c>
      <c r="R228" s="7">
        <v>49.2</v>
      </c>
      <c r="S228" s="7">
        <v>228</v>
      </c>
      <c r="T228" s="7">
        <v>1578.42</v>
      </c>
      <c r="V228" s="7">
        <v>360.12</v>
      </c>
      <c r="W228" s="7">
        <v>112.8</v>
      </c>
      <c r="X228" s="7">
        <v>522</v>
      </c>
      <c r="Y228" s="7">
        <v>122.4</v>
      </c>
      <c r="Z228" s="7">
        <v>262.08</v>
      </c>
      <c r="AA228" s="7">
        <v>536.76</v>
      </c>
      <c r="AB228" s="7">
        <v>85.12</v>
      </c>
      <c r="AC228" s="7">
        <v>10588.8</v>
      </c>
      <c r="AD228" s="7">
        <v>0</v>
      </c>
      <c r="AE228" s="7">
        <v>1152</v>
      </c>
      <c r="AH228" s="7">
        <v>426.88</v>
      </c>
      <c r="AI228" s="7">
        <v>2560.1999999999998</v>
      </c>
      <c r="AJ228" s="7">
        <v>4704</v>
      </c>
      <c r="AK228" s="7">
        <v>27.6</v>
      </c>
      <c r="AL228" s="7">
        <v>330.46</v>
      </c>
      <c r="AP228" s="7">
        <v>1390.875</v>
      </c>
      <c r="AQ228" s="7">
        <v>414</v>
      </c>
      <c r="AR228" s="7">
        <v>521</v>
      </c>
      <c r="AS228" s="7">
        <v>900</v>
      </c>
      <c r="AT228" s="7">
        <v>72</v>
      </c>
      <c r="AU228" s="7">
        <v>474</v>
      </c>
      <c r="AV228" s="7">
        <v>135</v>
      </c>
      <c r="AW228" s="7">
        <v>33.6</v>
      </c>
      <c r="AX228" s="7">
        <v>115.2</v>
      </c>
      <c r="AY228" s="7">
        <v>128.4</v>
      </c>
      <c r="AZ228" s="7">
        <v>93</v>
      </c>
      <c r="BB228" s="7">
        <v>260</v>
      </c>
      <c r="BC228" s="7">
        <v>47.2</v>
      </c>
      <c r="BD228" s="7">
        <v>7155</v>
      </c>
      <c r="BE228" s="7">
        <v>101.875</v>
      </c>
      <c r="BF228" s="7">
        <v>2332.8000000000002</v>
      </c>
      <c r="BG228" s="7">
        <v>137.6</v>
      </c>
      <c r="BH228" s="7">
        <v>129</v>
      </c>
      <c r="BI228" s="7">
        <v>129.6</v>
      </c>
      <c r="BK228" s="7">
        <v>39</v>
      </c>
      <c r="BL228" s="7">
        <v>288</v>
      </c>
      <c r="BM228" s="7">
        <v>272.39999999999998</v>
      </c>
      <c r="BN228" s="7">
        <v>522</v>
      </c>
      <c r="BO228" s="7">
        <v>1810.25</v>
      </c>
      <c r="BP228" s="7">
        <v>759</v>
      </c>
      <c r="BQ228" s="7">
        <v>128.4</v>
      </c>
      <c r="BS228" s="7">
        <v>95.4</v>
      </c>
      <c r="BT228" s="7">
        <v>9060</v>
      </c>
      <c r="BU228" s="7">
        <v>5958</v>
      </c>
      <c r="BV228" s="7">
        <v>264</v>
      </c>
      <c r="BW228" s="7">
        <v>810</v>
      </c>
      <c r="BX228" s="7">
        <v>451.5</v>
      </c>
      <c r="BY228" s="7">
        <v>166.8</v>
      </c>
      <c r="BZ228" s="7">
        <v>62.4</v>
      </c>
      <c r="CA228" s="7">
        <v>0</v>
      </c>
      <c r="CB228" s="7">
        <v>8414.7999999999993</v>
      </c>
      <c r="CC228" s="7">
        <v>615.20000000000005</v>
      </c>
      <c r="CG228" s="7">
        <v>157.6</v>
      </c>
      <c r="CH228" s="7">
        <v>434</v>
      </c>
      <c r="CJ228" s="7">
        <v>171</v>
      </c>
      <c r="CK228" s="7">
        <v>981</v>
      </c>
      <c r="CP228" s="7">
        <v>66</v>
      </c>
      <c r="CR228" s="7">
        <v>928.8</v>
      </c>
      <c r="CS228" s="7">
        <v>384</v>
      </c>
      <c r="CU228" s="7">
        <v>1304.6400000000001</v>
      </c>
      <c r="CX228" s="7">
        <v>2983.75</v>
      </c>
      <c r="CZ228" s="7">
        <v>2974.5</v>
      </c>
      <c r="DA228" s="7">
        <v>4176</v>
      </c>
      <c r="DB228" s="7">
        <v>970.5</v>
      </c>
      <c r="DC228" s="7">
        <v>145.19999999999999</v>
      </c>
      <c r="DD228" s="7">
        <v>1035</v>
      </c>
      <c r="DE228" s="7">
        <v>1188</v>
      </c>
      <c r="DF228" s="7">
        <v>880</v>
      </c>
      <c r="DG228" s="7">
        <v>889</v>
      </c>
      <c r="DH228" s="7">
        <v>1116</v>
      </c>
      <c r="DI228" s="7">
        <v>304</v>
      </c>
      <c r="DJ228" s="7">
        <v>215</v>
      </c>
      <c r="DK228" s="7">
        <v>339</v>
      </c>
      <c r="DM228" s="7">
        <v>396</v>
      </c>
      <c r="DN228" s="7">
        <v>672</v>
      </c>
      <c r="DU228" s="7">
        <v>106801.81600000001</v>
      </c>
      <c r="DV228" s="7" t="s">
        <v>524</v>
      </c>
    </row>
    <row r="229" spans="1:128" x14ac:dyDescent="0.2">
      <c r="A229" s="8" t="s">
        <v>525</v>
      </c>
      <c r="B229" s="7">
        <v>1644.4380000000001</v>
      </c>
      <c r="E229" s="7">
        <v>642.32000000000005</v>
      </c>
      <c r="F229" s="7">
        <v>904.96</v>
      </c>
      <c r="G229" s="7">
        <v>837.68</v>
      </c>
      <c r="I229" s="7">
        <v>257.52</v>
      </c>
      <c r="J229" s="7">
        <v>444</v>
      </c>
      <c r="K229" s="7">
        <v>300.16000000000003</v>
      </c>
      <c r="M229" s="7">
        <v>408</v>
      </c>
      <c r="N229" s="7">
        <v>24572.799999999999</v>
      </c>
      <c r="O229" s="7">
        <v>246.6</v>
      </c>
      <c r="P229" s="7">
        <v>3339.6</v>
      </c>
      <c r="Q229" s="7">
        <v>357.6</v>
      </c>
      <c r="R229" s="7">
        <v>147.6</v>
      </c>
      <c r="S229" s="7">
        <v>540</v>
      </c>
      <c r="T229" s="7">
        <v>1514.04</v>
      </c>
      <c r="V229" s="7">
        <v>1422.48</v>
      </c>
      <c r="W229" s="7">
        <v>128.4</v>
      </c>
      <c r="X229" s="7">
        <v>1168.8</v>
      </c>
      <c r="Y229" s="7">
        <v>205.2</v>
      </c>
      <c r="Z229" s="7">
        <v>589.12</v>
      </c>
      <c r="AA229" s="7">
        <v>1340.64</v>
      </c>
      <c r="AB229" s="7">
        <v>183.68</v>
      </c>
      <c r="AC229" s="7">
        <v>1315.2</v>
      </c>
      <c r="AD229" s="7">
        <v>0</v>
      </c>
      <c r="AE229" s="7">
        <v>710.4</v>
      </c>
      <c r="AH229" s="7">
        <v>463.68</v>
      </c>
      <c r="AI229" s="7">
        <v>9955.6</v>
      </c>
      <c r="AJ229" s="7">
        <v>660</v>
      </c>
      <c r="AK229" s="7">
        <v>42</v>
      </c>
      <c r="AL229" s="7">
        <v>365.04</v>
      </c>
      <c r="AP229" s="7">
        <v>2213.5</v>
      </c>
      <c r="AQ229" s="7">
        <v>686</v>
      </c>
      <c r="AR229" s="7">
        <v>644</v>
      </c>
      <c r="AS229" s="7">
        <v>1240</v>
      </c>
      <c r="AT229" s="7">
        <v>252</v>
      </c>
      <c r="AU229" s="7">
        <v>898.5</v>
      </c>
      <c r="AV229" s="7">
        <v>154.5</v>
      </c>
      <c r="AW229" s="7">
        <v>37.6</v>
      </c>
      <c r="AX229" s="7">
        <v>634.4</v>
      </c>
      <c r="AY229" s="7">
        <v>501.6</v>
      </c>
      <c r="AZ229" s="7">
        <v>227</v>
      </c>
      <c r="BB229" s="7">
        <v>842</v>
      </c>
      <c r="BC229" s="7">
        <v>155.19999999999999</v>
      </c>
      <c r="BD229" s="7">
        <v>5575</v>
      </c>
      <c r="BE229" s="7">
        <v>244.5</v>
      </c>
      <c r="BF229" s="7">
        <v>4327.2</v>
      </c>
      <c r="BG229" s="7">
        <v>720</v>
      </c>
      <c r="BH229" s="7">
        <v>181.5</v>
      </c>
      <c r="BI229" s="7">
        <v>680.4</v>
      </c>
      <c r="BK229" s="7">
        <v>246</v>
      </c>
      <c r="BL229" s="7">
        <v>1132</v>
      </c>
      <c r="BM229" s="7">
        <v>596.4</v>
      </c>
      <c r="BN229" s="7">
        <v>1072.5</v>
      </c>
      <c r="BO229" s="7">
        <v>1844.5</v>
      </c>
      <c r="BP229" s="7">
        <v>432</v>
      </c>
      <c r="BQ229" s="7">
        <v>657.6</v>
      </c>
      <c r="BS229" s="7">
        <v>232.2</v>
      </c>
      <c r="BT229" s="7">
        <v>11319</v>
      </c>
      <c r="BU229" s="7">
        <v>8599.2000000000007</v>
      </c>
      <c r="BV229" s="7">
        <v>0</v>
      </c>
      <c r="BW229" s="7">
        <v>2412.7199999999998</v>
      </c>
      <c r="BX229" s="7">
        <v>1248</v>
      </c>
      <c r="BY229" s="7">
        <v>301.2</v>
      </c>
      <c r="BZ229" s="7">
        <v>294</v>
      </c>
      <c r="CA229" s="7">
        <v>276</v>
      </c>
      <c r="CB229" s="7">
        <v>15789.6</v>
      </c>
      <c r="CC229" s="7">
        <v>500.4</v>
      </c>
      <c r="CG229" s="7">
        <v>162</v>
      </c>
      <c r="CH229" s="7">
        <v>369</v>
      </c>
      <c r="CJ229" s="7">
        <v>142.5</v>
      </c>
      <c r="CK229" s="7">
        <v>2155</v>
      </c>
      <c r="CP229" s="7">
        <v>244.8</v>
      </c>
      <c r="CR229" s="7">
        <v>2511</v>
      </c>
      <c r="CS229" s="7">
        <v>0</v>
      </c>
      <c r="CU229" s="7">
        <v>941.76</v>
      </c>
      <c r="CX229" s="7">
        <v>1501</v>
      </c>
      <c r="CZ229" s="7">
        <v>7584</v>
      </c>
      <c r="DA229" s="7">
        <v>4077</v>
      </c>
      <c r="DB229" s="7">
        <v>1809</v>
      </c>
      <c r="DC229" s="7">
        <v>326.39999999999998</v>
      </c>
      <c r="DD229" s="7">
        <v>1417.5</v>
      </c>
      <c r="DE229" s="7">
        <v>2130</v>
      </c>
      <c r="DF229" s="7">
        <v>728.4</v>
      </c>
      <c r="DG229" s="7">
        <v>917.5</v>
      </c>
      <c r="DH229" s="7">
        <v>874</v>
      </c>
      <c r="DI229" s="7">
        <v>285</v>
      </c>
      <c r="DJ229" s="7">
        <v>129</v>
      </c>
      <c r="DK229" s="7">
        <v>60</v>
      </c>
      <c r="DM229" s="7">
        <v>48</v>
      </c>
      <c r="DN229" s="7">
        <v>606</v>
      </c>
      <c r="DU229" s="7">
        <v>150894.63800000001</v>
      </c>
      <c r="DV229" s="7" t="s">
        <v>525</v>
      </c>
    </row>
    <row r="230" spans="1:128" x14ac:dyDescent="0.2">
      <c r="A230" s="8" t="s">
        <v>526</v>
      </c>
      <c r="B230" s="7">
        <v>1744.134</v>
      </c>
      <c r="E230" s="7">
        <v>358.16</v>
      </c>
      <c r="F230" s="7">
        <v>1989.4</v>
      </c>
      <c r="G230" s="7">
        <v>953.12</v>
      </c>
      <c r="I230" s="7">
        <v>287.12</v>
      </c>
      <c r="J230" s="7">
        <v>544.64</v>
      </c>
      <c r="K230" s="7">
        <v>638.4</v>
      </c>
      <c r="M230" s="7">
        <v>407.84</v>
      </c>
      <c r="N230" s="7">
        <v>19313.560000000001</v>
      </c>
      <c r="O230" s="7">
        <v>225</v>
      </c>
      <c r="P230" s="7">
        <v>1502.4</v>
      </c>
      <c r="Q230" s="7">
        <v>1020</v>
      </c>
      <c r="R230" s="7">
        <v>56.4</v>
      </c>
      <c r="S230" s="7">
        <v>816</v>
      </c>
      <c r="T230" s="7">
        <v>2044.62</v>
      </c>
      <c r="V230" s="7">
        <v>413.76</v>
      </c>
      <c r="W230" s="7">
        <v>206.28</v>
      </c>
      <c r="X230" s="7">
        <v>1596</v>
      </c>
      <c r="Y230" s="7">
        <v>93.6</v>
      </c>
      <c r="Z230" s="7">
        <v>418.88</v>
      </c>
      <c r="AA230" s="7">
        <v>2764.16</v>
      </c>
      <c r="AB230" s="7">
        <v>239.68</v>
      </c>
      <c r="AC230" s="7">
        <v>3302.4</v>
      </c>
      <c r="AD230" s="7">
        <v>0</v>
      </c>
      <c r="AE230" s="7">
        <v>768</v>
      </c>
      <c r="AH230" s="7">
        <v>515.20000000000005</v>
      </c>
      <c r="AI230" s="7">
        <v>8688.7999999999993</v>
      </c>
      <c r="AJ230" s="7">
        <v>756</v>
      </c>
      <c r="AK230" s="7">
        <v>68.400000000000006</v>
      </c>
      <c r="AL230" s="7">
        <v>509.6</v>
      </c>
      <c r="AP230" s="7">
        <v>2330</v>
      </c>
      <c r="AQ230" s="7">
        <v>679</v>
      </c>
      <c r="AR230" s="7">
        <v>999</v>
      </c>
      <c r="AS230" s="7">
        <v>2853.6</v>
      </c>
      <c r="AT230" s="7">
        <v>192</v>
      </c>
      <c r="AU230" s="7">
        <v>798</v>
      </c>
      <c r="AV230" s="7">
        <v>204</v>
      </c>
      <c r="AW230" s="7">
        <v>319.2</v>
      </c>
      <c r="AX230" s="7">
        <v>288</v>
      </c>
      <c r="AY230" s="7">
        <v>274.8</v>
      </c>
      <c r="AZ230" s="7">
        <v>131</v>
      </c>
      <c r="BB230" s="7">
        <v>1030</v>
      </c>
      <c r="BC230" s="7">
        <v>139.4</v>
      </c>
      <c r="BD230" s="7">
        <v>5328</v>
      </c>
      <c r="BE230" s="7">
        <v>161</v>
      </c>
      <c r="BF230" s="7">
        <v>5728</v>
      </c>
      <c r="BG230" s="7">
        <v>125.6</v>
      </c>
      <c r="BH230" s="7">
        <v>192</v>
      </c>
      <c r="BI230" s="7">
        <v>391.2</v>
      </c>
      <c r="BK230" s="7">
        <v>123</v>
      </c>
      <c r="BL230" s="7">
        <v>384</v>
      </c>
      <c r="BM230" s="7">
        <v>277.2</v>
      </c>
      <c r="BN230" s="7">
        <v>652.5</v>
      </c>
      <c r="BO230" s="7">
        <v>1961.25</v>
      </c>
      <c r="BP230" s="7">
        <v>354</v>
      </c>
      <c r="BQ230" s="7">
        <v>770.4</v>
      </c>
      <c r="BS230" s="7">
        <v>133.19999999999999</v>
      </c>
      <c r="BT230" s="7">
        <v>13143</v>
      </c>
      <c r="BU230" s="7">
        <v>7220.4</v>
      </c>
      <c r="BV230" s="7">
        <v>192</v>
      </c>
      <c r="BW230" s="7">
        <v>3234.6</v>
      </c>
      <c r="BX230" s="7">
        <v>733.5</v>
      </c>
      <c r="BY230" s="7">
        <v>142.80000000000001</v>
      </c>
      <c r="BZ230" s="7">
        <v>120</v>
      </c>
      <c r="CA230" s="7">
        <v>288</v>
      </c>
      <c r="CB230" s="7">
        <v>12616.6</v>
      </c>
      <c r="CC230" s="7">
        <v>459</v>
      </c>
      <c r="CG230" s="7">
        <v>255</v>
      </c>
      <c r="CH230" s="7">
        <v>429</v>
      </c>
      <c r="CJ230" s="7">
        <v>111</v>
      </c>
      <c r="CK230" s="7">
        <v>3219</v>
      </c>
      <c r="CP230" s="7">
        <v>165.6</v>
      </c>
      <c r="CR230" s="7">
        <v>3164.4</v>
      </c>
      <c r="CS230" s="7">
        <v>0</v>
      </c>
      <c r="CU230" s="7">
        <v>1422.36</v>
      </c>
      <c r="CX230" s="7">
        <v>2036</v>
      </c>
      <c r="CZ230" s="7">
        <v>6696</v>
      </c>
      <c r="DA230" s="7">
        <v>3597</v>
      </c>
      <c r="DB230" s="7">
        <v>1255.5</v>
      </c>
      <c r="DC230" s="7">
        <v>145.19999999999999</v>
      </c>
      <c r="DD230" s="7">
        <v>2512.5</v>
      </c>
      <c r="DE230" s="7">
        <v>3738</v>
      </c>
      <c r="DF230" s="7">
        <v>939</v>
      </c>
      <c r="DG230" s="7">
        <v>747</v>
      </c>
      <c r="DH230" s="7">
        <v>744</v>
      </c>
      <c r="DI230" s="7">
        <v>210</v>
      </c>
      <c r="DJ230" s="7">
        <v>111.5</v>
      </c>
      <c r="DK230" s="7">
        <v>90</v>
      </c>
      <c r="DM230" s="7">
        <v>78</v>
      </c>
      <c r="DN230" s="7">
        <v>522</v>
      </c>
      <c r="DU230" s="7">
        <v>149398.864</v>
      </c>
      <c r="DV230" s="7" t="s">
        <v>526</v>
      </c>
    </row>
    <row r="231" spans="1:128" x14ac:dyDescent="0.2">
      <c r="A231" s="8" t="s">
        <v>527</v>
      </c>
      <c r="B231" s="7">
        <v>3515.9960000000001</v>
      </c>
      <c r="E231" s="7">
        <v>408.48</v>
      </c>
      <c r="F231" s="7">
        <v>1973.44</v>
      </c>
      <c r="G231" s="7">
        <v>1024.1600000000001</v>
      </c>
      <c r="I231" s="7">
        <v>266.39999999999998</v>
      </c>
      <c r="J231" s="7">
        <v>456.58</v>
      </c>
      <c r="K231" s="7">
        <v>1657.6</v>
      </c>
      <c r="M231" s="7">
        <v>612</v>
      </c>
      <c r="N231" s="7">
        <v>29958.6</v>
      </c>
      <c r="O231" s="7">
        <v>556.20000000000005</v>
      </c>
      <c r="P231" s="7">
        <v>1855.2</v>
      </c>
      <c r="Q231" s="7">
        <v>1083.5999999999999</v>
      </c>
      <c r="R231" s="7">
        <v>72</v>
      </c>
      <c r="S231" s="7">
        <v>1254</v>
      </c>
      <c r="T231" s="7">
        <v>4003.03</v>
      </c>
      <c r="V231" s="7">
        <v>524.76</v>
      </c>
      <c r="W231" s="7">
        <v>284.27999999999997</v>
      </c>
      <c r="X231" s="7">
        <v>1792.8</v>
      </c>
      <c r="Y231" s="7">
        <v>102</v>
      </c>
      <c r="Z231" s="7">
        <v>448</v>
      </c>
      <c r="AA231" s="7">
        <v>2076.7600000000002</v>
      </c>
      <c r="AB231" s="7">
        <v>225.12</v>
      </c>
      <c r="AC231" s="7">
        <v>1497.6</v>
      </c>
      <c r="AD231" s="7">
        <v>1.8</v>
      </c>
      <c r="AE231" s="7">
        <v>528</v>
      </c>
      <c r="AH231" s="7">
        <v>621.91999999999996</v>
      </c>
      <c r="AI231" s="7">
        <v>11496.6</v>
      </c>
      <c r="AJ231" s="7">
        <v>2661</v>
      </c>
      <c r="AK231" s="7">
        <v>61.2</v>
      </c>
      <c r="AL231" s="7">
        <v>209.04</v>
      </c>
      <c r="AP231" s="7">
        <v>3599</v>
      </c>
      <c r="AQ231" s="7">
        <v>671</v>
      </c>
      <c r="AR231" s="7">
        <v>840</v>
      </c>
      <c r="AS231" s="7">
        <v>1430.4</v>
      </c>
      <c r="AT231" s="7">
        <v>489.6</v>
      </c>
      <c r="AU231" s="7">
        <v>721.5</v>
      </c>
      <c r="AV231" s="7">
        <v>168</v>
      </c>
      <c r="AW231" s="7">
        <v>1191.2</v>
      </c>
      <c r="AX231" s="7">
        <v>460.8</v>
      </c>
      <c r="AY231" s="7">
        <v>343.2</v>
      </c>
      <c r="AZ231" s="7">
        <v>113</v>
      </c>
      <c r="BB231" s="7">
        <v>970</v>
      </c>
      <c r="BC231" s="7">
        <v>183.2</v>
      </c>
      <c r="BD231" s="7">
        <v>2049.75</v>
      </c>
      <c r="BE231" s="7">
        <v>139.5</v>
      </c>
      <c r="BF231" s="7">
        <v>4435.2</v>
      </c>
      <c r="BG231" s="7">
        <v>300.8</v>
      </c>
      <c r="BH231" s="7">
        <v>162</v>
      </c>
      <c r="BI231" s="7">
        <v>547.20000000000005</v>
      </c>
      <c r="BK231" s="7">
        <v>101</v>
      </c>
      <c r="BL231" s="7">
        <v>675.2</v>
      </c>
      <c r="BM231" s="7">
        <v>824.4</v>
      </c>
      <c r="BN231" s="7">
        <v>624</v>
      </c>
      <c r="BO231" s="7">
        <v>2595.25</v>
      </c>
      <c r="BP231" s="7">
        <v>317</v>
      </c>
      <c r="BQ231" s="7">
        <v>1010.4</v>
      </c>
      <c r="BS231" s="7">
        <v>131.4</v>
      </c>
      <c r="BT231" s="7">
        <v>5052</v>
      </c>
      <c r="BU231" s="7">
        <v>15076.8</v>
      </c>
      <c r="BV231" s="7">
        <v>374.4</v>
      </c>
      <c r="BW231" s="7">
        <v>4044.6</v>
      </c>
      <c r="BX231" s="7">
        <v>790.5</v>
      </c>
      <c r="BY231" s="7">
        <v>102</v>
      </c>
      <c r="BZ231" s="7">
        <v>120</v>
      </c>
      <c r="CA231" s="7">
        <v>768</v>
      </c>
      <c r="CB231" s="7">
        <v>11053.6</v>
      </c>
      <c r="CC231" s="7">
        <v>320.39999999999998</v>
      </c>
      <c r="CG231" s="7">
        <v>314.39999999999998</v>
      </c>
      <c r="CH231" s="7">
        <v>320.5</v>
      </c>
      <c r="CJ231" s="7">
        <v>127.5</v>
      </c>
      <c r="CK231" s="7">
        <v>2822.5</v>
      </c>
      <c r="CP231" s="7">
        <v>181.2</v>
      </c>
      <c r="CR231" s="7">
        <v>1938.6</v>
      </c>
      <c r="CS231" s="7">
        <v>0</v>
      </c>
      <c r="CU231" s="7">
        <v>2015.28</v>
      </c>
      <c r="CX231" s="7">
        <v>1752.5</v>
      </c>
      <c r="CZ231" s="7">
        <v>9406.5</v>
      </c>
      <c r="DA231" s="7">
        <v>4500</v>
      </c>
      <c r="DB231" s="7">
        <v>1101</v>
      </c>
      <c r="DC231" s="7">
        <v>165.6</v>
      </c>
      <c r="DD231" s="7">
        <v>2482.5</v>
      </c>
      <c r="DE231" s="7">
        <v>2975</v>
      </c>
      <c r="DF231" s="7">
        <v>1122.2</v>
      </c>
      <c r="DG231" s="7">
        <v>993.5</v>
      </c>
      <c r="DH231" s="7">
        <v>806</v>
      </c>
      <c r="DI231" s="7">
        <v>210</v>
      </c>
      <c r="DJ231" s="7">
        <v>113.5</v>
      </c>
      <c r="DK231" s="7">
        <v>42</v>
      </c>
      <c r="DM231" s="7">
        <v>432</v>
      </c>
      <c r="DN231" s="7">
        <v>372</v>
      </c>
      <c r="DU231" s="7">
        <v>168218.74600000001</v>
      </c>
      <c r="DV231" s="7" t="s">
        <v>527</v>
      </c>
    </row>
    <row r="232" spans="1:128" x14ac:dyDescent="0.2">
      <c r="A232" s="8" t="s">
        <v>528</v>
      </c>
      <c r="B232" s="7">
        <v>3465.0219999999999</v>
      </c>
      <c r="E232" s="7">
        <v>290.08</v>
      </c>
      <c r="F232" s="7">
        <v>2116.8000000000002</v>
      </c>
      <c r="G232" s="7">
        <v>1491.84</v>
      </c>
      <c r="I232" s="7">
        <v>325.60000000000002</v>
      </c>
      <c r="J232" s="7">
        <v>905.76</v>
      </c>
      <c r="K232" s="7">
        <v>4518.08</v>
      </c>
      <c r="M232" s="7">
        <v>408</v>
      </c>
      <c r="N232" s="7">
        <v>32499.599999999999</v>
      </c>
      <c r="O232" s="7">
        <v>562.20000000000005</v>
      </c>
      <c r="P232" s="7">
        <v>1713.84</v>
      </c>
      <c r="Q232" s="7">
        <v>1185.5999999999999</v>
      </c>
      <c r="R232" s="7">
        <v>58.8</v>
      </c>
      <c r="S232" s="7">
        <v>906</v>
      </c>
      <c r="T232" s="7">
        <v>5514.48</v>
      </c>
      <c r="V232" s="7">
        <v>1105.68</v>
      </c>
      <c r="W232" s="7">
        <v>252.72</v>
      </c>
      <c r="X232" s="7">
        <v>2028</v>
      </c>
      <c r="Y232" s="7">
        <v>70.8</v>
      </c>
      <c r="Z232" s="7">
        <v>273.27999999999997</v>
      </c>
      <c r="AA232" s="7">
        <v>2273.04</v>
      </c>
      <c r="AB232" s="7">
        <v>268.24</v>
      </c>
      <c r="AC232" s="7">
        <v>4617.6000000000004</v>
      </c>
      <c r="AD232" s="7">
        <v>1314</v>
      </c>
      <c r="AE232" s="7">
        <v>2256</v>
      </c>
      <c r="AH232" s="7">
        <v>673.44</v>
      </c>
      <c r="AI232" s="7">
        <v>8954.6</v>
      </c>
      <c r="AJ232" s="7">
        <v>3966</v>
      </c>
      <c r="AK232" s="7">
        <v>45.6</v>
      </c>
      <c r="AL232" s="7">
        <v>282.88</v>
      </c>
      <c r="AP232" s="7">
        <v>3089.25</v>
      </c>
      <c r="AQ232" s="7">
        <v>461.5</v>
      </c>
      <c r="AR232" s="7">
        <v>1356</v>
      </c>
      <c r="AS232" s="7">
        <v>1451.4</v>
      </c>
      <c r="AT232" s="7">
        <v>264</v>
      </c>
      <c r="AU232" s="7">
        <v>799.5</v>
      </c>
      <c r="AV232" s="7">
        <v>148.5</v>
      </c>
      <c r="AW232" s="7">
        <v>141.6</v>
      </c>
      <c r="AX232" s="7">
        <v>345.6</v>
      </c>
      <c r="AY232" s="7">
        <v>282</v>
      </c>
      <c r="AZ232" s="7">
        <v>151</v>
      </c>
      <c r="BB232" s="7">
        <v>1160</v>
      </c>
      <c r="BC232" s="7">
        <v>148.4</v>
      </c>
      <c r="BD232" s="7">
        <v>1713</v>
      </c>
      <c r="BE232" s="7">
        <v>167.5</v>
      </c>
      <c r="BF232" s="7">
        <v>5300</v>
      </c>
      <c r="BG232" s="7">
        <v>850.4</v>
      </c>
      <c r="BH232" s="7">
        <v>94.5</v>
      </c>
      <c r="BI232" s="7">
        <v>432</v>
      </c>
      <c r="BK232" s="7">
        <v>122</v>
      </c>
      <c r="BL232" s="7">
        <v>541.6</v>
      </c>
      <c r="BM232" s="7">
        <v>519.6</v>
      </c>
      <c r="BN232" s="7">
        <v>574.5</v>
      </c>
      <c r="BO232" s="7">
        <v>2158.5</v>
      </c>
      <c r="BP232" s="7">
        <v>261</v>
      </c>
      <c r="BQ232" s="7">
        <v>570</v>
      </c>
      <c r="BS232" s="7">
        <v>207</v>
      </c>
      <c r="BT232" s="7">
        <v>11913</v>
      </c>
      <c r="BU232" s="7">
        <v>8733.6</v>
      </c>
      <c r="BV232" s="7">
        <v>288</v>
      </c>
      <c r="BW232" s="7">
        <v>2916</v>
      </c>
      <c r="BX232" s="7">
        <v>639</v>
      </c>
      <c r="BY232" s="7">
        <v>51.6</v>
      </c>
      <c r="BZ232" s="7">
        <v>79.2</v>
      </c>
      <c r="CA232" s="7">
        <v>960</v>
      </c>
      <c r="CB232" s="7">
        <v>2865.2</v>
      </c>
      <c r="CC232" s="7">
        <v>644</v>
      </c>
      <c r="CG232" s="7">
        <v>582.4</v>
      </c>
      <c r="CH232" s="7">
        <v>427</v>
      </c>
      <c r="CJ232" s="7">
        <v>81</v>
      </c>
      <c r="CK232" s="7">
        <v>3144</v>
      </c>
      <c r="CP232" s="7">
        <v>75.599999999999994</v>
      </c>
      <c r="CR232" s="7">
        <v>2143.8000000000002</v>
      </c>
      <c r="CS232" s="7">
        <v>0</v>
      </c>
      <c r="CU232" s="7">
        <v>1458</v>
      </c>
      <c r="CX232" s="7">
        <v>2319</v>
      </c>
      <c r="CZ232" s="7">
        <v>5871.5</v>
      </c>
      <c r="DA232" s="7">
        <v>4665</v>
      </c>
      <c r="DB232" s="7">
        <v>816</v>
      </c>
      <c r="DC232" s="7">
        <v>93.6</v>
      </c>
      <c r="DD232" s="7">
        <v>1246.5</v>
      </c>
      <c r="DE232" s="7">
        <v>4026</v>
      </c>
      <c r="DF232" s="7">
        <v>804.4</v>
      </c>
      <c r="DG232" s="7">
        <v>1185</v>
      </c>
      <c r="DH232" s="7">
        <v>1524</v>
      </c>
      <c r="DI232" s="7">
        <v>151</v>
      </c>
      <c r="DJ232" s="7">
        <v>200</v>
      </c>
      <c r="DK232" s="7">
        <v>48</v>
      </c>
      <c r="DM232" s="7">
        <v>250</v>
      </c>
      <c r="DN232" s="7">
        <v>786</v>
      </c>
      <c r="DU232" s="7">
        <v>168641.33199999999</v>
      </c>
      <c r="DV232" s="7" t="s">
        <v>528</v>
      </c>
    </row>
    <row r="233" spans="1:128" x14ac:dyDescent="0.2">
      <c r="A233" s="8" t="s">
        <v>529</v>
      </c>
      <c r="B233" s="7">
        <v>3269.5219999999999</v>
      </c>
      <c r="E233" s="7">
        <v>213.12</v>
      </c>
      <c r="F233" s="7">
        <v>1611.68</v>
      </c>
      <c r="G233" s="7">
        <v>973.1</v>
      </c>
      <c r="I233" s="7">
        <v>372.96</v>
      </c>
      <c r="J233" s="7">
        <v>615.67999999999995</v>
      </c>
      <c r="K233" s="7">
        <v>2067.52</v>
      </c>
      <c r="M233" s="7">
        <v>204</v>
      </c>
      <c r="N233" s="7">
        <v>15167.32</v>
      </c>
      <c r="O233" s="7">
        <v>581.4</v>
      </c>
      <c r="P233" s="7">
        <v>2150.7600000000002</v>
      </c>
      <c r="Q233" s="7">
        <v>2031.72</v>
      </c>
      <c r="R233" s="7">
        <v>117.6</v>
      </c>
      <c r="S233" s="7">
        <v>798</v>
      </c>
      <c r="T233" s="7">
        <v>1725.68</v>
      </c>
      <c r="V233" s="7">
        <v>1080.3599999999999</v>
      </c>
      <c r="W233" s="7">
        <v>205.44</v>
      </c>
      <c r="X233" s="7">
        <v>1372.8</v>
      </c>
      <c r="Y233" s="7">
        <v>74.400000000000006</v>
      </c>
      <c r="Z233" s="7">
        <v>259.83999999999997</v>
      </c>
      <c r="AA233" s="7">
        <v>1471.96</v>
      </c>
      <c r="AB233" s="7">
        <v>186.48</v>
      </c>
      <c r="AC233" s="7">
        <v>2424</v>
      </c>
      <c r="AD233" s="7">
        <v>432</v>
      </c>
      <c r="AE233" s="7">
        <v>1075.2</v>
      </c>
      <c r="AH233" s="7">
        <v>638.02</v>
      </c>
      <c r="AI233" s="7">
        <v>8154.4</v>
      </c>
      <c r="AJ233" s="7">
        <v>2442</v>
      </c>
      <c r="AK233" s="7">
        <v>28.8</v>
      </c>
      <c r="AL233" s="7">
        <v>291.2</v>
      </c>
      <c r="AP233" s="7">
        <v>2433.5</v>
      </c>
      <c r="AQ233" s="7">
        <v>503.125</v>
      </c>
      <c r="AR233" s="7">
        <v>875</v>
      </c>
      <c r="AS233" s="7">
        <v>1061.0999999999999</v>
      </c>
      <c r="AT233" s="7">
        <v>265.2</v>
      </c>
      <c r="AU233" s="7">
        <v>894</v>
      </c>
      <c r="AV233" s="7">
        <v>181.5</v>
      </c>
      <c r="AW233" s="7">
        <v>286.39999999999998</v>
      </c>
      <c r="AX233" s="7">
        <v>288</v>
      </c>
      <c r="AY233" s="7">
        <v>349.2</v>
      </c>
      <c r="AZ233" s="7">
        <v>93</v>
      </c>
      <c r="BB233" s="7">
        <v>900</v>
      </c>
      <c r="BC233" s="7">
        <v>160.6</v>
      </c>
      <c r="BD233" s="7">
        <v>5116.625</v>
      </c>
      <c r="BE233" s="7">
        <v>247</v>
      </c>
      <c r="BF233" s="7">
        <v>4526.8999999999996</v>
      </c>
      <c r="BG233" s="7">
        <v>129.6</v>
      </c>
      <c r="BH233" s="7">
        <v>168</v>
      </c>
      <c r="BI233" s="7">
        <v>516</v>
      </c>
      <c r="BK233" s="7">
        <v>103</v>
      </c>
      <c r="BL233" s="7">
        <v>518.4</v>
      </c>
      <c r="BM233" s="7">
        <v>570</v>
      </c>
      <c r="BN233" s="7">
        <v>634.5</v>
      </c>
      <c r="BO233" s="7">
        <v>2507.25</v>
      </c>
      <c r="BP233" s="7">
        <v>157</v>
      </c>
      <c r="BQ233" s="7">
        <v>1333.2</v>
      </c>
      <c r="BS233" s="7">
        <v>234.3</v>
      </c>
      <c r="BT233" s="7">
        <v>2619</v>
      </c>
      <c r="BU233" s="7">
        <v>16225.2</v>
      </c>
      <c r="BV233" s="7">
        <v>288</v>
      </c>
      <c r="BW233" s="7">
        <v>2106</v>
      </c>
      <c r="BX233" s="7">
        <v>630</v>
      </c>
      <c r="BY233" s="7">
        <v>49.2</v>
      </c>
      <c r="BZ233" s="7">
        <v>75.599999999999994</v>
      </c>
      <c r="CA233" s="7">
        <v>516</v>
      </c>
      <c r="CB233" s="7">
        <v>274.60000000000002</v>
      </c>
      <c r="CC233" s="7">
        <v>435</v>
      </c>
      <c r="CG233" s="7">
        <v>372.6</v>
      </c>
      <c r="CH233" s="7">
        <v>367</v>
      </c>
      <c r="CJ233" s="7">
        <v>120</v>
      </c>
      <c r="CK233" s="7">
        <v>2622</v>
      </c>
      <c r="CP233" s="7">
        <v>154.80000000000001</v>
      </c>
      <c r="CR233" s="7">
        <v>1490.4</v>
      </c>
      <c r="CS233" s="7">
        <v>96</v>
      </c>
      <c r="CU233" s="7">
        <v>1405.08</v>
      </c>
      <c r="CX233" s="7">
        <v>1987.5</v>
      </c>
      <c r="CZ233" s="7">
        <v>3601.5</v>
      </c>
      <c r="DA233" s="7">
        <v>3684</v>
      </c>
      <c r="DB233" s="7">
        <v>981</v>
      </c>
      <c r="DC233" s="7">
        <v>78</v>
      </c>
      <c r="DD233" s="7">
        <v>1147.5</v>
      </c>
      <c r="DE233" s="7">
        <v>2727</v>
      </c>
      <c r="DF233" s="7">
        <v>517.4</v>
      </c>
      <c r="DG233" s="7">
        <v>1173</v>
      </c>
      <c r="DH233" s="7">
        <v>1000</v>
      </c>
      <c r="DI233" s="7">
        <v>197</v>
      </c>
      <c r="DJ233" s="7">
        <v>115.5</v>
      </c>
      <c r="DK233" s="7">
        <v>45</v>
      </c>
      <c r="DM233" s="7">
        <v>312</v>
      </c>
      <c r="DN233" s="7">
        <v>774</v>
      </c>
      <c r="DU233" s="7">
        <v>125276.242</v>
      </c>
      <c r="DV233" s="7" t="s">
        <v>529</v>
      </c>
    </row>
    <row r="234" spans="1:128" x14ac:dyDescent="0.2">
      <c r="A234" s="8"/>
    </row>
    <row r="235" spans="1:128" x14ac:dyDescent="0.2">
      <c r="A235" s="8"/>
    </row>
    <row r="236" spans="1:128" x14ac:dyDescent="0.2">
      <c r="A236" s="8"/>
    </row>
    <row r="237" spans="1:128" x14ac:dyDescent="0.2">
      <c r="A237" s="8" t="s">
        <v>530</v>
      </c>
      <c r="B237" s="7">
        <v>1606.3440000000001</v>
      </c>
      <c r="F237" s="7">
        <v>3386.88</v>
      </c>
      <c r="G237" s="7">
        <v>1989.12</v>
      </c>
      <c r="I237" s="7">
        <v>6674.8</v>
      </c>
      <c r="J237" s="7">
        <v>631.59</v>
      </c>
      <c r="K237" s="7">
        <v>3727.36</v>
      </c>
      <c r="N237" s="7">
        <v>11181.52</v>
      </c>
      <c r="O237" s="7">
        <v>208.8</v>
      </c>
      <c r="P237" s="7">
        <v>3318</v>
      </c>
      <c r="Q237" s="7">
        <v>416.4</v>
      </c>
      <c r="T237" s="7">
        <v>2999.96</v>
      </c>
      <c r="V237" s="7">
        <v>439.08</v>
      </c>
      <c r="X237" s="7">
        <v>1317.6</v>
      </c>
      <c r="AA237" s="7">
        <v>1955.24</v>
      </c>
      <c r="AH237" s="7">
        <v>1151.8399999999999</v>
      </c>
      <c r="AI237" s="7">
        <v>11571</v>
      </c>
      <c r="AJ237" s="7">
        <v>534</v>
      </c>
      <c r="AK237" s="7">
        <v>135.6</v>
      </c>
      <c r="AL237" s="7">
        <v>173.94</v>
      </c>
      <c r="AP237" s="7">
        <v>1740</v>
      </c>
      <c r="AQ237" s="7">
        <v>334</v>
      </c>
      <c r="AR237" s="7">
        <v>297</v>
      </c>
      <c r="AS237" s="7">
        <v>1488.2</v>
      </c>
      <c r="AT237" s="7">
        <v>423.6</v>
      </c>
      <c r="AU237" s="7">
        <v>930</v>
      </c>
      <c r="AV237" s="7">
        <v>190.5</v>
      </c>
      <c r="BC237" s="7">
        <v>4.2</v>
      </c>
      <c r="BD237" s="7">
        <v>1419</v>
      </c>
      <c r="BF237" s="7">
        <v>1857.2</v>
      </c>
      <c r="BH237" s="7">
        <v>157.5</v>
      </c>
      <c r="BM237" s="7">
        <v>618</v>
      </c>
      <c r="BN237" s="7">
        <v>864</v>
      </c>
      <c r="BO237" s="7">
        <v>3481.75</v>
      </c>
      <c r="BP237" s="7">
        <v>42</v>
      </c>
      <c r="BT237" s="7">
        <v>26034</v>
      </c>
      <c r="BU237" s="7">
        <v>16494</v>
      </c>
      <c r="BW237" s="7">
        <v>3153.6</v>
      </c>
      <c r="CA237" s="7">
        <v>240</v>
      </c>
      <c r="CH237" s="7">
        <v>425</v>
      </c>
      <c r="CK237" s="7">
        <v>204</v>
      </c>
      <c r="CR237" s="7">
        <v>2035.8</v>
      </c>
      <c r="CU237" s="7">
        <v>1184.76</v>
      </c>
      <c r="CX237" s="7">
        <v>2380.75</v>
      </c>
      <c r="CZ237" s="7">
        <v>7995</v>
      </c>
      <c r="DA237" s="7">
        <v>3060</v>
      </c>
      <c r="DD237" s="7">
        <v>1852.5</v>
      </c>
      <c r="DE237" s="7">
        <v>924</v>
      </c>
      <c r="DG237" s="7">
        <v>1225</v>
      </c>
      <c r="DH237" s="7">
        <v>604</v>
      </c>
      <c r="DM237" s="7">
        <v>144</v>
      </c>
      <c r="DN237" s="7">
        <v>438</v>
      </c>
      <c r="DU237" s="7">
        <v>185876.26300000001</v>
      </c>
      <c r="DV237" s="7" t="s">
        <v>530</v>
      </c>
    </row>
    <row r="238" spans="1:128" x14ac:dyDescent="0.2">
      <c r="A238" s="8" t="s">
        <v>531</v>
      </c>
    </row>
    <row r="239" spans="1:128" x14ac:dyDescent="0.2">
      <c r="A239" s="8"/>
      <c r="B239" s="7" t="s">
        <v>149</v>
      </c>
      <c r="F239" s="7" t="s">
        <v>532</v>
      </c>
      <c r="G239" s="7" t="s">
        <v>533</v>
      </c>
      <c r="I239" s="7" t="s">
        <v>534</v>
      </c>
      <c r="J239" s="7" t="s">
        <v>219</v>
      </c>
      <c r="K239" s="7" t="s">
        <v>535</v>
      </c>
      <c r="N239" s="7" t="s">
        <v>536</v>
      </c>
      <c r="O239" s="7" t="s">
        <v>190</v>
      </c>
      <c r="P239" s="7" t="s">
        <v>537</v>
      </c>
      <c r="Q239" s="7" t="s">
        <v>280</v>
      </c>
      <c r="T239" s="7" t="s">
        <v>538</v>
      </c>
      <c r="V239" s="7" t="s">
        <v>539</v>
      </c>
      <c r="X239" s="7" t="s">
        <v>289</v>
      </c>
      <c r="AA239" s="7" t="s">
        <v>540</v>
      </c>
      <c r="AH239" s="7" t="s">
        <v>541</v>
      </c>
      <c r="AI239" s="7" t="s">
        <v>298</v>
      </c>
      <c r="AJ239" s="7" t="s">
        <v>542</v>
      </c>
      <c r="AK239" s="7" t="s">
        <v>299</v>
      </c>
      <c r="AL239" s="7" t="s">
        <v>543</v>
      </c>
      <c r="AP239" s="7" t="s">
        <v>217</v>
      </c>
      <c r="AQ239" s="7" t="s">
        <v>544</v>
      </c>
      <c r="AR239" s="7" t="s">
        <v>545</v>
      </c>
      <c r="AS239" s="7" t="s">
        <v>546</v>
      </c>
      <c r="AT239" s="7" t="s">
        <v>547</v>
      </c>
      <c r="AU239" s="7" t="s">
        <v>548</v>
      </c>
      <c r="AV239" s="7" t="s">
        <v>549</v>
      </c>
      <c r="BC239" s="7" t="s">
        <v>208</v>
      </c>
      <c r="BD239" s="7" t="s">
        <v>203</v>
      </c>
      <c r="BF239" s="7" t="s">
        <v>205</v>
      </c>
      <c r="BH239" s="7" t="s">
        <v>550</v>
      </c>
      <c r="BM239" s="7" t="s">
        <v>551</v>
      </c>
      <c r="BN239" s="7" t="s">
        <v>552</v>
      </c>
      <c r="BO239" s="7" t="s">
        <v>553</v>
      </c>
      <c r="BP239" s="7" t="s">
        <v>554</v>
      </c>
      <c r="BT239" s="7" t="s">
        <v>555</v>
      </c>
      <c r="BU239" s="7" t="s">
        <v>556</v>
      </c>
      <c r="BW239" s="7" t="s">
        <v>557</v>
      </c>
      <c r="BX239" s="7" t="s">
        <v>558</v>
      </c>
      <c r="CA239" s="7" t="s">
        <v>559</v>
      </c>
      <c r="CH239" s="7" t="s">
        <v>560</v>
      </c>
      <c r="CK239" s="7" t="s">
        <v>561</v>
      </c>
      <c r="CR239" s="7" t="s">
        <v>562</v>
      </c>
      <c r="CU239" s="7" t="s">
        <v>254</v>
      </c>
      <c r="CX239" s="7" t="s">
        <v>248</v>
      </c>
      <c r="CZ239" s="7" t="s">
        <v>249</v>
      </c>
      <c r="DA239" s="7" t="s">
        <v>563</v>
      </c>
      <c r="DB239" s="7" t="s">
        <v>564</v>
      </c>
      <c r="DD239" s="7" t="s">
        <v>565</v>
      </c>
      <c r="DE239" s="7" t="s">
        <v>566</v>
      </c>
      <c r="DG239" s="7" t="s">
        <v>567</v>
      </c>
      <c r="DH239" s="7" t="s">
        <v>568</v>
      </c>
      <c r="DM239" s="7" t="s">
        <v>267</v>
      </c>
      <c r="DN239" s="7" t="s">
        <v>198</v>
      </c>
      <c r="DO239" s="7" t="s">
        <v>196</v>
      </c>
      <c r="DP239" s="7" t="s">
        <v>569</v>
      </c>
      <c r="DQ239" s="7" t="s">
        <v>195</v>
      </c>
      <c r="DR239" s="7" t="s">
        <v>570</v>
      </c>
      <c r="DS239" s="7" t="s">
        <v>571</v>
      </c>
      <c r="DT239" s="7" t="s">
        <v>197</v>
      </c>
      <c r="DU239" s="7" t="s">
        <v>572</v>
      </c>
      <c r="DV239" s="7" t="s">
        <v>187</v>
      </c>
      <c r="DW239" s="7" t="s">
        <v>573</v>
      </c>
      <c r="DX239" s="7" t="s">
        <v>574</v>
      </c>
    </row>
    <row r="240" spans="1:128" x14ac:dyDescent="0.2">
      <c r="A240" s="8"/>
      <c r="F240" s="7" t="s">
        <v>575</v>
      </c>
      <c r="G240" s="7" t="s">
        <v>576</v>
      </c>
      <c r="I240" s="7" t="s">
        <v>577</v>
      </c>
      <c r="J240" s="7" t="s">
        <v>339</v>
      </c>
      <c r="K240" s="7" t="s">
        <v>578</v>
      </c>
      <c r="N240" s="7" t="s">
        <v>579</v>
      </c>
      <c r="O240" s="7" t="s">
        <v>311</v>
      </c>
      <c r="P240" s="7" t="s">
        <v>580</v>
      </c>
      <c r="Q240" s="7" t="s">
        <v>398</v>
      </c>
      <c r="T240" s="7" t="s">
        <v>388</v>
      </c>
      <c r="V240" s="7" t="s">
        <v>407</v>
      </c>
      <c r="X240" s="7" t="s">
        <v>406</v>
      </c>
      <c r="AA240" s="7">
        <v>326636013</v>
      </c>
      <c r="AH240" s="7" t="s">
        <v>581</v>
      </c>
      <c r="AI240" s="7" t="s">
        <v>415</v>
      </c>
      <c r="AJ240" s="7" t="s">
        <v>582</v>
      </c>
      <c r="AK240" s="7" t="s">
        <v>416</v>
      </c>
      <c r="AL240" s="7" t="s">
        <v>583</v>
      </c>
      <c r="AP240" s="7" t="s">
        <v>337</v>
      </c>
      <c r="AQ240" s="7" t="s">
        <v>584</v>
      </c>
      <c r="AR240" s="7" t="s">
        <v>344</v>
      </c>
      <c r="AS240" s="7" t="s">
        <v>355</v>
      </c>
      <c r="AT240" s="7" t="s">
        <v>585</v>
      </c>
      <c r="AU240" s="7" t="s">
        <v>335</v>
      </c>
      <c r="AV240" s="7" t="s">
        <v>322</v>
      </c>
      <c r="BC240" s="7" t="s">
        <v>328</v>
      </c>
      <c r="BD240" s="7" t="s">
        <v>323</v>
      </c>
      <c r="BF240" s="7" t="s">
        <v>325</v>
      </c>
      <c r="BH240" s="7" t="s">
        <v>586</v>
      </c>
      <c r="BM240" s="7" t="s">
        <v>348</v>
      </c>
      <c r="BN240" s="7" t="s">
        <v>346</v>
      </c>
      <c r="BO240" s="7" t="s">
        <v>587</v>
      </c>
      <c r="BP240" s="7" t="s">
        <v>588</v>
      </c>
      <c r="BT240" s="7" t="s">
        <v>347</v>
      </c>
      <c r="BU240" s="7" t="s">
        <v>360</v>
      </c>
      <c r="BW240" s="7" t="s">
        <v>358</v>
      </c>
      <c r="BX240" s="7" t="s">
        <v>589</v>
      </c>
      <c r="CA240" s="7" t="s">
        <v>590</v>
      </c>
      <c r="CH240" s="7" t="s">
        <v>591</v>
      </c>
      <c r="CK240" s="7" t="s">
        <v>592</v>
      </c>
      <c r="CR240" s="7" t="s">
        <v>593</v>
      </c>
      <c r="CU240" s="7" t="s">
        <v>372</v>
      </c>
      <c r="CX240" s="7" t="s">
        <v>366</v>
      </c>
      <c r="CZ240" s="7" t="s">
        <v>367</v>
      </c>
      <c r="DA240" s="7">
        <v>326635016</v>
      </c>
      <c r="DB240" s="7" t="s">
        <v>374</v>
      </c>
      <c r="DD240" s="7" t="s">
        <v>594</v>
      </c>
      <c r="DE240" s="7" t="s">
        <v>595</v>
      </c>
      <c r="DG240" s="7" t="s">
        <v>596</v>
      </c>
      <c r="DH240" s="7" t="s">
        <v>597</v>
      </c>
      <c r="DM240" s="7" t="s">
        <v>385</v>
      </c>
      <c r="DN240" s="7" t="s">
        <v>318</v>
      </c>
      <c r="DO240" s="7" t="s">
        <v>316</v>
      </c>
      <c r="DP240" s="7" t="s">
        <v>598</v>
      </c>
      <c r="DQ240" s="7" t="s">
        <v>315</v>
      </c>
      <c r="DR240" s="7" t="s">
        <v>599</v>
      </c>
      <c r="DS240" s="7" t="s">
        <v>600</v>
      </c>
      <c r="DT240" s="7" t="s">
        <v>317</v>
      </c>
      <c r="DU240" s="7" t="s">
        <v>601</v>
      </c>
      <c r="DV240" s="7" t="s">
        <v>308</v>
      </c>
      <c r="DW240" s="7" t="s">
        <v>602</v>
      </c>
      <c r="DX240" s="7" t="s">
        <v>603</v>
      </c>
    </row>
    <row r="241" spans="1:128" x14ac:dyDescent="0.2">
      <c r="A241" s="8" t="s">
        <v>149</v>
      </c>
      <c r="B241" s="7">
        <v>157659.82810000001</v>
      </c>
      <c r="F241" s="7">
        <v>817.36599999999999</v>
      </c>
      <c r="G241" s="7">
        <v>193.202</v>
      </c>
      <c r="I241" s="7">
        <v>12.757999999999999</v>
      </c>
      <c r="J241" s="7">
        <v>276.64</v>
      </c>
      <c r="K241" s="7">
        <v>28.113099999999999</v>
      </c>
      <c r="N241" s="7">
        <v>18.2</v>
      </c>
      <c r="O241" s="7">
        <v>5526.32</v>
      </c>
      <c r="P241" s="7">
        <v>421.2</v>
      </c>
      <c r="Q241" s="7">
        <v>1280.8800000000001</v>
      </c>
      <c r="T241" s="7">
        <v>243</v>
      </c>
      <c r="V241" s="7">
        <v>240</v>
      </c>
      <c r="X241" s="7">
        <v>1381.5</v>
      </c>
      <c r="AA241" s="7">
        <v>49.5</v>
      </c>
      <c r="AH241" s="7">
        <v>543</v>
      </c>
      <c r="AI241" s="7">
        <v>50</v>
      </c>
      <c r="AJ241" s="7">
        <v>219</v>
      </c>
      <c r="AK241" s="7">
        <v>564</v>
      </c>
      <c r="AL241" s="7">
        <v>162</v>
      </c>
      <c r="AP241" s="7">
        <v>942</v>
      </c>
      <c r="AR241" s="7">
        <v>631.125</v>
      </c>
      <c r="AS241" s="7">
        <v>1.6</v>
      </c>
      <c r="AT241" s="7">
        <v>173.9</v>
      </c>
      <c r="AU241" s="7">
        <v>1078.24</v>
      </c>
      <c r="AV241" s="7">
        <v>8.2799999999999994</v>
      </c>
      <c r="BC241" s="7">
        <v>1536.92</v>
      </c>
      <c r="BD241" s="7">
        <v>462.24</v>
      </c>
      <c r="BF241" s="7">
        <v>1198.8</v>
      </c>
      <c r="BH241" s="7">
        <v>209</v>
      </c>
      <c r="BM241" s="7">
        <v>169.5</v>
      </c>
      <c r="BN241" s="7">
        <v>1839.3</v>
      </c>
      <c r="BO241" s="7">
        <v>12.6</v>
      </c>
      <c r="BT241" s="7">
        <v>963</v>
      </c>
      <c r="BU241" s="7">
        <v>120</v>
      </c>
      <c r="BW241" s="7">
        <v>4170.2</v>
      </c>
      <c r="BX241" s="7">
        <v>259</v>
      </c>
      <c r="CA241" s="7">
        <v>33.75</v>
      </c>
      <c r="CH241" s="7">
        <v>1352.4</v>
      </c>
      <c r="CK241" s="7">
        <v>48</v>
      </c>
      <c r="CR241" s="7">
        <v>60</v>
      </c>
      <c r="CU241" s="7">
        <v>8436.4</v>
      </c>
      <c r="CX241" s="7">
        <v>2090.75</v>
      </c>
      <c r="CZ241" s="7">
        <v>84</v>
      </c>
      <c r="DA241" s="7">
        <v>91.5</v>
      </c>
      <c r="DB241" s="7">
        <v>2949.48</v>
      </c>
      <c r="DD241" s="7">
        <v>381</v>
      </c>
      <c r="DE241" s="7">
        <v>1200.78</v>
      </c>
      <c r="DG241" s="7">
        <v>451.62</v>
      </c>
      <c r="DH241" s="7">
        <v>444</v>
      </c>
      <c r="DM241" s="7">
        <v>484</v>
      </c>
      <c r="DN241" s="7">
        <v>348</v>
      </c>
      <c r="DO241" s="7">
        <v>313.2</v>
      </c>
      <c r="DP241" s="7">
        <v>470.96</v>
      </c>
      <c r="DQ241" s="7">
        <v>19722.64</v>
      </c>
      <c r="DR241" s="7">
        <v>3.7</v>
      </c>
      <c r="DS241" s="7">
        <v>606.96</v>
      </c>
      <c r="DT241" s="7">
        <v>2421.7199999999998</v>
      </c>
      <c r="DU241" s="7">
        <v>41.83</v>
      </c>
      <c r="DV241" s="7">
        <v>1639.68</v>
      </c>
      <c r="DW241" s="7">
        <v>207.88399999999999</v>
      </c>
      <c r="DX241" s="7">
        <v>814.5</v>
      </c>
    </row>
    <row r="242" spans="1:128" x14ac:dyDescent="0.2">
      <c r="A242" s="8"/>
    </row>
    <row r="243" spans="1:128" x14ac:dyDescent="0.2">
      <c r="A243" s="8"/>
      <c r="J243" s="7" t="s">
        <v>339</v>
      </c>
      <c r="O243" s="7" t="s">
        <v>311</v>
      </c>
      <c r="Q243" s="7" t="s">
        <v>398</v>
      </c>
      <c r="T243" s="7" t="s">
        <v>388</v>
      </c>
      <c r="V243" s="7" t="s">
        <v>407</v>
      </c>
      <c r="X243" s="7" t="s">
        <v>406</v>
      </c>
      <c r="AI243" s="7" t="s">
        <v>415</v>
      </c>
      <c r="AK243" s="7" t="s">
        <v>416</v>
      </c>
      <c r="AP243" s="7" t="s">
        <v>337</v>
      </c>
      <c r="AR243" s="7" t="s">
        <v>344</v>
      </c>
      <c r="AS243" s="7" t="s">
        <v>355</v>
      </c>
      <c r="AU243" s="7" t="s">
        <v>335</v>
      </c>
      <c r="AV243" s="7" t="s">
        <v>322</v>
      </c>
      <c r="BC243" s="7" t="s">
        <v>328</v>
      </c>
      <c r="BD243" s="7" t="s">
        <v>323</v>
      </c>
      <c r="BF243" s="7" t="s">
        <v>325</v>
      </c>
      <c r="BM243" s="7" t="s">
        <v>348</v>
      </c>
      <c r="BN243" s="7" t="s">
        <v>346</v>
      </c>
      <c r="BT243" s="7" t="s">
        <v>347</v>
      </c>
      <c r="BU243" s="7" t="s">
        <v>360</v>
      </c>
      <c r="BW243" s="7" t="s">
        <v>358</v>
      </c>
      <c r="CU243" s="7" t="s">
        <v>372</v>
      </c>
      <c r="CX243" s="7" t="s">
        <v>366</v>
      </c>
      <c r="CZ243" s="7" t="s">
        <v>367</v>
      </c>
      <c r="DB243" s="7" t="s">
        <v>374</v>
      </c>
      <c r="DM243" s="7" t="s">
        <v>385</v>
      </c>
      <c r="DN243" s="7" t="s">
        <v>318</v>
      </c>
      <c r="DO243" s="7" t="s">
        <v>316</v>
      </c>
      <c r="DQ243" s="7" t="s">
        <v>315</v>
      </c>
      <c r="DT243" s="7" t="s">
        <v>317</v>
      </c>
      <c r="DV243" s="7" t="s">
        <v>308</v>
      </c>
    </row>
    <row r="244" spans="1:128" x14ac:dyDescent="0.2">
      <c r="A244" s="8"/>
    </row>
    <row r="245" spans="1:128" x14ac:dyDescent="0.2">
      <c r="A245" s="8"/>
    </row>
    <row r="246" spans="1:128" x14ac:dyDescent="0.2">
      <c r="A246" s="8"/>
    </row>
    <row r="247" spans="1:128" x14ac:dyDescent="0.2">
      <c r="A247" s="8"/>
    </row>
    <row r="248" spans="1:128" x14ac:dyDescent="0.2">
      <c r="A248" s="8"/>
    </row>
    <row r="249" spans="1:128" x14ac:dyDescent="0.2">
      <c r="A249" s="8"/>
    </row>
    <row r="250" spans="1:128" x14ac:dyDescent="0.2">
      <c r="A250" s="8"/>
    </row>
    <row r="251" spans="1:128" x14ac:dyDescent="0.2">
      <c r="A251" s="8"/>
    </row>
    <row r="252" spans="1:128" x14ac:dyDescent="0.2">
      <c r="A252" s="8"/>
    </row>
    <row r="253" spans="1:128" x14ac:dyDescent="0.2">
      <c r="A253" s="8"/>
    </row>
    <row r="254" spans="1:128" x14ac:dyDescent="0.2">
      <c r="A254" s="8"/>
    </row>
    <row r="255" spans="1:128" x14ac:dyDescent="0.2">
      <c r="A255" s="8"/>
    </row>
    <row r="256" spans="1:128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26" x14ac:dyDescent="0.2">
      <c r="A273" s="8"/>
    </row>
    <row r="274" spans="1:126" x14ac:dyDescent="0.2">
      <c r="A274" s="8"/>
    </row>
    <row r="275" spans="1:126" x14ac:dyDescent="0.2">
      <c r="A275" s="8"/>
    </row>
    <row r="276" spans="1:126" x14ac:dyDescent="0.2">
      <c r="A276" s="8"/>
      <c r="B276" s="7" t="s">
        <v>532</v>
      </c>
      <c r="G276" s="7" t="s">
        <v>537</v>
      </c>
      <c r="J276" s="7" t="s">
        <v>604</v>
      </c>
      <c r="K276" s="7" t="s">
        <v>539</v>
      </c>
      <c r="T276" s="7" t="s">
        <v>540</v>
      </c>
      <c r="AH276" s="7" t="s">
        <v>299</v>
      </c>
      <c r="AL276" s="7" t="s">
        <v>605</v>
      </c>
      <c r="AP276" s="7" t="s">
        <v>547</v>
      </c>
      <c r="AR276" s="7" t="s">
        <v>606</v>
      </c>
      <c r="AS276" s="7" t="s">
        <v>607</v>
      </c>
      <c r="AT276" s="7" t="s">
        <v>608</v>
      </c>
      <c r="AV276" s="7" t="s">
        <v>551</v>
      </c>
      <c r="BC276" s="7" t="s">
        <v>609</v>
      </c>
      <c r="BD276" s="7" t="s">
        <v>609</v>
      </c>
      <c r="BF276" s="7" t="s">
        <v>556</v>
      </c>
      <c r="BH276" s="7" t="s">
        <v>610</v>
      </c>
      <c r="BM276" s="7" t="s">
        <v>611</v>
      </c>
      <c r="BT276" s="7" t="s">
        <v>612</v>
      </c>
      <c r="BU276" s="7" t="s">
        <v>613</v>
      </c>
      <c r="CK276" s="7" t="s">
        <v>614</v>
      </c>
      <c r="CU276" s="7" t="s">
        <v>615</v>
      </c>
      <c r="CX276" s="7" t="s">
        <v>563</v>
      </c>
      <c r="CZ276" s="7" t="s">
        <v>616</v>
      </c>
      <c r="DA276" s="7" t="s">
        <v>617</v>
      </c>
      <c r="DE276" s="7" t="s">
        <v>618</v>
      </c>
      <c r="DG276" s="7" t="s">
        <v>619</v>
      </c>
      <c r="DH276" s="7" t="s">
        <v>192</v>
      </c>
      <c r="DN276" s="7" t="s">
        <v>620</v>
      </c>
      <c r="DO276" s="7" t="s">
        <v>188</v>
      </c>
      <c r="DP276" s="7" t="s">
        <v>621</v>
      </c>
      <c r="DT276" s="7" t="s">
        <v>622</v>
      </c>
      <c r="DU276" s="7" t="s">
        <v>623</v>
      </c>
    </row>
    <row r="277" spans="1:126" x14ac:dyDescent="0.2">
      <c r="A277" s="8" t="s">
        <v>624</v>
      </c>
      <c r="B277" s="7">
        <v>6</v>
      </c>
      <c r="G277" s="7">
        <v>130.4</v>
      </c>
      <c r="J277" s="7">
        <v>571.85</v>
      </c>
      <c r="K277" s="7">
        <v>551</v>
      </c>
      <c r="T277" s="7">
        <v>12</v>
      </c>
      <c r="AH277" s="7">
        <v>392</v>
      </c>
      <c r="AL277" s="7">
        <v>40</v>
      </c>
      <c r="AP277" s="7">
        <v>25.9</v>
      </c>
      <c r="AR277" s="7">
        <v>83.72</v>
      </c>
      <c r="AS277" s="7">
        <v>929.2</v>
      </c>
      <c r="AT277" s="7">
        <v>432.4</v>
      </c>
      <c r="BC277" s="7">
        <v>42</v>
      </c>
      <c r="BD277" s="7">
        <v>42</v>
      </c>
      <c r="BF277" s="7">
        <v>-1.5</v>
      </c>
      <c r="BH277" s="7">
        <v>2.1</v>
      </c>
      <c r="BM277" s="7">
        <v>3</v>
      </c>
      <c r="BT277" s="7">
        <v>-45</v>
      </c>
      <c r="BU277" s="7">
        <v>168</v>
      </c>
      <c r="CK277" s="7">
        <v>2776</v>
      </c>
      <c r="CU277" s="7">
        <v>660.298</v>
      </c>
      <c r="CX277" s="7">
        <v>7.5</v>
      </c>
      <c r="CZ277" s="7">
        <v>954.5</v>
      </c>
      <c r="DA277" s="7">
        <v>16.84</v>
      </c>
      <c r="DE277" s="7">
        <v>-4.25</v>
      </c>
      <c r="DG277" s="7">
        <v>409.28</v>
      </c>
      <c r="DH277" s="7">
        <v>120.96</v>
      </c>
      <c r="DN277" s="7">
        <v>70.400000000000006</v>
      </c>
      <c r="DO277" s="7">
        <v>136.6</v>
      </c>
      <c r="DP277" s="7">
        <v>121.41</v>
      </c>
      <c r="DT277" s="7">
        <v>429.40499999999997</v>
      </c>
      <c r="DU277" s="7">
        <v>46756.084999999999</v>
      </c>
      <c r="DV277" s="7">
        <v>-25997.665000000001</v>
      </c>
    </row>
    <row r="278" spans="1:126" x14ac:dyDescent="0.2">
      <c r="A278" s="8" t="s">
        <v>625</v>
      </c>
      <c r="B278" s="7">
        <v>6</v>
      </c>
      <c r="J278" s="7">
        <v>1.08</v>
      </c>
      <c r="AP278" s="7">
        <v>3.7</v>
      </c>
      <c r="AR278" s="7">
        <v>5.52</v>
      </c>
      <c r="AV278" s="7">
        <v>1.5</v>
      </c>
      <c r="BF278" s="7">
        <v>3</v>
      </c>
      <c r="BM278" s="7">
        <v>1.5</v>
      </c>
      <c r="CK278" s="7">
        <v>1.2</v>
      </c>
      <c r="CU278" s="7">
        <v>3</v>
      </c>
      <c r="CZ278" s="7">
        <v>132</v>
      </c>
      <c r="DG278" s="7">
        <v>110.88</v>
      </c>
      <c r="DP278" s="7">
        <v>2.2799999999999998</v>
      </c>
      <c r="DT278" s="7">
        <v>2.2200000000000002</v>
      </c>
      <c r="DU278" s="7">
        <v>1521.7840000000001</v>
      </c>
      <c r="DV278" s="7">
        <v>24.7959999999998</v>
      </c>
    </row>
    <row r="279" spans="1:126" x14ac:dyDescent="0.2">
      <c r="A279" s="8"/>
      <c r="AH279" s="7" t="s">
        <v>299</v>
      </c>
      <c r="DH279" s="7" t="s">
        <v>192</v>
      </c>
      <c r="DO279" s="7" t="s"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6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7" customWidth="1"/>
    <col min="2" max="1025" width="8.5" style="7" customWidth="1"/>
  </cols>
  <sheetData>
    <row r="1" spans="1:2" x14ac:dyDescent="0.2">
      <c r="A1" s="38" t="s">
        <v>677</v>
      </c>
      <c r="B1" s="38" t="s">
        <v>677</v>
      </c>
    </row>
    <row r="2" spans="1:2" x14ac:dyDescent="0.2">
      <c r="A2" s="38" t="s">
        <v>534</v>
      </c>
      <c r="B2" s="38" t="s">
        <v>652</v>
      </c>
    </row>
    <row r="3" spans="1:2" x14ac:dyDescent="0.2">
      <c r="A3" s="38" t="s">
        <v>701</v>
      </c>
      <c r="B3" s="38" t="s">
        <v>652</v>
      </c>
    </row>
    <row r="4" spans="1:2" x14ac:dyDescent="0.2">
      <c r="A4" s="38" t="s">
        <v>219</v>
      </c>
      <c r="B4" s="38" t="s">
        <v>652</v>
      </c>
    </row>
    <row r="5" spans="1:2" x14ac:dyDescent="0.2">
      <c r="A5" s="38" t="s">
        <v>220</v>
      </c>
      <c r="B5" s="38" t="s">
        <v>652</v>
      </c>
    </row>
    <row r="6" spans="1:2" x14ac:dyDescent="0.2">
      <c r="A6" s="38" t="s">
        <v>535</v>
      </c>
      <c r="B6" s="38" t="s">
        <v>652</v>
      </c>
    </row>
    <row r="7" spans="1:2" x14ac:dyDescent="0.2">
      <c r="A7" s="38" t="s">
        <v>702</v>
      </c>
      <c r="B7" s="38" t="s">
        <v>652</v>
      </c>
    </row>
    <row r="8" spans="1:2" x14ac:dyDescent="0.2">
      <c r="A8" s="38" t="s">
        <v>216</v>
      </c>
      <c r="B8" s="38" t="s">
        <v>644</v>
      </c>
    </row>
    <row r="9" spans="1:2" x14ac:dyDescent="0.2">
      <c r="A9" s="38" t="s">
        <v>703</v>
      </c>
      <c r="B9" s="38" t="s">
        <v>644</v>
      </c>
    </row>
    <row r="10" spans="1:2" x14ac:dyDescent="0.2">
      <c r="A10" s="38" t="s">
        <v>210</v>
      </c>
      <c r="B10" s="38" t="s">
        <v>644</v>
      </c>
    </row>
    <row r="11" spans="1:2" x14ac:dyDescent="0.2">
      <c r="A11" s="38" t="s">
        <v>218</v>
      </c>
      <c r="B11" s="38" t="s">
        <v>647</v>
      </c>
    </row>
    <row r="12" spans="1:2" x14ac:dyDescent="0.2">
      <c r="A12" s="38" t="s">
        <v>704</v>
      </c>
      <c r="B12" s="38" t="s">
        <v>647</v>
      </c>
    </row>
    <row r="13" spans="1:2" x14ac:dyDescent="0.2">
      <c r="A13" s="38" t="s">
        <v>212</v>
      </c>
      <c r="B13" s="38" t="s">
        <v>647</v>
      </c>
    </row>
    <row r="14" spans="1:2" x14ac:dyDescent="0.2">
      <c r="A14" s="38" t="s">
        <v>217</v>
      </c>
      <c r="B14" s="38" t="s">
        <v>647</v>
      </c>
    </row>
    <row r="15" spans="1:2" x14ac:dyDescent="0.2">
      <c r="A15" s="38" t="s">
        <v>705</v>
      </c>
      <c r="B15" s="38" t="s">
        <v>647</v>
      </c>
    </row>
    <row r="16" spans="1:2" x14ac:dyDescent="0.2">
      <c r="A16" s="38" t="s">
        <v>209</v>
      </c>
      <c r="B16" s="38" t="s">
        <v>637</v>
      </c>
    </row>
    <row r="17" spans="1:2" x14ac:dyDescent="0.2">
      <c r="A17" s="38" t="s">
        <v>211</v>
      </c>
      <c r="B17" s="38" t="s">
        <v>644</v>
      </c>
    </row>
    <row r="18" spans="1:2" x14ac:dyDescent="0.2">
      <c r="A18" s="38" t="s">
        <v>213</v>
      </c>
      <c r="B18" s="38" t="s">
        <v>644</v>
      </c>
    </row>
    <row r="19" spans="1:2" x14ac:dyDescent="0.2">
      <c r="A19" s="38" t="s">
        <v>214</v>
      </c>
      <c r="B19" s="38" t="s">
        <v>644</v>
      </c>
    </row>
    <row r="20" spans="1:2" x14ac:dyDescent="0.2">
      <c r="A20" s="38" t="s">
        <v>548</v>
      </c>
      <c r="B20" s="38" t="s">
        <v>644</v>
      </c>
    </row>
    <row r="21" spans="1:2" x14ac:dyDescent="0.2">
      <c r="A21" s="38" t="s">
        <v>215</v>
      </c>
      <c r="B21" s="38" t="s">
        <v>644</v>
      </c>
    </row>
    <row r="22" spans="1:2" x14ac:dyDescent="0.2">
      <c r="A22" s="38" t="s">
        <v>202</v>
      </c>
      <c r="B22" s="38" t="s">
        <v>647</v>
      </c>
    </row>
    <row r="23" spans="1:2" x14ac:dyDescent="0.2">
      <c r="A23" s="38" t="s">
        <v>706</v>
      </c>
      <c r="B23" s="38" t="s">
        <v>647</v>
      </c>
    </row>
    <row r="24" spans="1:2" x14ac:dyDescent="0.2">
      <c r="A24" s="38" t="s">
        <v>207</v>
      </c>
      <c r="B24" s="38" t="s">
        <v>644</v>
      </c>
    </row>
    <row r="25" spans="1:2" x14ac:dyDescent="0.2">
      <c r="A25" s="38" t="s">
        <v>707</v>
      </c>
      <c r="B25" s="38" t="s">
        <v>644</v>
      </c>
    </row>
    <row r="26" spans="1:2" x14ac:dyDescent="0.2">
      <c r="A26" s="38" t="s">
        <v>708</v>
      </c>
      <c r="B26" s="38" t="s">
        <v>644</v>
      </c>
    </row>
    <row r="27" spans="1:2" x14ac:dyDescent="0.2">
      <c r="A27" s="38" t="s">
        <v>208</v>
      </c>
      <c r="B27" s="38" t="s">
        <v>647</v>
      </c>
    </row>
    <row r="28" spans="1:2" x14ac:dyDescent="0.2">
      <c r="A28" s="38" t="s">
        <v>203</v>
      </c>
      <c r="B28" s="38" t="s">
        <v>647</v>
      </c>
    </row>
    <row r="29" spans="1:2" x14ac:dyDescent="0.2">
      <c r="A29" s="38" t="s">
        <v>204</v>
      </c>
      <c r="B29" s="38" t="s">
        <v>647</v>
      </c>
    </row>
    <row r="30" spans="1:2" x14ac:dyDescent="0.2">
      <c r="A30" s="38" t="s">
        <v>205</v>
      </c>
      <c r="B30" s="38" t="s">
        <v>647</v>
      </c>
    </row>
    <row r="31" spans="1:2" x14ac:dyDescent="0.2">
      <c r="A31" s="38" t="s">
        <v>206</v>
      </c>
      <c r="B31" s="38" t="s">
        <v>647</v>
      </c>
    </row>
    <row r="32" spans="1:2" x14ac:dyDescent="0.2">
      <c r="A32" s="38" t="s">
        <v>709</v>
      </c>
      <c r="B32" s="38" t="s">
        <v>647</v>
      </c>
    </row>
    <row r="33" spans="1:2" x14ac:dyDescent="0.2">
      <c r="A33" s="38" t="s">
        <v>560</v>
      </c>
      <c r="B33" s="38" t="s">
        <v>644</v>
      </c>
    </row>
    <row r="34" spans="1:2" x14ac:dyDescent="0.2">
      <c r="A34" s="38" t="s">
        <v>221</v>
      </c>
      <c r="B34" s="38" t="s">
        <v>647</v>
      </c>
    </row>
    <row r="35" spans="1:2" x14ac:dyDescent="0.2">
      <c r="A35" s="38" t="s">
        <v>222</v>
      </c>
      <c r="B35" s="38" t="s">
        <v>647</v>
      </c>
    </row>
    <row r="36" spans="1:2" x14ac:dyDescent="0.2">
      <c r="A36" s="38" t="s">
        <v>201</v>
      </c>
      <c r="B36" s="38" t="s">
        <v>647</v>
      </c>
    </row>
    <row r="37" spans="1:2" x14ac:dyDescent="0.2">
      <c r="A37" s="38" t="s">
        <v>194</v>
      </c>
      <c r="B37" s="38" t="s">
        <v>647</v>
      </c>
    </row>
    <row r="38" spans="1:2" x14ac:dyDescent="0.2">
      <c r="A38" s="38" t="s">
        <v>193</v>
      </c>
      <c r="B38" s="38" t="s">
        <v>647</v>
      </c>
    </row>
    <row r="39" spans="1:2" x14ac:dyDescent="0.2">
      <c r="A39" s="38" t="s">
        <v>192</v>
      </c>
      <c r="B39" s="38" t="s">
        <v>644</v>
      </c>
    </row>
    <row r="40" spans="1:2" x14ac:dyDescent="0.2">
      <c r="A40" s="38" t="s">
        <v>198</v>
      </c>
      <c r="B40" s="38" t="s">
        <v>647</v>
      </c>
    </row>
    <row r="41" spans="1:2" x14ac:dyDescent="0.2">
      <c r="A41" s="38" t="s">
        <v>196</v>
      </c>
      <c r="B41" s="38" t="s">
        <v>647</v>
      </c>
    </row>
    <row r="42" spans="1:2" x14ac:dyDescent="0.2">
      <c r="A42" s="38" t="s">
        <v>195</v>
      </c>
      <c r="B42" s="38" t="s">
        <v>647</v>
      </c>
    </row>
    <row r="43" spans="1:2" x14ac:dyDescent="0.2">
      <c r="A43" s="38" t="s">
        <v>200</v>
      </c>
      <c r="B43" s="38" t="s">
        <v>637</v>
      </c>
    </row>
    <row r="44" spans="1:2" x14ac:dyDescent="0.2">
      <c r="A44" s="38" t="s">
        <v>571</v>
      </c>
      <c r="B44" s="38" t="s">
        <v>647</v>
      </c>
    </row>
    <row r="45" spans="1:2" x14ac:dyDescent="0.2">
      <c r="A45" s="38" t="s">
        <v>199</v>
      </c>
      <c r="B45" s="38" t="s">
        <v>647</v>
      </c>
    </row>
    <row r="46" spans="1:2" x14ac:dyDescent="0.2">
      <c r="A46" s="38" t="s">
        <v>197</v>
      </c>
      <c r="B46" s="38" t="s">
        <v>647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7" customWidth="1"/>
    <col min="2" max="1025" width="8.5" style="7" customWidth="1"/>
  </cols>
  <sheetData>
    <row r="1" spans="1:1" x14ac:dyDescent="0.2">
      <c r="A1" s="49" t="s">
        <v>677</v>
      </c>
    </row>
    <row r="2" spans="1:1" x14ac:dyDescent="0.2">
      <c r="A2" s="38" t="s">
        <v>652</v>
      </c>
    </row>
    <row r="3" spans="1:1" x14ac:dyDescent="0.2">
      <c r="A3" s="38" t="s">
        <v>644</v>
      </c>
    </row>
    <row r="4" spans="1:1" x14ac:dyDescent="0.2">
      <c r="A4" s="38" t="s">
        <v>700</v>
      </c>
    </row>
    <row r="5" spans="1:1" x14ac:dyDescent="0.2">
      <c r="A5" s="38" t="s">
        <v>647</v>
      </c>
    </row>
    <row r="6" spans="1:1" x14ac:dyDescent="0.2">
      <c r="A6" s="38" t="s">
        <v>650</v>
      </c>
    </row>
    <row r="7" spans="1:1" x14ac:dyDescent="0.2">
      <c r="A7" s="38" t="s">
        <v>641</v>
      </c>
    </row>
    <row r="8" spans="1:1" x14ac:dyDescent="0.2">
      <c r="A8" s="38" t="s">
        <v>637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7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7" customWidth="1"/>
    <col min="2" max="2" width="11.33203125" style="7" customWidth="1"/>
    <col min="3" max="3" width="9.1640625" style="7" customWidth="1"/>
    <col min="4" max="4" width="62.1640625" style="7" customWidth="1"/>
    <col min="5" max="5" width="10.33203125" style="7" customWidth="1"/>
    <col min="6" max="7" width="10.33203125" style="11" customWidth="1"/>
    <col min="8" max="8" width="10.33203125" style="7" customWidth="1"/>
    <col min="9" max="9" width="18.1640625" style="7" customWidth="1"/>
    <col min="10" max="10" width="9.1640625" style="7" customWidth="1"/>
    <col min="11" max="11" width="9.1640625" style="11" customWidth="1"/>
    <col min="12" max="12" width="9.1640625" style="12" customWidth="1"/>
    <col min="13" max="16" width="9.1640625" style="7" customWidth="1"/>
    <col min="17" max="22" width="9.1640625" style="7" hidden="1" customWidth="1"/>
    <col min="23" max="1025" width="9.1640625" style="7" customWidth="1"/>
  </cols>
  <sheetData>
    <row r="1" spans="1:19" s="16" customFormat="1" ht="30" customHeight="1" x14ac:dyDescent="0.2">
      <c r="A1" s="13" t="s">
        <v>626</v>
      </c>
      <c r="B1" s="13" t="s">
        <v>627</v>
      </c>
      <c r="C1" s="13" t="s">
        <v>161</v>
      </c>
      <c r="D1" s="13" t="s">
        <v>628</v>
      </c>
      <c r="E1" s="13" t="s">
        <v>629</v>
      </c>
      <c r="F1" s="14" t="s">
        <v>630</v>
      </c>
      <c r="G1" s="14" t="s">
        <v>631</v>
      </c>
      <c r="H1" s="13" t="s">
        <v>632</v>
      </c>
      <c r="I1" s="13"/>
      <c r="J1" s="13" t="s">
        <v>633</v>
      </c>
      <c r="K1" s="14" t="s">
        <v>634</v>
      </c>
      <c r="L1" s="15" t="s">
        <v>635</v>
      </c>
      <c r="M1" s="13" t="s">
        <v>636</v>
      </c>
      <c r="O1" s="17" t="s">
        <v>449</v>
      </c>
    </row>
    <row r="2" spans="1:19" ht="14.5" customHeight="1" x14ac:dyDescent="0.2">
      <c r="A2" s="6" t="s">
        <v>637</v>
      </c>
      <c r="B2" s="18" t="s">
        <v>638</v>
      </c>
      <c r="C2" s="19" t="s">
        <v>162</v>
      </c>
      <c r="D2" s="19" t="s">
        <v>200</v>
      </c>
      <c r="E2" s="19">
        <f>IFERROR(INDEX('файл остатки'!$A$5:$FG$265,MATCH($O$1,'файл остатки'!$A$5:$A$228,0),MATCH(D2,'файл остатки'!$A$5:$FG$5,0)), 0)</f>
        <v>1.2000000000000499</v>
      </c>
      <c r="F2" s="19">
        <f>IFERROR(INDEX('файл остатки'!$A$5:$FG$265,MATCH($O$2,'файл остатки'!$A$5:$A$228,0),MATCH(D2,'файл остатки'!$A$5:$FG$5,0)), 0)</f>
        <v>0</v>
      </c>
      <c r="G2" s="19">
        <f t="shared" ref="G2:G10" si="0">MIN(E2, 0)</f>
        <v>0</v>
      </c>
      <c r="H2" s="19">
        <v>0</v>
      </c>
      <c r="J2" s="20">
        <v>850</v>
      </c>
      <c r="K2" s="20">
        <f>-(G2 + G3) / J2</f>
        <v>0</v>
      </c>
      <c r="L2" s="20">
        <f>ROUND(K2, 0)</f>
        <v>0</v>
      </c>
      <c r="O2" s="21" t="s">
        <v>439</v>
      </c>
      <c r="R2" s="20" t="s">
        <v>639</v>
      </c>
      <c r="S2" s="20">
        <v>15</v>
      </c>
    </row>
    <row r="3" spans="1:19" x14ac:dyDescent="0.2">
      <c r="A3" s="6"/>
      <c r="B3" s="22" t="s">
        <v>640</v>
      </c>
      <c r="C3" s="23" t="s">
        <v>167</v>
      </c>
      <c r="D3" s="23" t="s">
        <v>209</v>
      </c>
      <c r="E3" s="23">
        <f>IFERROR(INDEX('файл остатки'!$A$5:$FG$265,MATCH($O$1,'файл остатки'!$A$5:$A$228,0),MATCH(D3,'файл остатки'!$A$5:$FG$5,0)), 0)</f>
        <v>40.3200000000001</v>
      </c>
      <c r="F3" s="23">
        <f>IFERROR(INDEX('файл остатки'!$A$5:$FG$265,MATCH($O$2,'файл остатки'!$A$5:$A$228,0),MATCH(D3,'файл остатки'!$A$5:$FG$5,0)), 0)</f>
        <v>113.17333333333301</v>
      </c>
      <c r="G3" s="23">
        <f t="shared" si="0"/>
        <v>0</v>
      </c>
      <c r="H3" s="23">
        <v>0</v>
      </c>
    </row>
    <row r="4" spans="1:19" ht="14.5" customHeight="1" x14ac:dyDescent="0.2">
      <c r="A4" s="6" t="s">
        <v>641</v>
      </c>
      <c r="B4" s="5" t="s">
        <v>642</v>
      </c>
      <c r="C4" s="24" t="s">
        <v>167</v>
      </c>
      <c r="D4" s="24" t="s">
        <v>224</v>
      </c>
      <c r="E4" s="24">
        <f>IFERROR(INDEX('файл остатки'!$A$5:$FG$265,MATCH($O$1,'файл остатки'!$A$5:$A$228,0),MATCH(D4,'файл остатки'!$A$5:$FG$5,0)), 0)</f>
        <v>-339</v>
      </c>
      <c r="F4" s="24">
        <f>IFERROR(INDEX('файл остатки'!$A$5:$FG$265,MATCH($O$2,'файл остатки'!$A$5:$A$228,0),MATCH(D4,'файл остатки'!$A$5:$FG$5,0)), 0)</f>
        <v>0</v>
      </c>
      <c r="G4" s="24">
        <f t="shared" si="0"/>
        <v>-339</v>
      </c>
      <c r="H4" s="24">
        <v>0</v>
      </c>
      <c r="J4" s="20">
        <v>1000</v>
      </c>
      <c r="K4" s="20">
        <f>-(G4 + G5 + G6 + G7 + G8 + G9 + G10) / J4</f>
        <v>0.94712499999999999</v>
      </c>
      <c r="L4" s="20">
        <f>ROUND(K4, 0)</f>
        <v>1</v>
      </c>
      <c r="R4" s="20" t="s">
        <v>643</v>
      </c>
      <c r="S4" s="20">
        <v>16</v>
      </c>
    </row>
    <row r="5" spans="1:19" x14ac:dyDescent="0.2">
      <c r="A5" s="6"/>
      <c r="B5" s="6"/>
      <c r="C5" s="24" t="s">
        <v>165</v>
      </c>
      <c r="D5" s="24" t="s">
        <v>233</v>
      </c>
      <c r="E5" s="24">
        <f>IFERROR(INDEX('файл остатки'!$A$5:$FG$265,MATCH($O$1,'файл остатки'!$A$5:$A$228,0),MATCH(D5,'файл остатки'!$A$5:$FG$5,0)), 0)</f>
        <v>-44</v>
      </c>
      <c r="F5" s="24">
        <f>IFERROR(INDEX('файл остатки'!$A$5:$FG$265,MATCH($O$2,'файл остатки'!$A$5:$A$228,0),MATCH(D5,'файл остатки'!$A$5:$FG$5,0)), 0)</f>
        <v>0</v>
      </c>
      <c r="G5" s="24">
        <f t="shared" si="0"/>
        <v>-44</v>
      </c>
      <c r="H5" s="24">
        <v>0</v>
      </c>
    </row>
    <row r="6" spans="1:19" x14ac:dyDescent="0.2">
      <c r="A6" s="6"/>
      <c r="B6" s="6"/>
      <c r="C6" s="24" t="s">
        <v>172</v>
      </c>
      <c r="D6" s="24" t="s">
        <v>234</v>
      </c>
      <c r="E6" s="24">
        <f>IFERROR(INDEX('файл остатки'!$A$5:$FG$265,MATCH($O$1,'файл остатки'!$A$5:$A$228,0),MATCH(D6,'файл остатки'!$A$5:$FG$5,0)), 0)</f>
        <v>0</v>
      </c>
      <c r="F6" s="24">
        <f>IFERROR(INDEX('файл остатки'!$A$5:$FG$265,MATCH($O$2,'файл остатки'!$A$5:$A$228,0),MATCH(D6,'файл остатки'!$A$5:$FG$5,0)), 0)</f>
        <v>0</v>
      </c>
      <c r="G6" s="24">
        <f t="shared" si="0"/>
        <v>0</v>
      </c>
      <c r="H6" s="24">
        <v>0</v>
      </c>
    </row>
    <row r="7" spans="1:19" x14ac:dyDescent="0.2">
      <c r="A7" s="6"/>
      <c r="B7" s="5"/>
      <c r="C7" s="24" t="s">
        <v>163</v>
      </c>
      <c r="D7" s="24" t="s">
        <v>235</v>
      </c>
      <c r="E7" s="24">
        <f>IFERROR(INDEX('файл остатки'!$A$5:$FG$265,MATCH($O$1,'файл остатки'!$A$5:$A$228,0),MATCH(D7,'файл остатки'!$A$5:$FG$5,0)), 0)</f>
        <v>-430</v>
      </c>
      <c r="F7" s="24">
        <f>IFERROR(INDEX('файл остатки'!$A$5:$FG$265,MATCH($O$2,'файл остатки'!$A$5:$A$228,0),MATCH(D7,'файл остатки'!$A$5:$FG$5,0)), 0)</f>
        <v>0</v>
      </c>
      <c r="G7" s="24">
        <f t="shared" si="0"/>
        <v>-430</v>
      </c>
      <c r="H7" s="24">
        <v>0</v>
      </c>
    </row>
    <row r="8" spans="1:19" ht="14.5" customHeight="1" x14ac:dyDescent="0.2">
      <c r="A8" s="6"/>
      <c r="B8" s="4" t="s">
        <v>158</v>
      </c>
      <c r="C8" s="26" t="s">
        <v>167</v>
      </c>
      <c r="D8" s="26" t="s">
        <v>238</v>
      </c>
      <c r="E8" s="26">
        <f>IFERROR(INDEX('файл остатки'!$A$5:$FG$265,MATCH($O$1,'файл остатки'!$A$5:$A$228,0),MATCH(D8,'файл остатки'!$A$5:$FG$5,0)), 0)</f>
        <v>-97.125</v>
      </c>
      <c r="F8" s="26">
        <f>IFERROR(INDEX('файл остатки'!$A$5:$FG$265,MATCH($O$2,'файл остатки'!$A$5:$A$228,0),MATCH(D8,'файл остатки'!$A$5:$FG$5,0)), 0)</f>
        <v>0</v>
      </c>
      <c r="G8" s="26">
        <f t="shared" si="0"/>
        <v>-97.125</v>
      </c>
      <c r="H8" s="26">
        <v>0</v>
      </c>
    </row>
    <row r="9" spans="1:19" x14ac:dyDescent="0.2">
      <c r="A9" s="6"/>
      <c r="B9" s="6"/>
      <c r="C9" s="26" t="s">
        <v>172</v>
      </c>
      <c r="D9" s="26" t="s">
        <v>243</v>
      </c>
      <c r="E9" s="26">
        <f>IFERROR(INDEX('файл остатки'!$A$5:$FG$265,MATCH($O$1,'файл остатки'!$A$5:$A$228,0),MATCH(D9,'файл остатки'!$A$5:$FG$5,0)), 0)</f>
        <v>0</v>
      </c>
      <c r="F9" s="26">
        <f>IFERROR(INDEX('файл остатки'!$A$5:$FG$265,MATCH($O$2,'файл остатки'!$A$5:$A$228,0),MATCH(D9,'файл остатки'!$A$5:$FG$5,0)), 0)</f>
        <v>0</v>
      </c>
      <c r="G9" s="26">
        <f t="shared" si="0"/>
        <v>0</v>
      </c>
      <c r="H9" s="26">
        <v>0</v>
      </c>
    </row>
    <row r="10" spans="1:19" x14ac:dyDescent="0.2">
      <c r="A10" s="6"/>
      <c r="B10" s="6"/>
      <c r="C10" s="26" t="s">
        <v>165</v>
      </c>
      <c r="D10" s="26" t="s">
        <v>244</v>
      </c>
      <c r="E10" s="26">
        <f>IFERROR(INDEX('файл остатки'!$A$5:$FG$265,MATCH($O$1,'файл остатки'!$A$5:$A$228,0),MATCH(D10,'файл остатки'!$A$5:$FG$5,0)), 0)</f>
        <v>-37</v>
      </c>
      <c r="F10" s="26">
        <f>IFERROR(INDEX('файл остатки'!$A$5:$FG$265,MATCH($O$2,'файл остатки'!$A$5:$A$228,0),MATCH(D10,'файл остатки'!$A$5:$FG$5,0)), 0)</f>
        <v>0</v>
      </c>
      <c r="G10" s="26">
        <f t="shared" si="0"/>
        <v>-37</v>
      </c>
      <c r="H10" s="26">
        <v>0</v>
      </c>
    </row>
    <row r="13" spans="1:19" ht="14.5" customHeight="1" x14ac:dyDescent="0.2">
      <c r="A13" s="6" t="s">
        <v>644</v>
      </c>
      <c r="B13" s="18" t="s">
        <v>638</v>
      </c>
      <c r="C13" s="19" t="s">
        <v>645</v>
      </c>
      <c r="D13" s="19" t="s">
        <v>192</v>
      </c>
      <c r="E13" s="19">
        <f>IFERROR(INDEX('файл остатки'!$A$5:$FG$265,MATCH($O$1,'файл остатки'!$A$5:$A$228,0),MATCH(D13,'файл остатки'!$A$5:$FG$5,0)), 0)</f>
        <v>-421.12</v>
      </c>
      <c r="F13" s="19">
        <f>IFERROR(INDEX('файл остатки'!$A$5:$FG$265,MATCH($O$2,'файл остатки'!$A$5:$A$228,0),MATCH(D13,'файл остатки'!$A$5:$FG$5,0)), 0)</f>
        <v>965.97333333333302</v>
      </c>
      <c r="G13" s="19">
        <f t="shared" ref="G13:G20" si="1">MIN(E13, 0)</f>
        <v>-421.12</v>
      </c>
      <c r="H13" s="19">
        <v>0</v>
      </c>
      <c r="J13" s="20">
        <v>850</v>
      </c>
      <c r="K13" s="20">
        <f>-(G13 + G14 + G15 + G16 + G17 + G18 + G19 + G20) / J13</f>
        <v>9.1001176470588234</v>
      </c>
      <c r="L13" s="20">
        <f>ROUND(K13, 0)</f>
        <v>9</v>
      </c>
      <c r="R13" s="20" t="s">
        <v>646</v>
      </c>
      <c r="S13" s="20">
        <v>13</v>
      </c>
    </row>
    <row r="14" spans="1:19" ht="14.5" customHeight="1" x14ac:dyDescent="0.2">
      <c r="A14" s="6"/>
      <c r="B14" s="3" t="s">
        <v>640</v>
      </c>
      <c r="C14" s="23" t="s">
        <v>167</v>
      </c>
      <c r="D14" s="23" t="s">
        <v>211</v>
      </c>
      <c r="E14" s="23">
        <f>IFERROR(INDEX('файл остатки'!$A$5:$FG$265,MATCH($O$1,'файл остатки'!$A$5:$A$228,0),MATCH(D14,'файл остатки'!$A$5:$FG$5,0)), 0)</f>
        <v>-867.6</v>
      </c>
      <c r="F14" s="23">
        <f>IFERROR(INDEX('файл остатки'!$A$5:$FG$265,MATCH($O$2,'файл остатки'!$A$5:$A$228,0),MATCH(D14,'файл остатки'!$A$5:$FG$5,0)), 0)</f>
        <v>166.457142857143</v>
      </c>
      <c r="G14" s="23">
        <f t="shared" si="1"/>
        <v>-867.6</v>
      </c>
      <c r="H14" s="23">
        <v>0</v>
      </c>
    </row>
    <row r="15" spans="1:19" x14ac:dyDescent="0.2">
      <c r="A15" s="6"/>
      <c r="B15" s="6"/>
      <c r="C15" s="23" t="s">
        <v>168</v>
      </c>
      <c r="D15" s="23" t="s">
        <v>216</v>
      </c>
      <c r="E15" s="23">
        <f>IFERROR(INDEX('файл остатки'!$A$5:$FG$265,MATCH($O$1,'файл остатки'!$A$5:$A$228,0),MATCH(D15,'файл остатки'!$A$5:$FG$5,0)), 0)</f>
        <v>-1857.6</v>
      </c>
      <c r="F15" s="23">
        <f>IFERROR(INDEX('файл остатки'!$A$5:$FG$265,MATCH($O$2,'файл остатки'!$A$5:$A$228,0),MATCH(D15,'файл остатки'!$A$5:$FG$5,0)), 0)</f>
        <v>4743.8285714285703</v>
      </c>
      <c r="G15" s="23">
        <f t="shared" si="1"/>
        <v>-1857.6</v>
      </c>
      <c r="H15" s="23">
        <v>0</v>
      </c>
    </row>
    <row r="16" spans="1:19" x14ac:dyDescent="0.2">
      <c r="A16" s="6"/>
      <c r="B16" s="6"/>
      <c r="C16" s="23" t="s">
        <v>165</v>
      </c>
      <c r="D16" s="23" t="s">
        <v>207</v>
      </c>
      <c r="E16" s="23">
        <f>IFERROR(INDEX('файл остатки'!$A$5:$FG$265,MATCH($O$1,'файл остатки'!$A$5:$A$228,0),MATCH(D16,'файл остатки'!$A$5:$FG$5,0)), 0)</f>
        <v>-71.680000000000007</v>
      </c>
      <c r="F16" s="23">
        <f>IFERROR(INDEX('файл остатки'!$A$5:$FG$265,MATCH($O$2,'файл остатки'!$A$5:$A$228,0),MATCH(D16,'файл остатки'!$A$5:$FG$5,0)), 0)</f>
        <v>214.4</v>
      </c>
      <c r="G16" s="23">
        <f t="shared" si="1"/>
        <v>-71.680000000000007</v>
      </c>
      <c r="H16" s="23">
        <v>0</v>
      </c>
    </row>
    <row r="17" spans="1:19" x14ac:dyDescent="0.2">
      <c r="A17" s="6"/>
      <c r="B17" s="6"/>
      <c r="C17" s="23" t="s">
        <v>172</v>
      </c>
      <c r="D17" s="23" t="s">
        <v>213</v>
      </c>
      <c r="E17" s="23">
        <f>IFERROR(INDEX('файл остатки'!$A$5:$FG$265,MATCH($O$1,'файл остатки'!$A$5:$A$228,0),MATCH(D17,'файл остатки'!$A$5:$FG$5,0)), 0)</f>
        <v>39.96</v>
      </c>
      <c r="F17" s="23">
        <f>IFERROR(INDEX('файл остатки'!$A$5:$FG$265,MATCH($O$2,'файл остатки'!$A$5:$A$228,0),MATCH(D17,'файл остатки'!$A$5:$FG$5,0)), 0)</f>
        <v>0</v>
      </c>
      <c r="G17" s="23">
        <f t="shared" si="1"/>
        <v>0</v>
      </c>
      <c r="H17" s="23">
        <v>0</v>
      </c>
    </row>
    <row r="18" spans="1:19" x14ac:dyDescent="0.2">
      <c r="A18" s="6"/>
      <c r="B18" s="6"/>
      <c r="C18" s="23" t="s">
        <v>168</v>
      </c>
      <c r="D18" s="23" t="s">
        <v>215</v>
      </c>
      <c r="E18" s="23">
        <f>IFERROR(INDEX('файл остатки'!$A$5:$FG$265,MATCH($O$1,'файл остатки'!$A$5:$A$228,0),MATCH(D18,'файл остатки'!$A$5:$FG$5,0)), 0)</f>
        <v>-158.69999999999999</v>
      </c>
      <c r="F18" s="23">
        <f>IFERROR(INDEX('файл остатки'!$A$5:$FG$265,MATCH($O$2,'файл остатки'!$A$5:$A$228,0),MATCH(D18,'файл остатки'!$A$5:$FG$5,0)), 0)</f>
        <v>318.01333333333298</v>
      </c>
      <c r="G18" s="23">
        <f t="shared" si="1"/>
        <v>-158.69999999999999</v>
      </c>
      <c r="H18" s="23">
        <v>0</v>
      </c>
    </row>
    <row r="19" spans="1:19" x14ac:dyDescent="0.2">
      <c r="A19" s="6"/>
      <c r="B19" s="6"/>
      <c r="C19" s="23" t="s">
        <v>168</v>
      </c>
      <c r="D19" s="23" t="s">
        <v>210</v>
      </c>
      <c r="E19" s="23">
        <f>IFERROR(INDEX('файл остатки'!$A$5:$FG$265,MATCH($O$1,'файл остатки'!$A$5:$A$228,0),MATCH(D19,'файл остатки'!$A$5:$FG$5,0)), 0)</f>
        <v>-4204.8</v>
      </c>
      <c r="F19" s="23">
        <f>IFERROR(INDEX('файл остатки'!$A$5:$FG$265,MATCH($O$2,'файл остатки'!$A$5:$A$228,0),MATCH(D19,'файл остатки'!$A$5:$FG$5,0)), 0)</f>
        <v>2261.4857142857099</v>
      </c>
      <c r="G19" s="23">
        <f t="shared" si="1"/>
        <v>-4204.8</v>
      </c>
      <c r="H19" s="23">
        <v>0</v>
      </c>
    </row>
    <row r="20" spans="1:19" x14ac:dyDescent="0.2">
      <c r="A20" s="6"/>
      <c r="B20" s="6"/>
      <c r="C20" s="23" t="s">
        <v>172</v>
      </c>
      <c r="D20" s="23" t="s">
        <v>214</v>
      </c>
      <c r="E20" s="23">
        <f>IFERROR(INDEX('файл остатки'!$A$5:$FG$265,MATCH($O$1,'файл остатки'!$A$5:$A$228,0),MATCH(D20,'файл остатки'!$A$5:$FG$5,0)), 0)</f>
        <v>-153.6</v>
      </c>
      <c r="F20" s="23">
        <f>IFERROR(INDEX('файл остатки'!$A$5:$FG$265,MATCH($O$2,'файл остатки'!$A$5:$A$228,0),MATCH(D20,'файл остатки'!$A$5:$FG$5,0)), 0)</f>
        <v>0</v>
      </c>
      <c r="G20" s="23">
        <f t="shared" si="1"/>
        <v>-153.6</v>
      </c>
      <c r="H20" s="23">
        <v>0</v>
      </c>
    </row>
    <row r="23" spans="1:19" ht="14.5" customHeight="1" x14ac:dyDescent="0.2">
      <c r="A23" s="6" t="s">
        <v>647</v>
      </c>
      <c r="B23" s="2" t="s">
        <v>648</v>
      </c>
      <c r="C23" s="27" t="s">
        <v>167</v>
      </c>
      <c r="D23" s="27" t="s">
        <v>217</v>
      </c>
      <c r="E23" s="27">
        <f>IFERROR(INDEX('файл остатки'!$A$5:$FG$265,MATCH($O$1,'файл остатки'!$A$5:$A$228,0),MATCH(D23,'файл остатки'!$A$5:$FG$5,0)), 0)</f>
        <v>-1602</v>
      </c>
      <c r="F23" s="27">
        <f>IFERROR(INDEX('файл остатки'!$A$5:$FG$265,MATCH($O$2,'файл остатки'!$A$5:$A$228,0),MATCH(D23,'файл остатки'!$A$5:$FG$5,0)), 0)</f>
        <v>723.28571428571399</v>
      </c>
      <c r="G23" s="27">
        <f t="shared" ref="G23:G41" si="2">MIN(E23, 0)</f>
        <v>-1602</v>
      </c>
      <c r="H23" s="27">
        <v>0</v>
      </c>
      <c r="J23" s="20">
        <v>850</v>
      </c>
      <c r="K23" s="20">
        <f>-(G23 + G24 + G25 + G26 + G27 + G28 + G29 + G30 + G31 + G32 + G33 + G34 + G35 + G36 + G37 + G38 + G39 + G40 + G41) / J23</f>
        <v>18.895952941176471</v>
      </c>
      <c r="L23" s="20">
        <f>ROUND(K23, 0)</f>
        <v>19</v>
      </c>
      <c r="R23" s="20" t="s">
        <v>649</v>
      </c>
      <c r="S23" s="20">
        <v>14</v>
      </c>
    </row>
    <row r="24" spans="1:19" x14ac:dyDescent="0.2">
      <c r="A24" s="6"/>
      <c r="B24" s="6"/>
      <c r="C24" s="27" t="s">
        <v>167</v>
      </c>
      <c r="D24" s="27" t="s">
        <v>218</v>
      </c>
      <c r="E24" s="27">
        <f>IFERROR(INDEX('файл остатки'!$A$5:$FG$265,MATCH($O$1,'файл остатки'!$A$5:$A$228,0),MATCH(D24,'файл остатки'!$A$5:$FG$5,0)), 0)</f>
        <v>7.08</v>
      </c>
      <c r="F24" s="27">
        <f>IFERROR(INDEX('файл остатки'!$A$5:$FG$265,MATCH($O$2,'файл остатки'!$A$5:$A$228,0),MATCH(D24,'файл остатки'!$A$5:$FG$5,0)), 0)</f>
        <v>13.0285714285714</v>
      </c>
      <c r="G24" s="27">
        <f t="shared" si="2"/>
        <v>0</v>
      </c>
      <c r="H24" s="27">
        <v>0</v>
      </c>
    </row>
    <row r="25" spans="1:19" x14ac:dyDescent="0.2">
      <c r="A25" s="6"/>
      <c r="B25" s="6"/>
      <c r="C25" s="28" t="s">
        <v>173</v>
      </c>
      <c r="D25" s="28" t="s">
        <v>222</v>
      </c>
      <c r="E25" s="28">
        <f>IFERROR(INDEX('файл остатки'!$A$5:$FG$265,MATCH($O$1,'файл остатки'!$A$5:$A$228,0),MATCH(D25,'файл остатки'!$A$5:$FG$5,0)), 0)</f>
        <v>0</v>
      </c>
      <c r="F25" s="28">
        <f>IFERROR(INDEX('файл остатки'!$A$5:$FG$265,MATCH($O$2,'файл остатки'!$A$5:$A$228,0),MATCH(D25,'файл остатки'!$A$5:$FG$5,0)), 0)</f>
        <v>0</v>
      </c>
      <c r="G25" s="28">
        <f t="shared" si="2"/>
        <v>0</v>
      </c>
      <c r="H25" s="28">
        <v>0</v>
      </c>
    </row>
    <row r="26" spans="1:19" x14ac:dyDescent="0.2">
      <c r="A26" s="6"/>
      <c r="B26" s="2"/>
      <c r="C26" s="28" t="s">
        <v>173</v>
      </c>
      <c r="D26" s="28" t="s">
        <v>221</v>
      </c>
      <c r="E26" s="28">
        <f>IFERROR(INDEX('файл остатки'!$A$5:$FG$265,MATCH($O$1,'файл остатки'!$A$5:$A$228,0),MATCH(D26,'файл остатки'!$A$5:$FG$5,0)), 0)</f>
        <v>-2499</v>
      </c>
      <c r="F26" s="28">
        <f>IFERROR(INDEX('файл остатки'!$A$5:$FG$265,MATCH($O$2,'файл остатки'!$A$5:$A$228,0),MATCH(D26,'файл остатки'!$A$5:$FG$5,0)), 0)</f>
        <v>0</v>
      </c>
      <c r="G26" s="28">
        <f t="shared" si="2"/>
        <v>-2499</v>
      </c>
      <c r="H26" s="28">
        <v>0</v>
      </c>
    </row>
    <row r="27" spans="1:19" ht="14.5" customHeight="1" x14ac:dyDescent="0.2">
      <c r="A27" s="6"/>
      <c r="B27" s="1" t="s">
        <v>638</v>
      </c>
      <c r="C27" s="27" t="s">
        <v>162</v>
      </c>
      <c r="D27" s="27" t="s">
        <v>198</v>
      </c>
      <c r="E27" s="27">
        <f>IFERROR(INDEX('файл остатки'!$A$5:$FG$265,MATCH($O$1,'файл остатки'!$A$5:$A$228,0),MATCH(D27,'файл остатки'!$A$5:$FG$5,0)), 0)</f>
        <v>-1080.1199999999999</v>
      </c>
      <c r="F27" s="27">
        <f>IFERROR(INDEX('файл остатки'!$A$5:$FG$265,MATCH($O$2,'файл остатки'!$A$5:$A$228,0),MATCH(D27,'файл остатки'!$A$5:$FG$5,0)), 0)</f>
        <v>285.32</v>
      </c>
      <c r="G27" s="27">
        <f t="shared" si="2"/>
        <v>-1080.1199999999999</v>
      </c>
      <c r="H27" s="27">
        <v>0</v>
      </c>
    </row>
    <row r="28" spans="1:19" x14ac:dyDescent="0.2">
      <c r="A28" s="6"/>
      <c r="B28" s="6"/>
      <c r="C28" s="19" t="s">
        <v>162</v>
      </c>
      <c r="D28" s="19" t="s">
        <v>197</v>
      </c>
      <c r="E28" s="19">
        <f>IFERROR(INDEX('файл остатки'!$A$5:$FG$265,MATCH($O$1,'файл остатки'!$A$5:$A$228,0),MATCH(D28,'файл остатки'!$A$5:$FG$5,0)), 0)</f>
        <v>137.88</v>
      </c>
      <c r="F28" s="19">
        <f>IFERROR(INDEX('файл остатки'!$A$5:$FG$265,MATCH($O$2,'файл остатки'!$A$5:$A$228,0),MATCH(D28,'файл остатки'!$A$5:$FG$5,0)), 0)</f>
        <v>528.37142857142896</v>
      </c>
      <c r="G28" s="19">
        <f t="shared" si="2"/>
        <v>0</v>
      </c>
      <c r="H28" s="19">
        <v>0</v>
      </c>
    </row>
    <row r="29" spans="1:19" x14ac:dyDescent="0.2">
      <c r="A29" s="6"/>
      <c r="B29" s="6"/>
      <c r="C29" s="19" t="s">
        <v>165</v>
      </c>
      <c r="D29" s="19" t="s">
        <v>199</v>
      </c>
      <c r="E29" s="19">
        <f>IFERROR(INDEX('файл остатки'!$A$5:$FG$265,MATCH($O$1,'файл остатки'!$A$5:$A$228,0),MATCH(D29,'файл остатки'!$A$5:$FG$5,0)), 0)</f>
        <v>44.4</v>
      </c>
      <c r="F29" s="19">
        <f>IFERROR(INDEX('файл остатки'!$A$5:$FG$265,MATCH($O$2,'файл остатки'!$A$5:$A$228,0),MATCH(D29,'файл остатки'!$A$5:$FG$5,0)), 0)</f>
        <v>23.8857142857143</v>
      </c>
      <c r="G29" s="19">
        <f t="shared" si="2"/>
        <v>0</v>
      </c>
      <c r="H29" s="19">
        <v>0</v>
      </c>
    </row>
    <row r="30" spans="1:19" x14ac:dyDescent="0.2">
      <c r="A30" s="6"/>
      <c r="B30" s="6"/>
      <c r="C30" s="19" t="s">
        <v>162</v>
      </c>
      <c r="D30" s="19" t="s">
        <v>196</v>
      </c>
      <c r="E30" s="19">
        <f>IFERROR(INDEX('файл остатки'!$A$5:$FG$265,MATCH($O$1,'файл остатки'!$A$5:$A$228,0),MATCH(D30,'файл остатки'!$A$5:$FG$5,0)), 0)</f>
        <v>-119.2</v>
      </c>
      <c r="F30" s="19">
        <f>IFERROR(INDEX('файл остатки'!$A$5:$FG$265,MATCH($O$2,'файл остатки'!$A$5:$A$228,0),MATCH(D30,'файл остатки'!$A$5:$FG$5,0)), 0)</f>
        <v>106.84761904761901</v>
      </c>
      <c r="G30" s="19">
        <f t="shared" si="2"/>
        <v>-119.2</v>
      </c>
      <c r="H30" s="19">
        <v>0</v>
      </c>
    </row>
    <row r="31" spans="1:19" x14ac:dyDescent="0.2">
      <c r="A31" s="6"/>
      <c r="B31" s="6"/>
      <c r="C31" s="19" t="s">
        <v>163</v>
      </c>
      <c r="D31" s="19" t="s">
        <v>193</v>
      </c>
      <c r="E31" s="19">
        <f>IFERROR(INDEX('файл остатки'!$A$5:$FG$265,MATCH($O$1,'файл остатки'!$A$5:$A$228,0),MATCH(D31,'файл остатки'!$A$5:$FG$5,0)), 0)</f>
        <v>-123.2</v>
      </c>
      <c r="F31" s="19">
        <f>IFERROR(INDEX('файл остатки'!$A$5:$FG$265,MATCH($O$2,'файл остатки'!$A$5:$A$228,0),MATCH(D31,'файл остатки'!$A$5:$FG$5,0)), 0)</f>
        <v>0</v>
      </c>
      <c r="G31" s="19">
        <f t="shared" si="2"/>
        <v>-123.2</v>
      </c>
      <c r="H31" s="19">
        <v>0</v>
      </c>
    </row>
    <row r="32" spans="1:19" x14ac:dyDescent="0.2">
      <c r="A32" s="6"/>
      <c r="B32" s="6"/>
      <c r="C32" s="19" t="s">
        <v>163</v>
      </c>
      <c r="D32" s="19" t="s">
        <v>194</v>
      </c>
      <c r="E32" s="19">
        <f>IFERROR(INDEX('файл остатки'!$A$5:$FG$265,MATCH($O$1,'файл остатки'!$A$5:$A$228,0),MATCH(D32,'файл остатки'!$A$5:$FG$5,0)), 0)</f>
        <v>-199.52</v>
      </c>
      <c r="F32" s="19">
        <f>IFERROR(INDEX('файл остатки'!$A$5:$FG$265,MATCH($O$2,'файл остатки'!$A$5:$A$228,0),MATCH(D32,'файл остатки'!$A$5:$FG$5,0)), 0)</f>
        <v>97.135238095238094</v>
      </c>
      <c r="G32" s="19">
        <f t="shared" si="2"/>
        <v>-199.52</v>
      </c>
      <c r="H32" s="19">
        <v>0</v>
      </c>
    </row>
    <row r="33" spans="1:19" x14ac:dyDescent="0.2">
      <c r="A33" s="6"/>
      <c r="B33" s="6"/>
      <c r="C33" s="19" t="s">
        <v>162</v>
      </c>
      <c r="D33" s="19" t="s">
        <v>195</v>
      </c>
      <c r="E33" s="19">
        <f>IFERROR(INDEX('файл остатки'!$A$5:$FG$265,MATCH($O$1,'файл остатки'!$A$5:$A$228,0),MATCH(D33,'файл остатки'!$A$5:$FG$5,0)), 0)</f>
        <v>-8655.36</v>
      </c>
      <c r="F33" s="19">
        <f>IFERROR(INDEX('файл остатки'!$A$5:$FG$265,MATCH($O$2,'файл остатки'!$A$5:$A$228,0),MATCH(D33,'файл остатки'!$A$5:$FG$5,0)), 0)</f>
        <v>6283.9333333333298</v>
      </c>
      <c r="G33" s="19">
        <f t="shared" si="2"/>
        <v>-8655.36</v>
      </c>
      <c r="H33" s="19">
        <v>0</v>
      </c>
    </row>
    <row r="34" spans="1:19" x14ac:dyDescent="0.2">
      <c r="A34" s="6"/>
      <c r="B34" s="1"/>
      <c r="C34" s="19" t="s">
        <v>162</v>
      </c>
      <c r="D34" s="19" t="s">
        <v>201</v>
      </c>
      <c r="E34" s="19">
        <f>IFERROR(INDEX('файл остатки'!$A$5:$FG$265,MATCH($O$1,'файл остатки'!$A$5:$A$228,0),MATCH(D34,'файл остатки'!$A$5:$FG$5,0)), 0)</f>
        <v>-379.62</v>
      </c>
      <c r="F34" s="19">
        <f>IFERROR(INDEX('файл остатки'!$A$5:$FG$265,MATCH($O$2,'файл остатки'!$A$5:$A$228,0),MATCH(D34,'файл остатки'!$A$5:$FG$5,0)), 0)</f>
        <v>780.012857142857</v>
      </c>
      <c r="G34" s="19">
        <f t="shared" si="2"/>
        <v>-379.62</v>
      </c>
      <c r="H34" s="19">
        <v>0</v>
      </c>
    </row>
    <row r="35" spans="1:19" ht="14.5" customHeight="1" x14ac:dyDescent="0.2">
      <c r="A35" s="6"/>
      <c r="B35" s="3" t="s">
        <v>640</v>
      </c>
      <c r="C35" s="23" t="s">
        <v>167</v>
      </c>
      <c r="D35" s="23" t="s">
        <v>203</v>
      </c>
      <c r="E35" s="23">
        <f>IFERROR(INDEX('файл остатки'!$A$5:$FG$265,MATCH($O$1,'файл остатки'!$A$5:$A$228,0),MATCH(D35,'файл остатки'!$A$5:$FG$5,0)), 0)</f>
        <v>-76.92</v>
      </c>
      <c r="F35" s="23">
        <f>IFERROR(INDEX('файл остатки'!$A$5:$FG$265,MATCH($O$2,'файл остатки'!$A$5:$A$228,0),MATCH(D35,'файл остатки'!$A$5:$FG$5,0)), 0)</f>
        <v>467.34857142857101</v>
      </c>
      <c r="G35" s="23">
        <f t="shared" si="2"/>
        <v>-76.92</v>
      </c>
      <c r="H35" s="23">
        <v>0</v>
      </c>
    </row>
    <row r="36" spans="1:19" x14ac:dyDescent="0.2">
      <c r="A36" s="6"/>
      <c r="B36" s="6"/>
      <c r="C36" s="23" t="s">
        <v>170</v>
      </c>
      <c r="D36" s="23" t="s">
        <v>204</v>
      </c>
      <c r="E36" s="23">
        <f>IFERROR(INDEX('файл остатки'!$A$5:$FG$265,MATCH($O$1,'файл остатки'!$A$5:$A$228,0),MATCH(D36,'файл остатки'!$A$5:$FG$5,0)), 0)</f>
        <v>10.199999999999999</v>
      </c>
      <c r="F36" s="23">
        <f>IFERROR(INDEX('файл остатки'!$A$5:$FG$265,MATCH($O$2,'файл остатки'!$A$5:$A$228,0),MATCH(D36,'файл остатки'!$A$5:$FG$5,0)), 0)</f>
        <v>113.325714285714</v>
      </c>
      <c r="G36" s="23">
        <f t="shared" si="2"/>
        <v>0</v>
      </c>
      <c r="H36" s="23">
        <v>0</v>
      </c>
    </row>
    <row r="37" spans="1:19" x14ac:dyDescent="0.2">
      <c r="A37" s="6"/>
      <c r="B37" s="6"/>
      <c r="C37" s="23" t="s">
        <v>163</v>
      </c>
      <c r="D37" s="23" t="s">
        <v>205</v>
      </c>
      <c r="E37" s="23">
        <f>IFERROR(INDEX('файл остатки'!$A$5:$FG$265,MATCH($O$1,'файл остатки'!$A$5:$A$228,0),MATCH(D37,'файл остатки'!$A$5:$FG$5,0)), 0)</f>
        <v>0</v>
      </c>
      <c r="F37" s="23">
        <f>IFERROR(INDEX('файл остатки'!$A$5:$FG$265,MATCH($O$2,'файл остатки'!$A$5:$A$228,0),MATCH(D37,'файл остатки'!$A$5:$FG$5,0)), 0)</f>
        <v>403.82857142857102</v>
      </c>
      <c r="G37" s="23">
        <f t="shared" si="2"/>
        <v>0</v>
      </c>
      <c r="H37" s="23">
        <v>0</v>
      </c>
    </row>
    <row r="38" spans="1:19" x14ac:dyDescent="0.2">
      <c r="A38" s="6"/>
      <c r="B38" s="6"/>
      <c r="C38" s="23" t="s">
        <v>165</v>
      </c>
      <c r="D38" s="23" t="s">
        <v>206</v>
      </c>
      <c r="E38" s="23">
        <f>IFERROR(INDEX('файл остатки'!$A$5:$FG$265,MATCH($O$1,'файл остатки'!$A$5:$A$228,0),MATCH(D38,'файл остатки'!$A$5:$FG$5,0)), 0)</f>
        <v>44.4</v>
      </c>
      <c r="F38" s="23">
        <f>IFERROR(INDEX('файл остатки'!$A$5:$FG$265,MATCH($O$2,'файл остатки'!$A$5:$A$228,0),MATCH(D38,'файл остатки'!$A$5:$FG$5,0)), 0)</f>
        <v>63.657142857142901</v>
      </c>
      <c r="G38" s="23">
        <f t="shared" si="2"/>
        <v>0</v>
      </c>
      <c r="H38" s="23">
        <v>0</v>
      </c>
    </row>
    <row r="39" spans="1:19" x14ac:dyDescent="0.2">
      <c r="A39" s="6"/>
      <c r="B39" s="6"/>
      <c r="C39" s="23" t="s">
        <v>167</v>
      </c>
      <c r="D39" s="23" t="s">
        <v>208</v>
      </c>
      <c r="E39" s="23">
        <f>IFERROR(INDEX('файл остатки'!$A$5:$FG$265,MATCH($O$1,'файл остатки'!$A$5:$A$228,0),MATCH(D39,'файл остатки'!$A$5:$FG$5,0)), 0)</f>
        <v>-414.4</v>
      </c>
      <c r="F39" s="23">
        <f>IFERROR(INDEX('файл остатки'!$A$5:$FG$265,MATCH($O$2,'файл остатки'!$A$5:$A$228,0),MATCH(D39,'файл остатки'!$A$5:$FG$5,0)), 0)</f>
        <v>996.506666666667</v>
      </c>
      <c r="G39" s="23">
        <f t="shared" si="2"/>
        <v>-414.4</v>
      </c>
      <c r="H39" s="23">
        <v>0</v>
      </c>
    </row>
    <row r="40" spans="1:19" x14ac:dyDescent="0.2">
      <c r="A40" s="6"/>
      <c r="B40" s="6"/>
      <c r="C40" s="23" t="s">
        <v>167</v>
      </c>
      <c r="D40" s="23" t="s">
        <v>202</v>
      </c>
      <c r="E40" s="23">
        <f>IFERROR(INDEX('файл остатки'!$A$5:$FG$265,MATCH($O$1,'файл остатки'!$A$5:$A$228,0),MATCH(D40,'файл остатки'!$A$5:$FG$5,0)), 0)</f>
        <v>-265.42</v>
      </c>
      <c r="F40" s="23">
        <f>IFERROR(INDEX('файл остатки'!$A$5:$FG$265,MATCH($O$2,'файл остатки'!$A$5:$A$228,0),MATCH(D40,'файл остатки'!$A$5:$FG$5,0)), 0)</f>
        <v>0</v>
      </c>
      <c r="G40" s="23">
        <f t="shared" si="2"/>
        <v>-265.42</v>
      </c>
      <c r="H40" s="23">
        <v>0</v>
      </c>
    </row>
    <row r="41" spans="1:19" x14ac:dyDescent="0.2">
      <c r="A41" s="6"/>
      <c r="B41" s="6"/>
      <c r="C41" s="23" t="s">
        <v>167</v>
      </c>
      <c r="D41" s="23" t="s">
        <v>212</v>
      </c>
      <c r="E41" s="23">
        <f>IFERROR(INDEX('файл остатки'!$A$5:$FG$265,MATCH($O$1,'файл остатки'!$A$5:$A$228,0),MATCH(D41,'файл остатки'!$A$5:$FG$5,0)), 0)</f>
        <v>-646.79999999999995</v>
      </c>
      <c r="F41" s="23">
        <f>IFERROR(INDEX('файл остатки'!$A$5:$FG$265,MATCH($O$2,'файл остатки'!$A$5:$A$228,0),MATCH(D41,'файл остатки'!$A$5:$FG$5,0)), 0)</f>
        <v>618.05714285714305</v>
      </c>
      <c r="G41" s="23">
        <f t="shared" si="2"/>
        <v>-646.79999999999995</v>
      </c>
      <c r="H41" s="23">
        <v>0</v>
      </c>
    </row>
    <row r="44" spans="1:19" ht="14.5" customHeight="1" x14ac:dyDescent="0.2">
      <c r="A44" s="6" t="s">
        <v>650</v>
      </c>
      <c r="B44" s="5" t="s">
        <v>642</v>
      </c>
      <c r="C44" s="24" t="s">
        <v>168</v>
      </c>
      <c r="D44" s="24" t="s">
        <v>226</v>
      </c>
      <c r="E44" s="24">
        <f>IFERROR(INDEX('файл остатки'!$A$5:$FG$265,MATCH($O$1,'файл остатки'!$A$5:$A$228,0),MATCH(D44,'файл остатки'!$A$5:$FG$5,0)), 0)</f>
        <v>-854.4</v>
      </c>
      <c r="F44" s="24">
        <f>IFERROR(INDEX('файл остатки'!$A$5:$FG$265,MATCH($O$2,'файл остатки'!$A$5:$A$228,0),MATCH(D44,'файл остатки'!$A$5:$FG$5,0)), 0)</f>
        <v>0</v>
      </c>
      <c r="G44" s="24">
        <f t="shared" ref="G44:G58" si="3">MIN(E44, 0)</f>
        <v>-854.4</v>
      </c>
      <c r="H44" s="24">
        <v>0</v>
      </c>
      <c r="J44" s="20">
        <v>1000</v>
      </c>
      <c r="K44" s="20">
        <f>-(G44 + G45 + G46 + G47 + G48 + G49 + G50 + G51 + G52 + G53 + G54 + G55 + G56 + G57 + G58) / J44</f>
        <v>4.1197000000000008</v>
      </c>
      <c r="L44" s="20">
        <f>ROUND(K44, 0)</f>
        <v>4</v>
      </c>
      <c r="R44" s="20" t="s">
        <v>651</v>
      </c>
      <c r="S44" s="20">
        <v>19</v>
      </c>
    </row>
    <row r="45" spans="1:19" x14ac:dyDescent="0.2">
      <c r="A45" s="6"/>
      <c r="B45" s="6"/>
      <c r="C45" s="24" t="s">
        <v>174</v>
      </c>
      <c r="D45" s="24" t="s">
        <v>227</v>
      </c>
      <c r="E45" s="24">
        <f>IFERROR(INDEX('файл остатки'!$A$5:$FG$265,MATCH($O$1,'файл остатки'!$A$5:$A$228,0),MATCH(D45,'файл остатки'!$A$5:$FG$5,0)), 0)</f>
        <v>-78</v>
      </c>
      <c r="F45" s="24">
        <f>IFERROR(INDEX('файл остатки'!$A$5:$FG$265,MATCH($O$2,'файл остатки'!$A$5:$A$228,0),MATCH(D45,'файл остатки'!$A$5:$FG$5,0)), 0)</f>
        <v>0</v>
      </c>
      <c r="G45" s="24">
        <f t="shared" si="3"/>
        <v>-78</v>
      </c>
      <c r="H45" s="24">
        <v>0</v>
      </c>
    </row>
    <row r="46" spans="1:19" x14ac:dyDescent="0.2">
      <c r="A46" s="6"/>
      <c r="B46" s="6"/>
      <c r="C46" s="24" t="s">
        <v>171</v>
      </c>
      <c r="D46" s="24" t="s">
        <v>230</v>
      </c>
      <c r="E46" s="24">
        <f>IFERROR(INDEX('файл остатки'!$A$5:$FG$265,MATCH($O$1,'файл остатки'!$A$5:$A$228,0),MATCH(D46,'файл остатки'!$A$5:$FG$5,0)), 0)</f>
        <v>-128.80000000000001</v>
      </c>
      <c r="F46" s="24">
        <f>IFERROR(INDEX('файл остатки'!$A$5:$FG$265,MATCH($O$2,'файл остатки'!$A$5:$A$228,0),MATCH(D46,'файл остатки'!$A$5:$FG$5,0)), 0)</f>
        <v>0</v>
      </c>
      <c r="G46" s="24">
        <f t="shared" si="3"/>
        <v>-128.80000000000001</v>
      </c>
      <c r="H46" s="24">
        <v>0</v>
      </c>
    </row>
    <row r="47" spans="1:19" x14ac:dyDescent="0.2">
      <c r="A47" s="6"/>
      <c r="B47" s="6"/>
      <c r="C47" s="24" t="s">
        <v>176</v>
      </c>
      <c r="D47" s="24" t="s">
        <v>231</v>
      </c>
      <c r="E47" s="24">
        <f>IFERROR(INDEX('файл остатки'!$A$5:$FG$265,MATCH($O$1,'файл остатки'!$A$5:$A$228,0),MATCH(D47,'файл остатки'!$A$5:$FG$5,0)), 0)</f>
        <v>-66.400000000000006</v>
      </c>
      <c r="F47" s="24">
        <f>IFERROR(INDEX('файл остатки'!$A$5:$FG$265,MATCH($O$2,'файл остатки'!$A$5:$A$228,0),MATCH(D47,'файл остатки'!$A$5:$FG$5,0)), 0)</f>
        <v>0</v>
      </c>
      <c r="G47" s="24">
        <f t="shared" si="3"/>
        <v>-66.400000000000006</v>
      </c>
      <c r="H47" s="24">
        <v>0</v>
      </c>
    </row>
    <row r="48" spans="1:19" x14ac:dyDescent="0.2">
      <c r="A48" s="6"/>
      <c r="B48" s="6"/>
      <c r="C48" s="24" t="s">
        <v>177</v>
      </c>
      <c r="D48" s="24" t="s">
        <v>232</v>
      </c>
      <c r="E48" s="24">
        <f>IFERROR(INDEX('файл остатки'!$A$5:$FG$265,MATCH($O$1,'файл остатки'!$A$5:$A$228,0),MATCH(D48,'файл остатки'!$A$5:$FG$5,0)), 0)</f>
        <v>-158.4</v>
      </c>
      <c r="F48" s="24">
        <f>IFERROR(INDEX('файл остатки'!$A$5:$FG$265,MATCH($O$2,'файл остатки'!$A$5:$A$228,0),MATCH(D48,'файл остатки'!$A$5:$FG$5,0)), 0)</f>
        <v>0</v>
      </c>
      <c r="G48" s="24">
        <f t="shared" si="3"/>
        <v>-158.4</v>
      </c>
      <c r="H48" s="24">
        <v>0</v>
      </c>
    </row>
    <row r="49" spans="1:19" x14ac:dyDescent="0.2">
      <c r="A49" s="6"/>
      <c r="B49" s="6"/>
      <c r="C49" s="24" t="s">
        <v>168</v>
      </c>
      <c r="D49" s="24" t="s">
        <v>225</v>
      </c>
      <c r="E49" s="24">
        <f>IFERROR(INDEX('файл остатки'!$A$5:$FG$265,MATCH($O$1,'файл остатки'!$A$5:$A$228,0),MATCH(D49,'файл остатки'!$A$5:$FG$5,0)), 0)</f>
        <v>-261</v>
      </c>
      <c r="F49" s="24">
        <f>IFERROR(INDEX('файл остатки'!$A$5:$FG$265,MATCH($O$2,'файл остатки'!$A$5:$A$228,0),MATCH(D49,'файл остатки'!$A$5:$FG$5,0)), 0)</f>
        <v>0</v>
      </c>
      <c r="G49" s="24">
        <f t="shared" si="3"/>
        <v>-261</v>
      </c>
      <c r="H49" s="24">
        <v>0</v>
      </c>
    </row>
    <row r="50" spans="1:19" x14ac:dyDescent="0.2">
      <c r="A50" s="6"/>
      <c r="B50" s="6"/>
      <c r="C50" s="24" t="s">
        <v>165</v>
      </c>
      <c r="D50" s="24" t="s">
        <v>228</v>
      </c>
      <c r="E50" s="24">
        <f>IFERROR(INDEX('файл остатки'!$A$5:$FG$265,MATCH($O$1,'файл остатки'!$A$5:$A$228,0),MATCH(D50,'файл остатки'!$A$5:$FG$5,0)), 0)</f>
        <v>-175.5</v>
      </c>
      <c r="F50" s="24">
        <f>IFERROR(INDEX('файл остатки'!$A$5:$FG$265,MATCH($O$2,'файл остатки'!$A$5:$A$228,0),MATCH(D50,'файл остатки'!$A$5:$FG$5,0)), 0)</f>
        <v>0</v>
      </c>
      <c r="G50" s="24">
        <f t="shared" si="3"/>
        <v>-175.5</v>
      </c>
      <c r="H50" s="24">
        <v>0</v>
      </c>
    </row>
    <row r="51" spans="1:19" x14ac:dyDescent="0.2">
      <c r="A51" s="6"/>
      <c r="B51" s="5"/>
      <c r="C51" s="24" t="s">
        <v>175</v>
      </c>
      <c r="D51" s="24" t="s">
        <v>229</v>
      </c>
      <c r="E51" s="24">
        <f>IFERROR(INDEX('файл остатки'!$A$5:$FG$265,MATCH($O$1,'файл остатки'!$A$5:$A$228,0),MATCH(D51,'файл остатки'!$A$5:$FG$5,0)), 0)</f>
        <v>-172.5</v>
      </c>
      <c r="F51" s="24">
        <f>IFERROR(INDEX('файл остатки'!$A$5:$FG$265,MATCH($O$2,'файл остатки'!$A$5:$A$228,0),MATCH(D51,'файл остатки'!$A$5:$FG$5,0)), 0)</f>
        <v>0</v>
      </c>
      <c r="G51" s="24">
        <f t="shared" si="3"/>
        <v>-172.5</v>
      </c>
      <c r="H51" s="24">
        <v>0</v>
      </c>
    </row>
    <row r="52" spans="1:19" ht="14.5" customHeight="1" x14ac:dyDescent="0.2">
      <c r="A52" s="6"/>
      <c r="B52" s="4" t="s">
        <v>158</v>
      </c>
      <c r="C52" s="26" t="s">
        <v>168</v>
      </c>
      <c r="D52" s="26" t="s">
        <v>239</v>
      </c>
      <c r="E52" s="26">
        <f>IFERROR(INDEX('файл остатки'!$A$5:$FG$265,MATCH($O$1,'файл остатки'!$A$5:$A$228,0),MATCH(D52,'файл остатки'!$A$5:$FG$5,0)), 0)</f>
        <v>-1343.2</v>
      </c>
      <c r="F52" s="26">
        <f>IFERROR(INDEX('файл остатки'!$A$5:$FG$265,MATCH($O$2,'файл остатки'!$A$5:$A$228,0),MATCH(D52,'файл остатки'!$A$5:$FG$5,0)), 0)</f>
        <v>0</v>
      </c>
      <c r="G52" s="26">
        <f t="shared" si="3"/>
        <v>-1343.2</v>
      </c>
      <c r="H52" s="26">
        <v>0</v>
      </c>
    </row>
    <row r="53" spans="1:19" x14ac:dyDescent="0.2">
      <c r="A53" s="6"/>
      <c r="B53" s="6"/>
      <c r="C53" s="26" t="s">
        <v>171</v>
      </c>
      <c r="D53" s="26" t="s">
        <v>240</v>
      </c>
      <c r="E53" s="26">
        <f>IFERROR(INDEX('файл остатки'!$A$5:$FG$265,MATCH($O$1,'файл остатки'!$A$5:$A$228,0),MATCH(D53,'файл остатки'!$A$5:$FG$5,0)), 0)</f>
        <v>-14.4</v>
      </c>
      <c r="F53" s="26">
        <f>IFERROR(INDEX('файл остатки'!$A$5:$FG$265,MATCH($O$2,'файл остатки'!$A$5:$A$228,0),MATCH(D53,'файл остатки'!$A$5:$FG$5,0)), 0)</f>
        <v>0</v>
      </c>
      <c r="G53" s="26">
        <f t="shared" si="3"/>
        <v>-14.4</v>
      </c>
      <c r="H53" s="26">
        <v>0</v>
      </c>
    </row>
    <row r="54" spans="1:19" x14ac:dyDescent="0.2">
      <c r="A54" s="6"/>
      <c r="B54" s="6"/>
      <c r="C54" s="26" t="s">
        <v>175</v>
      </c>
      <c r="D54" s="26" t="s">
        <v>241</v>
      </c>
      <c r="E54" s="26">
        <f>IFERROR(INDEX('файл остатки'!$A$5:$FG$265,MATCH($O$1,'файл остатки'!$A$5:$A$228,0),MATCH(D54,'файл остатки'!$A$5:$FG$5,0)), 0)</f>
        <v>-162</v>
      </c>
      <c r="F54" s="26">
        <f>IFERROR(INDEX('файл остатки'!$A$5:$FG$265,MATCH($O$2,'файл остатки'!$A$5:$A$228,0),MATCH(D54,'файл остатки'!$A$5:$FG$5,0)), 0)</f>
        <v>0</v>
      </c>
      <c r="G54" s="26">
        <f t="shared" si="3"/>
        <v>-162</v>
      </c>
      <c r="H54" s="26">
        <v>0</v>
      </c>
    </row>
    <row r="55" spans="1:19" x14ac:dyDescent="0.2">
      <c r="A55" s="6"/>
      <c r="B55" s="6"/>
      <c r="C55" s="26" t="s">
        <v>177</v>
      </c>
      <c r="D55" s="26" t="s">
        <v>242</v>
      </c>
      <c r="E55" s="26">
        <f>IFERROR(INDEX('файл остатки'!$A$5:$FG$265,MATCH($O$1,'файл остатки'!$A$5:$A$228,0),MATCH(D55,'файл остатки'!$A$5:$FG$5,0)), 0)</f>
        <v>-271.2</v>
      </c>
      <c r="F55" s="26">
        <f>IFERROR(INDEX('файл остатки'!$A$5:$FG$265,MATCH($O$2,'файл остатки'!$A$5:$A$228,0),MATCH(D55,'файл остатки'!$A$5:$FG$5,0)), 0)</f>
        <v>0</v>
      </c>
      <c r="G55" s="26">
        <f t="shared" si="3"/>
        <v>-271.2</v>
      </c>
      <c r="H55" s="26">
        <v>0</v>
      </c>
    </row>
    <row r="56" spans="1:19" x14ac:dyDescent="0.2">
      <c r="A56" s="6"/>
      <c r="B56" s="6"/>
      <c r="C56" s="26" t="s">
        <v>176</v>
      </c>
      <c r="D56" s="26" t="s">
        <v>245</v>
      </c>
      <c r="E56" s="26">
        <f>IFERROR(INDEX('файл остатки'!$A$5:$FG$265,MATCH($O$1,'файл остатки'!$A$5:$A$228,0),MATCH(D56,'файл остатки'!$A$5:$FG$5,0)), 0)</f>
        <v>-80.8</v>
      </c>
      <c r="F56" s="26">
        <f>IFERROR(INDEX('файл остатки'!$A$5:$FG$265,MATCH($O$2,'файл остатки'!$A$5:$A$228,0),MATCH(D56,'файл остатки'!$A$5:$FG$5,0)), 0)</f>
        <v>0</v>
      </c>
      <c r="G56" s="26">
        <f t="shared" si="3"/>
        <v>-80.8</v>
      </c>
      <c r="H56" s="26">
        <v>0</v>
      </c>
    </row>
    <row r="57" spans="1:19" x14ac:dyDescent="0.2">
      <c r="A57" s="6"/>
      <c r="B57" s="6"/>
      <c r="C57" s="26" t="s">
        <v>174</v>
      </c>
      <c r="D57" s="26" t="s">
        <v>246</v>
      </c>
      <c r="E57" s="26">
        <f>IFERROR(INDEX('файл остатки'!$A$5:$FG$265,MATCH($O$1,'файл остатки'!$A$5:$A$228,0),MATCH(D57,'файл остатки'!$A$5:$FG$5,0)), 0)</f>
        <v>-129.6</v>
      </c>
      <c r="F57" s="26">
        <f>IFERROR(INDEX('файл остатки'!$A$5:$FG$265,MATCH($O$2,'файл остатки'!$A$5:$A$228,0),MATCH(D57,'файл остатки'!$A$5:$FG$5,0)), 0)</f>
        <v>0</v>
      </c>
      <c r="G57" s="26">
        <f t="shared" si="3"/>
        <v>-129.6</v>
      </c>
      <c r="H57" s="26">
        <v>0</v>
      </c>
    </row>
    <row r="58" spans="1:19" x14ac:dyDescent="0.2">
      <c r="A58" s="6"/>
      <c r="B58" s="6"/>
      <c r="C58" s="26" t="s">
        <v>165</v>
      </c>
      <c r="D58" s="26" t="s">
        <v>247</v>
      </c>
      <c r="E58" s="26">
        <f>IFERROR(INDEX('файл остатки'!$A$5:$FG$265,MATCH($O$1,'файл остатки'!$A$5:$A$228,0),MATCH(D58,'файл остатки'!$A$5:$FG$5,0)), 0)</f>
        <v>-223.5</v>
      </c>
      <c r="F58" s="26">
        <f>IFERROR(INDEX('файл остатки'!$A$5:$FG$265,MATCH($O$2,'файл остатки'!$A$5:$A$228,0),MATCH(D58,'файл остатки'!$A$5:$FG$5,0)), 0)</f>
        <v>0</v>
      </c>
      <c r="G58" s="26">
        <f t="shared" si="3"/>
        <v>-223.5</v>
      </c>
      <c r="H58" s="26">
        <v>0</v>
      </c>
    </row>
    <row r="61" spans="1:19" ht="14.5" customHeight="1" x14ac:dyDescent="0.2">
      <c r="A61" s="6" t="s">
        <v>652</v>
      </c>
      <c r="B61" s="1" t="s">
        <v>156</v>
      </c>
      <c r="C61" s="19" t="s">
        <v>167</v>
      </c>
      <c r="D61" s="19" t="s">
        <v>219</v>
      </c>
      <c r="E61" s="19">
        <f>IFERROR(INDEX('файл остатки'!$A$5:$FG$265,MATCH($O$1,'файл остатки'!$A$5:$A$228,0),MATCH(D61,'файл остатки'!$A$5:$FG$5,0)), 0)</f>
        <v>338.78</v>
      </c>
      <c r="F61" s="19">
        <f>IFERROR(INDEX('файл остатки'!$A$5:$FG$265,MATCH($O$2,'файл остатки'!$A$5:$A$228,0),MATCH(D61,'файл остатки'!$A$5:$FG$5,0)), 0)</f>
        <v>284.03142857142899</v>
      </c>
      <c r="G61" s="19">
        <v>0</v>
      </c>
      <c r="H61" s="19">
        <v>0</v>
      </c>
      <c r="J61" s="20">
        <v>850</v>
      </c>
      <c r="K61" s="20">
        <f>-(G61 + G62) / J61</f>
        <v>0</v>
      </c>
      <c r="L61" s="20">
        <f>ROUND(K61, 0)</f>
        <v>0</v>
      </c>
      <c r="R61" s="20" t="s">
        <v>653</v>
      </c>
      <c r="S61" s="20">
        <v>17</v>
      </c>
    </row>
    <row r="62" spans="1:19" x14ac:dyDescent="0.2">
      <c r="A62" s="6"/>
      <c r="B62" s="6"/>
      <c r="C62" s="19" t="s">
        <v>654</v>
      </c>
      <c r="D62" s="19" t="s">
        <v>220</v>
      </c>
      <c r="E62" s="19">
        <f>IFERROR(INDEX('файл остатки'!$A$5:$FG$265,MATCH($O$1,'файл остатки'!$A$5:$A$228,0),MATCH(D62,'файл остатки'!$A$5:$FG$5,0)), 0)</f>
        <v>6.4</v>
      </c>
      <c r="F62" s="19">
        <f>IFERROR(INDEX('файл остатки'!$A$5:$FG$265,MATCH($O$2,'файл остатки'!$A$5:$A$228,0),MATCH(D62,'файл остатки'!$A$5:$FG$5,0)), 0)</f>
        <v>0</v>
      </c>
      <c r="G62" s="19">
        <v>0</v>
      </c>
      <c r="H62" s="19">
        <f>MIN(E62, 0)</f>
        <v>0</v>
      </c>
    </row>
    <row r="65" spans="1:19" ht="14.5" customHeight="1" x14ac:dyDescent="0.2">
      <c r="A65" s="6" t="s">
        <v>652</v>
      </c>
      <c r="B65" s="5" t="s">
        <v>642</v>
      </c>
      <c r="C65" s="24" t="s">
        <v>167</v>
      </c>
      <c r="D65" s="24" t="s">
        <v>223</v>
      </c>
      <c r="E65" s="24">
        <f>IFERROR(INDEX('файл остатки'!$A$5:$FG$265,MATCH($O$1,'файл остатки'!$A$5:$A$228,0),MATCH(D65,'файл остатки'!$A$5:$FG$5,0)), 0)</f>
        <v>-1213.875</v>
      </c>
      <c r="F65" s="24">
        <f>IFERROR(INDEX('файл остатки'!$A$5:$FG$265,MATCH($O$2,'файл остатки'!$A$5:$A$228,0),MATCH(D65,'файл остатки'!$A$5:$FG$5,0)), 0)</f>
        <v>0</v>
      </c>
      <c r="G65" s="24">
        <f>MIN(E65, 0)</f>
        <v>-1213.875</v>
      </c>
      <c r="H65" s="24">
        <v>0</v>
      </c>
      <c r="J65" s="20">
        <v>1000</v>
      </c>
      <c r="K65" s="20">
        <f>-(G65 + G66 + G67) / J65</f>
        <v>2.3202750000000001</v>
      </c>
      <c r="L65" s="20">
        <f>ROUND(K65, 0)</f>
        <v>2</v>
      </c>
      <c r="R65" s="20" t="s">
        <v>655</v>
      </c>
      <c r="S65" s="20">
        <v>18</v>
      </c>
    </row>
    <row r="66" spans="1:19" x14ac:dyDescent="0.2">
      <c r="A66" s="6"/>
      <c r="B66" s="5"/>
      <c r="C66" s="24" t="s">
        <v>167</v>
      </c>
      <c r="D66" s="24" t="s">
        <v>236</v>
      </c>
      <c r="E66" s="24">
        <f>IFERROR(INDEX('файл остатки'!$A$5:$FG$265,MATCH($O$1,'файл остатки'!$A$5:$A$228,0),MATCH(D66,'файл остатки'!$A$5:$FG$5,0)), 0)</f>
        <v>-83.4</v>
      </c>
      <c r="F66" s="24">
        <f>IFERROR(INDEX('файл остатки'!$A$5:$FG$265,MATCH($O$2,'файл остатки'!$A$5:$A$228,0),MATCH(D66,'файл остатки'!$A$5:$FG$5,0)), 0)</f>
        <v>0</v>
      </c>
      <c r="G66" s="24">
        <f>MIN(E66, 0)</f>
        <v>-83.4</v>
      </c>
      <c r="H66" s="24">
        <v>0</v>
      </c>
    </row>
    <row r="67" spans="1:19" x14ac:dyDescent="0.2">
      <c r="A67" s="6"/>
      <c r="B67" s="25" t="s">
        <v>158</v>
      </c>
      <c r="C67" s="26" t="s">
        <v>167</v>
      </c>
      <c r="D67" s="26" t="s">
        <v>237</v>
      </c>
      <c r="E67" s="26">
        <f>IFERROR(INDEX('файл остатки'!$A$5:$FG$265,MATCH($O$1,'файл остатки'!$A$5:$A$228,0),MATCH(D67,'файл остатки'!$A$5:$FG$5,0)), 0)</f>
        <v>-1023</v>
      </c>
      <c r="F67" s="26">
        <f>IFERROR(INDEX('файл остатки'!$A$5:$FG$265,MATCH($O$2,'файл остатки'!$A$5:$A$228,0),MATCH(D67,'файл остатки'!$A$5:$FG$5,0)), 0)</f>
        <v>0</v>
      </c>
      <c r="G67" s="26">
        <f>MIN(E67, 0)</f>
        <v>-1023</v>
      </c>
      <c r="H67" s="26">
        <v>0</v>
      </c>
    </row>
  </sheetData>
  <mergeCells count="17">
    <mergeCell ref="A61:A62"/>
    <mergeCell ref="B61:B62"/>
    <mergeCell ref="A65:A67"/>
    <mergeCell ref="B65:B66"/>
    <mergeCell ref="A23:A41"/>
    <mergeCell ref="B23:B26"/>
    <mergeCell ref="B27:B34"/>
    <mergeCell ref="B35:B41"/>
    <mergeCell ref="A44:A58"/>
    <mergeCell ref="B44:B51"/>
    <mergeCell ref="B52:B58"/>
    <mergeCell ref="A2:A3"/>
    <mergeCell ref="A4:A10"/>
    <mergeCell ref="B4:B7"/>
    <mergeCell ref="B8:B10"/>
    <mergeCell ref="A13:A20"/>
    <mergeCell ref="B14:B2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19"/>
  <sheetViews>
    <sheetView zoomScale="90" zoomScaleNormal="90" workbookViewId="0">
      <pane xSplit="16" ySplit="1" topLeftCell="Q20" activePane="bottomRight" state="frozen"/>
      <selection pane="topRight" activeCell="Q1" sqref="Q1"/>
      <selection pane="bottomLeft" activeCell="A20" sqref="A20"/>
      <selection pane="bottomRight" activeCell="Y11" sqref="Y11"/>
    </sheetView>
  </sheetViews>
  <sheetFormatPr baseColWidth="10" defaultColWidth="8.83203125" defaultRowHeight="15" x14ac:dyDescent="0.2"/>
  <cols>
    <col min="1" max="1" width="8.5" style="7" customWidth="1"/>
    <col min="2" max="2" width="15" style="7" customWidth="1"/>
    <col min="3" max="7" width="10.33203125" style="7" customWidth="1"/>
    <col min="8" max="8" width="43.1640625" style="7" customWidth="1"/>
    <col min="9" max="9" width="10.33203125" style="7" customWidth="1"/>
    <col min="10" max="11" width="8.6640625" style="7" customWidth="1"/>
    <col min="12" max="12" width="8.6640625" style="29" customWidth="1"/>
    <col min="13" max="13" width="8.6640625" style="30" customWidth="1"/>
    <col min="14" max="14" width="8.6640625" style="31" customWidth="1"/>
    <col min="15" max="15" width="1.83203125" style="7" hidden="1" customWidth="1"/>
    <col min="16" max="17" width="5.5" style="7" hidden="1" customWidth="1"/>
    <col min="18" max="18" width="5" style="7" hidden="1" customWidth="1"/>
    <col min="19" max="19" width="7.5" style="7" hidden="1" customWidth="1"/>
    <col min="20" max="20" width="3.1640625" style="7" hidden="1" customWidth="1"/>
    <col min="21" max="21" width="4.5" style="7" hidden="1" customWidth="1"/>
    <col min="22" max="22" width="6.6640625" style="7" hidden="1" customWidth="1"/>
    <col min="23" max="23" width="8.83203125" style="7" hidden="1" customWidth="1"/>
    <col min="24" max="24" width="8.5" style="7" hidden="1" customWidth="1"/>
    <col min="25" max="1025" width="8.5" style="7" customWidth="1"/>
  </cols>
  <sheetData>
    <row r="1" spans="1:24" ht="34.5" customHeight="1" x14ac:dyDescent="0.2">
      <c r="A1" s="32" t="s">
        <v>656</v>
      </c>
      <c r="B1" s="33" t="s">
        <v>626</v>
      </c>
      <c r="C1" s="33" t="s">
        <v>633</v>
      </c>
      <c r="D1" s="33" t="s">
        <v>127</v>
      </c>
      <c r="E1" s="33" t="s">
        <v>627</v>
      </c>
      <c r="F1" s="33" t="s">
        <v>657</v>
      </c>
      <c r="G1" s="33" t="s">
        <v>658</v>
      </c>
      <c r="H1" s="33" t="s">
        <v>659</v>
      </c>
      <c r="I1" s="33" t="s">
        <v>660</v>
      </c>
      <c r="J1" s="33" t="s">
        <v>661</v>
      </c>
      <c r="K1" s="33" t="s">
        <v>662</v>
      </c>
      <c r="L1" s="33" t="s">
        <v>663</v>
      </c>
      <c r="M1" s="34" t="s">
        <v>664</v>
      </c>
      <c r="N1" s="34" t="s">
        <v>665</v>
      </c>
      <c r="O1" s="33" t="s">
        <v>666</v>
      </c>
      <c r="Q1" s="33" t="s">
        <v>667</v>
      </c>
      <c r="R1" s="33" t="s">
        <v>668</v>
      </c>
      <c r="S1" s="33">
        <v>0</v>
      </c>
      <c r="T1" s="32" t="s">
        <v>669</v>
      </c>
      <c r="U1" s="32" t="s">
        <v>670</v>
      </c>
      <c r="V1" s="32" t="s">
        <v>671</v>
      </c>
      <c r="W1" s="32" t="s">
        <v>672</v>
      </c>
      <c r="X1" s="35" t="s">
        <v>673</v>
      </c>
    </row>
    <row r="2" spans="1:24" ht="13.75" customHeight="1" x14ac:dyDescent="0.2">
      <c r="A2" s="36">
        <f t="shared" ref="A2:A36" ca="1" si="0">IF(O2="-", "", 1 + SUM(INDIRECT(ADDRESS(2,COLUMN(R2)) &amp; ":" &amp; ADDRESS(ROW(),COLUMN(R2)))))</f>
        <v>1</v>
      </c>
      <c r="B2" s="37" t="s">
        <v>641</v>
      </c>
      <c r="C2" s="36">
        <v>1000</v>
      </c>
      <c r="D2" s="36" t="s">
        <v>642</v>
      </c>
      <c r="E2" s="36" t="s">
        <v>674</v>
      </c>
      <c r="F2" s="36" t="s">
        <v>674</v>
      </c>
      <c r="G2" s="36" t="s">
        <v>675</v>
      </c>
      <c r="H2" s="36" t="s">
        <v>233</v>
      </c>
      <c r="I2" s="36">
        <v>44</v>
      </c>
      <c r="J2" s="29" t="str">
        <f t="shared" ref="J2:J33" ca="1" si="1">IF(M2="", IF(O2="","",X2+(INDIRECT("S" &amp; ROW() - 1) - S2)),IF(O2="", "", INDIRECT("S" &amp; ROW() - 1) - S2))</f>
        <v/>
      </c>
      <c r="K2" s="38">
        <v>1</v>
      </c>
      <c r="M2" s="39"/>
      <c r="N2" s="39" t="str">
        <f t="shared" ref="N2:N33" ca="1" si="2">IF(M2="", IF(X2=0, "", X2), IF(V2 = "", "", IF(V2/U2 = 0, "", V2/U2)))</f>
        <v/>
      </c>
      <c r="P2" s="7">
        <f t="shared" ref="P2:P33" si="3">IF(O2 = "-", -W2,I2)</f>
        <v>44</v>
      </c>
      <c r="Q2" s="7">
        <f t="shared" ref="Q2:Q33" ca="1" si="4">IF(O2 = "-", SUM(INDIRECT(ADDRESS(2,COLUMN(P2)) &amp; ":" &amp; ADDRESS(ROW(),COLUMN(P2)))), 0)</f>
        <v>0</v>
      </c>
      <c r="R2" s="7">
        <f t="shared" ref="R2:R33" si="5">IF(O2="-",1,0)</f>
        <v>0</v>
      </c>
      <c r="S2" s="7">
        <f t="shared" ref="S2:S33" ca="1" si="6">IF(Q2 = 0, INDIRECT("S" &amp; ROW() - 1), Q2)</f>
        <v>0</v>
      </c>
      <c r="T2" s="7" t="str">
        <f>IF(H2="","",VLOOKUP(H2,'Вода SKU'!$A$1:$B$150,2,0))</f>
        <v>3.3, Альче, без лактозы</v>
      </c>
      <c r="U2" s="7">
        <f t="shared" ref="U2:U33" si="7">8000/1000</f>
        <v>8</v>
      </c>
      <c r="V2" s="7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7">
        <f t="shared" ref="W2:W33" si="9">IF(V2 = "", "", V2/U2)</f>
        <v>0</v>
      </c>
      <c r="X2" s="7" t="str">
        <f t="shared" ref="X2:X33" ca="1" si="10">IF(O2="", "", MAX(ROUND(-(INDIRECT("S" &amp; ROW() - 1) - S2)/1000, 0), 1) * 1000)</f>
        <v/>
      </c>
    </row>
    <row r="3" spans="1:24" ht="13.75" customHeight="1" x14ac:dyDescent="0.2">
      <c r="A3" s="36">
        <f t="shared" ca="1" si="0"/>
        <v>1</v>
      </c>
      <c r="B3" s="36" t="s">
        <v>641</v>
      </c>
      <c r="C3" s="36">
        <v>1000</v>
      </c>
      <c r="D3" s="36" t="s">
        <v>642</v>
      </c>
      <c r="E3" s="36" t="s">
        <v>674</v>
      </c>
      <c r="F3" s="36" t="s">
        <v>674</v>
      </c>
      <c r="G3" s="36" t="s">
        <v>675</v>
      </c>
      <c r="H3" s="36" t="s">
        <v>224</v>
      </c>
      <c r="I3" s="36">
        <v>339</v>
      </c>
      <c r="J3" s="29" t="str">
        <f t="shared" ca="1" si="1"/>
        <v/>
      </c>
      <c r="K3" s="38">
        <v>1</v>
      </c>
      <c r="M3" s="40"/>
      <c r="N3" s="39" t="str">
        <f t="shared" ca="1" si="2"/>
        <v/>
      </c>
      <c r="P3" s="7">
        <f t="shared" si="3"/>
        <v>339</v>
      </c>
      <c r="Q3" s="7">
        <f t="shared" ca="1" si="4"/>
        <v>0</v>
      </c>
      <c r="R3" s="7">
        <f t="shared" si="5"/>
        <v>0</v>
      </c>
      <c r="S3" s="7">
        <f t="shared" ca="1" si="6"/>
        <v>0</v>
      </c>
      <c r="T3" s="7" t="str">
        <f>IF(H3="","",VLOOKUP(H3,'Вода SKU'!$A$1:$B$150,2,0))</f>
        <v>3.3, Альче, без лактозы</v>
      </c>
      <c r="U3" s="7">
        <f t="shared" si="7"/>
        <v>8</v>
      </c>
      <c r="V3" s="7">
        <f t="shared" si="8"/>
        <v>0</v>
      </c>
      <c r="W3" s="7">
        <f t="shared" si="9"/>
        <v>0</v>
      </c>
      <c r="X3" s="7" t="str">
        <f t="shared" ca="1" si="10"/>
        <v/>
      </c>
    </row>
    <row r="4" spans="1:24" ht="13.75" customHeight="1" x14ac:dyDescent="0.2">
      <c r="A4" s="36">
        <f t="shared" ca="1" si="0"/>
        <v>1</v>
      </c>
      <c r="B4" s="36" t="s">
        <v>641</v>
      </c>
      <c r="C4" s="36">
        <v>1000</v>
      </c>
      <c r="D4" s="36" t="s">
        <v>642</v>
      </c>
      <c r="E4" s="36" t="s">
        <v>674</v>
      </c>
      <c r="F4" s="36" t="s">
        <v>674</v>
      </c>
      <c r="G4" s="36" t="s">
        <v>675</v>
      </c>
      <c r="H4" s="36" t="s">
        <v>235</v>
      </c>
      <c r="I4" s="36">
        <v>430</v>
      </c>
      <c r="J4" s="29" t="str">
        <f t="shared" ca="1" si="1"/>
        <v/>
      </c>
      <c r="K4" s="38">
        <v>1</v>
      </c>
      <c r="M4" s="40"/>
      <c r="N4" s="39" t="str">
        <f t="shared" ca="1" si="2"/>
        <v/>
      </c>
      <c r="P4" s="7">
        <f t="shared" si="3"/>
        <v>430</v>
      </c>
      <c r="Q4" s="7">
        <f t="shared" ca="1" si="4"/>
        <v>0</v>
      </c>
      <c r="R4" s="7">
        <f t="shared" si="5"/>
        <v>0</v>
      </c>
      <c r="S4" s="7">
        <f t="shared" ca="1" si="6"/>
        <v>0</v>
      </c>
      <c r="T4" s="7" t="str">
        <f>IF(H4="","",VLOOKUP(H4,'Вода SKU'!$A$1:$B$150,2,0))</f>
        <v>3.3, Альче, без лактозы</v>
      </c>
      <c r="U4" s="7">
        <f t="shared" si="7"/>
        <v>8</v>
      </c>
      <c r="V4" s="7">
        <f t="shared" si="8"/>
        <v>0</v>
      </c>
      <c r="W4" s="7">
        <f t="shared" si="9"/>
        <v>0</v>
      </c>
      <c r="X4" s="7" t="str">
        <f t="shared" ca="1" si="10"/>
        <v/>
      </c>
    </row>
    <row r="5" spans="1:24" ht="13.75" customHeight="1" x14ac:dyDescent="0.2">
      <c r="A5" s="41">
        <f t="shared" ca="1" si="0"/>
        <v>1</v>
      </c>
      <c r="B5" s="41" t="s">
        <v>641</v>
      </c>
      <c r="C5" s="41">
        <v>1000</v>
      </c>
      <c r="D5" s="41" t="s">
        <v>158</v>
      </c>
      <c r="E5" s="41" t="s">
        <v>676</v>
      </c>
      <c r="F5" s="41" t="s">
        <v>676</v>
      </c>
      <c r="G5" s="41" t="s">
        <v>675</v>
      </c>
      <c r="H5" s="41" t="s">
        <v>244</v>
      </c>
      <c r="I5" s="41">
        <v>37</v>
      </c>
      <c r="J5" s="29" t="str">
        <f t="shared" ca="1" si="1"/>
        <v/>
      </c>
      <c r="K5" s="38">
        <v>1</v>
      </c>
      <c r="M5" s="40"/>
      <c r="N5" s="39" t="str">
        <f t="shared" ca="1" si="2"/>
        <v/>
      </c>
      <c r="P5" s="7">
        <f t="shared" si="3"/>
        <v>37</v>
      </c>
      <c r="Q5" s="7">
        <f t="shared" ca="1" si="4"/>
        <v>0</v>
      </c>
      <c r="R5" s="7">
        <f t="shared" si="5"/>
        <v>0</v>
      </c>
      <c r="S5" s="7">
        <f t="shared" ca="1" si="6"/>
        <v>0</v>
      </c>
      <c r="T5" s="7" t="str">
        <f>IF(H5="","",VLOOKUP(H5,'Вода SKU'!$A$1:$B$150,2,0))</f>
        <v>3.3, Альче, без лактозы</v>
      </c>
      <c r="U5" s="7">
        <f t="shared" si="7"/>
        <v>8</v>
      </c>
      <c r="V5" s="7">
        <f t="shared" si="8"/>
        <v>0</v>
      </c>
      <c r="W5" s="7">
        <f t="shared" si="9"/>
        <v>0</v>
      </c>
      <c r="X5" s="7" t="str">
        <f t="shared" ca="1" si="10"/>
        <v/>
      </c>
    </row>
    <row r="6" spans="1:24" ht="13.75" customHeight="1" x14ac:dyDescent="0.2">
      <c r="A6" s="41">
        <f t="shared" ca="1" si="0"/>
        <v>1</v>
      </c>
      <c r="B6" s="41" t="s">
        <v>641</v>
      </c>
      <c r="C6" s="41">
        <v>1000</v>
      </c>
      <c r="D6" s="41" t="s">
        <v>158</v>
      </c>
      <c r="E6" s="41" t="s">
        <v>676</v>
      </c>
      <c r="F6" s="41" t="s">
        <v>676</v>
      </c>
      <c r="G6" s="41" t="s">
        <v>675</v>
      </c>
      <c r="H6" s="41" t="s">
        <v>238</v>
      </c>
      <c r="I6" s="41">
        <v>97</v>
      </c>
      <c r="J6" s="29" t="str">
        <f t="shared" ca="1" si="1"/>
        <v/>
      </c>
      <c r="K6" s="38">
        <v>1</v>
      </c>
      <c r="M6" s="40"/>
      <c r="N6" s="39" t="str">
        <f t="shared" ca="1" si="2"/>
        <v/>
      </c>
      <c r="P6" s="7">
        <f t="shared" si="3"/>
        <v>97</v>
      </c>
      <c r="Q6" s="7">
        <f t="shared" ca="1" si="4"/>
        <v>0</v>
      </c>
      <c r="R6" s="7">
        <f t="shared" si="5"/>
        <v>0</v>
      </c>
      <c r="S6" s="7">
        <f t="shared" ca="1" si="6"/>
        <v>0</v>
      </c>
      <c r="T6" s="7" t="str">
        <f>IF(H6="","",VLOOKUP(H6,'Вода SKU'!$A$1:$B$150,2,0))</f>
        <v>3.3, Альче, без лактозы</v>
      </c>
      <c r="U6" s="7">
        <f t="shared" si="7"/>
        <v>8</v>
      </c>
      <c r="V6" s="7">
        <f t="shared" si="8"/>
        <v>0</v>
      </c>
      <c r="W6" s="7">
        <f t="shared" si="9"/>
        <v>0</v>
      </c>
      <c r="X6" s="7" t="str">
        <f t="shared" ca="1" si="10"/>
        <v/>
      </c>
    </row>
    <row r="7" spans="1:24" ht="13.75" customHeight="1" x14ac:dyDescent="0.2">
      <c r="A7" s="36">
        <f t="shared" ca="1" si="0"/>
        <v>1</v>
      </c>
      <c r="B7" s="36" t="s">
        <v>641</v>
      </c>
      <c r="C7" s="36">
        <v>1000</v>
      </c>
      <c r="D7" s="36" t="s">
        <v>642</v>
      </c>
      <c r="E7" s="36" t="s">
        <v>674</v>
      </c>
      <c r="F7" s="36" t="s">
        <v>674</v>
      </c>
      <c r="G7" s="36" t="s">
        <v>675</v>
      </c>
      <c r="H7" s="36" t="s">
        <v>229</v>
      </c>
      <c r="I7" s="36">
        <v>53</v>
      </c>
      <c r="J7" s="29" t="str">
        <f t="shared" ca="1" si="1"/>
        <v/>
      </c>
      <c r="K7" s="38">
        <v>1</v>
      </c>
      <c r="M7" s="40"/>
      <c r="N7" s="39" t="str">
        <f t="shared" ca="1" si="2"/>
        <v/>
      </c>
      <c r="P7" s="7">
        <f t="shared" si="3"/>
        <v>53</v>
      </c>
      <c r="Q7" s="7">
        <f t="shared" ca="1" si="4"/>
        <v>0</v>
      </c>
      <c r="R7" s="7">
        <f t="shared" si="5"/>
        <v>0</v>
      </c>
      <c r="S7" s="7">
        <f t="shared" ca="1" si="6"/>
        <v>0</v>
      </c>
      <c r="T7" s="7" t="str">
        <f>IF(H7="","",VLOOKUP(H7,'Вода SKU'!$A$1:$B$150,2,0))</f>
        <v>3.3, Сакко</v>
      </c>
      <c r="U7" s="7">
        <f t="shared" si="7"/>
        <v>8</v>
      </c>
      <c r="V7" s="7">
        <f t="shared" si="8"/>
        <v>0</v>
      </c>
      <c r="W7" s="7">
        <f t="shared" si="9"/>
        <v>0</v>
      </c>
      <c r="X7" s="7" t="str">
        <f t="shared" ca="1" si="10"/>
        <v/>
      </c>
    </row>
    <row r="8" spans="1:24" ht="13.75" customHeight="1" x14ac:dyDescent="0.2">
      <c r="A8" s="38" t="str">
        <f t="shared" ca="1" si="0"/>
        <v/>
      </c>
      <c r="B8" s="38" t="s">
        <v>677</v>
      </c>
      <c r="C8" s="38" t="s">
        <v>677</v>
      </c>
      <c r="D8" s="38" t="s">
        <v>677</v>
      </c>
      <c r="E8" s="38" t="s">
        <v>677</v>
      </c>
      <c r="F8" s="38" t="s">
        <v>677</v>
      </c>
      <c r="G8" s="38" t="s">
        <v>677</v>
      </c>
      <c r="H8" s="38" t="s">
        <v>677</v>
      </c>
      <c r="J8" s="29">
        <f t="shared" ca="1" si="1"/>
        <v>0</v>
      </c>
      <c r="K8" s="38"/>
      <c r="M8" s="42">
        <v>8000</v>
      </c>
      <c r="N8" s="39">
        <f t="shared" si="2"/>
        <v>1000</v>
      </c>
      <c r="O8" s="38" t="s">
        <v>677</v>
      </c>
      <c r="P8" s="7">
        <f t="shared" si="3"/>
        <v>-1000</v>
      </c>
      <c r="Q8" s="7">
        <f t="shared" ca="1" si="4"/>
        <v>0</v>
      </c>
      <c r="R8" s="7">
        <f t="shared" si="5"/>
        <v>1</v>
      </c>
      <c r="S8" s="7">
        <f t="shared" ca="1" si="6"/>
        <v>0</v>
      </c>
      <c r="T8" s="7" t="str">
        <f>IF(H8="","",VLOOKUP(H8,'Вода SKU'!$A$1:$B$150,2,0))</f>
        <v>-</v>
      </c>
      <c r="U8" s="7">
        <f t="shared" si="7"/>
        <v>8</v>
      </c>
      <c r="V8" s="7">
        <f t="shared" si="8"/>
        <v>8000</v>
      </c>
      <c r="W8" s="7">
        <f t="shared" si="9"/>
        <v>1000</v>
      </c>
      <c r="X8" s="7">
        <f t="shared" ca="1" si="10"/>
        <v>1000</v>
      </c>
    </row>
    <row r="9" spans="1:24" ht="13.75" customHeight="1" x14ac:dyDescent="0.2">
      <c r="A9" s="36">
        <f t="shared" ca="1" si="0"/>
        <v>2</v>
      </c>
      <c r="B9" s="36" t="s">
        <v>650</v>
      </c>
      <c r="C9" s="36">
        <v>1000</v>
      </c>
      <c r="D9" s="36" t="s">
        <v>642</v>
      </c>
      <c r="E9" s="36" t="s">
        <v>674</v>
      </c>
      <c r="F9" s="36" t="s">
        <v>674</v>
      </c>
      <c r="G9" s="36" t="s">
        <v>675</v>
      </c>
      <c r="H9" s="36" t="s">
        <v>229</v>
      </c>
      <c r="I9" s="36">
        <v>119</v>
      </c>
      <c r="J9" s="29" t="str">
        <f t="shared" ca="1" si="1"/>
        <v/>
      </c>
      <c r="K9" s="38">
        <v>1</v>
      </c>
      <c r="M9" s="40"/>
      <c r="N9" s="39" t="str">
        <f t="shared" ca="1" si="2"/>
        <v/>
      </c>
      <c r="P9" s="7">
        <f t="shared" si="3"/>
        <v>119</v>
      </c>
      <c r="Q9" s="7">
        <f t="shared" ca="1" si="4"/>
        <v>0</v>
      </c>
      <c r="R9" s="7">
        <f t="shared" si="5"/>
        <v>0</v>
      </c>
      <c r="S9" s="7">
        <f t="shared" ca="1" si="6"/>
        <v>0</v>
      </c>
      <c r="T9" s="7" t="str">
        <f>IF(H9="","",VLOOKUP(H9,'Вода SKU'!$A$1:$B$150,2,0))</f>
        <v>3.3, Сакко</v>
      </c>
      <c r="U9" s="7">
        <f t="shared" si="7"/>
        <v>8</v>
      </c>
      <c r="V9" s="7">
        <f t="shared" si="8"/>
        <v>0</v>
      </c>
      <c r="W9" s="7">
        <f t="shared" si="9"/>
        <v>0</v>
      </c>
      <c r="X9" s="7" t="str">
        <f t="shared" ca="1" si="10"/>
        <v/>
      </c>
    </row>
    <row r="10" spans="1:24" ht="13.75" customHeight="1" x14ac:dyDescent="0.2">
      <c r="A10" s="36">
        <f t="shared" ca="1" si="0"/>
        <v>2</v>
      </c>
      <c r="B10" s="36" t="s">
        <v>650</v>
      </c>
      <c r="C10" s="36">
        <v>1000</v>
      </c>
      <c r="D10" s="36" t="s">
        <v>642</v>
      </c>
      <c r="E10" s="36" t="s">
        <v>674</v>
      </c>
      <c r="F10" s="36" t="s">
        <v>674</v>
      </c>
      <c r="G10" s="36" t="s">
        <v>675</v>
      </c>
      <c r="H10" s="36" t="s">
        <v>228</v>
      </c>
      <c r="I10" s="36">
        <v>176</v>
      </c>
      <c r="J10" s="29" t="str">
        <f t="shared" ca="1" si="1"/>
        <v/>
      </c>
      <c r="K10" s="38">
        <v>1</v>
      </c>
      <c r="M10" s="40"/>
      <c r="N10" s="39" t="str">
        <f t="shared" ca="1" si="2"/>
        <v/>
      </c>
      <c r="P10" s="7">
        <f t="shared" si="3"/>
        <v>176</v>
      </c>
      <c r="Q10" s="7">
        <f t="shared" ca="1" si="4"/>
        <v>0</v>
      </c>
      <c r="R10" s="7">
        <f t="shared" si="5"/>
        <v>0</v>
      </c>
      <c r="S10" s="7">
        <f t="shared" ca="1" si="6"/>
        <v>0</v>
      </c>
      <c r="T10" s="7" t="str">
        <f>IF(H10="","",VLOOKUP(H10,'Вода SKU'!$A$1:$B$150,2,0))</f>
        <v>3.3, Сакко</v>
      </c>
      <c r="U10" s="7">
        <f t="shared" si="7"/>
        <v>8</v>
      </c>
      <c r="V10" s="7">
        <f t="shared" si="8"/>
        <v>0</v>
      </c>
      <c r="W10" s="7">
        <f t="shared" si="9"/>
        <v>0</v>
      </c>
      <c r="X10" s="7" t="str">
        <f t="shared" ca="1" si="10"/>
        <v/>
      </c>
    </row>
    <row r="11" spans="1:24" ht="13.75" customHeight="1" x14ac:dyDescent="0.2">
      <c r="A11" s="36">
        <f t="shared" ca="1" si="0"/>
        <v>2</v>
      </c>
      <c r="B11" s="36" t="s">
        <v>650</v>
      </c>
      <c r="C11" s="36">
        <v>1000</v>
      </c>
      <c r="D11" s="36" t="s">
        <v>642</v>
      </c>
      <c r="E11" s="36" t="s">
        <v>674</v>
      </c>
      <c r="F11" s="36" t="s">
        <v>674</v>
      </c>
      <c r="G11" s="36" t="s">
        <v>675</v>
      </c>
      <c r="H11" s="36" t="s">
        <v>225</v>
      </c>
      <c r="I11" s="36">
        <v>261</v>
      </c>
      <c r="J11" s="29" t="str">
        <f t="shared" ca="1" si="1"/>
        <v/>
      </c>
      <c r="K11" s="38">
        <v>1</v>
      </c>
      <c r="M11" s="40"/>
      <c r="N11" s="39" t="str">
        <f t="shared" ca="1" si="2"/>
        <v/>
      </c>
      <c r="P11" s="7">
        <f t="shared" si="3"/>
        <v>261</v>
      </c>
      <c r="Q11" s="7">
        <f t="shared" ca="1" si="4"/>
        <v>0</v>
      </c>
      <c r="R11" s="7">
        <f t="shared" si="5"/>
        <v>0</v>
      </c>
      <c r="S11" s="7">
        <f t="shared" ca="1" si="6"/>
        <v>0</v>
      </c>
      <c r="T11" s="7" t="str">
        <f>IF(H11="","",VLOOKUP(H11,'Вода SKU'!$A$1:$B$150,2,0))</f>
        <v>3.3, Сакко</v>
      </c>
      <c r="U11" s="7">
        <f t="shared" si="7"/>
        <v>8</v>
      </c>
      <c r="V11" s="7">
        <f t="shared" si="8"/>
        <v>0</v>
      </c>
      <c r="W11" s="7">
        <f t="shared" si="9"/>
        <v>0</v>
      </c>
      <c r="X11" s="7" t="str">
        <f t="shared" ca="1" si="10"/>
        <v/>
      </c>
    </row>
    <row r="12" spans="1:24" ht="13.75" customHeight="1" x14ac:dyDescent="0.2">
      <c r="A12" s="36">
        <f t="shared" ca="1" si="0"/>
        <v>2</v>
      </c>
      <c r="B12" s="36" t="s">
        <v>650</v>
      </c>
      <c r="C12" s="36">
        <v>1000</v>
      </c>
      <c r="D12" s="36" t="s">
        <v>642</v>
      </c>
      <c r="E12" s="36" t="s">
        <v>678</v>
      </c>
      <c r="F12" s="36" t="s">
        <v>678</v>
      </c>
      <c r="G12" s="36" t="s">
        <v>675</v>
      </c>
      <c r="H12" s="36" t="s">
        <v>231</v>
      </c>
      <c r="I12" s="36">
        <v>66</v>
      </c>
      <c r="J12" s="29" t="str">
        <f t="shared" ca="1" si="1"/>
        <v/>
      </c>
      <c r="K12" s="38">
        <v>1</v>
      </c>
      <c r="M12" s="40"/>
      <c r="N12" s="39" t="str">
        <f t="shared" ca="1" si="2"/>
        <v/>
      </c>
      <c r="P12" s="7">
        <f t="shared" si="3"/>
        <v>66</v>
      </c>
      <c r="Q12" s="7">
        <f t="shared" ca="1" si="4"/>
        <v>0</v>
      </c>
      <c r="R12" s="7">
        <f t="shared" si="5"/>
        <v>0</v>
      </c>
      <c r="S12" s="7">
        <f t="shared" ca="1" si="6"/>
        <v>0</v>
      </c>
      <c r="T12" s="7" t="str">
        <f>IF(H12="","",VLOOKUP(H12,'Вода SKU'!$A$1:$B$150,2,0))</f>
        <v>3.3, Сакко</v>
      </c>
      <c r="U12" s="7">
        <f t="shared" si="7"/>
        <v>8</v>
      </c>
      <c r="V12" s="7">
        <f t="shared" si="8"/>
        <v>0</v>
      </c>
      <c r="W12" s="7">
        <f t="shared" si="9"/>
        <v>0</v>
      </c>
      <c r="X12" s="7" t="str">
        <f t="shared" ca="1" si="10"/>
        <v/>
      </c>
    </row>
    <row r="13" spans="1:24" ht="13.75" customHeight="1" x14ac:dyDescent="0.2">
      <c r="A13" s="36">
        <f t="shared" ca="1" si="0"/>
        <v>2</v>
      </c>
      <c r="B13" s="36" t="s">
        <v>650</v>
      </c>
      <c r="C13" s="36">
        <v>1000</v>
      </c>
      <c r="D13" s="36" t="s">
        <v>642</v>
      </c>
      <c r="E13" s="36" t="s">
        <v>678</v>
      </c>
      <c r="F13" s="36" t="s">
        <v>678</v>
      </c>
      <c r="G13" s="36" t="s">
        <v>675</v>
      </c>
      <c r="H13" s="36" t="s">
        <v>227</v>
      </c>
      <c r="I13" s="36">
        <v>78</v>
      </c>
      <c r="J13" s="29" t="str">
        <f t="shared" ca="1" si="1"/>
        <v/>
      </c>
      <c r="K13" s="38">
        <v>1</v>
      </c>
      <c r="M13" s="40"/>
      <c r="N13" s="39" t="str">
        <f t="shared" ca="1" si="2"/>
        <v/>
      </c>
      <c r="P13" s="7">
        <f t="shared" si="3"/>
        <v>78</v>
      </c>
      <c r="Q13" s="7">
        <f t="shared" ca="1" si="4"/>
        <v>0</v>
      </c>
      <c r="R13" s="7">
        <f t="shared" si="5"/>
        <v>0</v>
      </c>
      <c r="S13" s="7">
        <f t="shared" ca="1" si="6"/>
        <v>0</v>
      </c>
      <c r="T13" s="7" t="str">
        <f>IF(H13="","",VLOOKUP(H13,'Вода SKU'!$A$1:$B$150,2,0))</f>
        <v>3.3, Сакко</v>
      </c>
      <c r="U13" s="7">
        <f t="shared" si="7"/>
        <v>8</v>
      </c>
      <c r="V13" s="7">
        <f t="shared" si="8"/>
        <v>0</v>
      </c>
      <c r="W13" s="7">
        <f t="shared" si="9"/>
        <v>0</v>
      </c>
      <c r="X13" s="7" t="str">
        <f t="shared" ca="1" si="10"/>
        <v/>
      </c>
    </row>
    <row r="14" spans="1:24" ht="13.75" customHeight="1" x14ac:dyDescent="0.2">
      <c r="A14" s="36">
        <f t="shared" ca="1" si="0"/>
        <v>2</v>
      </c>
      <c r="B14" s="36" t="s">
        <v>650</v>
      </c>
      <c r="C14" s="36">
        <v>1000</v>
      </c>
      <c r="D14" s="36" t="s">
        <v>642</v>
      </c>
      <c r="E14" s="36" t="s">
        <v>678</v>
      </c>
      <c r="F14" s="36" t="s">
        <v>678</v>
      </c>
      <c r="G14" s="36" t="s">
        <v>675</v>
      </c>
      <c r="H14" s="36" t="s">
        <v>230</v>
      </c>
      <c r="I14" s="36">
        <v>129</v>
      </c>
      <c r="J14" s="29" t="str">
        <f t="shared" ca="1" si="1"/>
        <v/>
      </c>
      <c r="K14" s="38">
        <v>1</v>
      </c>
      <c r="M14" s="40"/>
      <c r="N14" s="39" t="str">
        <f t="shared" ca="1" si="2"/>
        <v/>
      </c>
      <c r="P14" s="7">
        <f t="shared" si="3"/>
        <v>129</v>
      </c>
      <c r="Q14" s="7">
        <f t="shared" ca="1" si="4"/>
        <v>0</v>
      </c>
      <c r="R14" s="7">
        <f t="shared" si="5"/>
        <v>0</v>
      </c>
      <c r="S14" s="7">
        <f t="shared" ca="1" si="6"/>
        <v>0</v>
      </c>
      <c r="T14" s="7" t="str">
        <f>IF(H14="","",VLOOKUP(H14,'Вода SKU'!$A$1:$B$150,2,0))</f>
        <v>3.3, Сакко</v>
      </c>
      <c r="U14" s="7">
        <f t="shared" si="7"/>
        <v>8</v>
      </c>
      <c r="V14" s="7">
        <f t="shared" si="8"/>
        <v>0</v>
      </c>
      <c r="W14" s="7">
        <f t="shared" si="9"/>
        <v>0</v>
      </c>
      <c r="X14" s="7" t="str">
        <f t="shared" ca="1" si="10"/>
        <v/>
      </c>
    </row>
    <row r="15" spans="1:24" ht="13.75" customHeight="1" x14ac:dyDescent="0.2">
      <c r="A15" s="36">
        <f t="shared" ca="1" si="0"/>
        <v>2</v>
      </c>
      <c r="B15" s="36" t="s">
        <v>650</v>
      </c>
      <c r="C15" s="36">
        <v>1000</v>
      </c>
      <c r="D15" s="36" t="s">
        <v>642</v>
      </c>
      <c r="E15" s="36" t="s">
        <v>678</v>
      </c>
      <c r="F15" s="36" t="s">
        <v>678</v>
      </c>
      <c r="G15" s="36" t="s">
        <v>675</v>
      </c>
      <c r="H15" s="36" t="s">
        <v>232</v>
      </c>
      <c r="I15" s="36">
        <v>158</v>
      </c>
      <c r="J15" s="29" t="str">
        <f t="shared" ca="1" si="1"/>
        <v/>
      </c>
      <c r="K15" s="38">
        <v>1</v>
      </c>
      <c r="M15" s="40"/>
      <c r="N15" s="39" t="str">
        <f t="shared" ca="1" si="2"/>
        <v/>
      </c>
      <c r="P15" s="7">
        <f t="shared" si="3"/>
        <v>158</v>
      </c>
      <c r="Q15" s="7">
        <f t="shared" ca="1" si="4"/>
        <v>0</v>
      </c>
      <c r="R15" s="7">
        <f t="shared" si="5"/>
        <v>0</v>
      </c>
      <c r="S15" s="7">
        <f t="shared" ca="1" si="6"/>
        <v>0</v>
      </c>
      <c r="T15" s="7" t="str">
        <f>IF(H15="","",VLOOKUP(H15,'Вода SKU'!$A$1:$B$150,2,0))</f>
        <v>3.3, Сакко</v>
      </c>
      <c r="U15" s="7">
        <f t="shared" si="7"/>
        <v>8</v>
      </c>
      <c r="V15" s="7">
        <f t="shared" si="8"/>
        <v>0</v>
      </c>
      <c r="W15" s="7">
        <f t="shared" si="9"/>
        <v>0</v>
      </c>
      <c r="X15" s="7" t="str">
        <f t="shared" ca="1" si="10"/>
        <v/>
      </c>
    </row>
    <row r="16" spans="1:24" ht="13.75" customHeight="1" x14ac:dyDescent="0.2">
      <c r="A16" s="38" t="str">
        <f t="shared" ca="1" si="0"/>
        <v/>
      </c>
      <c r="B16" s="38" t="s">
        <v>677</v>
      </c>
      <c r="C16" s="38" t="s">
        <v>677</v>
      </c>
      <c r="D16" s="38" t="s">
        <v>677</v>
      </c>
      <c r="E16" s="38" t="s">
        <v>677</v>
      </c>
      <c r="F16" s="38" t="s">
        <v>677</v>
      </c>
      <c r="G16" s="38" t="s">
        <v>677</v>
      </c>
      <c r="H16" s="38" t="s">
        <v>677</v>
      </c>
      <c r="J16" s="29">
        <f t="shared" ca="1" si="1"/>
        <v>13</v>
      </c>
      <c r="K16" s="38"/>
      <c r="M16" s="42">
        <v>8000</v>
      </c>
      <c r="N16" s="39">
        <f t="shared" si="2"/>
        <v>1000</v>
      </c>
      <c r="O16" s="38" t="s">
        <v>677</v>
      </c>
      <c r="P16" s="7">
        <f t="shared" si="3"/>
        <v>-1000</v>
      </c>
      <c r="Q16" s="7">
        <f t="shared" ca="1" si="4"/>
        <v>-13</v>
      </c>
      <c r="R16" s="7">
        <f t="shared" si="5"/>
        <v>1</v>
      </c>
      <c r="S16" s="7">
        <f t="shared" ca="1" si="6"/>
        <v>-13</v>
      </c>
      <c r="T16" s="7" t="str">
        <f>IF(H16="","",VLOOKUP(H16,'Вода SKU'!$A$1:$B$150,2,0))</f>
        <v>-</v>
      </c>
      <c r="U16" s="7">
        <f t="shared" si="7"/>
        <v>8</v>
      </c>
      <c r="V16" s="7">
        <f t="shared" si="8"/>
        <v>8000</v>
      </c>
      <c r="W16" s="7">
        <f t="shared" si="9"/>
        <v>1000</v>
      </c>
      <c r="X16" s="7">
        <f t="shared" ca="1" si="10"/>
        <v>1000</v>
      </c>
    </row>
    <row r="17" spans="1:24" ht="13.75" customHeight="1" x14ac:dyDescent="0.2">
      <c r="A17" s="36">
        <f t="shared" ca="1" si="0"/>
        <v>3</v>
      </c>
      <c r="B17" s="36" t="s">
        <v>650</v>
      </c>
      <c r="C17" s="36">
        <v>1000</v>
      </c>
      <c r="D17" s="36" t="s">
        <v>642</v>
      </c>
      <c r="E17" s="36" t="s">
        <v>678</v>
      </c>
      <c r="F17" s="36" t="s">
        <v>678</v>
      </c>
      <c r="G17" s="36" t="s">
        <v>675</v>
      </c>
      <c r="H17" s="36" t="s">
        <v>226</v>
      </c>
      <c r="I17" s="36">
        <v>1000</v>
      </c>
      <c r="J17" s="29" t="str">
        <f t="shared" ca="1" si="1"/>
        <v/>
      </c>
      <c r="K17" s="38">
        <v>1</v>
      </c>
      <c r="M17" s="40"/>
      <c r="N17" s="39" t="str">
        <f t="shared" ca="1" si="2"/>
        <v/>
      </c>
      <c r="P17" s="7">
        <f t="shared" si="3"/>
        <v>1000</v>
      </c>
      <c r="Q17" s="7">
        <f t="shared" ca="1" si="4"/>
        <v>0</v>
      </c>
      <c r="R17" s="7">
        <f t="shared" si="5"/>
        <v>0</v>
      </c>
      <c r="S17" s="7">
        <f t="shared" ca="1" si="6"/>
        <v>-13</v>
      </c>
      <c r="T17" s="7" t="str">
        <f>IF(H17="","",VLOOKUP(H17,'Вода SKU'!$A$1:$B$150,2,0))</f>
        <v>3.3, Сакко</v>
      </c>
      <c r="U17" s="7">
        <f t="shared" si="7"/>
        <v>8</v>
      </c>
      <c r="V17" s="7">
        <f t="shared" si="8"/>
        <v>0</v>
      </c>
      <c r="W17" s="7">
        <f t="shared" si="9"/>
        <v>0</v>
      </c>
      <c r="X17" s="7" t="str">
        <f t="shared" ca="1" si="10"/>
        <v/>
      </c>
    </row>
    <row r="18" spans="1:24" ht="13.75" customHeight="1" x14ac:dyDescent="0.2">
      <c r="A18" s="38" t="str">
        <f t="shared" ca="1" si="0"/>
        <v/>
      </c>
      <c r="B18" s="38" t="s">
        <v>677</v>
      </c>
      <c r="C18" s="38" t="s">
        <v>677</v>
      </c>
      <c r="D18" s="38" t="s">
        <v>677</v>
      </c>
      <c r="E18" s="38" t="s">
        <v>677</v>
      </c>
      <c r="F18" s="38" t="s">
        <v>677</v>
      </c>
      <c r="G18" s="38" t="s">
        <v>677</v>
      </c>
      <c r="H18" s="38" t="s">
        <v>677</v>
      </c>
      <c r="J18" s="29">
        <f t="shared" ca="1" si="1"/>
        <v>0</v>
      </c>
      <c r="K18" s="38"/>
      <c r="M18" s="42">
        <v>8000</v>
      </c>
      <c r="N18" s="39">
        <f t="shared" si="2"/>
        <v>1000</v>
      </c>
      <c r="O18" s="38" t="s">
        <v>677</v>
      </c>
      <c r="P18" s="7">
        <f t="shared" si="3"/>
        <v>-1000</v>
      </c>
      <c r="Q18" s="7">
        <f t="shared" ca="1" si="4"/>
        <v>-13</v>
      </c>
      <c r="R18" s="7">
        <f t="shared" si="5"/>
        <v>1</v>
      </c>
      <c r="S18" s="7">
        <f t="shared" ca="1" si="6"/>
        <v>-13</v>
      </c>
      <c r="T18" s="7" t="str">
        <f>IF(H18="","",VLOOKUP(H18,'Вода SKU'!$A$1:$B$150,2,0))</f>
        <v>-</v>
      </c>
      <c r="U18" s="7">
        <f t="shared" si="7"/>
        <v>8</v>
      </c>
      <c r="V18" s="7">
        <f t="shared" si="8"/>
        <v>8000</v>
      </c>
      <c r="W18" s="7">
        <f t="shared" si="9"/>
        <v>1000</v>
      </c>
      <c r="X18" s="7">
        <f t="shared" ca="1" si="10"/>
        <v>1000</v>
      </c>
    </row>
    <row r="19" spans="1:24" ht="13.75" customHeight="1" x14ac:dyDescent="0.2">
      <c r="A19" s="36">
        <f t="shared" ca="1" si="0"/>
        <v>4</v>
      </c>
      <c r="B19" s="36" t="s">
        <v>652</v>
      </c>
      <c r="C19" s="36">
        <v>1000</v>
      </c>
      <c r="D19" s="36" t="s">
        <v>642</v>
      </c>
      <c r="E19" s="36" t="s">
        <v>679</v>
      </c>
      <c r="F19" s="36" t="s">
        <v>679</v>
      </c>
      <c r="G19" s="36" t="s">
        <v>680</v>
      </c>
      <c r="H19" s="36" t="s">
        <v>236</v>
      </c>
      <c r="I19" s="36">
        <v>83</v>
      </c>
      <c r="J19" s="29" t="str">
        <f t="shared" ca="1" si="1"/>
        <v/>
      </c>
      <c r="K19" s="38">
        <v>1</v>
      </c>
      <c r="M19" s="40"/>
      <c r="N19" s="39" t="str">
        <f t="shared" ca="1" si="2"/>
        <v/>
      </c>
      <c r="P19" s="7">
        <f t="shared" si="3"/>
        <v>83</v>
      </c>
      <c r="Q19" s="7">
        <f t="shared" ca="1" si="4"/>
        <v>0</v>
      </c>
      <c r="R19" s="7">
        <f t="shared" si="5"/>
        <v>0</v>
      </c>
      <c r="S19" s="7">
        <f t="shared" ca="1" si="6"/>
        <v>-13</v>
      </c>
      <c r="T19" s="7" t="str">
        <f>IF(H19="","",VLOOKUP(H19,'Вода SKU'!$A$1:$B$150,2,0))</f>
        <v>3.6, Альче</v>
      </c>
      <c r="U19" s="7">
        <f t="shared" si="7"/>
        <v>8</v>
      </c>
      <c r="V19" s="7">
        <f t="shared" si="8"/>
        <v>0</v>
      </c>
      <c r="W19" s="7">
        <f t="shared" si="9"/>
        <v>0</v>
      </c>
      <c r="X19" s="7" t="str">
        <f t="shared" ca="1" si="10"/>
        <v/>
      </c>
    </row>
    <row r="20" spans="1:24" ht="13.75" customHeight="1" x14ac:dyDescent="0.2">
      <c r="A20" s="36">
        <f t="shared" ca="1" si="0"/>
        <v>4</v>
      </c>
      <c r="B20" s="36" t="s">
        <v>652</v>
      </c>
      <c r="C20" s="36">
        <v>1000</v>
      </c>
      <c r="D20" s="36" t="s">
        <v>642</v>
      </c>
      <c r="E20" s="36" t="s">
        <v>674</v>
      </c>
      <c r="F20" s="36" t="s">
        <v>674</v>
      </c>
      <c r="G20" s="36" t="s">
        <v>675</v>
      </c>
      <c r="H20" s="36" t="s">
        <v>223</v>
      </c>
      <c r="I20" s="36">
        <v>917</v>
      </c>
      <c r="J20" s="29" t="str">
        <f t="shared" ca="1" si="1"/>
        <v/>
      </c>
      <c r="K20" s="38">
        <v>1</v>
      </c>
      <c r="M20" s="40"/>
      <c r="N20" s="39" t="str">
        <f t="shared" ca="1" si="2"/>
        <v/>
      </c>
      <c r="P20" s="7">
        <f t="shared" si="3"/>
        <v>917</v>
      </c>
      <c r="Q20" s="7">
        <f t="shared" ca="1" si="4"/>
        <v>0</v>
      </c>
      <c r="R20" s="7">
        <f t="shared" si="5"/>
        <v>0</v>
      </c>
      <c r="S20" s="7">
        <f t="shared" ca="1" si="6"/>
        <v>-13</v>
      </c>
      <c r="T20" s="7" t="str">
        <f>IF(H20="","",VLOOKUP(H20,'Вода SKU'!$A$1:$B$150,2,0))</f>
        <v>3.6, Альче</v>
      </c>
      <c r="U20" s="7">
        <f t="shared" si="7"/>
        <v>8</v>
      </c>
      <c r="V20" s="7">
        <f t="shared" si="8"/>
        <v>0</v>
      </c>
      <c r="W20" s="7">
        <f t="shared" si="9"/>
        <v>0</v>
      </c>
      <c r="X20" s="7" t="str">
        <f t="shared" ca="1" si="10"/>
        <v/>
      </c>
    </row>
    <row r="21" spans="1:24" ht="13.75" customHeight="1" x14ac:dyDescent="0.2">
      <c r="A21" s="38" t="str">
        <f t="shared" ca="1" si="0"/>
        <v/>
      </c>
      <c r="B21" s="38" t="s">
        <v>677</v>
      </c>
      <c r="C21" s="38" t="s">
        <v>677</v>
      </c>
      <c r="D21" s="38" t="s">
        <v>677</v>
      </c>
      <c r="E21" s="38" t="s">
        <v>677</v>
      </c>
      <c r="F21" s="38" t="s">
        <v>677</v>
      </c>
      <c r="G21" s="38" t="s">
        <v>677</v>
      </c>
      <c r="H21" s="38" t="s">
        <v>677</v>
      </c>
      <c r="J21" s="29">
        <f t="shared" ca="1" si="1"/>
        <v>0</v>
      </c>
      <c r="K21" s="38"/>
      <c r="M21" s="42">
        <v>8000</v>
      </c>
      <c r="N21" s="39">
        <f t="shared" si="2"/>
        <v>1000</v>
      </c>
      <c r="O21" s="38" t="s">
        <v>677</v>
      </c>
      <c r="P21" s="7">
        <f t="shared" si="3"/>
        <v>-1000</v>
      </c>
      <c r="Q21" s="7">
        <f t="shared" ca="1" si="4"/>
        <v>-13</v>
      </c>
      <c r="R21" s="7">
        <f t="shared" si="5"/>
        <v>1</v>
      </c>
      <c r="S21" s="7">
        <f t="shared" ca="1" si="6"/>
        <v>-13</v>
      </c>
      <c r="T21" s="7" t="str">
        <f>IF(H21="","",VLOOKUP(H21,'Вода SKU'!$A$1:$B$150,2,0))</f>
        <v>-</v>
      </c>
      <c r="U21" s="7">
        <f t="shared" si="7"/>
        <v>8</v>
      </c>
      <c r="V21" s="7">
        <f t="shared" si="8"/>
        <v>8000</v>
      </c>
      <c r="W21" s="7">
        <f t="shared" si="9"/>
        <v>1000</v>
      </c>
      <c r="X21" s="7">
        <f t="shared" ca="1" si="10"/>
        <v>1000</v>
      </c>
    </row>
    <row r="22" spans="1:24" ht="13.75" customHeight="1" x14ac:dyDescent="0.2">
      <c r="A22" s="36">
        <f t="shared" ca="1" si="0"/>
        <v>5</v>
      </c>
      <c r="B22" s="36" t="s">
        <v>652</v>
      </c>
      <c r="C22" s="36">
        <v>1000</v>
      </c>
      <c r="D22" s="36" t="s">
        <v>642</v>
      </c>
      <c r="E22" s="36" t="s">
        <v>674</v>
      </c>
      <c r="F22" s="36" t="s">
        <v>674</v>
      </c>
      <c r="G22" s="36" t="s">
        <v>675</v>
      </c>
      <c r="H22" s="36" t="s">
        <v>223</v>
      </c>
      <c r="I22" s="36">
        <v>530</v>
      </c>
      <c r="J22" s="29" t="str">
        <f t="shared" ca="1" si="1"/>
        <v/>
      </c>
      <c r="K22" s="38">
        <v>1</v>
      </c>
      <c r="M22" s="40"/>
      <c r="N22" s="39" t="str">
        <f t="shared" ca="1" si="2"/>
        <v/>
      </c>
      <c r="P22" s="7">
        <f t="shared" si="3"/>
        <v>530</v>
      </c>
      <c r="Q22" s="7">
        <f t="shared" ca="1" si="4"/>
        <v>0</v>
      </c>
      <c r="R22" s="7">
        <f t="shared" si="5"/>
        <v>0</v>
      </c>
      <c r="S22" s="7">
        <f t="shared" ca="1" si="6"/>
        <v>-13</v>
      </c>
      <c r="T22" s="7" t="str">
        <f>IF(H22="","",VLOOKUP(H22,'Вода SKU'!$A$1:$B$150,2,0))</f>
        <v>3.6, Альче</v>
      </c>
      <c r="U22" s="7">
        <f t="shared" si="7"/>
        <v>8</v>
      </c>
      <c r="V22" s="7">
        <f t="shared" si="8"/>
        <v>0</v>
      </c>
      <c r="W22" s="7">
        <f t="shared" si="9"/>
        <v>0</v>
      </c>
      <c r="X22" s="7" t="str">
        <f t="shared" ca="1" si="10"/>
        <v/>
      </c>
    </row>
    <row r="23" spans="1:24" ht="13.75" customHeight="1" x14ac:dyDescent="0.2">
      <c r="A23" s="41">
        <f t="shared" ca="1" si="0"/>
        <v>5</v>
      </c>
      <c r="B23" s="41" t="s">
        <v>652</v>
      </c>
      <c r="C23" s="41">
        <v>1000</v>
      </c>
      <c r="D23" s="41" t="s">
        <v>158</v>
      </c>
      <c r="E23" s="41" t="s">
        <v>676</v>
      </c>
      <c r="F23" s="41" t="s">
        <v>676</v>
      </c>
      <c r="G23" s="41" t="s">
        <v>675</v>
      </c>
      <c r="H23" s="41" t="s">
        <v>237</v>
      </c>
      <c r="I23" s="41">
        <v>470</v>
      </c>
      <c r="J23" s="29" t="str">
        <f t="shared" ca="1" si="1"/>
        <v/>
      </c>
      <c r="K23" s="38">
        <v>1</v>
      </c>
      <c r="M23" s="40"/>
      <c r="N23" s="39" t="str">
        <f t="shared" ca="1" si="2"/>
        <v/>
      </c>
      <c r="P23" s="7">
        <f t="shared" si="3"/>
        <v>470</v>
      </c>
      <c r="Q23" s="7">
        <f t="shared" ca="1" si="4"/>
        <v>0</v>
      </c>
      <c r="R23" s="7">
        <f t="shared" si="5"/>
        <v>0</v>
      </c>
      <c r="S23" s="7">
        <f t="shared" ca="1" si="6"/>
        <v>-13</v>
      </c>
      <c r="T23" s="7" t="str">
        <f>IF(H23="","",VLOOKUP(H23,'Вода SKU'!$A$1:$B$150,2,0))</f>
        <v>3.6, Альче</v>
      </c>
      <c r="U23" s="7">
        <f t="shared" si="7"/>
        <v>8</v>
      </c>
      <c r="V23" s="7">
        <f t="shared" si="8"/>
        <v>0</v>
      </c>
      <c r="W23" s="7">
        <f t="shared" si="9"/>
        <v>0</v>
      </c>
      <c r="X23" s="7" t="str">
        <f t="shared" ca="1" si="10"/>
        <v/>
      </c>
    </row>
    <row r="24" spans="1:24" ht="13.75" customHeight="1" x14ac:dyDescent="0.2">
      <c r="A24" s="38" t="str">
        <f t="shared" ca="1" si="0"/>
        <v/>
      </c>
      <c r="B24" s="38" t="s">
        <v>677</v>
      </c>
      <c r="C24" s="38" t="s">
        <v>677</v>
      </c>
      <c r="D24" s="38" t="s">
        <v>677</v>
      </c>
      <c r="E24" s="38" t="s">
        <v>677</v>
      </c>
      <c r="F24" s="38" t="s">
        <v>677</v>
      </c>
      <c r="G24" s="38" t="s">
        <v>677</v>
      </c>
      <c r="H24" s="38" t="s">
        <v>677</v>
      </c>
      <c r="J24" s="29">
        <f t="shared" ca="1" si="1"/>
        <v>0</v>
      </c>
      <c r="K24" s="38"/>
      <c r="M24" s="42">
        <v>8000</v>
      </c>
      <c r="N24" s="39">
        <f t="shared" si="2"/>
        <v>1000</v>
      </c>
      <c r="O24" s="38" t="s">
        <v>677</v>
      </c>
      <c r="P24" s="7">
        <f t="shared" si="3"/>
        <v>-1000</v>
      </c>
      <c r="Q24" s="7">
        <f t="shared" ca="1" si="4"/>
        <v>-13</v>
      </c>
      <c r="R24" s="7">
        <f t="shared" si="5"/>
        <v>1</v>
      </c>
      <c r="S24" s="7">
        <f t="shared" ca="1" si="6"/>
        <v>-13</v>
      </c>
      <c r="T24" s="7" t="str">
        <f>IF(H24="","",VLOOKUP(H24,'Вода SKU'!$A$1:$B$150,2,0))</f>
        <v>-</v>
      </c>
      <c r="U24" s="7">
        <f t="shared" si="7"/>
        <v>8</v>
      </c>
      <c r="V24" s="7">
        <f t="shared" si="8"/>
        <v>8000</v>
      </c>
      <c r="W24" s="7">
        <f t="shared" si="9"/>
        <v>1000</v>
      </c>
      <c r="X24" s="7">
        <f t="shared" ca="1" si="10"/>
        <v>1000</v>
      </c>
    </row>
    <row r="25" spans="1:24" ht="13.75" customHeight="1" x14ac:dyDescent="0.2">
      <c r="A25" s="41">
        <f t="shared" ca="1" si="0"/>
        <v>6</v>
      </c>
      <c r="B25" s="41" t="s">
        <v>652</v>
      </c>
      <c r="C25" s="41">
        <v>1000</v>
      </c>
      <c r="D25" s="41" t="s">
        <v>158</v>
      </c>
      <c r="E25" s="41" t="s">
        <v>676</v>
      </c>
      <c r="F25" s="41" t="s">
        <v>676</v>
      </c>
      <c r="G25" s="41" t="s">
        <v>675</v>
      </c>
      <c r="H25" s="41" t="s">
        <v>237</v>
      </c>
      <c r="I25" s="41">
        <v>1000</v>
      </c>
      <c r="J25" s="29" t="str">
        <f t="shared" ca="1" si="1"/>
        <v/>
      </c>
      <c r="K25" s="38">
        <v>1</v>
      </c>
      <c r="M25" s="40"/>
      <c r="N25" s="39" t="str">
        <f t="shared" ca="1" si="2"/>
        <v/>
      </c>
      <c r="P25" s="7">
        <f t="shared" si="3"/>
        <v>1000</v>
      </c>
      <c r="Q25" s="7">
        <f t="shared" ca="1" si="4"/>
        <v>0</v>
      </c>
      <c r="R25" s="7">
        <f t="shared" si="5"/>
        <v>0</v>
      </c>
      <c r="S25" s="7">
        <f t="shared" ca="1" si="6"/>
        <v>-13</v>
      </c>
      <c r="T25" s="7" t="str">
        <f>IF(H25="","",VLOOKUP(H25,'Вода SKU'!$A$1:$B$150,2,0))</f>
        <v>3.6, Альче</v>
      </c>
      <c r="U25" s="7">
        <f t="shared" si="7"/>
        <v>8</v>
      </c>
      <c r="V25" s="7">
        <f t="shared" si="8"/>
        <v>0</v>
      </c>
      <c r="W25" s="7">
        <f t="shared" si="9"/>
        <v>0</v>
      </c>
      <c r="X25" s="7" t="str">
        <f t="shared" ca="1" si="10"/>
        <v/>
      </c>
    </row>
    <row r="26" spans="1:24" ht="13.75" customHeight="1" x14ac:dyDescent="0.2">
      <c r="A26" s="38" t="str">
        <f t="shared" ca="1" si="0"/>
        <v/>
      </c>
      <c r="B26" s="38" t="s">
        <v>677</v>
      </c>
      <c r="C26" s="38" t="s">
        <v>677</v>
      </c>
      <c r="D26" s="38" t="s">
        <v>677</v>
      </c>
      <c r="E26" s="38" t="s">
        <v>677</v>
      </c>
      <c r="F26" s="38" t="s">
        <v>677</v>
      </c>
      <c r="G26" s="38" t="s">
        <v>677</v>
      </c>
      <c r="H26" s="38" t="s">
        <v>677</v>
      </c>
      <c r="J26" s="29">
        <f t="shared" ca="1" si="1"/>
        <v>0</v>
      </c>
      <c r="K26" s="38"/>
      <c r="M26" s="42">
        <v>8000</v>
      </c>
      <c r="N26" s="39">
        <f t="shared" si="2"/>
        <v>1000</v>
      </c>
      <c r="O26" s="38" t="s">
        <v>677</v>
      </c>
      <c r="P26" s="7">
        <f t="shared" si="3"/>
        <v>-1000</v>
      </c>
      <c r="Q26" s="7">
        <f t="shared" ca="1" si="4"/>
        <v>-13</v>
      </c>
      <c r="R26" s="7">
        <f t="shared" si="5"/>
        <v>1</v>
      </c>
      <c r="S26" s="7">
        <f t="shared" ca="1" si="6"/>
        <v>-13</v>
      </c>
      <c r="T26" s="7" t="str">
        <f>IF(H26="","",VLOOKUP(H26,'Вода SKU'!$A$1:$B$150,2,0))</f>
        <v>-</v>
      </c>
      <c r="U26" s="7">
        <f t="shared" si="7"/>
        <v>8</v>
      </c>
      <c r="V26" s="7">
        <f t="shared" si="8"/>
        <v>8000</v>
      </c>
      <c r="W26" s="7">
        <f t="shared" si="9"/>
        <v>1000</v>
      </c>
      <c r="X26" s="7">
        <f t="shared" ca="1" si="10"/>
        <v>1000</v>
      </c>
    </row>
    <row r="27" spans="1:24" ht="13.75" customHeight="1" x14ac:dyDescent="0.2">
      <c r="A27" s="41">
        <f t="shared" ca="1" si="0"/>
        <v>7</v>
      </c>
      <c r="B27" s="41" t="s">
        <v>650</v>
      </c>
      <c r="C27" s="41">
        <v>1000</v>
      </c>
      <c r="D27" s="41" t="s">
        <v>158</v>
      </c>
      <c r="E27" s="41" t="s">
        <v>676</v>
      </c>
      <c r="F27" s="41" t="s">
        <v>676</v>
      </c>
      <c r="G27" s="41" t="s">
        <v>675</v>
      </c>
      <c r="H27" s="41" t="s">
        <v>241</v>
      </c>
      <c r="I27" s="41">
        <v>162</v>
      </c>
      <c r="J27" s="29" t="str">
        <f t="shared" ca="1" si="1"/>
        <v/>
      </c>
      <c r="K27" s="38">
        <v>1</v>
      </c>
      <c r="M27" s="40"/>
      <c r="N27" s="39" t="str">
        <f t="shared" ca="1" si="2"/>
        <v/>
      </c>
      <c r="P27" s="7">
        <f t="shared" si="3"/>
        <v>162</v>
      </c>
      <c r="Q27" s="7">
        <f t="shared" ca="1" si="4"/>
        <v>0</v>
      </c>
      <c r="R27" s="7">
        <f t="shared" si="5"/>
        <v>0</v>
      </c>
      <c r="S27" s="7">
        <f t="shared" ca="1" si="6"/>
        <v>-13</v>
      </c>
      <c r="T27" s="7" t="str">
        <f>IF(H27="","",VLOOKUP(H27,'Вода SKU'!$A$1:$B$150,2,0))</f>
        <v>3.3, Сакко</v>
      </c>
      <c r="U27" s="7">
        <f t="shared" si="7"/>
        <v>8</v>
      </c>
      <c r="V27" s="7">
        <f t="shared" si="8"/>
        <v>0</v>
      </c>
      <c r="W27" s="7">
        <f t="shared" si="9"/>
        <v>0</v>
      </c>
      <c r="X27" s="7" t="str">
        <f t="shared" ca="1" si="10"/>
        <v/>
      </c>
    </row>
    <row r="28" spans="1:24" ht="13.75" customHeight="1" x14ac:dyDescent="0.2">
      <c r="A28" s="41">
        <f t="shared" ca="1" si="0"/>
        <v>7</v>
      </c>
      <c r="B28" s="41" t="s">
        <v>650</v>
      </c>
      <c r="C28" s="41">
        <v>1000</v>
      </c>
      <c r="D28" s="41" t="s">
        <v>158</v>
      </c>
      <c r="E28" s="41" t="s">
        <v>676</v>
      </c>
      <c r="F28" s="41" t="s">
        <v>676</v>
      </c>
      <c r="G28" s="41" t="s">
        <v>675</v>
      </c>
      <c r="H28" s="41" t="s">
        <v>247</v>
      </c>
      <c r="I28" s="41">
        <v>224</v>
      </c>
      <c r="J28" s="29" t="str">
        <f t="shared" ca="1" si="1"/>
        <v/>
      </c>
      <c r="K28" s="38">
        <v>1</v>
      </c>
      <c r="M28" s="40"/>
      <c r="N28" s="39" t="str">
        <f t="shared" ca="1" si="2"/>
        <v/>
      </c>
      <c r="P28" s="7">
        <f t="shared" si="3"/>
        <v>224</v>
      </c>
      <c r="Q28" s="7">
        <f t="shared" ca="1" si="4"/>
        <v>0</v>
      </c>
      <c r="R28" s="7">
        <f t="shared" si="5"/>
        <v>0</v>
      </c>
      <c r="S28" s="7">
        <f t="shared" ca="1" si="6"/>
        <v>-13</v>
      </c>
      <c r="T28" s="7" t="str">
        <f>IF(H28="","",VLOOKUP(H28,'Вода SKU'!$A$1:$B$150,2,0))</f>
        <v>3.3, Сакко</v>
      </c>
      <c r="U28" s="7">
        <f t="shared" si="7"/>
        <v>8</v>
      </c>
      <c r="V28" s="7">
        <f t="shared" si="8"/>
        <v>0</v>
      </c>
      <c r="W28" s="7">
        <f t="shared" si="9"/>
        <v>0</v>
      </c>
      <c r="X28" s="7" t="str">
        <f t="shared" ca="1" si="10"/>
        <v/>
      </c>
    </row>
    <row r="29" spans="1:24" ht="13.75" customHeight="1" x14ac:dyDescent="0.2">
      <c r="A29" s="41">
        <f t="shared" ca="1" si="0"/>
        <v>7</v>
      </c>
      <c r="B29" s="41" t="s">
        <v>650</v>
      </c>
      <c r="C29" s="41">
        <v>1000</v>
      </c>
      <c r="D29" s="41" t="s">
        <v>158</v>
      </c>
      <c r="E29" s="41" t="s">
        <v>676</v>
      </c>
      <c r="F29" s="41" t="s">
        <v>676</v>
      </c>
      <c r="G29" s="41" t="s">
        <v>675</v>
      </c>
      <c r="H29" s="41" t="s">
        <v>240</v>
      </c>
      <c r="I29" s="41">
        <v>14</v>
      </c>
      <c r="J29" s="29" t="str">
        <f t="shared" ca="1" si="1"/>
        <v/>
      </c>
      <c r="K29" s="38">
        <v>1</v>
      </c>
      <c r="M29" s="40"/>
      <c r="N29" s="39" t="str">
        <f t="shared" ca="1" si="2"/>
        <v/>
      </c>
      <c r="P29" s="7">
        <f t="shared" si="3"/>
        <v>14</v>
      </c>
      <c r="Q29" s="7">
        <f t="shared" ca="1" si="4"/>
        <v>0</v>
      </c>
      <c r="R29" s="7">
        <f t="shared" si="5"/>
        <v>0</v>
      </c>
      <c r="S29" s="7">
        <f t="shared" ca="1" si="6"/>
        <v>-13</v>
      </c>
      <c r="T29" s="7" t="str">
        <f>IF(H29="","",VLOOKUP(H29,'Вода SKU'!$A$1:$B$150,2,0))</f>
        <v>3.3, Сакко</v>
      </c>
      <c r="U29" s="7">
        <f t="shared" si="7"/>
        <v>8</v>
      </c>
      <c r="V29" s="7">
        <f t="shared" si="8"/>
        <v>0</v>
      </c>
      <c r="W29" s="7">
        <f t="shared" si="9"/>
        <v>0</v>
      </c>
      <c r="X29" s="7" t="str">
        <f t="shared" ca="1" si="10"/>
        <v/>
      </c>
    </row>
    <row r="30" spans="1:24" ht="13.75" customHeight="1" x14ac:dyDescent="0.2">
      <c r="A30" s="41">
        <f t="shared" ca="1" si="0"/>
        <v>7</v>
      </c>
      <c r="B30" s="41" t="s">
        <v>650</v>
      </c>
      <c r="C30" s="41">
        <v>1000</v>
      </c>
      <c r="D30" s="41" t="s">
        <v>158</v>
      </c>
      <c r="E30" s="41" t="s">
        <v>676</v>
      </c>
      <c r="F30" s="41" t="s">
        <v>676</v>
      </c>
      <c r="G30" s="41" t="s">
        <v>675</v>
      </c>
      <c r="H30" s="41" t="s">
        <v>245</v>
      </c>
      <c r="I30" s="41">
        <v>81</v>
      </c>
      <c r="J30" s="29" t="str">
        <f t="shared" ca="1" si="1"/>
        <v/>
      </c>
      <c r="K30" s="38">
        <v>1</v>
      </c>
      <c r="M30" s="40"/>
      <c r="N30" s="39" t="str">
        <f t="shared" ca="1" si="2"/>
        <v/>
      </c>
      <c r="P30" s="7">
        <f t="shared" si="3"/>
        <v>81</v>
      </c>
      <c r="Q30" s="7">
        <f t="shared" ca="1" si="4"/>
        <v>0</v>
      </c>
      <c r="R30" s="7">
        <f t="shared" si="5"/>
        <v>0</v>
      </c>
      <c r="S30" s="7">
        <f t="shared" ca="1" si="6"/>
        <v>-13</v>
      </c>
      <c r="T30" s="7" t="str">
        <f>IF(H30="","",VLOOKUP(H30,'Вода SKU'!$A$1:$B$150,2,0))</f>
        <v>3.3, Сакко</v>
      </c>
      <c r="U30" s="7">
        <f t="shared" si="7"/>
        <v>8</v>
      </c>
      <c r="V30" s="7">
        <f t="shared" si="8"/>
        <v>0</v>
      </c>
      <c r="W30" s="7">
        <f t="shared" si="9"/>
        <v>0</v>
      </c>
      <c r="X30" s="7" t="str">
        <f t="shared" ca="1" si="10"/>
        <v/>
      </c>
    </row>
    <row r="31" spans="1:24" ht="13.75" customHeight="1" x14ac:dyDescent="0.2">
      <c r="A31" s="41">
        <f t="shared" ca="1" si="0"/>
        <v>7</v>
      </c>
      <c r="B31" s="41" t="s">
        <v>650</v>
      </c>
      <c r="C31" s="41">
        <v>1000</v>
      </c>
      <c r="D31" s="41" t="s">
        <v>158</v>
      </c>
      <c r="E31" s="41" t="s">
        <v>676</v>
      </c>
      <c r="F31" s="41" t="s">
        <v>676</v>
      </c>
      <c r="G31" s="41" t="s">
        <v>675</v>
      </c>
      <c r="H31" s="41" t="s">
        <v>246</v>
      </c>
      <c r="I31" s="41">
        <v>130</v>
      </c>
      <c r="J31" s="29" t="str">
        <f t="shared" ca="1" si="1"/>
        <v/>
      </c>
      <c r="K31" s="38">
        <v>1</v>
      </c>
      <c r="M31" s="40"/>
      <c r="N31" s="39" t="str">
        <f t="shared" ca="1" si="2"/>
        <v/>
      </c>
      <c r="P31" s="7">
        <f t="shared" si="3"/>
        <v>130</v>
      </c>
      <c r="Q31" s="7">
        <f t="shared" ca="1" si="4"/>
        <v>0</v>
      </c>
      <c r="R31" s="7">
        <f t="shared" si="5"/>
        <v>0</v>
      </c>
      <c r="S31" s="7">
        <f t="shared" ca="1" si="6"/>
        <v>-13</v>
      </c>
      <c r="T31" s="7" t="str">
        <f>IF(H31="","",VLOOKUP(H31,'Вода SKU'!$A$1:$B$150,2,0))</f>
        <v>3.3, Сакко</v>
      </c>
      <c r="U31" s="7">
        <f t="shared" si="7"/>
        <v>8</v>
      </c>
      <c r="V31" s="7">
        <f t="shared" si="8"/>
        <v>0</v>
      </c>
      <c r="W31" s="7">
        <f t="shared" si="9"/>
        <v>0</v>
      </c>
      <c r="X31" s="7" t="str">
        <f t="shared" ca="1" si="10"/>
        <v/>
      </c>
    </row>
    <row r="32" spans="1:24" ht="13.75" customHeight="1" x14ac:dyDescent="0.2">
      <c r="A32" s="41">
        <f t="shared" ca="1" si="0"/>
        <v>7</v>
      </c>
      <c r="B32" s="41" t="s">
        <v>650</v>
      </c>
      <c r="C32" s="41">
        <v>1000</v>
      </c>
      <c r="D32" s="41" t="s">
        <v>158</v>
      </c>
      <c r="E32" s="41" t="s">
        <v>676</v>
      </c>
      <c r="F32" s="41" t="s">
        <v>676</v>
      </c>
      <c r="G32" s="41" t="s">
        <v>675</v>
      </c>
      <c r="H32" s="41" t="s">
        <v>242</v>
      </c>
      <c r="I32" s="41">
        <v>271</v>
      </c>
      <c r="J32" s="29" t="str">
        <f t="shared" ca="1" si="1"/>
        <v/>
      </c>
      <c r="K32" s="38">
        <v>1</v>
      </c>
      <c r="M32" s="40"/>
      <c r="N32" s="39" t="str">
        <f t="shared" ca="1" si="2"/>
        <v/>
      </c>
      <c r="P32" s="7">
        <f t="shared" si="3"/>
        <v>271</v>
      </c>
      <c r="Q32" s="7">
        <f t="shared" ca="1" si="4"/>
        <v>0</v>
      </c>
      <c r="R32" s="7">
        <f t="shared" si="5"/>
        <v>0</v>
      </c>
      <c r="S32" s="7">
        <f t="shared" ca="1" si="6"/>
        <v>-13</v>
      </c>
      <c r="T32" s="7" t="str">
        <f>IF(H32="","",VLOOKUP(H32,'Вода SKU'!$A$1:$B$150,2,0))</f>
        <v>3.3, Сакко</v>
      </c>
      <c r="U32" s="7">
        <f t="shared" si="7"/>
        <v>8</v>
      </c>
      <c r="V32" s="7">
        <f t="shared" si="8"/>
        <v>0</v>
      </c>
      <c r="W32" s="7">
        <f t="shared" si="9"/>
        <v>0</v>
      </c>
      <c r="X32" s="7" t="str">
        <f t="shared" ca="1" si="10"/>
        <v/>
      </c>
    </row>
    <row r="33" spans="1:24" ht="13.75" customHeight="1" x14ac:dyDescent="0.2">
      <c r="A33" s="41">
        <f t="shared" ca="1" si="0"/>
        <v>7</v>
      </c>
      <c r="B33" s="41" t="s">
        <v>650</v>
      </c>
      <c r="C33" s="41">
        <v>1000</v>
      </c>
      <c r="D33" s="41" t="s">
        <v>158</v>
      </c>
      <c r="E33" s="41" t="s">
        <v>676</v>
      </c>
      <c r="F33" s="41" t="s">
        <v>676</v>
      </c>
      <c r="G33" s="41" t="s">
        <v>675</v>
      </c>
      <c r="H33" s="41" t="s">
        <v>239</v>
      </c>
      <c r="I33" s="41">
        <v>118</v>
      </c>
      <c r="J33" s="29" t="str">
        <f t="shared" ca="1" si="1"/>
        <v/>
      </c>
      <c r="K33" s="38">
        <v>1</v>
      </c>
      <c r="M33" s="40"/>
      <c r="N33" s="39" t="str">
        <f t="shared" ca="1" si="2"/>
        <v/>
      </c>
      <c r="P33" s="7">
        <f t="shared" si="3"/>
        <v>118</v>
      </c>
      <c r="Q33" s="7">
        <f t="shared" ca="1" si="4"/>
        <v>0</v>
      </c>
      <c r="R33" s="7">
        <f t="shared" si="5"/>
        <v>0</v>
      </c>
      <c r="S33" s="7">
        <f t="shared" ca="1" si="6"/>
        <v>-13</v>
      </c>
      <c r="T33" s="7" t="str">
        <f>IF(H33="","",VLOOKUP(H33,'Вода SKU'!$A$1:$B$150,2,0))</f>
        <v>3.3, Сакко</v>
      </c>
      <c r="U33" s="7">
        <f t="shared" si="7"/>
        <v>8</v>
      </c>
      <c r="V33" s="7">
        <f t="shared" si="8"/>
        <v>0</v>
      </c>
      <c r="W33" s="7">
        <f t="shared" si="9"/>
        <v>0</v>
      </c>
      <c r="X33" s="7" t="str">
        <f t="shared" ca="1" si="10"/>
        <v/>
      </c>
    </row>
    <row r="34" spans="1:24" ht="13.75" customHeight="1" x14ac:dyDescent="0.2">
      <c r="A34" s="38" t="str">
        <f t="shared" ca="1" si="0"/>
        <v/>
      </c>
      <c r="B34" s="38" t="s">
        <v>677</v>
      </c>
      <c r="C34" s="38" t="s">
        <v>677</v>
      </c>
      <c r="D34" s="38" t="s">
        <v>677</v>
      </c>
      <c r="E34" s="38" t="s">
        <v>677</v>
      </c>
      <c r="F34" s="38" t="s">
        <v>677</v>
      </c>
      <c r="G34" s="38" t="s">
        <v>677</v>
      </c>
      <c r="H34" s="38" t="s">
        <v>677</v>
      </c>
      <c r="J34" s="29">
        <f t="shared" ref="J34:J65" ca="1" si="11">IF(M34="", IF(O34="","",X34+(INDIRECT("S" &amp; ROW() - 1) - S34)),IF(O34="", "", INDIRECT("S" &amp; ROW() - 1) - S34))</f>
        <v>0</v>
      </c>
      <c r="K34" s="38"/>
      <c r="M34" s="42">
        <v>8000</v>
      </c>
      <c r="N34" s="39">
        <f t="shared" ref="N34:N65" si="12">IF(M34="", IF(X34=0, "", X34), IF(V34 = "", "", IF(V34/U34 = 0, "", V34/U34)))</f>
        <v>1000</v>
      </c>
      <c r="O34" s="38" t="s">
        <v>677</v>
      </c>
      <c r="P34" s="7">
        <f t="shared" ref="P34:P65" si="13">IF(O34 = "-", -W34,I34)</f>
        <v>-1000</v>
      </c>
      <c r="Q34" s="7">
        <f t="shared" ref="Q34:Q65" ca="1" si="14">IF(O34 = "-", SUM(INDIRECT(ADDRESS(2,COLUMN(P34)) &amp; ":" &amp; ADDRESS(ROW(),COLUMN(P34)))), 0)</f>
        <v>-13</v>
      </c>
      <c r="R34" s="7">
        <f t="shared" ref="R34:R65" si="15">IF(O34="-",1,0)</f>
        <v>1</v>
      </c>
      <c r="S34" s="7">
        <f t="shared" ref="S34:S65" ca="1" si="16">IF(Q34 = 0, INDIRECT("S" &amp; ROW() - 1), Q34)</f>
        <v>-13</v>
      </c>
      <c r="T34" s="7" t="str">
        <f>IF(H34="","",VLOOKUP(H34,'Вода SKU'!$A$1:$B$150,2,0))</f>
        <v>-</v>
      </c>
      <c r="U34" s="7">
        <f t="shared" ref="U34:U65" si="17">8000/1000</f>
        <v>8</v>
      </c>
      <c r="V34" s="7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8000</v>
      </c>
      <c r="W34" s="7">
        <f t="shared" ref="W34:W65" si="19">IF(V34 = "", "", V34/U34)</f>
        <v>1000</v>
      </c>
      <c r="X34" s="7">
        <f t="shared" ref="X34:X65" ca="1" si="20">IF(O34="", "", MAX(ROUND(-(INDIRECT("S" &amp; ROW() - 1) - S34)/1000, 0), 1) * 1000)</f>
        <v>1000</v>
      </c>
    </row>
    <row r="35" spans="1:24" ht="13.75" customHeight="1" x14ac:dyDescent="0.2">
      <c r="A35" s="41">
        <f t="shared" ca="1" si="0"/>
        <v>8</v>
      </c>
      <c r="B35" s="41" t="s">
        <v>650</v>
      </c>
      <c r="C35" s="41">
        <v>1000</v>
      </c>
      <c r="D35" s="41" t="s">
        <v>158</v>
      </c>
      <c r="E35" s="41" t="s">
        <v>676</v>
      </c>
      <c r="F35" s="41" t="s">
        <v>676</v>
      </c>
      <c r="G35" s="41" t="s">
        <v>675</v>
      </c>
      <c r="H35" s="41" t="s">
        <v>239</v>
      </c>
      <c r="I35" s="41">
        <v>1000</v>
      </c>
      <c r="J35" s="29" t="str">
        <f t="shared" ca="1" si="11"/>
        <v/>
      </c>
      <c r="K35" s="38">
        <v>1</v>
      </c>
      <c r="M35" s="40"/>
      <c r="N35" s="39" t="str">
        <f t="shared" ca="1" si="12"/>
        <v/>
      </c>
      <c r="P35" s="7">
        <f t="shared" si="13"/>
        <v>1000</v>
      </c>
      <c r="Q35" s="7">
        <f t="shared" ca="1" si="14"/>
        <v>0</v>
      </c>
      <c r="R35" s="7">
        <f t="shared" si="15"/>
        <v>0</v>
      </c>
      <c r="S35" s="7">
        <f t="shared" ca="1" si="16"/>
        <v>-13</v>
      </c>
      <c r="T35" s="7" t="str">
        <f>IF(H35="","",VLOOKUP(H35,'Вода SKU'!$A$1:$B$150,2,0))</f>
        <v>3.3, Сакко</v>
      </c>
      <c r="U35" s="7">
        <f t="shared" si="17"/>
        <v>8</v>
      </c>
      <c r="V35" s="7">
        <f t="shared" si="18"/>
        <v>0</v>
      </c>
      <c r="W35" s="7">
        <f t="shared" si="19"/>
        <v>0</v>
      </c>
      <c r="X35" s="7" t="str">
        <f t="shared" ca="1" si="20"/>
        <v/>
      </c>
    </row>
    <row r="36" spans="1:24" ht="13.75" customHeight="1" x14ac:dyDescent="0.2">
      <c r="A36" s="38" t="str">
        <f t="shared" ca="1" si="0"/>
        <v/>
      </c>
      <c r="B36" s="38" t="s">
        <v>677</v>
      </c>
      <c r="C36" s="38" t="s">
        <v>677</v>
      </c>
      <c r="D36" s="38" t="s">
        <v>677</v>
      </c>
      <c r="E36" s="38" t="s">
        <v>677</v>
      </c>
      <c r="F36" s="38" t="s">
        <v>677</v>
      </c>
      <c r="G36" s="38" t="s">
        <v>677</v>
      </c>
      <c r="H36" s="38" t="s">
        <v>677</v>
      </c>
      <c r="J36" s="29">
        <f t="shared" ca="1" si="11"/>
        <v>0</v>
      </c>
      <c r="K36" s="38"/>
      <c r="M36" s="42">
        <v>8000</v>
      </c>
      <c r="N36" s="39">
        <f t="shared" si="12"/>
        <v>1000</v>
      </c>
      <c r="O36" s="38" t="s">
        <v>677</v>
      </c>
      <c r="P36" s="7">
        <f t="shared" si="13"/>
        <v>-1000</v>
      </c>
      <c r="Q36" s="7">
        <f t="shared" ca="1" si="14"/>
        <v>-13</v>
      </c>
      <c r="R36" s="7">
        <f t="shared" si="15"/>
        <v>1</v>
      </c>
      <c r="S36" s="7">
        <f t="shared" ca="1" si="16"/>
        <v>-13</v>
      </c>
      <c r="T36" s="7" t="str">
        <f>IF(H36="","",VLOOKUP(H36,'Вода SKU'!$A$1:$B$150,2,0))</f>
        <v>-</v>
      </c>
      <c r="U36" s="7">
        <f t="shared" si="17"/>
        <v>8</v>
      </c>
      <c r="V36" s="7">
        <f t="shared" si="18"/>
        <v>8000</v>
      </c>
      <c r="W36" s="7">
        <f t="shared" si="19"/>
        <v>1000</v>
      </c>
      <c r="X36" s="7">
        <f t="shared" ca="1" si="20"/>
        <v>1000</v>
      </c>
    </row>
    <row r="37" spans="1:24" ht="13.75" customHeight="1" x14ac:dyDescent="0.2">
      <c r="J37" s="29" t="str">
        <f t="shared" ca="1" si="11"/>
        <v/>
      </c>
      <c r="M37" s="40"/>
      <c r="N37" s="39" t="str">
        <f t="shared" ca="1" si="12"/>
        <v/>
      </c>
      <c r="P37" s="7">
        <f t="shared" si="13"/>
        <v>0</v>
      </c>
      <c r="Q37" s="7">
        <f t="shared" ca="1" si="14"/>
        <v>0</v>
      </c>
      <c r="R37" s="7">
        <f t="shared" si="15"/>
        <v>0</v>
      </c>
      <c r="S37" s="7">
        <f t="shared" ca="1" si="16"/>
        <v>-13</v>
      </c>
      <c r="T37" s="7" t="str">
        <f>IF(H37="","",VLOOKUP(H37,'Вода SKU'!$A$1:$B$150,2,0))</f>
        <v/>
      </c>
      <c r="U37" s="7">
        <f t="shared" si="17"/>
        <v>8</v>
      </c>
      <c r="V37" s="7">
        <f t="shared" si="18"/>
        <v>0</v>
      </c>
      <c r="W37" s="7">
        <f t="shared" si="19"/>
        <v>0</v>
      </c>
      <c r="X37" s="7" t="str">
        <f t="shared" ca="1" si="20"/>
        <v/>
      </c>
    </row>
    <row r="38" spans="1:24" ht="13.75" customHeight="1" x14ac:dyDescent="0.2">
      <c r="J38" s="29" t="str">
        <f t="shared" ca="1" si="11"/>
        <v/>
      </c>
      <c r="M38" s="40"/>
      <c r="N38" s="39" t="str">
        <f t="shared" ca="1" si="12"/>
        <v/>
      </c>
      <c r="P38" s="7">
        <f t="shared" si="13"/>
        <v>0</v>
      </c>
      <c r="Q38" s="7">
        <f t="shared" ca="1" si="14"/>
        <v>0</v>
      </c>
      <c r="R38" s="7">
        <f t="shared" si="15"/>
        <v>0</v>
      </c>
      <c r="S38" s="7">
        <f t="shared" ca="1" si="16"/>
        <v>-13</v>
      </c>
      <c r="T38" s="7" t="str">
        <f>IF(H38="","",VLOOKUP(H38,'Вода SKU'!$A$1:$B$150,2,0))</f>
        <v/>
      </c>
      <c r="U38" s="7">
        <f t="shared" si="17"/>
        <v>8</v>
      </c>
      <c r="V38" s="7">
        <f t="shared" si="18"/>
        <v>0</v>
      </c>
      <c r="W38" s="7">
        <f t="shared" si="19"/>
        <v>0</v>
      </c>
      <c r="X38" s="7" t="str">
        <f t="shared" ca="1" si="20"/>
        <v/>
      </c>
    </row>
    <row r="39" spans="1:24" ht="13.75" customHeight="1" x14ac:dyDescent="0.2">
      <c r="J39" s="29" t="str">
        <f t="shared" ca="1" si="11"/>
        <v/>
      </c>
      <c r="M39" s="40"/>
      <c r="N39" s="39" t="str">
        <f t="shared" ca="1" si="12"/>
        <v/>
      </c>
      <c r="P39" s="7">
        <f t="shared" si="13"/>
        <v>0</v>
      </c>
      <c r="Q39" s="7">
        <f t="shared" ca="1" si="14"/>
        <v>0</v>
      </c>
      <c r="R39" s="7">
        <f t="shared" si="15"/>
        <v>0</v>
      </c>
      <c r="S39" s="7">
        <f t="shared" ca="1" si="16"/>
        <v>-13</v>
      </c>
      <c r="T39" s="7" t="str">
        <f>IF(H39="","",VLOOKUP(H39,'Вода SKU'!$A$1:$B$150,2,0))</f>
        <v/>
      </c>
      <c r="U39" s="7">
        <f t="shared" si="17"/>
        <v>8</v>
      </c>
      <c r="V39" s="7">
        <f t="shared" si="18"/>
        <v>0</v>
      </c>
      <c r="W39" s="7">
        <f t="shared" si="19"/>
        <v>0</v>
      </c>
      <c r="X39" s="7" t="str">
        <f t="shared" ca="1" si="20"/>
        <v/>
      </c>
    </row>
    <row r="40" spans="1:24" ht="13.75" customHeight="1" x14ac:dyDescent="0.2">
      <c r="J40" s="29" t="str">
        <f t="shared" ca="1" si="11"/>
        <v/>
      </c>
      <c r="M40" s="40"/>
      <c r="N40" s="39" t="str">
        <f t="shared" ca="1" si="12"/>
        <v/>
      </c>
      <c r="P40" s="7">
        <f t="shared" si="13"/>
        <v>0</v>
      </c>
      <c r="Q40" s="7">
        <f t="shared" ca="1" si="14"/>
        <v>0</v>
      </c>
      <c r="R40" s="7">
        <f t="shared" si="15"/>
        <v>0</v>
      </c>
      <c r="S40" s="7">
        <f t="shared" ca="1" si="16"/>
        <v>-13</v>
      </c>
      <c r="T40" s="7" t="str">
        <f>IF(H40="","",VLOOKUP(H40,'Вода SKU'!$A$1:$B$150,2,0))</f>
        <v/>
      </c>
      <c r="U40" s="7">
        <f t="shared" si="17"/>
        <v>8</v>
      </c>
      <c r="V40" s="7">
        <f t="shared" si="18"/>
        <v>0</v>
      </c>
      <c r="W40" s="7">
        <f t="shared" si="19"/>
        <v>0</v>
      </c>
      <c r="X40" s="7" t="str">
        <f t="shared" ca="1" si="20"/>
        <v/>
      </c>
    </row>
    <row r="41" spans="1:24" ht="13.75" customHeight="1" x14ac:dyDescent="0.2">
      <c r="J41" s="29" t="str">
        <f t="shared" ca="1" si="11"/>
        <v/>
      </c>
      <c r="M41" s="40"/>
      <c r="N41" s="39" t="str">
        <f t="shared" ca="1" si="12"/>
        <v/>
      </c>
      <c r="P41" s="7">
        <f t="shared" si="13"/>
        <v>0</v>
      </c>
      <c r="Q41" s="7">
        <f t="shared" ca="1" si="14"/>
        <v>0</v>
      </c>
      <c r="R41" s="7">
        <f t="shared" si="15"/>
        <v>0</v>
      </c>
      <c r="S41" s="7">
        <f t="shared" ca="1" si="16"/>
        <v>-13</v>
      </c>
      <c r="T41" s="7" t="str">
        <f>IF(H41="","",VLOOKUP(H41,'Вода SKU'!$A$1:$B$150,2,0))</f>
        <v/>
      </c>
      <c r="U41" s="7">
        <f t="shared" si="17"/>
        <v>8</v>
      </c>
      <c r="V41" s="7">
        <f t="shared" si="18"/>
        <v>0</v>
      </c>
      <c r="W41" s="7">
        <f t="shared" si="19"/>
        <v>0</v>
      </c>
      <c r="X41" s="7" t="str">
        <f t="shared" ca="1" si="20"/>
        <v/>
      </c>
    </row>
    <row r="42" spans="1:24" ht="13.75" customHeight="1" x14ac:dyDescent="0.2">
      <c r="J42" s="29" t="str">
        <f t="shared" ca="1" si="11"/>
        <v/>
      </c>
      <c r="M42" s="40"/>
      <c r="N42" s="39" t="str">
        <f t="shared" ca="1" si="12"/>
        <v/>
      </c>
      <c r="P42" s="7">
        <f t="shared" si="13"/>
        <v>0</v>
      </c>
      <c r="Q42" s="7">
        <f t="shared" ca="1" si="14"/>
        <v>0</v>
      </c>
      <c r="R42" s="7">
        <f t="shared" si="15"/>
        <v>0</v>
      </c>
      <c r="S42" s="7">
        <f t="shared" ca="1" si="16"/>
        <v>-13</v>
      </c>
      <c r="T42" s="7" t="str">
        <f>IF(H42="","",VLOOKUP(H42,'Вода SKU'!$A$1:$B$150,2,0))</f>
        <v/>
      </c>
      <c r="U42" s="7">
        <f t="shared" si="17"/>
        <v>8</v>
      </c>
      <c r="V42" s="7">
        <f t="shared" si="18"/>
        <v>0</v>
      </c>
      <c r="W42" s="7">
        <f t="shared" si="19"/>
        <v>0</v>
      </c>
      <c r="X42" s="7" t="str">
        <f t="shared" ca="1" si="20"/>
        <v/>
      </c>
    </row>
    <row r="43" spans="1:24" ht="13.75" customHeight="1" x14ac:dyDescent="0.2">
      <c r="J43" s="29" t="str">
        <f t="shared" ca="1" si="11"/>
        <v/>
      </c>
      <c r="M43" s="40"/>
      <c r="N43" s="39" t="str">
        <f t="shared" ca="1" si="12"/>
        <v/>
      </c>
      <c r="P43" s="7">
        <f t="shared" si="13"/>
        <v>0</v>
      </c>
      <c r="Q43" s="7">
        <f t="shared" ca="1" si="14"/>
        <v>0</v>
      </c>
      <c r="R43" s="7">
        <f t="shared" si="15"/>
        <v>0</v>
      </c>
      <c r="S43" s="7">
        <f t="shared" ca="1" si="16"/>
        <v>-13</v>
      </c>
      <c r="T43" s="7" t="str">
        <f>IF(H43="","",VLOOKUP(H43,'Вода SKU'!$A$1:$B$150,2,0))</f>
        <v/>
      </c>
      <c r="U43" s="7">
        <f t="shared" si="17"/>
        <v>8</v>
      </c>
      <c r="V43" s="7">
        <f t="shared" si="18"/>
        <v>0</v>
      </c>
      <c r="W43" s="7">
        <f t="shared" si="19"/>
        <v>0</v>
      </c>
      <c r="X43" s="7" t="str">
        <f t="shared" ca="1" si="20"/>
        <v/>
      </c>
    </row>
    <row r="44" spans="1:24" ht="13.75" customHeight="1" x14ac:dyDescent="0.2">
      <c r="J44" s="29" t="str">
        <f t="shared" ca="1" si="11"/>
        <v/>
      </c>
      <c r="M44" s="40"/>
      <c r="N44" s="39" t="str">
        <f t="shared" ca="1" si="12"/>
        <v/>
      </c>
      <c r="P44" s="7">
        <f t="shared" si="13"/>
        <v>0</v>
      </c>
      <c r="Q44" s="7">
        <f t="shared" ca="1" si="14"/>
        <v>0</v>
      </c>
      <c r="R44" s="7">
        <f t="shared" si="15"/>
        <v>0</v>
      </c>
      <c r="S44" s="7">
        <f t="shared" ca="1" si="16"/>
        <v>-13</v>
      </c>
      <c r="T44" s="7" t="str">
        <f>IF(H44="","",VLOOKUP(H44,'Вода SKU'!$A$1:$B$150,2,0))</f>
        <v/>
      </c>
      <c r="U44" s="7">
        <f t="shared" si="17"/>
        <v>8</v>
      </c>
      <c r="V44" s="7">
        <f t="shared" si="18"/>
        <v>0</v>
      </c>
      <c r="W44" s="7">
        <f t="shared" si="19"/>
        <v>0</v>
      </c>
      <c r="X44" s="7" t="str">
        <f t="shared" ca="1" si="20"/>
        <v/>
      </c>
    </row>
    <row r="45" spans="1:24" ht="13.75" customHeight="1" x14ac:dyDescent="0.2">
      <c r="J45" s="29" t="str">
        <f t="shared" ca="1" si="11"/>
        <v/>
      </c>
      <c r="M45" s="40"/>
      <c r="N45" s="39" t="str">
        <f t="shared" ca="1" si="12"/>
        <v/>
      </c>
      <c r="P45" s="7">
        <f t="shared" si="13"/>
        <v>0</v>
      </c>
      <c r="Q45" s="7">
        <f t="shared" ca="1" si="14"/>
        <v>0</v>
      </c>
      <c r="R45" s="7">
        <f t="shared" si="15"/>
        <v>0</v>
      </c>
      <c r="S45" s="7">
        <f t="shared" ca="1" si="16"/>
        <v>-13</v>
      </c>
      <c r="T45" s="7" t="str">
        <f>IF(H45="","",VLOOKUP(H45,'Вода SKU'!$A$1:$B$150,2,0))</f>
        <v/>
      </c>
      <c r="U45" s="7">
        <f t="shared" si="17"/>
        <v>8</v>
      </c>
      <c r="V45" s="7">
        <f t="shared" si="18"/>
        <v>0</v>
      </c>
      <c r="W45" s="7">
        <f t="shared" si="19"/>
        <v>0</v>
      </c>
      <c r="X45" s="7" t="str">
        <f t="shared" ca="1" si="20"/>
        <v/>
      </c>
    </row>
    <row r="46" spans="1:24" ht="13.75" customHeight="1" x14ac:dyDescent="0.2">
      <c r="J46" s="29" t="str">
        <f t="shared" ca="1" si="11"/>
        <v/>
      </c>
      <c r="M46" s="40"/>
      <c r="N46" s="39" t="str">
        <f t="shared" ca="1" si="12"/>
        <v/>
      </c>
      <c r="P46" s="7">
        <f t="shared" si="13"/>
        <v>0</v>
      </c>
      <c r="Q46" s="7">
        <f t="shared" ca="1" si="14"/>
        <v>0</v>
      </c>
      <c r="R46" s="7">
        <f t="shared" si="15"/>
        <v>0</v>
      </c>
      <c r="S46" s="7">
        <f t="shared" ca="1" si="16"/>
        <v>-13</v>
      </c>
      <c r="T46" s="7" t="str">
        <f>IF(H46="","",VLOOKUP(H46,'Вода SKU'!$A$1:$B$150,2,0))</f>
        <v/>
      </c>
      <c r="U46" s="7">
        <f t="shared" si="17"/>
        <v>8</v>
      </c>
      <c r="V46" s="7">
        <f t="shared" si="18"/>
        <v>0</v>
      </c>
      <c r="W46" s="7">
        <f t="shared" si="19"/>
        <v>0</v>
      </c>
      <c r="X46" s="7" t="str">
        <f t="shared" ca="1" si="20"/>
        <v/>
      </c>
    </row>
    <row r="47" spans="1:24" ht="13.75" customHeight="1" x14ac:dyDescent="0.2">
      <c r="J47" s="29" t="str">
        <f t="shared" ca="1" si="11"/>
        <v/>
      </c>
      <c r="M47" s="40"/>
      <c r="N47" s="39" t="str">
        <f t="shared" ca="1" si="12"/>
        <v/>
      </c>
      <c r="P47" s="7">
        <f t="shared" si="13"/>
        <v>0</v>
      </c>
      <c r="Q47" s="7">
        <f t="shared" ca="1" si="14"/>
        <v>0</v>
      </c>
      <c r="R47" s="7">
        <f t="shared" si="15"/>
        <v>0</v>
      </c>
      <c r="S47" s="7">
        <f t="shared" ca="1" si="16"/>
        <v>-13</v>
      </c>
      <c r="T47" s="7" t="str">
        <f>IF(H47="","",VLOOKUP(H47,'Вода SKU'!$A$1:$B$150,2,0))</f>
        <v/>
      </c>
      <c r="U47" s="7">
        <f t="shared" si="17"/>
        <v>8</v>
      </c>
      <c r="V47" s="7">
        <f t="shared" si="18"/>
        <v>0</v>
      </c>
      <c r="W47" s="7">
        <f t="shared" si="19"/>
        <v>0</v>
      </c>
      <c r="X47" s="7" t="str">
        <f t="shared" ca="1" si="20"/>
        <v/>
      </c>
    </row>
    <row r="48" spans="1:24" ht="13.75" customHeight="1" x14ac:dyDescent="0.2">
      <c r="J48" s="29" t="str">
        <f t="shared" ca="1" si="11"/>
        <v/>
      </c>
      <c r="M48" s="40"/>
      <c r="N48" s="39" t="str">
        <f t="shared" ca="1" si="12"/>
        <v/>
      </c>
      <c r="P48" s="7">
        <f t="shared" si="13"/>
        <v>0</v>
      </c>
      <c r="Q48" s="7">
        <f t="shared" ca="1" si="14"/>
        <v>0</v>
      </c>
      <c r="R48" s="7">
        <f t="shared" si="15"/>
        <v>0</v>
      </c>
      <c r="S48" s="7">
        <f t="shared" ca="1" si="16"/>
        <v>-13</v>
      </c>
      <c r="T48" s="7" t="str">
        <f>IF(H48="","",VLOOKUP(H48,'Вода SKU'!$A$1:$B$150,2,0))</f>
        <v/>
      </c>
      <c r="U48" s="7">
        <f t="shared" si="17"/>
        <v>8</v>
      </c>
      <c r="V48" s="7">
        <f t="shared" si="18"/>
        <v>0</v>
      </c>
      <c r="W48" s="7">
        <f t="shared" si="19"/>
        <v>0</v>
      </c>
      <c r="X48" s="7" t="str">
        <f t="shared" ca="1" si="20"/>
        <v/>
      </c>
    </row>
    <row r="49" spans="10:24" ht="13.75" customHeight="1" x14ac:dyDescent="0.2">
      <c r="J49" s="29" t="str">
        <f t="shared" ca="1" si="11"/>
        <v/>
      </c>
      <c r="M49" s="40"/>
      <c r="N49" s="39" t="str">
        <f t="shared" ca="1" si="12"/>
        <v/>
      </c>
      <c r="P49" s="7">
        <f t="shared" si="13"/>
        <v>0</v>
      </c>
      <c r="Q49" s="7">
        <f t="shared" ca="1" si="14"/>
        <v>0</v>
      </c>
      <c r="R49" s="7">
        <f t="shared" si="15"/>
        <v>0</v>
      </c>
      <c r="S49" s="7">
        <f t="shared" ca="1" si="16"/>
        <v>-13</v>
      </c>
      <c r="T49" s="7" t="str">
        <f>IF(H49="","",VLOOKUP(H49,'Вода SKU'!$A$1:$B$150,2,0))</f>
        <v/>
      </c>
      <c r="U49" s="7">
        <f t="shared" si="17"/>
        <v>8</v>
      </c>
      <c r="V49" s="7">
        <f t="shared" si="18"/>
        <v>0</v>
      </c>
      <c r="W49" s="7">
        <f t="shared" si="19"/>
        <v>0</v>
      </c>
      <c r="X49" s="7" t="str">
        <f t="shared" ca="1" si="20"/>
        <v/>
      </c>
    </row>
    <row r="50" spans="10:24" ht="13.75" customHeight="1" x14ac:dyDescent="0.2">
      <c r="J50" s="29" t="str">
        <f t="shared" ca="1" si="11"/>
        <v/>
      </c>
      <c r="M50" s="40"/>
      <c r="N50" s="39" t="str">
        <f t="shared" ca="1" si="12"/>
        <v/>
      </c>
      <c r="P50" s="7">
        <f t="shared" si="13"/>
        <v>0</v>
      </c>
      <c r="Q50" s="7">
        <f t="shared" ca="1" si="14"/>
        <v>0</v>
      </c>
      <c r="R50" s="7">
        <f t="shared" si="15"/>
        <v>0</v>
      </c>
      <c r="S50" s="7">
        <f t="shared" ca="1" si="16"/>
        <v>-13</v>
      </c>
      <c r="T50" s="7" t="str">
        <f>IF(H50="","",VLOOKUP(H50,'Вода SKU'!$A$1:$B$150,2,0))</f>
        <v/>
      </c>
      <c r="U50" s="7">
        <f t="shared" si="17"/>
        <v>8</v>
      </c>
      <c r="V50" s="7">
        <f t="shared" si="18"/>
        <v>0</v>
      </c>
      <c r="W50" s="7">
        <f t="shared" si="19"/>
        <v>0</v>
      </c>
      <c r="X50" s="7" t="str">
        <f t="shared" ca="1" si="20"/>
        <v/>
      </c>
    </row>
    <row r="51" spans="10:24" ht="13.75" customHeight="1" x14ac:dyDescent="0.2">
      <c r="J51" s="29" t="str">
        <f t="shared" ca="1" si="11"/>
        <v/>
      </c>
      <c r="M51" s="40"/>
      <c r="N51" s="39" t="str">
        <f t="shared" ca="1" si="12"/>
        <v/>
      </c>
      <c r="P51" s="7">
        <f t="shared" si="13"/>
        <v>0</v>
      </c>
      <c r="Q51" s="7">
        <f t="shared" ca="1" si="14"/>
        <v>0</v>
      </c>
      <c r="R51" s="7">
        <f t="shared" si="15"/>
        <v>0</v>
      </c>
      <c r="S51" s="7">
        <f t="shared" ca="1" si="16"/>
        <v>-13</v>
      </c>
      <c r="T51" s="7" t="str">
        <f>IF(H51="","",VLOOKUP(H51,'Вода SKU'!$A$1:$B$150,2,0))</f>
        <v/>
      </c>
      <c r="U51" s="7">
        <f t="shared" si="17"/>
        <v>8</v>
      </c>
      <c r="V51" s="7">
        <f t="shared" si="18"/>
        <v>0</v>
      </c>
      <c r="W51" s="7">
        <f t="shared" si="19"/>
        <v>0</v>
      </c>
      <c r="X51" s="7" t="str">
        <f t="shared" ca="1" si="20"/>
        <v/>
      </c>
    </row>
    <row r="52" spans="10:24" ht="13.75" customHeight="1" x14ac:dyDescent="0.2">
      <c r="J52" s="29" t="str">
        <f t="shared" ca="1" si="11"/>
        <v/>
      </c>
      <c r="M52" s="40"/>
      <c r="N52" s="39" t="str">
        <f t="shared" ca="1" si="12"/>
        <v/>
      </c>
      <c r="P52" s="7">
        <f t="shared" si="13"/>
        <v>0</v>
      </c>
      <c r="Q52" s="7">
        <f t="shared" ca="1" si="14"/>
        <v>0</v>
      </c>
      <c r="R52" s="7">
        <f t="shared" si="15"/>
        <v>0</v>
      </c>
      <c r="S52" s="7">
        <f t="shared" ca="1" si="16"/>
        <v>-13</v>
      </c>
      <c r="T52" s="7" t="str">
        <f>IF(H52="","",VLOOKUP(H52,'Вода SKU'!$A$1:$B$150,2,0))</f>
        <v/>
      </c>
      <c r="U52" s="7">
        <f t="shared" si="17"/>
        <v>8</v>
      </c>
      <c r="V52" s="7">
        <f t="shared" si="18"/>
        <v>0</v>
      </c>
      <c r="W52" s="7">
        <f t="shared" si="19"/>
        <v>0</v>
      </c>
      <c r="X52" s="7" t="str">
        <f t="shared" ca="1" si="20"/>
        <v/>
      </c>
    </row>
    <row r="53" spans="10:24" ht="13.75" customHeight="1" x14ac:dyDescent="0.2">
      <c r="J53" s="29" t="str">
        <f t="shared" ca="1" si="11"/>
        <v/>
      </c>
      <c r="M53" s="40"/>
      <c r="N53" s="39" t="str">
        <f t="shared" ca="1" si="12"/>
        <v/>
      </c>
      <c r="P53" s="7">
        <f t="shared" si="13"/>
        <v>0</v>
      </c>
      <c r="Q53" s="7">
        <f t="shared" ca="1" si="14"/>
        <v>0</v>
      </c>
      <c r="R53" s="7">
        <f t="shared" si="15"/>
        <v>0</v>
      </c>
      <c r="S53" s="7">
        <f t="shared" ca="1" si="16"/>
        <v>-13</v>
      </c>
      <c r="T53" s="7" t="str">
        <f>IF(H53="","",VLOOKUP(H53,'Вода SKU'!$A$1:$B$150,2,0))</f>
        <v/>
      </c>
      <c r="U53" s="7">
        <f t="shared" si="17"/>
        <v>8</v>
      </c>
      <c r="V53" s="7">
        <f t="shared" si="18"/>
        <v>0</v>
      </c>
      <c r="W53" s="7">
        <f t="shared" si="19"/>
        <v>0</v>
      </c>
      <c r="X53" s="7" t="str">
        <f t="shared" ca="1" si="20"/>
        <v/>
      </c>
    </row>
    <row r="54" spans="10:24" ht="13.75" customHeight="1" x14ac:dyDescent="0.2">
      <c r="J54" s="29" t="str">
        <f t="shared" ca="1" si="11"/>
        <v/>
      </c>
      <c r="M54" s="40"/>
      <c r="N54" s="39" t="str">
        <f t="shared" ca="1" si="12"/>
        <v/>
      </c>
      <c r="P54" s="7">
        <f t="shared" si="13"/>
        <v>0</v>
      </c>
      <c r="Q54" s="7">
        <f t="shared" ca="1" si="14"/>
        <v>0</v>
      </c>
      <c r="R54" s="7">
        <f t="shared" si="15"/>
        <v>0</v>
      </c>
      <c r="S54" s="7">
        <f t="shared" ca="1" si="16"/>
        <v>-13</v>
      </c>
      <c r="T54" s="7" t="str">
        <f>IF(H54="","",VLOOKUP(H54,'Вода SKU'!$A$1:$B$150,2,0))</f>
        <v/>
      </c>
      <c r="U54" s="7">
        <f t="shared" si="17"/>
        <v>8</v>
      </c>
      <c r="V54" s="7">
        <f t="shared" si="18"/>
        <v>0</v>
      </c>
      <c r="W54" s="7">
        <f t="shared" si="19"/>
        <v>0</v>
      </c>
      <c r="X54" s="7" t="str">
        <f t="shared" ca="1" si="20"/>
        <v/>
      </c>
    </row>
    <row r="55" spans="10:24" ht="13.75" customHeight="1" x14ac:dyDescent="0.2">
      <c r="J55" s="29" t="str">
        <f t="shared" ca="1" si="11"/>
        <v/>
      </c>
      <c r="M55" s="40"/>
      <c r="N55" s="39" t="str">
        <f t="shared" ca="1" si="12"/>
        <v/>
      </c>
      <c r="P55" s="7">
        <f t="shared" si="13"/>
        <v>0</v>
      </c>
      <c r="Q55" s="7">
        <f t="shared" ca="1" si="14"/>
        <v>0</v>
      </c>
      <c r="R55" s="7">
        <f t="shared" si="15"/>
        <v>0</v>
      </c>
      <c r="S55" s="7">
        <f t="shared" ca="1" si="16"/>
        <v>-13</v>
      </c>
      <c r="T55" s="7" t="str">
        <f>IF(H55="","",VLOOKUP(H55,'Вода SKU'!$A$1:$B$150,2,0))</f>
        <v/>
      </c>
      <c r="U55" s="7">
        <f t="shared" si="17"/>
        <v>8</v>
      </c>
      <c r="V55" s="7">
        <f t="shared" si="18"/>
        <v>0</v>
      </c>
      <c r="W55" s="7">
        <f t="shared" si="19"/>
        <v>0</v>
      </c>
      <c r="X55" s="7" t="str">
        <f t="shared" ca="1" si="20"/>
        <v/>
      </c>
    </row>
    <row r="56" spans="10:24" ht="13.75" customHeight="1" x14ac:dyDescent="0.2">
      <c r="J56" s="29" t="str">
        <f t="shared" ca="1" si="11"/>
        <v/>
      </c>
      <c r="M56" s="39"/>
      <c r="N56" s="39" t="str">
        <f t="shared" ca="1" si="12"/>
        <v/>
      </c>
      <c r="P56" s="7">
        <f t="shared" si="13"/>
        <v>0</v>
      </c>
      <c r="Q56" s="7">
        <f t="shared" ca="1" si="14"/>
        <v>0</v>
      </c>
      <c r="R56" s="7">
        <f t="shared" si="15"/>
        <v>0</v>
      </c>
      <c r="S56" s="7">
        <f t="shared" ca="1" si="16"/>
        <v>-13</v>
      </c>
      <c r="T56" s="7" t="str">
        <f>IF(H56="","",VLOOKUP(H56,'Вода SKU'!$A$1:$B$150,2,0))</f>
        <v/>
      </c>
      <c r="U56" s="7">
        <f t="shared" si="17"/>
        <v>8</v>
      </c>
      <c r="V56" s="7">
        <f t="shared" si="18"/>
        <v>0</v>
      </c>
      <c r="W56" s="7">
        <f t="shared" si="19"/>
        <v>0</v>
      </c>
      <c r="X56" s="7" t="str">
        <f t="shared" ca="1" si="20"/>
        <v/>
      </c>
    </row>
    <row r="57" spans="10:24" ht="13.75" customHeight="1" x14ac:dyDescent="0.2">
      <c r="J57" s="29" t="str">
        <f t="shared" ca="1" si="11"/>
        <v/>
      </c>
      <c r="M57" s="40"/>
      <c r="N57" s="39" t="str">
        <f t="shared" ca="1" si="12"/>
        <v/>
      </c>
      <c r="P57" s="7">
        <f t="shared" si="13"/>
        <v>0</v>
      </c>
      <c r="Q57" s="7">
        <f t="shared" ca="1" si="14"/>
        <v>0</v>
      </c>
      <c r="R57" s="7">
        <f t="shared" si="15"/>
        <v>0</v>
      </c>
      <c r="S57" s="7">
        <f t="shared" ca="1" si="16"/>
        <v>-13</v>
      </c>
      <c r="T57" s="7" t="str">
        <f>IF(H57="","",VLOOKUP(H57,'Вода SKU'!$A$1:$B$150,2,0))</f>
        <v/>
      </c>
      <c r="U57" s="7">
        <f t="shared" si="17"/>
        <v>8</v>
      </c>
      <c r="V57" s="7">
        <f t="shared" si="18"/>
        <v>0</v>
      </c>
      <c r="W57" s="7">
        <f t="shared" si="19"/>
        <v>0</v>
      </c>
      <c r="X57" s="7" t="str">
        <f t="shared" ca="1" si="20"/>
        <v/>
      </c>
    </row>
    <row r="58" spans="10:24" ht="13.75" customHeight="1" x14ac:dyDescent="0.2">
      <c r="J58" s="29" t="str">
        <f t="shared" ca="1" si="11"/>
        <v/>
      </c>
      <c r="M58" s="40"/>
      <c r="N58" s="39" t="str">
        <f t="shared" ca="1" si="12"/>
        <v/>
      </c>
      <c r="P58" s="7">
        <f t="shared" si="13"/>
        <v>0</v>
      </c>
      <c r="Q58" s="7">
        <f t="shared" ca="1" si="14"/>
        <v>0</v>
      </c>
      <c r="R58" s="7">
        <f t="shared" si="15"/>
        <v>0</v>
      </c>
      <c r="S58" s="7">
        <f t="shared" ca="1" si="16"/>
        <v>-13</v>
      </c>
      <c r="T58" s="7" t="str">
        <f>IF(H58="","",VLOOKUP(H58,'Вода SKU'!$A$1:$B$150,2,0))</f>
        <v/>
      </c>
      <c r="U58" s="7">
        <f t="shared" si="17"/>
        <v>8</v>
      </c>
      <c r="V58" s="7">
        <f t="shared" si="18"/>
        <v>0</v>
      </c>
      <c r="W58" s="7">
        <f t="shared" si="19"/>
        <v>0</v>
      </c>
      <c r="X58" s="7" t="str">
        <f t="shared" ca="1" si="20"/>
        <v/>
      </c>
    </row>
    <row r="59" spans="10:24" ht="13.75" customHeight="1" x14ac:dyDescent="0.2">
      <c r="J59" s="29" t="str">
        <f t="shared" ca="1" si="11"/>
        <v/>
      </c>
      <c r="M59" s="40"/>
      <c r="N59" s="39" t="str">
        <f t="shared" ca="1" si="12"/>
        <v/>
      </c>
      <c r="P59" s="7">
        <f t="shared" si="13"/>
        <v>0</v>
      </c>
      <c r="Q59" s="7">
        <f t="shared" ca="1" si="14"/>
        <v>0</v>
      </c>
      <c r="R59" s="7">
        <f t="shared" si="15"/>
        <v>0</v>
      </c>
      <c r="S59" s="7">
        <f t="shared" ca="1" si="16"/>
        <v>-13</v>
      </c>
      <c r="T59" s="7" t="str">
        <f>IF(H59="","",VLOOKUP(H59,'Вода SKU'!$A$1:$B$150,2,0))</f>
        <v/>
      </c>
      <c r="U59" s="7">
        <f t="shared" si="17"/>
        <v>8</v>
      </c>
      <c r="V59" s="7">
        <f t="shared" si="18"/>
        <v>0</v>
      </c>
      <c r="W59" s="7">
        <f t="shared" si="19"/>
        <v>0</v>
      </c>
      <c r="X59" s="7" t="str">
        <f t="shared" ca="1" si="20"/>
        <v/>
      </c>
    </row>
    <row r="60" spans="10:24" ht="13.75" customHeight="1" x14ac:dyDescent="0.2">
      <c r="J60" s="29" t="str">
        <f t="shared" ca="1" si="11"/>
        <v/>
      </c>
      <c r="M60" s="40"/>
      <c r="N60" s="39" t="str">
        <f t="shared" ca="1" si="12"/>
        <v/>
      </c>
      <c r="P60" s="7">
        <f t="shared" si="13"/>
        <v>0</v>
      </c>
      <c r="Q60" s="7">
        <f t="shared" ca="1" si="14"/>
        <v>0</v>
      </c>
      <c r="R60" s="7">
        <f t="shared" si="15"/>
        <v>0</v>
      </c>
      <c r="S60" s="7">
        <f t="shared" ca="1" si="16"/>
        <v>-13</v>
      </c>
      <c r="T60" s="7" t="str">
        <f>IF(H60="","",VLOOKUP(H60,'Вода SKU'!$A$1:$B$150,2,0))</f>
        <v/>
      </c>
      <c r="U60" s="7">
        <f t="shared" si="17"/>
        <v>8</v>
      </c>
      <c r="V60" s="7">
        <f t="shared" si="18"/>
        <v>0</v>
      </c>
      <c r="W60" s="7">
        <f t="shared" si="19"/>
        <v>0</v>
      </c>
      <c r="X60" s="7" t="str">
        <f t="shared" ca="1" si="20"/>
        <v/>
      </c>
    </row>
    <row r="61" spans="10:24" ht="13.75" customHeight="1" x14ac:dyDescent="0.2">
      <c r="J61" s="29" t="str">
        <f t="shared" ca="1" si="11"/>
        <v/>
      </c>
      <c r="M61" s="40"/>
      <c r="N61" s="39" t="str">
        <f t="shared" ca="1" si="12"/>
        <v/>
      </c>
      <c r="P61" s="7">
        <f t="shared" si="13"/>
        <v>0</v>
      </c>
      <c r="Q61" s="7">
        <f t="shared" ca="1" si="14"/>
        <v>0</v>
      </c>
      <c r="R61" s="7">
        <f t="shared" si="15"/>
        <v>0</v>
      </c>
      <c r="S61" s="7">
        <f t="shared" ca="1" si="16"/>
        <v>-13</v>
      </c>
      <c r="T61" s="7" t="str">
        <f>IF(H61="","",VLOOKUP(H61,'Вода SKU'!$A$1:$B$150,2,0))</f>
        <v/>
      </c>
      <c r="U61" s="7">
        <f t="shared" si="17"/>
        <v>8</v>
      </c>
      <c r="V61" s="7">
        <f t="shared" si="18"/>
        <v>0</v>
      </c>
      <c r="W61" s="7">
        <f t="shared" si="19"/>
        <v>0</v>
      </c>
      <c r="X61" s="7" t="str">
        <f t="shared" ca="1" si="20"/>
        <v/>
      </c>
    </row>
    <row r="62" spans="10:24" ht="13.75" customHeight="1" x14ac:dyDescent="0.2">
      <c r="J62" s="29" t="str">
        <f t="shared" ca="1" si="11"/>
        <v/>
      </c>
      <c r="M62" s="40"/>
      <c r="N62" s="39" t="str">
        <f t="shared" ca="1" si="12"/>
        <v/>
      </c>
      <c r="P62" s="7">
        <f t="shared" si="13"/>
        <v>0</v>
      </c>
      <c r="Q62" s="7">
        <f t="shared" ca="1" si="14"/>
        <v>0</v>
      </c>
      <c r="R62" s="7">
        <f t="shared" si="15"/>
        <v>0</v>
      </c>
      <c r="S62" s="7">
        <f t="shared" ca="1" si="16"/>
        <v>-13</v>
      </c>
      <c r="T62" s="7" t="str">
        <f>IF(H62="","",VLOOKUP(H62,'Вода SKU'!$A$1:$B$150,2,0))</f>
        <v/>
      </c>
      <c r="U62" s="7">
        <f t="shared" si="17"/>
        <v>8</v>
      </c>
      <c r="V62" s="7">
        <f t="shared" si="18"/>
        <v>0</v>
      </c>
      <c r="W62" s="7">
        <f t="shared" si="19"/>
        <v>0</v>
      </c>
      <c r="X62" s="7" t="str">
        <f t="shared" ca="1" si="20"/>
        <v/>
      </c>
    </row>
    <row r="63" spans="10:24" ht="13.75" customHeight="1" x14ac:dyDescent="0.2">
      <c r="J63" s="29" t="str">
        <f t="shared" ca="1" si="11"/>
        <v/>
      </c>
      <c r="M63" s="40"/>
      <c r="N63" s="39" t="str">
        <f t="shared" ca="1" si="12"/>
        <v/>
      </c>
      <c r="P63" s="7">
        <f t="shared" si="13"/>
        <v>0</v>
      </c>
      <c r="Q63" s="7">
        <f t="shared" ca="1" si="14"/>
        <v>0</v>
      </c>
      <c r="R63" s="7">
        <f t="shared" si="15"/>
        <v>0</v>
      </c>
      <c r="S63" s="7">
        <f t="shared" ca="1" si="16"/>
        <v>-13</v>
      </c>
      <c r="T63" s="7" t="str">
        <f>IF(H63="","",VLOOKUP(H63,'Вода SKU'!$A$1:$B$150,2,0))</f>
        <v/>
      </c>
      <c r="U63" s="7">
        <f t="shared" si="17"/>
        <v>8</v>
      </c>
      <c r="V63" s="7">
        <f t="shared" si="18"/>
        <v>0</v>
      </c>
      <c r="W63" s="7">
        <f t="shared" si="19"/>
        <v>0</v>
      </c>
      <c r="X63" s="7" t="str">
        <f t="shared" ca="1" si="20"/>
        <v/>
      </c>
    </row>
    <row r="64" spans="10:24" ht="13.75" customHeight="1" x14ac:dyDescent="0.2">
      <c r="J64" s="29" t="str">
        <f t="shared" ca="1" si="11"/>
        <v/>
      </c>
      <c r="M64" s="40"/>
      <c r="N64" s="39" t="str">
        <f t="shared" ca="1" si="12"/>
        <v/>
      </c>
      <c r="P64" s="7">
        <f t="shared" si="13"/>
        <v>0</v>
      </c>
      <c r="Q64" s="7">
        <f t="shared" ca="1" si="14"/>
        <v>0</v>
      </c>
      <c r="R64" s="7">
        <f t="shared" si="15"/>
        <v>0</v>
      </c>
      <c r="S64" s="7">
        <f t="shared" ca="1" si="16"/>
        <v>-13</v>
      </c>
      <c r="T64" s="7" t="str">
        <f>IF(H64="","",VLOOKUP(H64,'Вода SKU'!$A$1:$B$150,2,0))</f>
        <v/>
      </c>
      <c r="U64" s="7">
        <f t="shared" si="17"/>
        <v>8</v>
      </c>
      <c r="V64" s="7">
        <f t="shared" si="18"/>
        <v>0</v>
      </c>
      <c r="W64" s="7">
        <f t="shared" si="19"/>
        <v>0</v>
      </c>
      <c r="X64" s="7" t="str">
        <f t="shared" ca="1" si="20"/>
        <v/>
      </c>
    </row>
    <row r="65" spans="10:24" ht="13.75" customHeight="1" x14ac:dyDescent="0.2">
      <c r="J65" s="29" t="str">
        <f t="shared" ca="1" si="11"/>
        <v/>
      </c>
      <c r="M65" s="40"/>
      <c r="N65" s="39" t="str">
        <f t="shared" ca="1" si="12"/>
        <v/>
      </c>
      <c r="P65" s="7">
        <f t="shared" si="13"/>
        <v>0</v>
      </c>
      <c r="Q65" s="7">
        <f t="shared" ca="1" si="14"/>
        <v>0</v>
      </c>
      <c r="R65" s="7">
        <f t="shared" si="15"/>
        <v>0</v>
      </c>
      <c r="S65" s="7">
        <f t="shared" ca="1" si="16"/>
        <v>-13</v>
      </c>
      <c r="T65" s="7" t="str">
        <f>IF(H65="","",VLOOKUP(H65,'Вода SKU'!$A$1:$B$150,2,0))</f>
        <v/>
      </c>
      <c r="U65" s="7">
        <f t="shared" si="17"/>
        <v>8</v>
      </c>
      <c r="V65" s="7">
        <f t="shared" si="18"/>
        <v>0</v>
      </c>
      <c r="W65" s="7">
        <f t="shared" si="19"/>
        <v>0</v>
      </c>
      <c r="X65" s="7" t="str">
        <f t="shared" ca="1" si="20"/>
        <v/>
      </c>
    </row>
    <row r="66" spans="10:24" ht="13.75" customHeight="1" x14ac:dyDescent="0.2">
      <c r="J66" s="29" t="str">
        <f t="shared" ref="J66:J97" ca="1" si="21">IF(M66="", IF(O66="","",X66+(INDIRECT("S" &amp; ROW() - 1) - S66)),IF(O66="", "", INDIRECT("S" &amp; ROW() - 1) - S66))</f>
        <v/>
      </c>
      <c r="M66" s="40"/>
      <c r="N66" s="39" t="str">
        <f t="shared" ref="N66:N97" ca="1" si="22">IF(M66="", IF(X66=0, "", X66), IF(V66 = "", "", IF(V66/U66 = 0, "", V66/U66)))</f>
        <v/>
      </c>
      <c r="P66" s="7">
        <f t="shared" ref="P66:P97" si="23">IF(O66 = "-", -W66,I66)</f>
        <v>0</v>
      </c>
      <c r="Q66" s="7">
        <f t="shared" ref="Q66:Q97" ca="1" si="24">IF(O66 = "-", SUM(INDIRECT(ADDRESS(2,COLUMN(P66)) &amp; ":" &amp; ADDRESS(ROW(),COLUMN(P66)))), 0)</f>
        <v>0</v>
      </c>
      <c r="R66" s="7">
        <f t="shared" ref="R66:R97" si="25">IF(O66="-",1,0)</f>
        <v>0</v>
      </c>
      <c r="S66" s="7">
        <f t="shared" ref="S66:S97" ca="1" si="26">IF(Q66 = 0, INDIRECT("S" &amp; ROW() - 1), Q66)</f>
        <v>-13</v>
      </c>
      <c r="T66" s="7" t="str">
        <f>IF(H66="","",VLOOKUP(H66,'Вода SKU'!$A$1:$B$150,2,0))</f>
        <v/>
      </c>
      <c r="U66" s="7">
        <f t="shared" ref="U66:U97" si="27">8000/1000</f>
        <v>8</v>
      </c>
      <c r="V66" s="7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7">
        <f t="shared" ref="W66:W97" si="29">IF(V66 = "", "", V66/U66)</f>
        <v>0</v>
      </c>
      <c r="X66" s="7" t="str">
        <f t="shared" ref="X66:X97" ca="1" si="30">IF(O66="", "", MAX(ROUND(-(INDIRECT("S" &amp; ROW() - 1) - S66)/1000, 0), 1) * 1000)</f>
        <v/>
      </c>
    </row>
    <row r="67" spans="10:24" ht="13.75" customHeight="1" x14ac:dyDescent="0.2">
      <c r="J67" s="29" t="str">
        <f t="shared" ca="1" si="21"/>
        <v/>
      </c>
      <c r="M67" s="40"/>
      <c r="N67" s="39" t="str">
        <f t="shared" ca="1" si="22"/>
        <v/>
      </c>
      <c r="P67" s="7">
        <f t="shared" si="23"/>
        <v>0</v>
      </c>
      <c r="Q67" s="7">
        <f t="shared" ca="1" si="24"/>
        <v>0</v>
      </c>
      <c r="R67" s="7">
        <f t="shared" si="25"/>
        <v>0</v>
      </c>
      <c r="S67" s="7">
        <f t="shared" ca="1" si="26"/>
        <v>-13</v>
      </c>
      <c r="T67" s="7" t="str">
        <f>IF(H67="","",VLOOKUP(H67,'Вода SKU'!$A$1:$B$150,2,0))</f>
        <v/>
      </c>
      <c r="U67" s="7">
        <f t="shared" si="27"/>
        <v>8</v>
      </c>
      <c r="V67" s="7">
        <f t="shared" si="28"/>
        <v>0</v>
      </c>
      <c r="W67" s="7">
        <f t="shared" si="29"/>
        <v>0</v>
      </c>
      <c r="X67" s="7" t="str">
        <f t="shared" ca="1" si="30"/>
        <v/>
      </c>
    </row>
    <row r="68" spans="10:24" ht="13.75" customHeight="1" x14ac:dyDescent="0.2">
      <c r="J68" s="29" t="str">
        <f t="shared" ca="1" si="21"/>
        <v/>
      </c>
      <c r="M68" s="40"/>
      <c r="N68" s="39" t="str">
        <f t="shared" ca="1" si="22"/>
        <v/>
      </c>
      <c r="P68" s="7">
        <f t="shared" si="23"/>
        <v>0</v>
      </c>
      <c r="Q68" s="7">
        <f t="shared" ca="1" si="24"/>
        <v>0</v>
      </c>
      <c r="R68" s="7">
        <f t="shared" si="25"/>
        <v>0</v>
      </c>
      <c r="S68" s="7">
        <f t="shared" ca="1" si="26"/>
        <v>-13</v>
      </c>
      <c r="T68" s="7" t="str">
        <f>IF(H68="","",VLOOKUP(H68,'Вода SKU'!$A$1:$B$150,2,0))</f>
        <v/>
      </c>
      <c r="U68" s="7">
        <f t="shared" si="27"/>
        <v>8</v>
      </c>
      <c r="V68" s="7">
        <f t="shared" si="28"/>
        <v>0</v>
      </c>
      <c r="W68" s="7">
        <f t="shared" si="29"/>
        <v>0</v>
      </c>
      <c r="X68" s="7" t="str">
        <f t="shared" ca="1" si="30"/>
        <v/>
      </c>
    </row>
    <row r="69" spans="10:24" ht="13.75" customHeight="1" x14ac:dyDescent="0.2">
      <c r="J69" s="29" t="str">
        <f t="shared" ca="1" si="21"/>
        <v/>
      </c>
      <c r="M69" s="40"/>
      <c r="N69" s="39" t="str">
        <f t="shared" ca="1" si="22"/>
        <v/>
      </c>
      <c r="P69" s="7">
        <f t="shared" si="23"/>
        <v>0</v>
      </c>
      <c r="Q69" s="7">
        <f t="shared" ca="1" si="24"/>
        <v>0</v>
      </c>
      <c r="R69" s="7">
        <f t="shared" si="25"/>
        <v>0</v>
      </c>
      <c r="S69" s="7">
        <f t="shared" ca="1" si="26"/>
        <v>-13</v>
      </c>
      <c r="T69" s="7" t="str">
        <f>IF(H69="","",VLOOKUP(H69,'Вода SKU'!$A$1:$B$150,2,0))</f>
        <v/>
      </c>
      <c r="U69" s="7">
        <f t="shared" si="27"/>
        <v>8</v>
      </c>
      <c r="V69" s="7">
        <f t="shared" si="28"/>
        <v>0</v>
      </c>
      <c r="W69" s="7">
        <f t="shared" si="29"/>
        <v>0</v>
      </c>
      <c r="X69" s="7" t="str">
        <f t="shared" ca="1" si="30"/>
        <v/>
      </c>
    </row>
    <row r="70" spans="10:24" ht="13.75" customHeight="1" x14ac:dyDescent="0.2">
      <c r="J70" s="29" t="str">
        <f t="shared" ca="1" si="21"/>
        <v/>
      </c>
      <c r="M70" s="40"/>
      <c r="N70" s="39" t="str">
        <f t="shared" ca="1" si="22"/>
        <v/>
      </c>
      <c r="P70" s="7">
        <f t="shared" si="23"/>
        <v>0</v>
      </c>
      <c r="Q70" s="7">
        <f t="shared" ca="1" si="24"/>
        <v>0</v>
      </c>
      <c r="R70" s="7">
        <f t="shared" si="25"/>
        <v>0</v>
      </c>
      <c r="S70" s="7">
        <f t="shared" ca="1" si="26"/>
        <v>-13</v>
      </c>
      <c r="T70" s="7" t="str">
        <f>IF(H70="","",VLOOKUP(H70,'Вода SKU'!$A$1:$B$150,2,0))</f>
        <v/>
      </c>
      <c r="U70" s="7">
        <f t="shared" si="27"/>
        <v>8</v>
      </c>
      <c r="V70" s="7">
        <f t="shared" si="28"/>
        <v>0</v>
      </c>
      <c r="W70" s="7">
        <f t="shared" si="29"/>
        <v>0</v>
      </c>
      <c r="X70" s="7" t="str">
        <f t="shared" ca="1" si="30"/>
        <v/>
      </c>
    </row>
    <row r="71" spans="10:24" ht="13.75" customHeight="1" x14ac:dyDescent="0.2">
      <c r="J71" s="29" t="str">
        <f t="shared" ca="1" si="21"/>
        <v/>
      </c>
      <c r="M71" s="40"/>
      <c r="N71" s="39" t="str">
        <f t="shared" ca="1" si="22"/>
        <v/>
      </c>
      <c r="P71" s="7">
        <f t="shared" si="23"/>
        <v>0</v>
      </c>
      <c r="Q71" s="7">
        <f t="shared" ref="Q71:Q96" ca="1" si="31">IF(O71="-",SUM(INDIRECT(ADDRESS(2,COLUMN(P71))&amp;":"&amp;ADDRESS(ROW(),COLUMN(P71)))),0)</f>
        <v>0</v>
      </c>
      <c r="R71" s="7">
        <f t="shared" si="25"/>
        <v>0</v>
      </c>
      <c r="S71" s="7">
        <f t="shared" ca="1" si="26"/>
        <v>-13</v>
      </c>
      <c r="T71" s="7" t="str">
        <f>IF(H71="","",VLOOKUP(H71,'Вода SKU'!$A$1:$B$150,2,0))</f>
        <v/>
      </c>
      <c r="U71" s="7">
        <f t="shared" si="27"/>
        <v>8</v>
      </c>
      <c r="V71" s="7">
        <f t="shared" si="28"/>
        <v>0</v>
      </c>
      <c r="W71" s="7">
        <f t="shared" si="29"/>
        <v>0</v>
      </c>
      <c r="X71" s="7" t="str">
        <f t="shared" ca="1" si="30"/>
        <v/>
      </c>
    </row>
    <row r="72" spans="10:24" ht="13.75" customHeight="1" x14ac:dyDescent="0.2">
      <c r="J72" s="29" t="str">
        <f t="shared" ca="1" si="21"/>
        <v/>
      </c>
      <c r="M72" s="40"/>
      <c r="N72" s="39" t="str">
        <f t="shared" ca="1" si="22"/>
        <v/>
      </c>
      <c r="P72" s="7">
        <f t="shared" si="23"/>
        <v>0</v>
      </c>
      <c r="Q72" s="7">
        <f t="shared" ca="1" si="31"/>
        <v>0</v>
      </c>
      <c r="R72" s="7">
        <f t="shared" si="25"/>
        <v>0</v>
      </c>
      <c r="S72" s="7">
        <f t="shared" ca="1" si="26"/>
        <v>-13</v>
      </c>
      <c r="T72" s="7" t="str">
        <f>IF(H72="","",VLOOKUP(H72,'Вода SKU'!$A$1:$B$150,2,0))</f>
        <v/>
      </c>
      <c r="U72" s="7">
        <f t="shared" si="27"/>
        <v>8</v>
      </c>
      <c r="V72" s="7">
        <f t="shared" si="28"/>
        <v>0</v>
      </c>
      <c r="W72" s="7">
        <f t="shared" si="29"/>
        <v>0</v>
      </c>
      <c r="X72" s="7" t="str">
        <f t="shared" ca="1" si="30"/>
        <v/>
      </c>
    </row>
    <row r="73" spans="10:24" ht="13.75" customHeight="1" x14ac:dyDescent="0.2">
      <c r="J73" s="29" t="str">
        <f t="shared" ca="1" si="21"/>
        <v/>
      </c>
      <c r="M73" s="40"/>
      <c r="N73" s="39" t="str">
        <f t="shared" ca="1" si="22"/>
        <v/>
      </c>
      <c r="P73" s="7">
        <f t="shared" si="23"/>
        <v>0</v>
      </c>
      <c r="Q73" s="7">
        <f t="shared" ca="1" si="31"/>
        <v>0</v>
      </c>
      <c r="R73" s="7">
        <f t="shared" si="25"/>
        <v>0</v>
      </c>
      <c r="S73" s="7">
        <f t="shared" ca="1" si="26"/>
        <v>-13</v>
      </c>
      <c r="T73" s="7" t="str">
        <f>IF(H73="","",VLOOKUP(H73,'Вода SKU'!$A$1:$B$150,2,0))</f>
        <v/>
      </c>
      <c r="U73" s="7">
        <f t="shared" si="27"/>
        <v>8</v>
      </c>
      <c r="V73" s="7">
        <f t="shared" si="28"/>
        <v>0</v>
      </c>
      <c r="W73" s="7">
        <f t="shared" si="29"/>
        <v>0</v>
      </c>
      <c r="X73" s="7" t="str">
        <f t="shared" ca="1" si="30"/>
        <v/>
      </c>
    </row>
    <row r="74" spans="10:24" ht="13.75" customHeight="1" x14ac:dyDescent="0.2">
      <c r="J74" s="29" t="str">
        <f t="shared" ca="1" si="21"/>
        <v/>
      </c>
      <c r="M74" s="40"/>
      <c r="N74" s="39" t="str">
        <f t="shared" ca="1" si="22"/>
        <v/>
      </c>
      <c r="P74" s="7">
        <f t="shared" si="23"/>
        <v>0</v>
      </c>
      <c r="Q74" s="7">
        <f t="shared" ca="1" si="31"/>
        <v>0</v>
      </c>
      <c r="R74" s="7">
        <f t="shared" si="25"/>
        <v>0</v>
      </c>
      <c r="S74" s="7">
        <f t="shared" ca="1" si="26"/>
        <v>-13</v>
      </c>
      <c r="T74" s="7" t="str">
        <f>IF(H74="","",VLOOKUP(H74,'Вода SKU'!$A$1:$B$150,2,0))</f>
        <v/>
      </c>
      <c r="U74" s="7">
        <f t="shared" si="27"/>
        <v>8</v>
      </c>
      <c r="V74" s="7">
        <f t="shared" si="28"/>
        <v>0</v>
      </c>
      <c r="W74" s="7">
        <f t="shared" si="29"/>
        <v>0</v>
      </c>
      <c r="X74" s="7" t="str">
        <f t="shared" ca="1" si="30"/>
        <v/>
      </c>
    </row>
    <row r="75" spans="10:24" ht="13.75" customHeight="1" x14ac:dyDescent="0.2">
      <c r="J75" s="29" t="str">
        <f t="shared" ca="1" si="21"/>
        <v/>
      </c>
      <c r="M75" s="40"/>
      <c r="N75" s="39" t="str">
        <f t="shared" ca="1" si="22"/>
        <v/>
      </c>
      <c r="P75" s="7">
        <f t="shared" si="23"/>
        <v>0</v>
      </c>
      <c r="Q75" s="7">
        <f t="shared" ca="1" si="31"/>
        <v>0</v>
      </c>
      <c r="R75" s="7">
        <f t="shared" si="25"/>
        <v>0</v>
      </c>
      <c r="S75" s="7">
        <f t="shared" ca="1" si="26"/>
        <v>-13</v>
      </c>
      <c r="T75" s="7" t="str">
        <f>IF(H75="","",VLOOKUP(H75,'Вода SKU'!$A$1:$B$150,2,0))</f>
        <v/>
      </c>
      <c r="U75" s="7">
        <f t="shared" si="27"/>
        <v>8</v>
      </c>
      <c r="V75" s="7">
        <f t="shared" si="28"/>
        <v>0</v>
      </c>
      <c r="W75" s="7">
        <f t="shared" si="29"/>
        <v>0</v>
      </c>
      <c r="X75" s="7" t="str">
        <f t="shared" ca="1" si="30"/>
        <v/>
      </c>
    </row>
    <row r="76" spans="10:24" ht="13.75" customHeight="1" x14ac:dyDescent="0.2">
      <c r="J76" s="29" t="str">
        <f t="shared" ca="1" si="21"/>
        <v/>
      </c>
      <c r="M76" s="40"/>
      <c r="N76" s="39" t="str">
        <f t="shared" ca="1" si="22"/>
        <v/>
      </c>
      <c r="P76" s="7">
        <f t="shared" si="23"/>
        <v>0</v>
      </c>
      <c r="Q76" s="7">
        <f t="shared" ca="1" si="31"/>
        <v>0</v>
      </c>
      <c r="R76" s="7">
        <f t="shared" si="25"/>
        <v>0</v>
      </c>
      <c r="S76" s="7">
        <f t="shared" ca="1" si="26"/>
        <v>-13</v>
      </c>
      <c r="T76" s="7" t="str">
        <f>IF(H76="","",VLOOKUP(H76,'Вода SKU'!$A$1:$B$150,2,0))</f>
        <v/>
      </c>
      <c r="U76" s="7">
        <f t="shared" si="27"/>
        <v>8</v>
      </c>
      <c r="V76" s="7">
        <f t="shared" si="28"/>
        <v>0</v>
      </c>
      <c r="W76" s="7">
        <f t="shared" si="29"/>
        <v>0</v>
      </c>
      <c r="X76" s="7" t="str">
        <f t="shared" ca="1" si="30"/>
        <v/>
      </c>
    </row>
    <row r="77" spans="10:24" ht="13.75" customHeight="1" x14ac:dyDescent="0.2">
      <c r="J77" s="29" t="str">
        <f t="shared" ca="1" si="21"/>
        <v/>
      </c>
      <c r="M77" s="40"/>
      <c r="N77" s="39" t="str">
        <f t="shared" ca="1" si="22"/>
        <v/>
      </c>
      <c r="P77" s="7">
        <f t="shared" si="23"/>
        <v>0</v>
      </c>
      <c r="Q77" s="7">
        <f t="shared" ca="1" si="31"/>
        <v>0</v>
      </c>
      <c r="R77" s="7">
        <f t="shared" si="25"/>
        <v>0</v>
      </c>
      <c r="S77" s="7">
        <f t="shared" ca="1" si="26"/>
        <v>-13</v>
      </c>
      <c r="T77" s="7" t="str">
        <f>IF(H77="","",VLOOKUP(H77,'Вода SKU'!$A$1:$B$150,2,0))</f>
        <v/>
      </c>
      <c r="U77" s="7">
        <f t="shared" si="27"/>
        <v>8</v>
      </c>
      <c r="V77" s="7">
        <f t="shared" si="28"/>
        <v>0</v>
      </c>
      <c r="W77" s="7">
        <f t="shared" si="29"/>
        <v>0</v>
      </c>
      <c r="X77" s="7" t="str">
        <f t="shared" ca="1" si="30"/>
        <v/>
      </c>
    </row>
    <row r="78" spans="10:24" ht="13.75" customHeight="1" x14ac:dyDescent="0.2">
      <c r="J78" s="29" t="str">
        <f t="shared" ca="1" si="21"/>
        <v/>
      </c>
      <c r="M78" s="40"/>
      <c r="N78" s="39" t="str">
        <f t="shared" ca="1" si="22"/>
        <v/>
      </c>
      <c r="P78" s="7">
        <f t="shared" si="23"/>
        <v>0</v>
      </c>
      <c r="Q78" s="7">
        <f t="shared" ca="1" si="31"/>
        <v>0</v>
      </c>
      <c r="R78" s="7">
        <f t="shared" si="25"/>
        <v>0</v>
      </c>
      <c r="S78" s="7">
        <f t="shared" ca="1" si="26"/>
        <v>-13</v>
      </c>
      <c r="T78" s="7" t="str">
        <f>IF(H78="","",VLOOKUP(H78,'Вода SKU'!$A$1:$B$150,2,0))</f>
        <v/>
      </c>
      <c r="U78" s="7">
        <f t="shared" si="27"/>
        <v>8</v>
      </c>
      <c r="V78" s="7">
        <f t="shared" si="28"/>
        <v>0</v>
      </c>
      <c r="W78" s="7">
        <f t="shared" si="29"/>
        <v>0</v>
      </c>
      <c r="X78" s="7" t="str">
        <f t="shared" ca="1" si="30"/>
        <v/>
      </c>
    </row>
    <row r="79" spans="10:24" ht="13.75" customHeight="1" x14ac:dyDescent="0.2">
      <c r="J79" s="29" t="str">
        <f t="shared" ca="1" si="21"/>
        <v/>
      </c>
      <c r="M79" s="40"/>
      <c r="N79" s="39" t="str">
        <f t="shared" ca="1" si="22"/>
        <v/>
      </c>
      <c r="P79" s="7">
        <f t="shared" si="23"/>
        <v>0</v>
      </c>
      <c r="Q79" s="7">
        <f t="shared" ca="1" si="31"/>
        <v>0</v>
      </c>
      <c r="R79" s="7">
        <f t="shared" si="25"/>
        <v>0</v>
      </c>
      <c r="S79" s="7">
        <f t="shared" ca="1" si="26"/>
        <v>-13</v>
      </c>
      <c r="T79" s="7" t="str">
        <f>IF(H79="","",VLOOKUP(H79,'Вода SKU'!$A$1:$B$150,2,0))</f>
        <v/>
      </c>
      <c r="U79" s="7">
        <f t="shared" si="27"/>
        <v>8</v>
      </c>
      <c r="V79" s="7">
        <f t="shared" si="28"/>
        <v>0</v>
      </c>
      <c r="W79" s="7">
        <f t="shared" si="29"/>
        <v>0</v>
      </c>
      <c r="X79" s="7" t="str">
        <f t="shared" ca="1" si="30"/>
        <v/>
      </c>
    </row>
    <row r="80" spans="10:24" ht="13.75" customHeight="1" x14ac:dyDescent="0.2">
      <c r="J80" s="29" t="str">
        <f t="shared" ca="1" si="21"/>
        <v/>
      </c>
      <c r="M80" s="40"/>
      <c r="N80" s="39" t="str">
        <f t="shared" ca="1" si="22"/>
        <v/>
      </c>
      <c r="P80" s="7">
        <f t="shared" si="23"/>
        <v>0</v>
      </c>
      <c r="Q80" s="7">
        <f t="shared" ca="1" si="31"/>
        <v>0</v>
      </c>
      <c r="R80" s="7">
        <f t="shared" si="25"/>
        <v>0</v>
      </c>
      <c r="S80" s="7">
        <f t="shared" ca="1" si="26"/>
        <v>-13</v>
      </c>
      <c r="T80" s="7" t="str">
        <f>IF(H80="","",VLOOKUP(H80,'Вода SKU'!$A$1:$B$150,2,0))</f>
        <v/>
      </c>
      <c r="U80" s="7">
        <f t="shared" si="27"/>
        <v>8</v>
      </c>
      <c r="V80" s="7">
        <f t="shared" si="28"/>
        <v>0</v>
      </c>
      <c r="W80" s="7">
        <f t="shared" si="29"/>
        <v>0</v>
      </c>
      <c r="X80" s="7" t="str">
        <f t="shared" ca="1" si="30"/>
        <v/>
      </c>
    </row>
    <row r="81" spans="10:24" ht="13.75" customHeight="1" x14ac:dyDescent="0.2">
      <c r="J81" s="29" t="str">
        <f t="shared" ca="1" si="21"/>
        <v/>
      </c>
      <c r="M81" s="40"/>
      <c r="N81" s="39" t="str">
        <f t="shared" ca="1" si="22"/>
        <v/>
      </c>
      <c r="P81" s="7">
        <f t="shared" si="23"/>
        <v>0</v>
      </c>
      <c r="Q81" s="7">
        <f t="shared" ca="1" si="31"/>
        <v>0</v>
      </c>
      <c r="R81" s="7">
        <f t="shared" si="25"/>
        <v>0</v>
      </c>
      <c r="S81" s="7">
        <f t="shared" ca="1" si="26"/>
        <v>-13</v>
      </c>
      <c r="T81" s="7" t="str">
        <f>IF(H81="","",VLOOKUP(H81,'Вода SKU'!$A$1:$B$150,2,0))</f>
        <v/>
      </c>
      <c r="U81" s="7">
        <f t="shared" si="27"/>
        <v>8</v>
      </c>
      <c r="V81" s="7">
        <f t="shared" si="28"/>
        <v>0</v>
      </c>
      <c r="W81" s="7">
        <f t="shared" si="29"/>
        <v>0</v>
      </c>
      <c r="X81" s="7" t="str">
        <f t="shared" ca="1" si="30"/>
        <v/>
      </c>
    </row>
    <row r="82" spans="10:24" ht="13.75" customHeight="1" x14ac:dyDescent="0.2">
      <c r="J82" s="29" t="str">
        <f t="shared" ca="1" si="21"/>
        <v/>
      </c>
      <c r="M82" s="40"/>
      <c r="N82" s="39" t="str">
        <f t="shared" ca="1" si="22"/>
        <v/>
      </c>
      <c r="P82" s="7">
        <f t="shared" si="23"/>
        <v>0</v>
      </c>
      <c r="Q82" s="7">
        <f t="shared" ca="1" si="31"/>
        <v>0</v>
      </c>
      <c r="R82" s="7">
        <f t="shared" si="25"/>
        <v>0</v>
      </c>
      <c r="S82" s="7">
        <f t="shared" ca="1" si="26"/>
        <v>-13</v>
      </c>
      <c r="T82" s="7" t="str">
        <f>IF(H82="","",VLOOKUP(H82,'Вода SKU'!$A$1:$B$150,2,0))</f>
        <v/>
      </c>
      <c r="U82" s="7">
        <f t="shared" si="27"/>
        <v>8</v>
      </c>
      <c r="V82" s="7">
        <f t="shared" si="28"/>
        <v>0</v>
      </c>
      <c r="W82" s="7">
        <f t="shared" si="29"/>
        <v>0</v>
      </c>
      <c r="X82" s="7" t="str">
        <f t="shared" ca="1" si="30"/>
        <v/>
      </c>
    </row>
    <row r="83" spans="10:24" ht="13.75" customHeight="1" x14ac:dyDescent="0.2">
      <c r="J83" s="29" t="str">
        <f t="shared" ca="1" si="21"/>
        <v/>
      </c>
      <c r="M83" s="40"/>
      <c r="N83" s="39" t="str">
        <f t="shared" ca="1" si="22"/>
        <v/>
      </c>
      <c r="P83" s="7">
        <f t="shared" si="23"/>
        <v>0</v>
      </c>
      <c r="Q83" s="7">
        <f t="shared" ca="1" si="31"/>
        <v>0</v>
      </c>
      <c r="R83" s="7">
        <f t="shared" si="25"/>
        <v>0</v>
      </c>
      <c r="S83" s="7">
        <f t="shared" ca="1" si="26"/>
        <v>-13</v>
      </c>
      <c r="T83" s="7" t="str">
        <f>IF(H83="","",VLOOKUP(H83,'Вода SKU'!$A$1:$B$150,2,0))</f>
        <v/>
      </c>
      <c r="U83" s="7">
        <f t="shared" si="27"/>
        <v>8</v>
      </c>
      <c r="V83" s="7">
        <f t="shared" si="28"/>
        <v>0</v>
      </c>
      <c r="W83" s="7">
        <f t="shared" si="29"/>
        <v>0</v>
      </c>
      <c r="X83" s="7" t="str">
        <f t="shared" ca="1" si="30"/>
        <v/>
      </c>
    </row>
    <row r="84" spans="10:24" ht="13.75" customHeight="1" x14ac:dyDescent="0.2">
      <c r="J84" s="29" t="str">
        <f t="shared" ca="1" si="21"/>
        <v/>
      </c>
      <c r="M84" s="40"/>
      <c r="N84" s="39" t="str">
        <f t="shared" ca="1" si="22"/>
        <v/>
      </c>
      <c r="P84" s="7">
        <f t="shared" si="23"/>
        <v>0</v>
      </c>
      <c r="Q84" s="7">
        <f t="shared" ca="1" si="31"/>
        <v>0</v>
      </c>
      <c r="R84" s="7">
        <f t="shared" si="25"/>
        <v>0</v>
      </c>
      <c r="S84" s="7">
        <f t="shared" ca="1" si="26"/>
        <v>-13</v>
      </c>
      <c r="T84" s="7" t="str">
        <f>IF(H84="","",VLOOKUP(H84,'Вода SKU'!$A$1:$B$150,2,0))</f>
        <v/>
      </c>
      <c r="U84" s="7">
        <f t="shared" si="27"/>
        <v>8</v>
      </c>
      <c r="V84" s="7">
        <f t="shared" si="28"/>
        <v>0</v>
      </c>
      <c r="W84" s="7">
        <f t="shared" si="29"/>
        <v>0</v>
      </c>
      <c r="X84" s="7" t="str">
        <f t="shared" ca="1" si="30"/>
        <v/>
      </c>
    </row>
    <row r="85" spans="10:24" ht="13.75" customHeight="1" x14ac:dyDescent="0.2">
      <c r="J85" s="29" t="str">
        <f t="shared" ca="1" si="21"/>
        <v/>
      </c>
      <c r="M85" s="40"/>
      <c r="N85" s="39" t="str">
        <f t="shared" ca="1" si="22"/>
        <v/>
      </c>
      <c r="P85" s="7">
        <f t="shared" si="23"/>
        <v>0</v>
      </c>
      <c r="Q85" s="7">
        <f t="shared" ca="1" si="31"/>
        <v>0</v>
      </c>
      <c r="R85" s="7">
        <f t="shared" si="25"/>
        <v>0</v>
      </c>
      <c r="S85" s="7">
        <f t="shared" ca="1" si="26"/>
        <v>-13</v>
      </c>
      <c r="T85" s="7" t="str">
        <f>IF(H85="","",VLOOKUP(H85,'Вода SKU'!$A$1:$B$150,2,0))</f>
        <v/>
      </c>
      <c r="U85" s="7">
        <f t="shared" si="27"/>
        <v>8</v>
      </c>
      <c r="V85" s="7">
        <f t="shared" si="28"/>
        <v>0</v>
      </c>
      <c r="W85" s="7">
        <f t="shared" si="29"/>
        <v>0</v>
      </c>
      <c r="X85" s="7" t="str">
        <f t="shared" ca="1" si="30"/>
        <v/>
      </c>
    </row>
    <row r="86" spans="10:24" ht="13.75" customHeight="1" x14ac:dyDescent="0.2">
      <c r="J86" s="29" t="str">
        <f t="shared" ca="1" si="21"/>
        <v/>
      </c>
      <c r="M86" s="40"/>
      <c r="N86" s="39" t="str">
        <f t="shared" ca="1" si="22"/>
        <v/>
      </c>
      <c r="P86" s="7">
        <f t="shared" si="23"/>
        <v>0</v>
      </c>
      <c r="Q86" s="7">
        <f t="shared" ca="1" si="31"/>
        <v>0</v>
      </c>
      <c r="R86" s="7">
        <f t="shared" si="25"/>
        <v>0</v>
      </c>
      <c r="S86" s="7">
        <f t="shared" ca="1" si="26"/>
        <v>-13</v>
      </c>
      <c r="T86" s="7" t="str">
        <f>IF(H86="","",VLOOKUP(H86,'Вода SKU'!$A$1:$B$150,2,0))</f>
        <v/>
      </c>
      <c r="U86" s="7">
        <f t="shared" si="27"/>
        <v>8</v>
      </c>
      <c r="V86" s="7">
        <f t="shared" si="28"/>
        <v>0</v>
      </c>
      <c r="W86" s="7">
        <f t="shared" si="29"/>
        <v>0</v>
      </c>
      <c r="X86" s="7" t="str">
        <f t="shared" ca="1" si="30"/>
        <v/>
      </c>
    </row>
    <row r="87" spans="10:24" ht="13.75" customHeight="1" x14ac:dyDescent="0.2">
      <c r="J87" s="29" t="str">
        <f t="shared" ca="1" si="21"/>
        <v/>
      </c>
      <c r="M87" s="40"/>
      <c r="N87" s="39" t="str">
        <f t="shared" ca="1" si="22"/>
        <v/>
      </c>
      <c r="P87" s="7">
        <f t="shared" si="23"/>
        <v>0</v>
      </c>
      <c r="Q87" s="7">
        <f t="shared" ca="1" si="31"/>
        <v>0</v>
      </c>
      <c r="R87" s="7">
        <f t="shared" si="25"/>
        <v>0</v>
      </c>
      <c r="S87" s="7">
        <f t="shared" ca="1" si="26"/>
        <v>-13</v>
      </c>
      <c r="T87" s="7" t="str">
        <f>IF(H87="","",VLOOKUP(H87,'Вода SKU'!$A$1:$B$150,2,0))</f>
        <v/>
      </c>
      <c r="U87" s="7">
        <f t="shared" si="27"/>
        <v>8</v>
      </c>
      <c r="V87" s="7">
        <f t="shared" si="28"/>
        <v>0</v>
      </c>
      <c r="W87" s="7">
        <f t="shared" si="29"/>
        <v>0</v>
      </c>
      <c r="X87" s="7" t="str">
        <f t="shared" ca="1" si="30"/>
        <v/>
      </c>
    </row>
    <row r="88" spans="10:24" ht="13.75" customHeight="1" x14ac:dyDescent="0.2">
      <c r="J88" s="29" t="str">
        <f t="shared" ca="1" si="21"/>
        <v/>
      </c>
      <c r="M88" s="40"/>
      <c r="N88" s="39" t="str">
        <f t="shared" ca="1" si="22"/>
        <v/>
      </c>
      <c r="P88" s="7">
        <f t="shared" si="23"/>
        <v>0</v>
      </c>
      <c r="Q88" s="7">
        <f t="shared" ca="1" si="31"/>
        <v>0</v>
      </c>
      <c r="R88" s="7">
        <f t="shared" si="25"/>
        <v>0</v>
      </c>
      <c r="S88" s="7">
        <f t="shared" ca="1" si="26"/>
        <v>-13</v>
      </c>
      <c r="T88" s="7" t="str">
        <f>IF(H88="","",VLOOKUP(H88,'Вода SKU'!$A$1:$B$150,2,0))</f>
        <v/>
      </c>
      <c r="U88" s="7">
        <f t="shared" si="27"/>
        <v>8</v>
      </c>
      <c r="V88" s="7">
        <f t="shared" si="28"/>
        <v>0</v>
      </c>
      <c r="W88" s="7">
        <f t="shared" si="29"/>
        <v>0</v>
      </c>
      <c r="X88" s="7" t="str">
        <f t="shared" ca="1" si="30"/>
        <v/>
      </c>
    </row>
    <row r="89" spans="10:24" ht="13.75" customHeight="1" x14ac:dyDescent="0.2">
      <c r="J89" s="29" t="str">
        <f t="shared" ca="1" si="21"/>
        <v/>
      </c>
      <c r="M89" s="40"/>
      <c r="N89" s="39" t="str">
        <f t="shared" ca="1" si="22"/>
        <v/>
      </c>
      <c r="P89" s="7">
        <f t="shared" si="23"/>
        <v>0</v>
      </c>
      <c r="Q89" s="7">
        <f t="shared" ca="1" si="31"/>
        <v>0</v>
      </c>
      <c r="R89" s="7">
        <f t="shared" si="25"/>
        <v>0</v>
      </c>
      <c r="S89" s="7">
        <f t="shared" ca="1" si="26"/>
        <v>-13</v>
      </c>
      <c r="T89" s="7" t="str">
        <f>IF(H89="","",VLOOKUP(H89,'Вода SKU'!$A$1:$B$150,2,0))</f>
        <v/>
      </c>
      <c r="U89" s="7">
        <f t="shared" si="27"/>
        <v>8</v>
      </c>
      <c r="V89" s="7">
        <f t="shared" si="28"/>
        <v>0</v>
      </c>
      <c r="W89" s="7">
        <f t="shared" si="29"/>
        <v>0</v>
      </c>
      <c r="X89" s="7" t="str">
        <f t="shared" ca="1" si="30"/>
        <v/>
      </c>
    </row>
    <row r="90" spans="10:24" ht="13.75" customHeight="1" x14ac:dyDescent="0.2">
      <c r="J90" s="29" t="str">
        <f t="shared" ca="1" si="21"/>
        <v/>
      </c>
      <c r="M90" s="40"/>
      <c r="N90" s="39" t="str">
        <f t="shared" ca="1" si="22"/>
        <v/>
      </c>
      <c r="P90" s="7">
        <f t="shared" si="23"/>
        <v>0</v>
      </c>
      <c r="Q90" s="7">
        <f t="shared" ca="1" si="31"/>
        <v>0</v>
      </c>
      <c r="R90" s="7">
        <f t="shared" si="25"/>
        <v>0</v>
      </c>
      <c r="S90" s="7">
        <f t="shared" ca="1" si="26"/>
        <v>-13</v>
      </c>
      <c r="T90" s="7" t="str">
        <f>IF(H90="","",VLOOKUP(H90,'Вода SKU'!$A$1:$B$150,2,0))</f>
        <v/>
      </c>
      <c r="U90" s="7">
        <f t="shared" si="27"/>
        <v>8</v>
      </c>
      <c r="V90" s="7">
        <f t="shared" si="28"/>
        <v>0</v>
      </c>
      <c r="W90" s="7">
        <f t="shared" si="29"/>
        <v>0</v>
      </c>
      <c r="X90" s="7" t="str">
        <f t="shared" ca="1" si="30"/>
        <v/>
      </c>
    </row>
    <row r="91" spans="10:24" ht="13.75" customHeight="1" x14ac:dyDescent="0.2">
      <c r="J91" s="29" t="str">
        <f t="shared" ca="1" si="21"/>
        <v/>
      </c>
      <c r="M91" s="40"/>
      <c r="N91" s="39" t="str">
        <f t="shared" ca="1" si="22"/>
        <v/>
      </c>
      <c r="P91" s="7">
        <f t="shared" si="23"/>
        <v>0</v>
      </c>
      <c r="Q91" s="7">
        <f t="shared" ca="1" si="31"/>
        <v>0</v>
      </c>
      <c r="R91" s="7">
        <f t="shared" si="25"/>
        <v>0</v>
      </c>
      <c r="S91" s="7">
        <f t="shared" ca="1" si="26"/>
        <v>-13</v>
      </c>
      <c r="T91" s="7" t="str">
        <f>IF(H91="","",VLOOKUP(H91,'Вода SKU'!$A$1:$B$150,2,0))</f>
        <v/>
      </c>
      <c r="U91" s="7">
        <f t="shared" si="27"/>
        <v>8</v>
      </c>
      <c r="V91" s="7">
        <f t="shared" si="28"/>
        <v>0</v>
      </c>
      <c r="W91" s="7">
        <f t="shared" si="29"/>
        <v>0</v>
      </c>
      <c r="X91" s="7" t="str">
        <f t="shared" ca="1" si="30"/>
        <v/>
      </c>
    </row>
    <row r="92" spans="10:24" ht="13.75" customHeight="1" x14ac:dyDescent="0.2">
      <c r="J92" s="29" t="str">
        <f t="shared" ca="1" si="21"/>
        <v/>
      </c>
      <c r="M92" s="40"/>
      <c r="N92" s="39" t="str">
        <f t="shared" ca="1" si="22"/>
        <v/>
      </c>
      <c r="P92" s="7">
        <f t="shared" si="23"/>
        <v>0</v>
      </c>
      <c r="Q92" s="7">
        <f t="shared" ca="1" si="31"/>
        <v>0</v>
      </c>
      <c r="R92" s="7">
        <f t="shared" si="25"/>
        <v>0</v>
      </c>
      <c r="S92" s="7">
        <f t="shared" ca="1" si="26"/>
        <v>-13</v>
      </c>
      <c r="T92" s="7" t="str">
        <f>IF(H92="","",VLOOKUP(H92,'Вода SKU'!$A$1:$B$150,2,0))</f>
        <v/>
      </c>
      <c r="U92" s="7">
        <f t="shared" si="27"/>
        <v>8</v>
      </c>
      <c r="V92" s="7">
        <f t="shared" si="28"/>
        <v>0</v>
      </c>
      <c r="W92" s="7">
        <f t="shared" si="29"/>
        <v>0</v>
      </c>
      <c r="X92" s="7" t="str">
        <f t="shared" ca="1" si="30"/>
        <v/>
      </c>
    </row>
    <row r="93" spans="10:24" ht="13.75" customHeight="1" x14ac:dyDescent="0.2">
      <c r="J93" s="29" t="str">
        <f t="shared" ca="1" si="21"/>
        <v/>
      </c>
      <c r="M93" s="40"/>
      <c r="N93" s="39" t="str">
        <f t="shared" ca="1" si="22"/>
        <v/>
      </c>
      <c r="P93" s="7">
        <f t="shared" si="23"/>
        <v>0</v>
      </c>
      <c r="Q93" s="7">
        <f t="shared" ca="1" si="31"/>
        <v>0</v>
      </c>
      <c r="R93" s="7">
        <f t="shared" si="25"/>
        <v>0</v>
      </c>
      <c r="S93" s="7">
        <f t="shared" ca="1" si="26"/>
        <v>-13</v>
      </c>
      <c r="T93" s="7" t="str">
        <f>IF(H93="","",VLOOKUP(H93,'Вода SKU'!$A$1:$B$150,2,0))</f>
        <v/>
      </c>
      <c r="U93" s="7">
        <f t="shared" si="27"/>
        <v>8</v>
      </c>
      <c r="V93" s="7">
        <f t="shared" si="28"/>
        <v>0</v>
      </c>
      <c r="W93" s="7">
        <f t="shared" si="29"/>
        <v>0</v>
      </c>
      <c r="X93" s="7" t="str">
        <f t="shared" ca="1" si="30"/>
        <v/>
      </c>
    </row>
    <row r="94" spans="10:24" ht="13.75" customHeight="1" x14ac:dyDescent="0.2">
      <c r="J94" s="29" t="str">
        <f t="shared" ca="1" si="21"/>
        <v/>
      </c>
      <c r="M94" s="40"/>
      <c r="N94" s="39" t="str">
        <f t="shared" ca="1" si="22"/>
        <v/>
      </c>
      <c r="P94" s="7">
        <f t="shared" si="23"/>
        <v>0</v>
      </c>
      <c r="Q94" s="7">
        <f t="shared" ca="1" si="31"/>
        <v>0</v>
      </c>
      <c r="R94" s="7">
        <f t="shared" si="25"/>
        <v>0</v>
      </c>
      <c r="S94" s="7">
        <f t="shared" ca="1" si="26"/>
        <v>-13</v>
      </c>
      <c r="T94" s="7" t="str">
        <f>IF(H94="","",VLOOKUP(H94,'Вода SKU'!$A$1:$B$150,2,0))</f>
        <v/>
      </c>
      <c r="U94" s="7">
        <f t="shared" si="27"/>
        <v>8</v>
      </c>
      <c r="V94" s="7">
        <f t="shared" si="28"/>
        <v>0</v>
      </c>
      <c r="W94" s="7">
        <f t="shared" si="29"/>
        <v>0</v>
      </c>
      <c r="X94" s="7" t="str">
        <f t="shared" ca="1" si="30"/>
        <v/>
      </c>
    </row>
    <row r="95" spans="10:24" ht="13.75" customHeight="1" x14ac:dyDescent="0.2">
      <c r="J95" s="29" t="str">
        <f t="shared" ca="1" si="21"/>
        <v/>
      </c>
      <c r="M95" s="40"/>
      <c r="N95" s="39" t="str">
        <f t="shared" ca="1" si="22"/>
        <v/>
      </c>
      <c r="P95" s="7">
        <f t="shared" si="23"/>
        <v>0</v>
      </c>
      <c r="Q95" s="7">
        <f t="shared" ca="1" si="31"/>
        <v>0</v>
      </c>
      <c r="R95" s="7">
        <f t="shared" si="25"/>
        <v>0</v>
      </c>
      <c r="S95" s="7">
        <f t="shared" ca="1" si="26"/>
        <v>-13</v>
      </c>
      <c r="T95" s="7" t="str">
        <f>IF(H95="","",VLOOKUP(H95,'Вода SKU'!$A$1:$B$150,2,0))</f>
        <v/>
      </c>
      <c r="U95" s="7">
        <f t="shared" si="27"/>
        <v>8</v>
      </c>
      <c r="V95" s="7">
        <f t="shared" si="28"/>
        <v>0</v>
      </c>
      <c r="W95" s="7">
        <f t="shared" si="29"/>
        <v>0</v>
      </c>
      <c r="X95" s="7" t="str">
        <f t="shared" ca="1" si="30"/>
        <v/>
      </c>
    </row>
    <row r="96" spans="10:24" ht="13.75" customHeight="1" x14ac:dyDescent="0.2">
      <c r="J96" s="29" t="str">
        <f t="shared" ca="1" si="21"/>
        <v/>
      </c>
      <c r="M96" s="40"/>
      <c r="N96" s="39" t="str">
        <f t="shared" ca="1" si="22"/>
        <v/>
      </c>
      <c r="P96" s="7">
        <f t="shared" si="23"/>
        <v>0</v>
      </c>
      <c r="Q96" s="7">
        <f t="shared" ca="1" si="31"/>
        <v>0</v>
      </c>
      <c r="R96" s="7">
        <f t="shared" si="25"/>
        <v>0</v>
      </c>
      <c r="S96" s="7">
        <f t="shared" ca="1" si="26"/>
        <v>-13</v>
      </c>
      <c r="T96" s="7" t="str">
        <f>IF(H96="","",VLOOKUP(H96,'Вода SKU'!$A$1:$B$150,2,0))</f>
        <v/>
      </c>
      <c r="U96" s="7">
        <f t="shared" si="27"/>
        <v>8</v>
      </c>
      <c r="V96" s="7">
        <f t="shared" si="28"/>
        <v>0</v>
      </c>
      <c r="W96" s="7">
        <f t="shared" si="29"/>
        <v>0</v>
      </c>
      <c r="X96" s="7" t="str">
        <f t="shared" ca="1" si="30"/>
        <v/>
      </c>
    </row>
    <row r="97" spans="10:24" ht="13.75" customHeight="1" x14ac:dyDescent="0.2">
      <c r="J97" s="29" t="str">
        <f t="shared" ca="1" si="21"/>
        <v/>
      </c>
      <c r="M97" s="40"/>
      <c r="N97" s="39" t="str">
        <f t="shared" ca="1" si="22"/>
        <v/>
      </c>
      <c r="P97" s="7">
        <f t="shared" si="23"/>
        <v>0</v>
      </c>
      <c r="Q97" s="7">
        <f t="shared" ref="Q97:Q119" ca="1" si="32">IF(O97 = "-", SUM(INDIRECT(ADDRESS(2,COLUMN(P97)) &amp; ":" &amp; ADDRESS(ROW(),COLUMN(P97)))), 0)</f>
        <v>0</v>
      </c>
      <c r="R97" s="7">
        <f t="shared" si="25"/>
        <v>0</v>
      </c>
      <c r="S97" s="7">
        <f t="shared" ca="1" si="26"/>
        <v>-13</v>
      </c>
      <c r="T97" s="7" t="str">
        <f>IF(H97="","",VLOOKUP(H97,'Вода SKU'!$A$1:$B$150,2,0))</f>
        <v/>
      </c>
      <c r="U97" s="7">
        <f t="shared" si="27"/>
        <v>8</v>
      </c>
      <c r="V97" s="7">
        <f t="shared" si="28"/>
        <v>0</v>
      </c>
      <c r="W97" s="7">
        <f t="shared" si="29"/>
        <v>0</v>
      </c>
      <c r="X97" s="7" t="str">
        <f t="shared" ca="1" si="30"/>
        <v/>
      </c>
    </row>
    <row r="98" spans="10:24" ht="13.75" customHeight="1" x14ac:dyDescent="0.2">
      <c r="J98" s="29" t="str">
        <f t="shared" ref="J98:J119" ca="1" si="33">IF(M98="", IF(O98="","",X98+(INDIRECT("S" &amp; ROW() - 1) - S98)),IF(O98="", "", INDIRECT("S" &amp; ROW() - 1) - S98))</f>
        <v/>
      </c>
      <c r="M98" s="40"/>
      <c r="N98" s="39" t="str">
        <f t="shared" ref="N98:N129" ca="1" si="34">IF(M98="", IF(X98=0, "", X98), IF(V98 = "", "", IF(V98/U98 = 0, "", V98/U98)))</f>
        <v/>
      </c>
      <c r="P98" s="7">
        <f t="shared" ref="P98:P129" si="35">IF(O98 = "-", -W98,I98)</f>
        <v>0</v>
      </c>
      <c r="Q98" s="7">
        <f t="shared" ca="1" si="32"/>
        <v>0</v>
      </c>
      <c r="R98" s="7">
        <f t="shared" ref="R98:R119" si="36">IF(O98="-",1,0)</f>
        <v>0</v>
      </c>
      <c r="S98" s="7">
        <f t="shared" ref="S98:S119" ca="1" si="37">IF(Q98 = 0, INDIRECT("S" &amp; ROW() - 1), Q98)</f>
        <v>-13</v>
      </c>
      <c r="T98" s="7" t="str">
        <f>IF(H98="","",VLOOKUP(H98,'Вода SKU'!$A$1:$B$150,2,0))</f>
        <v/>
      </c>
      <c r="U98" s="7">
        <f t="shared" ref="U98:U119" si="38">8000/1000</f>
        <v>8</v>
      </c>
      <c r="V98" s="7">
        <f t="shared" ref="V98:V119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7">
        <f t="shared" ref="W98:W129" si="40">IF(V98 = "", "", V98/U98)</f>
        <v>0</v>
      </c>
      <c r="X98" s="7" t="str">
        <f t="shared" ref="X98:X119" ca="1" si="41">IF(O98="", "", MAX(ROUND(-(INDIRECT("S" &amp; ROW() - 1) - S98)/1000, 0), 1) * 1000)</f>
        <v/>
      </c>
    </row>
    <row r="99" spans="10:24" ht="13.75" customHeight="1" x14ac:dyDescent="0.2">
      <c r="J99" s="29" t="str">
        <f t="shared" ca="1" si="33"/>
        <v/>
      </c>
      <c r="M99" s="40"/>
      <c r="N99" s="39" t="str">
        <f t="shared" ca="1" si="34"/>
        <v/>
      </c>
      <c r="P99" s="7">
        <f t="shared" si="35"/>
        <v>0</v>
      </c>
      <c r="Q99" s="7">
        <f t="shared" ca="1" si="32"/>
        <v>0</v>
      </c>
      <c r="R99" s="7">
        <f t="shared" si="36"/>
        <v>0</v>
      </c>
      <c r="S99" s="7">
        <f t="shared" ca="1" si="37"/>
        <v>-13</v>
      </c>
      <c r="T99" s="7" t="str">
        <f>IF(H99="","",VLOOKUP(H99,'Вода SKU'!$A$1:$B$150,2,0))</f>
        <v/>
      </c>
      <c r="U99" s="7">
        <f t="shared" si="38"/>
        <v>8</v>
      </c>
      <c r="V99" s="7">
        <f t="shared" si="39"/>
        <v>0</v>
      </c>
      <c r="W99" s="7">
        <f t="shared" si="40"/>
        <v>0</v>
      </c>
      <c r="X99" s="7" t="str">
        <f t="shared" ca="1" si="41"/>
        <v/>
      </c>
    </row>
    <row r="100" spans="10:24" ht="13.75" customHeight="1" x14ac:dyDescent="0.2">
      <c r="J100" s="29" t="str">
        <f t="shared" ca="1" si="33"/>
        <v/>
      </c>
      <c r="M100" s="40"/>
      <c r="N100" s="39" t="str">
        <f t="shared" ca="1" si="34"/>
        <v/>
      </c>
      <c r="P100" s="7">
        <f t="shared" si="35"/>
        <v>0</v>
      </c>
      <c r="Q100" s="7">
        <f t="shared" ca="1" si="32"/>
        <v>0</v>
      </c>
      <c r="R100" s="7">
        <f t="shared" si="36"/>
        <v>0</v>
      </c>
      <c r="S100" s="7">
        <f t="shared" ca="1" si="37"/>
        <v>-13</v>
      </c>
      <c r="T100" s="7" t="str">
        <f>IF(H100="","",VLOOKUP(H100,'Вода SKU'!$A$1:$B$150,2,0))</f>
        <v/>
      </c>
      <c r="U100" s="7">
        <f t="shared" si="38"/>
        <v>8</v>
      </c>
      <c r="V100" s="7">
        <f t="shared" si="39"/>
        <v>0</v>
      </c>
      <c r="W100" s="7">
        <f t="shared" si="40"/>
        <v>0</v>
      </c>
      <c r="X100" s="7" t="str">
        <f t="shared" ca="1" si="41"/>
        <v/>
      </c>
    </row>
    <row r="101" spans="10:24" ht="13.75" customHeight="1" x14ac:dyDescent="0.2">
      <c r="J101" s="29" t="str">
        <f t="shared" ca="1" si="33"/>
        <v/>
      </c>
      <c r="M101" s="40"/>
      <c r="N101" s="39" t="str">
        <f t="shared" ca="1" si="34"/>
        <v/>
      </c>
      <c r="P101" s="7">
        <f t="shared" si="35"/>
        <v>0</v>
      </c>
      <c r="Q101" s="7">
        <f t="shared" ca="1" si="32"/>
        <v>0</v>
      </c>
      <c r="R101" s="7">
        <f t="shared" si="36"/>
        <v>0</v>
      </c>
      <c r="S101" s="7">
        <f t="shared" ca="1" si="37"/>
        <v>-13</v>
      </c>
      <c r="T101" s="7" t="str">
        <f>IF(H101="","",VLOOKUP(H101,'Вода SKU'!$A$1:$B$150,2,0))</f>
        <v/>
      </c>
      <c r="U101" s="7">
        <f t="shared" si="38"/>
        <v>8</v>
      </c>
      <c r="V101" s="7">
        <f t="shared" si="39"/>
        <v>0</v>
      </c>
      <c r="W101" s="7">
        <f t="shared" si="40"/>
        <v>0</v>
      </c>
      <c r="X101" s="7" t="str">
        <f t="shared" ca="1" si="41"/>
        <v/>
      </c>
    </row>
    <row r="102" spans="10:24" ht="13.75" customHeight="1" x14ac:dyDescent="0.2">
      <c r="J102" s="29" t="str">
        <f t="shared" ca="1" si="33"/>
        <v/>
      </c>
      <c r="M102" s="40"/>
      <c r="N102" s="39" t="str">
        <f t="shared" ca="1" si="34"/>
        <v/>
      </c>
      <c r="P102" s="7">
        <f t="shared" si="35"/>
        <v>0</v>
      </c>
      <c r="Q102" s="7">
        <f t="shared" ca="1" si="32"/>
        <v>0</v>
      </c>
      <c r="R102" s="7">
        <f t="shared" si="36"/>
        <v>0</v>
      </c>
      <c r="S102" s="7">
        <f t="shared" ca="1" si="37"/>
        <v>-13</v>
      </c>
      <c r="T102" s="7" t="str">
        <f>IF(H102="","",VLOOKUP(H102,'Вода SKU'!$A$1:$B$150,2,0))</f>
        <v/>
      </c>
      <c r="U102" s="7">
        <f t="shared" si="38"/>
        <v>8</v>
      </c>
      <c r="V102" s="7">
        <f t="shared" si="39"/>
        <v>0</v>
      </c>
      <c r="W102" s="7">
        <f t="shared" si="40"/>
        <v>0</v>
      </c>
      <c r="X102" s="7" t="str">
        <f t="shared" ca="1" si="41"/>
        <v/>
      </c>
    </row>
    <row r="103" spans="10:24" ht="13.75" customHeight="1" x14ac:dyDescent="0.2">
      <c r="J103" s="29" t="str">
        <f t="shared" ca="1" si="33"/>
        <v/>
      </c>
      <c r="M103" s="40"/>
      <c r="N103" s="39" t="str">
        <f t="shared" ca="1" si="34"/>
        <v/>
      </c>
      <c r="P103" s="7">
        <f t="shared" si="35"/>
        <v>0</v>
      </c>
      <c r="Q103" s="7">
        <f t="shared" ca="1" si="32"/>
        <v>0</v>
      </c>
      <c r="R103" s="7">
        <f t="shared" si="36"/>
        <v>0</v>
      </c>
      <c r="S103" s="7">
        <f t="shared" ca="1" si="37"/>
        <v>-13</v>
      </c>
      <c r="T103" s="7" t="str">
        <f>IF(H103="","",VLOOKUP(H103,'Вода SKU'!$A$1:$B$150,2,0))</f>
        <v/>
      </c>
      <c r="U103" s="7">
        <f t="shared" si="38"/>
        <v>8</v>
      </c>
      <c r="V103" s="7">
        <f t="shared" si="39"/>
        <v>0</v>
      </c>
      <c r="W103" s="7">
        <f t="shared" si="40"/>
        <v>0</v>
      </c>
      <c r="X103" s="7" t="str">
        <f t="shared" ca="1" si="41"/>
        <v/>
      </c>
    </row>
    <row r="104" spans="10:24" ht="13.75" customHeight="1" x14ac:dyDescent="0.2">
      <c r="J104" s="29" t="str">
        <f t="shared" ca="1" si="33"/>
        <v/>
      </c>
      <c r="M104" s="40"/>
      <c r="N104" s="39" t="str">
        <f t="shared" ca="1" si="34"/>
        <v/>
      </c>
      <c r="P104" s="7">
        <f t="shared" si="35"/>
        <v>0</v>
      </c>
      <c r="Q104" s="7">
        <f t="shared" ca="1" si="32"/>
        <v>0</v>
      </c>
      <c r="R104" s="7">
        <f t="shared" si="36"/>
        <v>0</v>
      </c>
      <c r="S104" s="7">
        <f t="shared" ca="1" si="37"/>
        <v>-13</v>
      </c>
      <c r="T104" s="7" t="str">
        <f>IF(H104="","",VLOOKUP(H104,'Вода SKU'!$A$1:$B$150,2,0))</f>
        <v/>
      </c>
      <c r="U104" s="7">
        <f t="shared" si="38"/>
        <v>8</v>
      </c>
      <c r="V104" s="7">
        <f t="shared" si="39"/>
        <v>0</v>
      </c>
      <c r="W104" s="7">
        <f t="shared" si="40"/>
        <v>0</v>
      </c>
      <c r="X104" s="7" t="str">
        <f t="shared" ca="1" si="41"/>
        <v/>
      </c>
    </row>
    <row r="105" spans="10:24" ht="13.75" customHeight="1" x14ac:dyDescent="0.2">
      <c r="J105" s="29" t="str">
        <f t="shared" ca="1" si="33"/>
        <v/>
      </c>
      <c r="M105" s="40"/>
      <c r="N105" s="39" t="str">
        <f t="shared" ca="1" si="34"/>
        <v/>
      </c>
      <c r="P105" s="7">
        <f t="shared" si="35"/>
        <v>0</v>
      </c>
      <c r="Q105" s="7">
        <f t="shared" ca="1" si="32"/>
        <v>0</v>
      </c>
      <c r="R105" s="7">
        <f t="shared" si="36"/>
        <v>0</v>
      </c>
      <c r="S105" s="7">
        <f t="shared" ca="1" si="37"/>
        <v>-13</v>
      </c>
      <c r="T105" s="7" t="str">
        <f>IF(H105="","",VLOOKUP(H105,'Вода SKU'!$A$1:$B$150,2,0))</f>
        <v/>
      </c>
      <c r="U105" s="7">
        <f t="shared" si="38"/>
        <v>8</v>
      </c>
      <c r="V105" s="7">
        <f t="shared" si="39"/>
        <v>0</v>
      </c>
      <c r="W105" s="7">
        <f t="shared" si="40"/>
        <v>0</v>
      </c>
      <c r="X105" s="7" t="str">
        <f t="shared" ca="1" si="41"/>
        <v/>
      </c>
    </row>
    <row r="106" spans="10:24" ht="13.75" customHeight="1" x14ac:dyDescent="0.2">
      <c r="J106" s="29" t="str">
        <f t="shared" ca="1" si="33"/>
        <v/>
      </c>
      <c r="M106" s="40"/>
      <c r="N106" s="39" t="str">
        <f t="shared" ca="1" si="34"/>
        <v/>
      </c>
      <c r="P106" s="7">
        <f t="shared" si="35"/>
        <v>0</v>
      </c>
      <c r="Q106" s="7">
        <f t="shared" ca="1" si="32"/>
        <v>0</v>
      </c>
      <c r="R106" s="7">
        <f t="shared" si="36"/>
        <v>0</v>
      </c>
      <c r="S106" s="7">
        <f t="shared" ca="1" si="37"/>
        <v>-13</v>
      </c>
      <c r="T106" s="7" t="str">
        <f>IF(H106="","",VLOOKUP(H106,'Вода SKU'!$A$1:$B$150,2,0))</f>
        <v/>
      </c>
      <c r="U106" s="7">
        <f t="shared" si="38"/>
        <v>8</v>
      </c>
      <c r="V106" s="7">
        <f t="shared" si="39"/>
        <v>0</v>
      </c>
      <c r="W106" s="7">
        <f t="shared" si="40"/>
        <v>0</v>
      </c>
      <c r="X106" s="7" t="str">
        <f t="shared" ca="1" si="41"/>
        <v/>
      </c>
    </row>
    <row r="107" spans="10:24" ht="13.75" customHeight="1" x14ac:dyDescent="0.2">
      <c r="J107" s="29" t="str">
        <f t="shared" ca="1" si="33"/>
        <v/>
      </c>
      <c r="M107" s="40"/>
      <c r="N107" s="39" t="str">
        <f t="shared" ca="1" si="34"/>
        <v/>
      </c>
      <c r="P107" s="7">
        <f t="shared" si="35"/>
        <v>0</v>
      </c>
      <c r="Q107" s="7">
        <f t="shared" ca="1" si="32"/>
        <v>0</v>
      </c>
      <c r="R107" s="7">
        <f t="shared" si="36"/>
        <v>0</v>
      </c>
      <c r="S107" s="7">
        <f t="shared" ca="1" si="37"/>
        <v>-13</v>
      </c>
      <c r="T107" s="7" t="str">
        <f>IF(H107="","",VLOOKUP(H107,'Вода SKU'!$A$1:$B$150,2,0))</f>
        <v/>
      </c>
      <c r="U107" s="7">
        <f t="shared" si="38"/>
        <v>8</v>
      </c>
      <c r="V107" s="7">
        <f t="shared" si="39"/>
        <v>0</v>
      </c>
      <c r="W107" s="7">
        <f t="shared" si="40"/>
        <v>0</v>
      </c>
      <c r="X107" s="7" t="str">
        <f t="shared" ca="1" si="41"/>
        <v/>
      </c>
    </row>
    <row r="108" spans="10:24" ht="13.75" customHeight="1" x14ac:dyDescent="0.2">
      <c r="J108" s="29" t="str">
        <f t="shared" ca="1" si="33"/>
        <v/>
      </c>
      <c r="M108" s="40"/>
      <c r="N108" s="39" t="str">
        <f t="shared" ca="1" si="34"/>
        <v/>
      </c>
      <c r="P108" s="7">
        <f t="shared" si="35"/>
        <v>0</v>
      </c>
      <c r="Q108" s="7">
        <f t="shared" ca="1" si="32"/>
        <v>0</v>
      </c>
      <c r="R108" s="7">
        <f t="shared" si="36"/>
        <v>0</v>
      </c>
      <c r="S108" s="7">
        <f t="shared" ca="1" si="37"/>
        <v>-13</v>
      </c>
      <c r="T108" s="7" t="str">
        <f>IF(H108="","",VLOOKUP(H108,'Вода SKU'!$A$1:$B$150,2,0))</f>
        <v/>
      </c>
      <c r="U108" s="7">
        <f t="shared" si="38"/>
        <v>8</v>
      </c>
      <c r="V108" s="7">
        <f t="shared" si="39"/>
        <v>0</v>
      </c>
      <c r="W108" s="7">
        <f t="shared" si="40"/>
        <v>0</v>
      </c>
      <c r="X108" s="7" t="str">
        <f t="shared" ca="1" si="41"/>
        <v/>
      </c>
    </row>
    <row r="109" spans="10:24" ht="13.75" customHeight="1" x14ac:dyDescent="0.2">
      <c r="J109" s="29" t="str">
        <f t="shared" ca="1" si="33"/>
        <v/>
      </c>
      <c r="M109" s="40"/>
      <c r="N109" s="39" t="str">
        <f t="shared" ca="1" si="34"/>
        <v/>
      </c>
      <c r="P109" s="7">
        <f t="shared" si="35"/>
        <v>0</v>
      </c>
      <c r="Q109" s="7">
        <f t="shared" ca="1" si="32"/>
        <v>0</v>
      </c>
      <c r="R109" s="7">
        <f t="shared" si="36"/>
        <v>0</v>
      </c>
      <c r="S109" s="7">
        <f t="shared" ca="1" si="37"/>
        <v>-13</v>
      </c>
      <c r="T109" s="7" t="str">
        <f>IF(H109="","",VLOOKUP(H109,'Вода SKU'!$A$1:$B$150,2,0))</f>
        <v/>
      </c>
      <c r="U109" s="7">
        <f t="shared" si="38"/>
        <v>8</v>
      </c>
      <c r="V109" s="7">
        <f t="shared" si="39"/>
        <v>0</v>
      </c>
      <c r="W109" s="7">
        <f t="shared" si="40"/>
        <v>0</v>
      </c>
      <c r="X109" s="7" t="str">
        <f t="shared" ca="1" si="41"/>
        <v/>
      </c>
    </row>
    <row r="110" spans="10:24" ht="13.75" customHeight="1" x14ac:dyDescent="0.2">
      <c r="J110" s="29" t="str">
        <f t="shared" ca="1" si="33"/>
        <v/>
      </c>
      <c r="M110" s="40"/>
      <c r="N110" s="39" t="str">
        <f t="shared" ca="1" si="34"/>
        <v/>
      </c>
      <c r="P110" s="7">
        <f t="shared" si="35"/>
        <v>0</v>
      </c>
      <c r="Q110" s="7">
        <f t="shared" ca="1" si="32"/>
        <v>0</v>
      </c>
      <c r="R110" s="7">
        <f t="shared" si="36"/>
        <v>0</v>
      </c>
      <c r="S110" s="7">
        <f t="shared" ca="1" si="37"/>
        <v>-13</v>
      </c>
      <c r="T110" s="7" t="str">
        <f>IF(H110="","",VLOOKUP(H110,'Вода SKU'!$A$1:$B$150,2,0))</f>
        <v/>
      </c>
      <c r="U110" s="7">
        <f t="shared" si="38"/>
        <v>8</v>
      </c>
      <c r="V110" s="7">
        <f t="shared" si="39"/>
        <v>0</v>
      </c>
      <c r="W110" s="7">
        <f t="shared" si="40"/>
        <v>0</v>
      </c>
      <c r="X110" s="7" t="str">
        <f t="shared" ca="1" si="41"/>
        <v/>
      </c>
    </row>
    <row r="111" spans="10:24" ht="13.75" customHeight="1" x14ac:dyDescent="0.2">
      <c r="J111" s="29" t="str">
        <f t="shared" ca="1" si="33"/>
        <v/>
      </c>
      <c r="M111" s="40"/>
      <c r="N111" s="39" t="str">
        <f t="shared" ca="1" si="34"/>
        <v/>
      </c>
      <c r="P111" s="7">
        <f t="shared" si="35"/>
        <v>0</v>
      </c>
      <c r="Q111" s="7">
        <f t="shared" ca="1" si="32"/>
        <v>0</v>
      </c>
      <c r="R111" s="7">
        <f t="shared" si="36"/>
        <v>0</v>
      </c>
      <c r="S111" s="7">
        <f t="shared" ca="1" si="37"/>
        <v>-13</v>
      </c>
      <c r="T111" s="7" t="str">
        <f>IF(H111="","",VLOOKUP(H111,'Вода SKU'!$A$1:$B$150,2,0))</f>
        <v/>
      </c>
      <c r="U111" s="7">
        <f t="shared" si="38"/>
        <v>8</v>
      </c>
      <c r="V111" s="7">
        <f t="shared" si="39"/>
        <v>0</v>
      </c>
      <c r="W111" s="7">
        <f t="shared" si="40"/>
        <v>0</v>
      </c>
      <c r="X111" s="7" t="str">
        <f t="shared" ca="1" si="41"/>
        <v/>
      </c>
    </row>
    <row r="112" spans="10:24" ht="13.75" customHeight="1" x14ac:dyDescent="0.2">
      <c r="J112" s="29" t="str">
        <f t="shared" ca="1" si="33"/>
        <v/>
      </c>
      <c r="M112" s="40"/>
      <c r="N112" s="39" t="str">
        <f t="shared" ca="1" si="34"/>
        <v/>
      </c>
      <c r="P112" s="7">
        <f t="shared" si="35"/>
        <v>0</v>
      </c>
      <c r="Q112" s="7">
        <f t="shared" ca="1" si="32"/>
        <v>0</v>
      </c>
      <c r="R112" s="7">
        <f t="shared" si="36"/>
        <v>0</v>
      </c>
      <c r="S112" s="7">
        <f t="shared" ca="1" si="37"/>
        <v>-13</v>
      </c>
      <c r="T112" s="7" t="str">
        <f>IF(H112="","",VLOOKUP(H112,'Вода SKU'!$A$1:$B$150,2,0))</f>
        <v/>
      </c>
      <c r="U112" s="7">
        <f t="shared" si="38"/>
        <v>8</v>
      </c>
      <c r="V112" s="7">
        <f t="shared" si="39"/>
        <v>0</v>
      </c>
      <c r="W112" s="7">
        <f t="shared" si="40"/>
        <v>0</v>
      </c>
      <c r="X112" s="7" t="str">
        <f t="shared" ca="1" si="41"/>
        <v/>
      </c>
    </row>
    <row r="113" spans="10:24" ht="13.75" customHeight="1" x14ac:dyDescent="0.2">
      <c r="J113" s="29" t="str">
        <f t="shared" ca="1" si="33"/>
        <v/>
      </c>
      <c r="M113" s="40"/>
      <c r="N113" s="39" t="str">
        <f t="shared" ca="1" si="34"/>
        <v/>
      </c>
      <c r="P113" s="7">
        <f t="shared" si="35"/>
        <v>0</v>
      </c>
      <c r="Q113" s="7">
        <f t="shared" ca="1" si="32"/>
        <v>0</v>
      </c>
      <c r="R113" s="7">
        <f t="shared" si="36"/>
        <v>0</v>
      </c>
      <c r="S113" s="7">
        <f t="shared" ca="1" si="37"/>
        <v>-13</v>
      </c>
      <c r="T113" s="7" t="str">
        <f>IF(H113="","",VLOOKUP(H113,'Вода SKU'!$A$1:$B$150,2,0))</f>
        <v/>
      </c>
      <c r="U113" s="7">
        <f t="shared" si="38"/>
        <v>8</v>
      </c>
      <c r="V113" s="7">
        <f t="shared" si="39"/>
        <v>0</v>
      </c>
      <c r="W113" s="7">
        <f t="shared" si="40"/>
        <v>0</v>
      </c>
      <c r="X113" s="7" t="str">
        <f t="shared" ca="1" si="41"/>
        <v/>
      </c>
    </row>
    <row r="114" spans="10:24" ht="13.75" customHeight="1" x14ac:dyDescent="0.2">
      <c r="J114" s="29" t="str">
        <f t="shared" ca="1" si="33"/>
        <v/>
      </c>
      <c r="M114" s="40"/>
      <c r="N114" s="39" t="str">
        <f t="shared" ca="1" si="34"/>
        <v/>
      </c>
      <c r="P114" s="7">
        <f t="shared" si="35"/>
        <v>0</v>
      </c>
      <c r="Q114" s="7">
        <f t="shared" ca="1" si="32"/>
        <v>0</v>
      </c>
      <c r="R114" s="7">
        <f t="shared" si="36"/>
        <v>0</v>
      </c>
      <c r="S114" s="7">
        <f t="shared" ca="1" si="37"/>
        <v>-13</v>
      </c>
      <c r="T114" s="7" t="str">
        <f>IF(H114="","",VLOOKUP(H114,'Вода SKU'!$A$1:$B$150,2,0))</f>
        <v/>
      </c>
      <c r="U114" s="7">
        <f t="shared" si="38"/>
        <v>8</v>
      </c>
      <c r="V114" s="7">
        <f t="shared" si="39"/>
        <v>0</v>
      </c>
      <c r="W114" s="7">
        <f t="shared" si="40"/>
        <v>0</v>
      </c>
      <c r="X114" s="7" t="str">
        <f t="shared" ca="1" si="41"/>
        <v/>
      </c>
    </row>
    <row r="115" spans="10:24" ht="13.75" customHeight="1" x14ac:dyDescent="0.2">
      <c r="J115" s="29" t="str">
        <f t="shared" ca="1" si="33"/>
        <v/>
      </c>
      <c r="M115" s="40"/>
      <c r="N115" s="39" t="str">
        <f t="shared" ca="1" si="34"/>
        <v/>
      </c>
      <c r="P115" s="7">
        <f t="shared" si="35"/>
        <v>0</v>
      </c>
      <c r="Q115" s="7">
        <f t="shared" ca="1" si="32"/>
        <v>0</v>
      </c>
      <c r="R115" s="7">
        <f t="shared" si="36"/>
        <v>0</v>
      </c>
      <c r="S115" s="7">
        <f t="shared" ca="1" si="37"/>
        <v>-13</v>
      </c>
      <c r="T115" s="7" t="str">
        <f>IF(H115="","",VLOOKUP(H115,'Вода SKU'!$A$1:$B$150,2,0))</f>
        <v/>
      </c>
      <c r="U115" s="7">
        <f t="shared" si="38"/>
        <v>8</v>
      </c>
      <c r="V115" s="7">
        <f t="shared" si="39"/>
        <v>0</v>
      </c>
      <c r="W115" s="7">
        <f t="shared" si="40"/>
        <v>0</v>
      </c>
      <c r="X115" s="7" t="str">
        <f t="shared" ca="1" si="41"/>
        <v/>
      </c>
    </row>
    <row r="116" spans="10:24" ht="13.75" customHeight="1" x14ac:dyDescent="0.2">
      <c r="J116" s="29" t="str">
        <f t="shared" ca="1" si="33"/>
        <v/>
      </c>
      <c r="M116" s="40"/>
      <c r="N116" s="39" t="str">
        <f t="shared" ca="1" si="34"/>
        <v/>
      </c>
      <c r="P116" s="7">
        <f t="shared" si="35"/>
        <v>0</v>
      </c>
      <c r="Q116" s="7">
        <f t="shared" ca="1" si="32"/>
        <v>0</v>
      </c>
      <c r="R116" s="7">
        <f t="shared" si="36"/>
        <v>0</v>
      </c>
      <c r="S116" s="7">
        <f t="shared" ca="1" si="37"/>
        <v>-13</v>
      </c>
      <c r="T116" s="7" t="str">
        <f>IF(H116="","",VLOOKUP(H116,'Вода SKU'!$A$1:$B$150,2,0))</f>
        <v/>
      </c>
      <c r="U116" s="7">
        <f t="shared" si="38"/>
        <v>8</v>
      </c>
      <c r="V116" s="7">
        <f t="shared" si="39"/>
        <v>0</v>
      </c>
      <c r="W116" s="7">
        <f t="shared" si="40"/>
        <v>0</v>
      </c>
      <c r="X116" s="7" t="str">
        <f t="shared" ca="1" si="41"/>
        <v/>
      </c>
    </row>
    <row r="117" spans="10:24" ht="13.75" customHeight="1" x14ac:dyDescent="0.2">
      <c r="J117" s="29" t="str">
        <f t="shared" ca="1" si="33"/>
        <v/>
      </c>
      <c r="M117" s="40"/>
      <c r="N117" s="39" t="str">
        <f t="shared" ca="1" si="34"/>
        <v/>
      </c>
      <c r="P117" s="7">
        <f t="shared" si="35"/>
        <v>0</v>
      </c>
      <c r="Q117" s="7">
        <f t="shared" ca="1" si="32"/>
        <v>0</v>
      </c>
      <c r="R117" s="7">
        <f t="shared" si="36"/>
        <v>0</v>
      </c>
      <c r="S117" s="7">
        <f t="shared" ca="1" si="37"/>
        <v>-13</v>
      </c>
      <c r="T117" s="7" t="str">
        <f>IF(H117="","",VLOOKUP(H117,'Вода SKU'!$A$1:$B$150,2,0))</f>
        <v/>
      </c>
      <c r="U117" s="7">
        <f t="shared" si="38"/>
        <v>8</v>
      </c>
      <c r="V117" s="7">
        <f t="shared" si="39"/>
        <v>0</v>
      </c>
      <c r="W117" s="7">
        <f t="shared" si="40"/>
        <v>0</v>
      </c>
      <c r="X117" s="7" t="str">
        <f t="shared" ca="1" si="41"/>
        <v/>
      </c>
    </row>
    <row r="118" spans="10:24" ht="13.75" customHeight="1" x14ac:dyDescent="0.2">
      <c r="J118" s="29" t="str">
        <f t="shared" ca="1" si="33"/>
        <v/>
      </c>
      <c r="M118" s="40"/>
      <c r="N118" s="39" t="str">
        <f t="shared" ca="1" si="34"/>
        <v/>
      </c>
      <c r="P118" s="7">
        <f t="shared" si="35"/>
        <v>0</v>
      </c>
      <c r="Q118" s="7">
        <f t="shared" ca="1" si="32"/>
        <v>0</v>
      </c>
      <c r="R118" s="7">
        <f t="shared" si="36"/>
        <v>0</v>
      </c>
      <c r="S118" s="7">
        <f t="shared" ca="1" si="37"/>
        <v>-13</v>
      </c>
      <c r="T118" s="7" t="str">
        <f>IF(H118="","",VLOOKUP(H118,'Вода SKU'!$A$1:$B$150,2,0))</f>
        <v/>
      </c>
      <c r="U118" s="7">
        <f t="shared" si="38"/>
        <v>8</v>
      </c>
      <c r="V118" s="7">
        <f t="shared" si="39"/>
        <v>0</v>
      </c>
      <c r="W118" s="7">
        <f t="shared" si="40"/>
        <v>0</v>
      </c>
      <c r="X118" s="7" t="str">
        <f t="shared" ca="1" si="41"/>
        <v/>
      </c>
    </row>
    <row r="119" spans="10:24" ht="13.75" customHeight="1" x14ac:dyDescent="0.2">
      <c r="J119" s="29" t="str">
        <f t="shared" ca="1" si="33"/>
        <v/>
      </c>
      <c r="M119" s="40"/>
      <c r="N119" s="39" t="str">
        <f t="shared" ca="1" si="34"/>
        <v/>
      </c>
      <c r="P119" s="7">
        <f t="shared" si="35"/>
        <v>0</v>
      </c>
      <c r="Q119" s="7">
        <f t="shared" ca="1" si="32"/>
        <v>0</v>
      </c>
      <c r="R119" s="7">
        <f t="shared" si="36"/>
        <v>0</v>
      </c>
      <c r="S119" s="7">
        <f t="shared" ca="1" si="37"/>
        <v>-13</v>
      </c>
      <c r="T119" s="7" t="str">
        <f>IF(H119="","",VLOOKUP(H119,'Вода SKU'!$A$1:$B$150,2,0))</f>
        <v/>
      </c>
      <c r="U119" s="7">
        <f t="shared" si="38"/>
        <v>8</v>
      </c>
      <c r="V119" s="7">
        <f t="shared" si="39"/>
        <v>0</v>
      </c>
      <c r="W119" s="7">
        <f t="shared" si="40"/>
        <v>0</v>
      </c>
      <c r="X119" s="7" t="str">
        <f t="shared" ca="1" si="41"/>
        <v/>
      </c>
    </row>
  </sheetData>
  <conditionalFormatting sqref="B2:B6 B8:B22 B24:B119">
    <cfRule type="expression" dxfId="29" priority="2">
      <formula>$B2&lt;&gt;$T2</formula>
    </cfRule>
    <cfRule type="expression" dxfId="28" priority="3">
      <formula>$B2&lt;&gt;$T2</formula>
    </cfRule>
  </conditionalFormatting>
  <conditionalFormatting sqref="J1:J6 J8:J22 J24:J1048576">
    <cfRule type="expression" dxfId="27" priority="4">
      <formula>IF(N1="",0, J1)  &lt; - 0.05* IF(N1="",0,N1)</formula>
    </cfRule>
    <cfRule type="expression" dxfId="26" priority="5">
      <formula>AND(IF(N1="",0, J1)  &gt;= - 0.05* IF(N1="",0,N1), IF(N1="",0, J1) &lt; 0)</formula>
    </cfRule>
    <cfRule type="expression" dxfId="25" priority="6">
      <formula>AND(IF(N1="",0, J1)  &lt;= 0.05* IF(N1="",0,N1), IF(N1="",0, J1) &gt; 0)</formula>
    </cfRule>
    <cfRule type="expression" dxfId="24" priority="7">
      <formula>IF(N1="",0,J1)  &gt; 0.05* IF(N1="",0,N1)</formula>
    </cfRule>
  </conditionalFormatting>
  <conditionalFormatting sqref="B7">
    <cfRule type="expression" dxfId="23" priority="8">
      <formula>$B7&lt;&gt;$T7</formula>
    </cfRule>
    <cfRule type="expression" dxfId="22" priority="9">
      <formula>$B7&lt;&gt;$T7</formula>
    </cfRule>
  </conditionalFormatting>
  <conditionalFormatting sqref="J7">
    <cfRule type="expression" dxfId="21" priority="10">
      <formula>IF(N7="",0, J7)  &lt; - 0.05* IF(N7="",0,N7)</formula>
    </cfRule>
    <cfRule type="expression" dxfId="20" priority="11">
      <formula>AND(IF(N7="",0, J7)  &gt;= - 0.05* IF(N7="",0,N7), IF(N7="",0, J7) &lt; 0)</formula>
    </cfRule>
    <cfRule type="expression" dxfId="19" priority="12">
      <formula>AND(IF(N7="",0, J7)  &lt;= 0.05* IF(N7="",0,N7), IF(N7="",0, J7) &gt; 0)</formula>
    </cfRule>
    <cfRule type="expression" dxfId="18" priority="13">
      <formula>IF(N7="",0,J7)  &gt; 0.05* IF(N7="",0,N7)</formula>
    </cfRule>
  </conditionalFormatting>
  <conditionalFormatting sqref="J1">
    <cfRule type="expression" dxfId="17" priority="14">
      <formula>SUMIF(J2:J119,"&gt;0")-SUMIF(J2:J119,"&lt;0") &gt; 1</formula>
    </cfRule>
  </conditionalFormatting>
  <conditionalFormatting sqref="B23">
    <cfRule type="expression" dxfId="16" priority="15">
      <formula>$B23&lt;&gt;$T23</formula>
    </cfRule>
    <cfRule type="expression" dxfId="15" priority="16">
      <formula>$B23&lt;&gt;$T23</formula>
    </cfRule>
  </conditionalFormatting>
  <conditionalFormatting sqref="J23">
    <cfRule type="expression" dxfId="14" priority="17">
      <formula>IF(N23="",0, J23)  &lt; - 0.05* IF(N23="",0,N23)</formula>
    </cfRule>
    <cfRule type="expression" dxfId="13" priority="18">
      <formula>AND(IF(N23="",0, J23)  &gt;= - 0.05* IF(N23="",0,N23), IF(N23="",0, J23) &lt; 0)</formula>
    </cfRule>
    <cfRule type="expression" dxfId="12" priority="19">
      <formula>AND(IF(N23="",0, J23)  &lt;= 0.05* IF(N23="",0,N23), IF(N23="",0, J23) &gt; 0)</formula>
    </cfRule>
    <cfRule type="expression" dxfId="11" priority="20">
      <formula>IF(N23="",0,J23)  &gt; 0.05* IF(N23="",0,N23)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B2:B119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E2:F119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L1:L119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2"/>
  <sheetViews>
    <sheetView tabSelected="1" zoomScaleNormal="90" workbookViewId="0">
      <pane ySplit="1" topLeftCell="A2" activePane="bottomLeft" state="frozen"/>
      <selection pane="bottomLeft" activeCell="F10" sqref="F10"/>
    </sheetView>
  </sheetViews>
  <sheetFormatPr baseColWidth="10" defaultColWidth="8.83203125" defaultRowHeight="15" x14ac:dyDescent="0.2"/>
  <cols>
    <col min="1" max="1" width="8.5" style="7" customWidth="1"/>
    <col min="2" max="2" width="15" style="7" customWidth="1"/>
    <col min="3" max="7" width="10.33203125" style="7" customWidth="1"/>
    <col min="8" max="8" width="43.1640625" style="7" customWidth="1"/>
    <col min="9" max="9" width="10.33203125" style="7" customWidth="1"/>
    <col min="10" max="11" width="8.6640625" style="7" customWidth="1"/>
    <col min="12" max="12" width="8.6640625" style="29" customWidth="1"/>
    <col min="13" max="13" width="8.6640625" style="43" customWidth="1"/>
    <col min="14" max="14" width="8.6640625" style="44" customWidth="1"/>
    <col min="15" max="15" width="1.83203125" style="7" hidden="1" customWidth="1"/>
    <col min="16" max="17" width="5.5" style="7" hidden="1" customWidth="1"/>
    <col min="18" max="18" width="5" style="7" hidden="1" customWidth="1"/>
    <col min="19" max="19" width="7.5" style="7" hidden="1" customWidth="1"/>
    <col min="20" max="20" width="3.1640625" style="7" hidden="1" customWidth="1"/>
    <col min="21" max="21" width="6.6640625" style="7" hidden="1" customWidth="1"/>
    <col min="22" max="22" width="14.5" style="7" hidden="1" customWidth="1"/>
    <col min="23" max="23" width="12" style="7" hidden="1" customWidth="1"/>
    <col min="24" max="24" width="8.5" style="7" hidden="1" customWidth="1"/>
    <col min="25" max="1025" width="8.5" style="7" customWidth="1"/>
  </cols>
  <sheetData>
    <row r="1" spans="1:24" ht="34.5" customHeight="1" x14ac:dyDescent="0.2">
      <c r="A1" s="32" t="s">
        <v>656</v>
      </c>
      <c r="B1" s="33" t="s">
        <v>626</v>
      </c>
      <c r="C1" s="33" t="s">
        <v>633</v>
      </c>
      <c r="D1" s="33" t="s">
        <v>127</v>
      </c>
      <c r="E1" s="33" t="s">
        <v>627</v>
      </c>
      <c r="F1" s="33" t="s">
        <v>657</v>
      </c>
      <c r="G1" s="33" t="s">
        <v>658</v>
      </c>
      <c r="H1" s="33" t="s">
        <v>659</v>
      </c>
      <c r="I1" s="33" t="s">
        <v>660</v>
      </c>
      <c r="J1" s="33" t="s">
        <v>661</v>
      </c>
      <c r="K1" s="33" t="s">
        <v>662</v>
      </c>
      <c r="L1" s="33" t="s">
        <v>663</v>
      </c>
      <c r="M1" s="45" t="s">
        <v>664</v>
      </c>
      <c r="N1" s="45" t="s">
        <v>665</v>
      </c>
      <c r="O1" s="33" t="s">
        <v>666</v>
      </c>
      <c r="Q1" s="33" t="s">
        <v>667</v>
      </c>
      <c r="R1" s="33" t="s">
        <v>668</v>
      </c>
      <c r="S1" s="33">
        <v>0</v>
      </c>
      <c r="T1" s="32" t="s">
        <v>669</v>
      </c>
      <c r="U1" s="32" t="s">
        <v>670</v>
      </c>
      <c r="V1" s="32" t="s">
        <v>671</v>
      </c>
      <c r="W1" s="32" t="s">
        <v>672</v>
      </c>
      <c r="X1" s="35" t="s">
        <v>673</v>
      </c>
    </row>
    <row r="2" spans="1:24" ht="13.75" customHeight="1" x14ac:dyDescent="0.2">
      <c r="A2" s="46">
        <f ca="1">IF(O2="-", "-", 1 + MAX(Вода!$A$2:$A$97) + SUM(INDIRECT(ADDRESS(2,COLUMN(R2)) &amp; ":" &amp; ADDRESS(ROW(),COLUMN(R2)))))</f>
        <v>9</v>
      </c>
      <c r="B2" s="46" t="s">
        <v>647</v>
      </c>
      <c r="C2" s="46">
        <v>850</v>
      </c>
      <c r="D2" s="46" t="s">
        <v>648</v>
      </c>
      <c r="E2" s="46" t="s">
        <v>681</v>
      </c>
      <c r="F2" s="46" t="s">
        <v>681</v>
      </c>
      <c r="G2" s="46" t="s">
        <v>682</v>
      </c>
      <c r="H2" s="46" t="s">
        <v>221</v>
      </c>
      <c r="I2" s="46">
        <v>637.5</v>
      </c>
      <c r="J2" s="29" t="str">
        <f t="shared" ref="J2:J33" ca="1" si="0">IF(M2="", IF(O2="","",X2+(INDIRECT("S" &amp; ROW() - 1) - S2)),IF(O2="", "", INDIRECT("S" &amp; ROW() - 1) - S2))</f>
        <v/>
      </c>
      <c r="K2" s="38">
        <v>1</v>
      </c>
      <c r="M2" s="39"/>
      <c r="N2" s="39" t="str">
        <f t="shared" ref="N2:N33" ca="1" si="1">IF(M2="", IF(X2=0, "", X2), IF(V2 = "", "", IF(V2/U2 = 0, "", V2/U2)))</f>
        <v/>
      </c>
      <c r="P2" s="7">
        <f t="shared" ref="P2:P33" si="2">IF(O2 = "-", -W2,I2)</f>
        <v>637.5</v>
      </c>
      <c r="Q2" s="7">
        <f t="shared" ref="Q2:Q19" ca="1" si="3">IF(O2 = "-", SUM(INDIRECT(ADDRESS(2,COLUMN(P2)) &amp; ":" &amp; ADDRESS(ROW(),COLUMN(P2)))), 0)</f>
        <v>0</v>
      </c>
      <c r="R2" s="7">
        <f t="shared" ref="R2:R33" si="4">IF(O2="-",1,0)</f>
        <v>0</v>
      </c>
      <c r="S2" s="7">
        <f t="shared" ref="S2:S33" ca="1" si="5">IF(Q2 = 0, INDIRECT("S" &amp; ROW() - 1), Q2)</f>
        <v>0</v>
      </c>
      <c r="T2" s="7" t="str">
        <f>IF(H2="","",VLOOKUP(H2,'Соль SKU'!$A$1:$B$150,2,0))</f>
        <v>2.7, Альче</v>
      </c>
      <c r="U2" s="7">
        <f t="shared" ref="U2:U33" si="6">8000/850</f>
        <v>9.4117647058823533</v>
      </c>
      <c r="V2" s="7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7">
        <f t="shared" ref="W2:W33" si="8">IF(V2 = "", "", V2/U2)</f>
        <v>0</v>
      </c>
      <c r="X2" s="7" t="str">
        <f t="shared" ref="X2:X33" ca="1" si="9">IF(O2="", "", MAX(ROUND(-(INDIRECT("S" &amp; ROW() - 1) - S2)/850, 0), 1) * 850)</f>
        <v/>
      </c>
    </row>
    <row r="3" spans="1:24" ht="13.75" customHeight="1" x14ac:dyDescent="0.2">
      <c r="A3" s="38" t="str">
        <f ca="1">IF(O3="-", "-", 1 + MAX(Вода!$A$2:$A$97) + SUM(INDIRECT(ADDRESS(2,COLUMN(R3)) &amp; ":" &amp; ADDRESS(ROW(),COLUMN(R3)))))</f>
        <v>-</v>
      </c>
      <c r="B3" s="38" t="s">
        <v>677</v>
      </c>
      <c r="C3" s="38" t="s">
        <v>677</v>
      </c>
      <c r="D3" s="38" t="s">
        <v>677</v>
      </c>
      <c r="E3" s="38" t="s">
        <v>677</v>
      </c>
      <c r="F3" s="38" t="s">
        <v>677</v>
      </c>
      <c r="G3" s="38" t="s">
        <v>677</v>
      </c>
      <c r="H3" s="38" t="s">
        <v>677</v>
      </c>
      <c r="J3" s="29">
        <f t="shared" ca="1" si="0"/>
        <v>0</v>
      </c>
      <c r="K3" s="38"/>
      <c r="M3" s="42" t="s">
        <v>683</v>
      </c>
      <c r="N3" s="39">
        <f t="shared" si="1"/>
        <v>637.5</v>
      </c>
      <c r="O3" s="38" t="s">
        <v>677</v>
      </c>
      <c r="P3" s="7">
        <f t="shared" si="2"/>
        <v>-637.5</v>
      </c>
      <c r="Q3" s="7">
        <f t="shared" ca="1" si="3"/>
        <v>0</v>
      </c>
      <c r="R3" s="7">
        <f t="shared" si="4"/>
        <v>1</v>
      </c>
      <c r="S3" s="7">
        <f t="shared" ca="1" si="5"/>
        <v>0</v>
      </c>
      <c r="T3" s="7" t="str">
        <f>IF(H3="","",VLOOKUP(H3,'Соль SKU'!$A$1:$B$150,2,0))</f>
        <v>-</v>
      </c>
      <c r="U3" s="7">
        <f t="shared" si="6"/>
        <v>9.4117647058823533</v>
      </c>
      <c r="V3" s="7">
        <f t="shared" si="7"/>
        <v>6000</v>
      </c>
      <c r="W3" s="7">
        <f t="shared" si="8"/>
        <v>637.5</v>
      </c>
      <c r="X3" s="7">
        <f t="shared" ca="1" si="9"/>
        <v>850</v>
      </c>
    </row>
    <row r="4" spans="1:24" ht="13.75" customHeight="1" x14ac:dyDescent="0.2">
      <c r="A4" s="46">
        <f ca="1">IF(O4="-", "-", 1 + MAX(Вода!$A$2:$A$97) + SUM(INDIRECT(ADDRESS(2,COLUMN(R4)) &amp; ":" &amp; ADDRESS(ROW(),COLUMN(R4)))))</f>
        <v>10</v>
      </c>
      <c r="B4" s="46" t="s">
        <v>647</v>
      </c>
      <c r="C4" s="46">
        <v>850</v>
      </c>
      <c r="D4" s="46" t="s">
        <v>648</v>
      </c>
      <c r="E4" s="46" t="s">
        <v>681</v>
      </c>
      <c r="F4" s="46" t="s">
        <v>681</v>
      </c>
      <c r="G4" s="46" t="s">
        <v>682</v>
      </c>
      <c r="H4" s="46" t="s">
        <v>221</v>
      </c>
      <c r="I4" s="46">
        <v>637.5</v>
      </c>
      <c r="J4" s="29" t="str">
        <f t="shared" ca="1" si="0"/>
        <v/>
      </c>
      <c r="K4" s="38">
        <v>1</v>
      </c>
      <c r="M4" s="40"/>
      <c r="N4" s="39" t="str">
        <f t="shared" ca="1" si="1"/>
        <v/>
      </c>
      <c r="P4" s="7">
        <f t="shared" si="2"/>
        <v>637.5</v>
      </c>
      <c r="Q4" s="7">
        <f t="shared" ca="1" si="3"/>
        <v>0</v>
      </c>
      <c r="R4" s="7">
        <f t="shared" si="4"/>
        <v>0</v>
      </c>
      <c r="S4" s="7">
        <f t="shared" ca="1" si="5"/>
        <v>0</v>
      </c>
      <c r="T4" s="7" t="str">
        <f>IF(H4="","",VLOOKUP(H4,'Соль SKU'!$A$1:$B$150,2,0))</f>
        <v>2.7, Альче</v>
      </c>
      <c r="U4" s="7">
        <f t="shared" si="6"/>
        <v>9.4117647058823533</v>
      </c>
      <c r="V4" s="7">
        <f t="shared" si="7"/>
        <v>0</v>
      </c>
      <c r="W4" s="7">
        <f t="shared" si="8"/>
        <v>0</v>
      </c>
      <c r="X4" s="7" t="str">
        <f t="shared" ca="1" si="9"/>
        <v/>
      </c>
    </row>
    <row r="5" spans="1:24" ht="13.75" customHeight="1" x14ac:dyDescent="0.2">
      <c r="A5" s="38" t="str">
        <f ca="1">IF(O5="-", "-", 1 + MAX(Вода!$A$2:$A$97) + SUM(INDIRECT(ADDRESS(2,COLUMN(R5)) &amp; ":" &amp; ADDRESS(ROW(),COLUMN(R5)))))</f>
        <v>-</v>
      </c>
      <c r="B5" s="38" t="s">
        <v>677</v>
      </c>
      <c r="C5" s="38" t="s">
        <v>677</v>
      </c>
      <c r="D5" s="38" t="s">
        <v>677</v>
      </c>
      <c r="E5" s="38" t="s">
        <v>677</v>
      </c>
      <c r="F5" s="38" t="s">
        <v>677</v>
      </c>
      <c r="G5" s="38" t="s">
        <v>677</v>
      </c>
      <c r="H5" s="38" t="s">
        <v>677</v>
      </c>
      <c r="J5" s="29">
        <f t="shared" ca="1" si="0"/>
        <v>0</v>
      </c>
      <c r="K5" s="38"/>
      <c r="M5" s="42" t="s">
        <v>683</v>
      </c>
      <c r="N5" s="39">
        <f t="shared" si="1"/>
        <v>637.5</v>
      </c>
      <c r="O5" s="38" t="s">
        <v>677</v>
      </c>
      <c r="P5" s="7">
        <f t="shared" si="2"/>
        <v>-637.5</v>
      </c>
      <c r="Q5" s="7">
        <f t="shared" ca="1" si="3"/>
        <v>0</v>
      </c>
      <c r="R5" s="7">
        <f t="shared" si="4"/>
        <v>1</v>
      </c>
      <c r="S5" s="7">
        <f t="shared" ca="1" si="5"/>
        <v>0</v>
      </c>
      <c r="T5" s="7" t="str">
        <f>IF(H5="","",VLOOKUP(H5,'Соль SKU'!$A$1:$B$150,2,0))</f>
        <v>-</v>
      </c>
      <c r="U5" s="7">
        <f t="shared" si="6"/>
        <v>9.4117647058823533</v>
      </c>
      <c r="V5" s="7">
        <f t="shared" si="7"/>
        <v>6000</v>
      </c>
      <c r="W5" s="7">
        <f t="shared" si="8"/>
        <v>637.5</v>
      </c>
      <c r="X5" s="7">
        <f t="shared" ca="1" si="9"/>
        <v>850</v>
      </c>
    </row>
    <row r="6" spans="1:24" ht="13.75" customHeight="1" x14ac:dyDescent="0.2">
      <c r="A6" s="46">
        <f ca="1">IF(O6="-", "-", 1 + MAX(Вода!$A$2:$A$97) + SUM(INDIRECT(ADDRESS(2,COLUMN(R6)) &amp; ":" &amp; ADDRESS(ROW(),COLUMN(R6)))))</f>
        <v>11</v>
      </c>
      <c r="B6" s="46" t="s">
        <v>647</v>
      </c>
      <c r="C6" s="46">
        <v>850</v>
      </c>
      <c r="D6" s="46" t="s">
        <v>648</v>
      </c>
      <c r="E6" s="46" t="s">
        <v>681</v>
      </c>
      <c r="F6" s="46" t="s">
        <v>681</v>
      </c>
      <c r="G6" s="46" t="s">
        <v>682</v>
      </c>
      <c r="H6" s="46" t="s">
        <v>221</v>
      </c>
      <c r="I6" s="46">
        <v>637.5</v>
      </c>
      <c r="J6" s="29" t="str">
        <f t="shared" ca="1" si="0"/>
        <v/>
      </c>
      <c r="K6" s="38">
        <v>1</v>
      </c>
      <c r="M6" s="40"/>
      <c r="N6" s="39" t="str">
        <f t="shared" ca="1" si="1"/>
        <v/>
      </c>
      <c r="P6" s="7">
        <f t="shared" si="2"/>
        <v>637.5</v>
      </c>
      <c r="Q6" s="7">
        <f t="shared" ca="1" si="3"/>
        <v>0</v>
      </c>
      <c r="R6" s="7">
        <f t="shared" si="4"/>
        <v>0</v>
      </c>
      <c r="S6" s="7">
        <f t="shared" ca="1" si="5"/>
        <v>0</v>
      </c>
      <c r="T6" s="7" t="str">
        <f>IF(H6="","",VLOOKUP(H6,'Соль SKU'!$A$1:$B$150,2,0))</f>
        <v>2.7, Альче</v>
      </c>
      <c r="U6" s="7">
        <f t="shared" si="6"/>
        <v>9.4117647058823533</v>
      </c>
      <c r="V6" s="7">
        <f t="shared" si="7"/>
        <v>0</v>
      </c>
      <c r="W6" s="7">
        <f t="shared" si="8"/>
        <v>0</v>
      </c>
      <c r="X6" s="7" t="str">
        <f t="shared" ca="1" si="9"/>
        <v/>
      </c>
    </row>
    <row r="7" spans="1:24" ht="13.75" customHeight="1" x14ac:dyDescent="0.2">
      <c r="A7" s="38" t="str">
        <f ca="1">IF(O7="-", "-", 1 + MAX(Вода!$A$2:$A$97) + SUM(INDIRECT(ADDRESS(2,COLUMN(R7)) &amp; ":" &amp; ADDRESS(ROW(),COLUMN(R7)))))</f>
        <v>-</v>
      </c>
      <c r="B7" s="38" t="s">
        <v>677</v>
      </c>
      <c r="C7" s="38" t="s">
        <v>677</v>
      </c>
      <c r="D7" s="38" t="s">
        <v>677</v>
      </c>
      <c r="E7" s="38" t="s">
        <v>677</v>
      </c>
      <c r="F7" s="38" t="s">
        <v>677</v>
      </c>
      <c r="G7" s="38" t="s">
        <v>677</v>
      </c>
      <c r="H7" s="38" t="s">
        <v>677</v>
      </c>
      <c r="J7" s="29">
        <f t="shared" ca="1" si="0"/>
        <v>0</v>
      </c>
      <c r="K7" s="38"/>
      <c r="M7" s="42" t="s">
        <v>683</v>
      </c>
      <c r="N7" s="39">
        <f t="shared" si="1"/>
        <v>637.5</v>
      </c>
      <c r="O7" s="38" t="s">
        <v>677</v>
      </c>
      <c r="P7" s="7">
        <f t="shared" si="2"/>
        <v>-637.5</v>
      </c>
      <c r="Q7" s="7">
        <f t="shared" ca="1" si="3"/>
        <v>0</v>
      </c>
      <c r="R7" s="7">
        <f t="shared" si="4"/>
        <v>1</v>
      </c>
      <c r="S7" s="7">
        <f t="shared" ca="1" si="5"/>
        <v>0</v>
      </c>
      <c r="T7" s="7" t="str">
        <f>IF(H7="","",VLOOKUP(H7,'Соль SKU'!$A$1:$B$150,2,0))</f>
        <v>-</v>
      </c>
      <c r="U7" s="7">
        <f t="shared" si="6"/>
        <v>9.4117647058823533</v>
      </c>
      <c r="V7" s="7">
        <f t="shared" si="7"/>
        <v>6000</v>
      </c>
      <c r="W7" s="7">
        <f t="shared" si="8"/>
        <v>637.5</v>
      </c>
      <c r="X7" s="7">
        <f t="shared" ca="1" si="9"/>
        <v>850</v>
      </c>
    </row>
    <row r="8" spans="1:24" ht="13.75" customHeight="1" x14ac:dyDescent="0.2">
      <c r="A8" s="46">
        <f ca="1">IF(O8="-", "-", 1 + MAX(Вода!$A$2:$A$97) + SUM(INDIRECT(ADDRESS(2,COLUMN(R8)) &amp; ":" &amp; ADDRESS(ROW(),COLUMN(R8)))))</f>
        <v>12</v>
      </c>
      <c r="B8" s="46" t="s">
        <v>647</v>
      </c>
      <c r="C8" s="46">
        <v>850</v>
      </c>
      <c r="D8" s="46" t="s">
        <v>648</v>
      </c>
      <c r="E8" s="46" t="s">
        <v>681</v>
      </c>
      <c r="F8" s="46" t="s">
        <v>681</v>
      </c>
      <c r="G8" s="46" t="s">
        <v>682</v>
      </c>
      <c r="H8" s="46" t="s">
        <v>221</v>
      </c>
      <c r="I8" s="46">
        <v>637.5</v>
      </c>
      <c r="J8" s="29" t="str">
        <f t="shared" ca="1" si="0"/>
        <v/>
      </c>
      <c r="K8" s="38">
        <v>1</v>
      </c>
      <c r="M8" s="40"/>
      <c r="N8" s="39" t="str">
        <f t="shared" ca="1" si="1"/>
        <v/>
      </c>
      <c r="P8" s="7">
        <f t="shared" si="2"/>
        <v>637.5</v>
      </c>
      <c r="Q8" s="7">
        <f t="shared" ca="1" si="3"/>
        <v>0</v>
      </c>
      <c r="R8" s="7">
        <f t="shared" si="4"/>
        <v>0</v>
      </c>
      <c r="S8" s="7">
        <f t="shared" ca="1" si="5"/>
        <v>0</v>
      </c>
      <c r="T8" s="7" t="str">
        <f>IF(H8="","",VLOOKUP(H8,'Соль SKU'!$A$1:$B$150,2,0))</f>
        <v>2.7, Альче</v>
      </c>
      <c r="U8" s="7">
        <f t="shared" si="6"/>
        <v>9.4117647058823533</v>
      </c>
      <c r="V8" s="7">
        <f t="shared" si="7"/>
        <v>0</v>
      </c>
      <c r="W8" s="7">
        <f t="shared" si="8"/>
        <v>0</v>
      </c>
      <c r="X8" s="7" t="str">
        <f t="shared" ca="1" si="9"/>
        <v/>
      </c>
    </row>
    <row r="9" spans="1:24" ht="13.75" customHeight="1" x14ac:dyDescent="0.2">
      <c r="A9" s="38" t="str">
        <f ca="1">IF(O9="-", "-", 1 + MAX(Вода!$A$2:$A$97) + SUM(INDIRECT(ADDRESS(2,COLUMN(R9)) &amp; ":" &amp; ADDRESS(ROW(),COLUMN(R9)))))</f>
        <v>-</v>
      </c>
      <c r="B9" s="38" t="s">
        <v>677</v>
      </c>
      <c r="C9" s="38" t="s">
        <v>677</v>
      </c>
      <c r="D9" s="38" t="s">
        <v>677</v>
      </c>
      <c r="E9" s="38" t="s">
        <v>677</v>
      </c>
      <c r="F9" s="38" t="s">
        <v>677</v>
      </c>
      <c r="G9" s="38" t="s">
        <v>677</v>
      </c>
      <c r="H9" s="38" t="s">
        <v>677</v>
      </c>
      <c r="J9" s="29">
        <f t="shared" ca="1" si="0"/>
        <v>0</v>
      </c>
      <c r="K9" s="38"/>
      <c r="M9" s="42" t="s">
        <v>683</v>
      </c>
      <c r="N9" s="39">
        <f t="shared" si="1"/>
        <v>637.5</v>
      </c>
      <c r="O9" s="38" t="s">
        <v>677</v>
      </c>
      <c r="P9" s="7">
        <f t="shared" si="2"/>
        <v>-637.5</v>
      </c>
      <c r="Q9" s="7">
        <f t="shared" ca="1" si="3"/>
        <v>0</v>
      </c>
      <c r="R9" s="7">
        <f t="shared" si="4"/>
        <v>1</v>
      </c>
      <c r="S9" s="7">
        <f t="shared" ca="1" si="5"/>
        <v>0</v>
      </c>
      <c r="T9" s="7" t="str">
        <f>IF(H9="","",VLOOKUP(H9,'Соль SKU'!$A$1:$B$150,2,0))</f>
        <v>-</v>
      </c>
      <c r="U9" s="7">
        <f t="shared" si="6"/>
        <v>9.4117647058823533</v>
      </c>
      <c r="V9" s="7">
        <f t="shared" si="7"/>
        <v>6000</v>
      </c>
      <c r="W9" s="7">
        <f t="shared" si="8"/>
        <v>637.5</v>
      </c>
      <c r="X9" s="7">
        <f t="shared" ca="1" si="9"/>
        <v>850</v>
      </c>
    </row>
    <row r="10" spans="1:24" ht="13.75" customHeight="1" x14ac:dyDescent="0.2">
      <c r="A10" s="47">
        <f ca="1">IF(O10="-", "-", 1 + MAX(Вода!$A$2:$A$97) + SUM(INDIRECT(ADDRESS(2,COLUMN(R10)) &amp; ":" &amp; ADDRESS(ROW(),COLUMN(R10)))))</f>
        <v>13</v>
      </c>
      <c r="B10" s="47" t="s">
        <v>644</v>
      </c>
      <c r="C10" s="47">
        <v>850</v>
      </c>
      <c r="D10" s="47" t="s">
        <v>640</v>
      </c>
      <c r="E10" s="47" t="s">
        <v>684</v>
      </c>
      <c r="F10" s="47" t="s">
        <v>684</v>
      </c>
      <c r="G10" s="47" t="s">
        <v>685</v>
      </c>
      <c r="H10" s="47" t="s">
        <v>216</v>
      </c>
      <c r="I10" s="47">
        <v>850</v>
      </c>
      <c r="J10" s="29" t="str">
        <f t="shared" ca="1" si="0"/>
        <v/>
      </c>
      <c r="K10" s="38">
        <v>1</v>
      </c>
      <c r="M10" s="40"/>
      <c r="N10" s="39" t="str">
        <f t="shared" ca="1" si="1"/>
        <v/>
      </c>
      <c r="P10" s="7">
        <f t="shared" si="2"/>
        <v>850</v>
      </c>
      <c r="Q10" s="7">
        <f t="shared" ca="1" si="3"/>
        <v>0</v>
      </c>
      <c r="R10" s="7">
        <f t="shared" si="4"/>
        <v>0</v>
      </c>
      <c r="S10" s="7">
        <f t="shared" ca="1" si="5"/>
        <v>0</v>
      </c>
      <c r="T10" s="7" t="str">
        <f>IF(H10="","",VLOOKUP(H10,'Соль SKU'!$A$1:$B$150,2,0))</f>
        <v>2.7, Сакко</v>
      </c>
      <c r="U10" s="7">
        <f t="shared" si="6"/>
        <v>9.4117647058823533</v>
      </c>
      <c r="V10" s="7">
        <f t="shared" si="7"/>
        <v>0</v>
      </c>
      <c r="W10" s="7">
        <f t="shared" si="8"/>
        <v>0</v>
      </c>
      <c r="X10" s="7" t="str">
        <f t="shared" ca="1" si="9"/>
        <v/>
      </c>
    </row>
    <row r="11" spans="1:24" ht="13.75" customHeight="1" x14ac:dyDescent="0.2">
      <c r="A11" s="38" t="str">
        <f ca="1">IF(O11="-", "-", 1 + MAX(Вода!$A$2:$A$97) + SUM(INDIRECT(ADDRESS(2,COLUMN(R11)) &amp; ":" &amp; ADDRESS(ROW(),COLUMN(R11)))))</f>
        <v>-</v>
      </c>
      <c r="B11" s="38" t="s">
        <v>677</v>
      </c>
      <c r="C11" s="38" t="s">
        <v>677</v>
      </c>
      <c r="D11" s="38" t="s">
        <v>677</v>
      </c>
      <c r="E11" s="38" t="s">
        <v>677</v>
      </c>
      <c r="F11" s="38" t="s">
        <v>677</v>
      </c>
      <c r="G11" s="38" t="s">
        <v>677</v>
      </c>
      <c r="H11" s="38" t="s">
        <v>677</v>
      </c>
      <c r="J11" s="29">
        <f t="shared" ca="1" si="0"/>
        <v>0</v>
      </c>
      <c r="K11" s="38"/>
      <c r="M11" s="42">
        <v>8000</v>
      </c>
      <c r="N11" s="39">
        <f t="shared" si="1"/>
        <v>850</v>
      </c>
      <c r="O11" s="38" t="s">
        <v>677</v>
      </c>
      <c r="P11" s="7">
        <f t="shared" si="2"/>
        <v>-850</v>
      </c>
      <c r="Q11" s="7">
        <f t="shared" ca="1" si="3"/>
        <v>0</v>
      </c>
      <c r="R11" s="7">
        <f t="shared" si="4"/>
        <v>1</v>
      </c>
      <c r="S11" s="7">
        <f t="shared" ca="1" si="5"/>
        <v>0</v>
      </c>
      <c r="T11" s="7" t="str">
        <f>IF(H11="","",VLOOKUP(H11,'Соль SKU'!$A$1:$B$150,2,0))</f>
        <v>-</v>
      </c>
      <c r="U11" s="7">
        <f t="shared" si="6"/>
        <v>9.4117647058823533</v>
      </c>
      <c r="V11" s="7">
        <f t="shared" si="7"/>
        <v>8000</v>
      </c>
      <c r="W11" s="7">
        <f t="shared" si="8"/>
        <v>850</v>
      </c>
      <c r="X11" s="7">
        <f t="shared" ca="1" si="9"/>
        <v>850</v>
      </c>
    </row>
    <row r="12" spans="1:24" ht="13.75" customHeight="1" x14ac:dyDescent="0.2">
      <c r="A12" s="48">
        <f ca="1">IF(O12="-", "-", 1 + MAX(Вода!$A$2:$A$97) + SUM(INDIRECT(ADDRESS(2,COLUMN(R12)) &amp; ":" &amp; ADDRESS(ROW(),COLUMN(R12)))))</f>
        <v>14</v>
      </c>
      <c r="B12" s="48" t="s">
        <v>647</v>
      </c>
      <c r="C12" s="48">
        <v>850</v>
      </c>
      <c r="D12" s="48" t="s">
        <v>638</v>
      </c>
      <c r="E12" s="48" t="s">
        <v>686</v>
      </c>
      <c r="F12" s="48" t="s">
        <v>686</v>
      </c>
      <c r="G12" s="48" t="s">
        <v>685</v>
      </c>
      <c r="H12" s="48" t="s">
        <v>195</v>
      </c>
      <c r="I12" s="48">
        <v>850</v>
      </c>
      <c r="J12" s="29" t="str">
        <f t="shared" ca="1" si="0"/>
        <v/>
      </c>
      <c r="K12" s="38">
        <v>1</v>
      </c>
      <c r="M12" s="40"/>
      <c r="N12" s="39" t="str">
        <f t="shared" ca="1" si="1"/>
        <v/>
      </c>
      <c r="P12" s="7">
        <f t="shared" si="2"/>
        <v>850</v>
      </c>
      <c r="Q12" s="7">
        <f t="shared" ca="1" si="3"/>
        <v>0</v>
      </c>
      <c r="R12" s="7">
        <f t="shared" si="4"/>
        <v>0</v>
      </c>
      <c r="S12" s="7">
        <f t="shared" ca="1" si="5"/>
        <v>0</v>
      </c>
      <c r="T12" s="7" t="str">
        <f>IF(H12="","",VLOOKUP(H12,'Соль SKU'!$A$1:$B$150,2,0))</f>
        <v>2.7, Альче</v>
      </c>
      <c r="U12" s="7">
        <f t="shared" si="6"/>
        <v>9.4117647058823533</v>
      </c>
      <c r="V12" s="7">
        <f t="shared" si="7"/>
        <v>0</v>
      </c>
      <c r="W12" s="7">
        <f t="shared" si="8"/>
        <v>0</v>
      </c>
      <c r="X12" s="7" t="str">
        <f t="shared" ca="1" si="9"/>
        <v/>
      </c>
    </row>
    <row r="13" spans="1:24" ht="13.75" customHeight="1" x14ac:dyDescent="0.2">
      <c r="A13" s="38" t="str">
        <f ca="1">IF(O13="-", "-", 1 + MAX(Вода!$A$2:$A$97) + SUM(INDIRECT(ADDRESS(2,COLUMN(R13)) &amp; ":" &amp; ADDRESS(ROW(),COLUMN(R13)))))</f>
        <v>-</v>
      </c>
      <c r="B13" s="38" t="s">
        <v>677</v>
      </c>
      <c r="C13" s="38" t="s">
        <v>677</v>
      </c>
      <c r="D13" s="38" t="s">
        <v>677</v>
      </c>
      <c r="E13" s="38" t="s">
        <v>677</v>
      </c>
      <c r="F13" s="38" t="s">
        <v>677</v>
      </c>
      <c r="G13" s="38" t="s">
        <v>677</v>
      </c>
      <c r="H13" s="38" t="s">
        <v>677</v>
      </c>
      <c r="J13" s="29">
        <f t="shared" ca="1" si="0"/>
        <v>0</v>
      </c>
      <c r="K13" s="38"/>
      <c r="M13" s="42">
        <v>8000</v>
      </c>
      <c r="N13" s="39">
        <f t="shared" si="1"/>
        <v>850</v>
      </c>
      <c r="O13" s="38" t="s">
        <v>677</v>
      </c>
      <c r="P13" s="7">
        <f t="shared" si="2"/>
        <v>-850</v>
      </c>
      <c r="Q13" s="7">
        <f t="shared" ca="1" si="3"/>
        <v>0</v>
      </c>
      <c r="R13" s="7">
        <f t="shared" si="4"/>
        <v>1</v>
      </c>
      <c r="S13" s="7">
        <f t="shared" ca="1" si="5"/>
        <v>0</v>
      </c>
      <c r="T13" s="7" t="str">
        <f>IF(H13="","",VLOOKUP(H13,'Соль SKU'!$A$1:$B$150,2,0))</f>
        <v>-</v>
      </c>
      <c r="U13" s="7">
        <f t="shared" si="6"/>
        <v>9.4117647058823533</v>
      </c>
      <c r="V13" s="7">
        <f t="shared" si="7"/>
        <v>8000</v>
      </c>
      <c r="W13" s="7">
        <f t="shared" si="8"/>
        <v>850</v>
      </c>
      <c r="X13" s="7">
        <f t="shared" ca="1" si="9"/>
        <v>850</v>
      </c>
    </row>
    <row r="14" spans="1:24" ht="13.75" customHeight="1" x14ac:dyDescent="0.2">
      <c r="A14" s="48">
        <f ca="1">IF(O14="-", "-", 1 + MAX(Вода!$A$2:$A$97) + SUM(INDIRECT(ADDRESS(2,COLUMN(R14)) &amp; ":" &amp; ADDRESS(ROW(),COLUMN(R14)))))</f>
        <v>15</v>
      </c>
      <c r="B14" s="48" t="s">
        <v>647</v>
      </c>
      <c r="C14" s="48">
        <v>850</v>
      </c>
      <c r="D14" s="48" t="s">
        <v>638</v>
      </c>
      <c r="E14" s="48" t="s">
        <v>686</v>
      </c>
      <c r="F14" s="48" t="s">
        <v>686</v>
      </c>
      <c r="G14" s="48" t="s">
        <v>685</v>
      </c>
      <c r="H14" s="48" t="s">
        <v>195</v>
      </c>
      <c r="I14" s="48">
        <v>850</v>
      </c>
      <c r="J14" s="29" t="str">
        <f t="shared" ca="1" si="0"/>
        <v/>
      </c>
      <c r="K14" s="38">
        <v>1</v>
      </c>
      <c r="M14" s="40"/>
      <c r="N14" s="39" t="str">
        <f t="shared" ca="1" si="1"/>
        <v/>
      </c>
      <c r="P14" s="7">
        <f t="shared" si="2"/>
        <v>850</v>
      </c>
      <c r="Q14" s="7">
        <f t="shared" ca="1" si="3"/>
        <v>0</v>
      </c>
      <c r="R14" s="7">
        <f t="shared" si="4"/>
        <v>0</v>
      </c>
      <c r="S14" s="7">
        <f t="shared" ca="1" si="5"/>
        <v>0</v>
      </c>
      <c r="T14" s="7" t="str">
        <f>IF(H14="","",VLOOKUP(H14,'Соль SKU'!$A$1:$B$150,2,0))</f>
        <v>2.7, Альче</v>
      </c>
      <c r="U14" s="7">
        <f t="shared" si="6"/>
        <v>9.4117647058823533</v>
      </c>
      <c r="V14" s="7">
        <f t="shared" si="7"/>
        <v>0</v>
      </c>
      <c r="W14" s="7">
        <f t="shared" si="8"/>
        <v>0</v>
      </c>
      <c r="X14" s="7" t="str">
        <f t="shared" ca="1" si="9"/>
        <v/>
      </c>
    </row>
    <row r="15" spans="1:24" ht="13.75" customHeight="1" x14ac:dyDescent="0.2">
      <c r="A15" s="38" t="str">
        <f ca="1">IF(O15="-", "-", 1 + MAX(Вода!$A$2:$A$97) + SUM(INDIRECT(ADDRESS(2,COLUMN(R15)) &amp; ":" &amp; ADDRESS(ROW(),COLUMN(R15)))))</f>
        <v>-</v>
      </c>
      <c r="B15" s="38" t="s">
        <v>677</v>
      </c>
      <c r="C15" s="38" t="s">
        <v>677</v>
      </c>
      <c r="D15" s="38" t="s">
        <v>677</v>
      </c>
      <c r="E15" s="38" t="s">
        <v>677</v>
      </c>
      <c r="F15" s="38" t="s">
        <v>677</v>
      </c>
      <c r="G15" s="38" t="s">
        <v>677</v>
      </c>
      <c r="H15" s="38" t="s">
        <v>677</v>
      </c>
      <c r="J15" s="29">
        <f t="shared" ca="1" si="0"/>
        <v>0</v>
      </c>
      <c r="K15" s="38"/>
      <c r="M15" s="42">
        <v>8000</v>
      </c>
      <c r="N15" s="39">
        <f t="shared" si="1"/>
        <v>850</v>
      </c>
      <c r="O15" s="38" t="s">
        <v>677</v>
      </c>
      <c r="P15" s="7">
        <f t="shared" si="2"/>
        <v>-850</v>
      </c>
      <c r="Q15" s="7">
        <f t="shared" ca="1" si="3"/>
        <v>0</v>
      </c>
      <c r="R15" s="7">
        <f t="shared" si="4"/>
        <v>1</v>
      </c>
      <c r="S15" s="7">
        <f t="shared" ca="1" si="5"/>
        <v>0</v>
      </c>
      <c r="T15" s="7" t="str">
        <f>IF(H15="","",VLOOKUP(H15,'Соль SKU'!$A$1:$B$150,2,0))</f>
        <v>-</v>
      </c>
      <c r="U15" s="7">
        <f t="shared" si="6"/>
        <v>9.4117647058823533</v>
      </c>
      <c r="V15" s="7">
        <f t="shared" si="7"/>
        <v>8000</v>
      </c>
      <c r="W15" s="7">
        <f t="shared" si="8"/>
        <v>850</v>
      </c>
      <c r="X15" s="7">
        <f t="shared" ca="1" si="9"/>
        <v>850</v>
      </c>
    </row>
    <row r="16" spans="1:24" ht="13.75" customHeight="1" x14ac:dyDescent="0.2">
      <c r="A16" s="48">
        <f ca="1">IF(O16="-", "-", 1 + MAX(Вода!$A$2:$A$97) + SUM(INDIRECT(ADDRESS(2,COLUMN(R16)) &amp; ":" &amp; ADDRESS(ROW(),COLUMN(R16)))))</f>
        <v>16</v>
      </c>
      <c r="B16" s="48" t="s">
        <v>647</v>
      </c>
      <c r="C16" s="48">
        <v>850</v>
      </c>
      <c r="D16" s="48" t="s">
        <v>638</v>
      </c>
      <c r="E16" s="48" t="s">
        <v>686</v>
      </c>
      <c r="F16" s="48" t="s">
        <v>686</v>
      </c>
      <c r="G16" s="48" t="s">
        <v>685</v>
      </c>
      <c r="H16" s="48" t="s">
        <v>195</v>
      </c>
      <c r="I16" s="48">
        <v>850</v>
      </c>
      <c r="J16" s="29" t="str">
        <f t="shared" ca="1" si="0"/>
        <v/>
      </c>
      <c r="K16" s="38">
        <v>1</v>
      </c>
      <c r="M16" s="40"/>
      <c r="N16" s="39" t="str">
        <f t="shared" ca="1" si="1"/>
        <v/>
      </c>
      <c r="P16" s="7">
        <f t="shared" si="2"/>
        <v>850</v>
      </c>
      <c r="Q16" s="7">
        <f t="shared" ca="1" si="3"/>
        <v>0</v>
      </c>
      <c r="R16" s="7">
        <f t="shared" si="4"/>
        <v>0</v>
      </c>
      <c r="S16" s="7">
        <f t="shared" ca="1" si="5"/>
        <v>0</v>
      </c>
      <c r="T16" s="7" t="str">
        <f>IF(H16="","",VLOOKUP(H16,'Соль SKU'!$A$1:$B$150,2,0))</f>
        <v>2.7, Альче</v>
      </c>
      <c r="U16" s="7">
        <f t="shared" si="6"/>
        <v>9.4117647058823533</v>
      </c>
      <c r="V16" s="7">
        <f t="shared" si="7"/>
        <v>0</v>
      </c>
      <c r="W16" s="7">
        <f t="shared" si="8"/>
        <v>0</v>
      </c>
      <c r="X16" s="7" t="str">
        <f t="shared" ca="1" si="9"/>
        <v/>
      </c>
    </row>
    <row r="17" spans="1:24" ht="13.75" customHeight="1" x14ac:dyDescent="0.2">
      <c r="A17" s="38" t="str">
        <f ca="1">IF(O17="-", "-", 1 + MAX(Вода!$A$2:$A$97) + SUM(INDIRECT(ADDRESS(2,COLUMN(R17)) &amp; ":" &amp; ADDRESS(ROW(),COLUMN(R17)))))</f>
        <v>-</v>
      </c>
      <c r="B17" s="38" t="s">
        <v>677</v>
      </c>
      <c r="C17" s="38" t="s">
        <v>677</v>
      </c>
      <c r="D17" s="38" t="s">
        <v>677</v>
      </c>
      <c r="E17" s="38" t="s">
        <v>677</v>
      </c>
      <c r="F17" s="38" t="s">
        <v>677</v>
      </c>
      <c r="G17" s="38" t="s">
        <v>677</v>
      </c>
      <c r="H17" s="38" t="s">
        <v>677</v>
      </c>
      <c r="J17" s="29">
        <f t="shared" ca="1" si="0"/>
        <v>0</v>
      </c>
      <c r="K17" s="38"/>
      <c r="M17" s="42">
        <v>8000</v>
      </c>
      <c r="N17" s="39">
        <f t="shared" si="1"/>
        <v>850</v>
      </c>
      <c r="O17" s="38" t="s">
        <v>677</v>
      </c>
      <c r="P17" s="7">
        <f t="shared" si="2"/>
        <v>-850</v>
      </c>
      <c r="Q17" s="7">
        <f t="shared" ca="1" si="3"/>
        <v>0</v>
      </c>
      <c r="R17" s="7">
        <f t="shared" si="4"/>
        <v>1</v>
      </c>
      <c r="S17" s="7">
        <f t="shared" ca="1" si="5"/>
        <v>0</v>
      </c>
      <c r="T17" s="7" t="str">
        <f>IF(H17="","",VLOOKUP(H17,'Соль SKU'!$A$1:$B$150,2,0))</f>
        <v>-</v>
      </c>
      <c r="U17" s="7">
        <f t="shared" si="6"/>
        <v>9.4117647058823533</v>
      </c>
      <c r="V17" s="7">
        <f t="shared" si="7"/>
        <v>8000</v>
      </c>
      <c r="W17" s="7">
        <f t="shared" si="8"/>
        <v>850</v>
      </c>
      <c r="X17" s="7">
        <f t="shared" ca="1" si="9"/>
        <v>850</v>
      </c>
    </row>
    <row r="18" spans="1:24" ht="13.75" customHeight="1" x14ac:dyDescent="0.2">
      <c r="A18" s="48">
        <f ca="1">IF(O18="-", "-", 1 + MAX(Вода!$A$2:$A$97) + SUM(INDIRECT(ADDRESS(2,COLUMN(R18)) &amp; ":" &amp; ADDRESS(ROW(),COLUMN(R18)))))</f>
        <v>17</v>
      </c>
      <c r="B18" s="48" t="s">
        <v>647</v>
      </c>
      <c r="C18" s="48">
        <v>850</v>
      </c>
      <c r="D18" s="48" t="s">
        <v>638</v>
      </c>
      <c r="E18" s="48" t="s">
        <v>686</v>
      </c>
      <c r="F18" s="48" t="s">
        <v>686</v>
      </c>
      <c r="G18" s="48" t="s">
        <v>685</v>
      </c>
      <c r="H18" s="48" t="s">
        <v>195</v>
      </c>
      <c r="I18" s="48">
        <v>850</v>
      </c>
      <c r="J18" s="29" t="str">
        <f t="shared" ca="1" si="0"/>
        <v/>
      </c>
      <c r="K18" s="38">
        <v>1</v>
      </c>
      <c r="M18" s="40"/>
      <c r="N18" s="39" t="str">
        <f t="shared" ca="1" si="1"/>
        <v/>
      </c>
      <c r="P18" s="7">
        <f t="shared" si="2"/>
        <v>850</v>
      </c>
      <c r="Q18" s="7">
        <f t="shared" ca="1" si="3"/>
        <v>0</v>
      </c>
      <c r="R18" s="7">
        <f t="shared" si="4"/>
        <v>0</v>
      </c>
      <c r="S18" s="7">
        <f t="shared" ca="1" si="5"/>
        <v>0</v>
      </c>
      <c r="T18" s="7" t="str">
        <f>IF(H18="","",VLOOKUP(H18,'Соль SKU'!$A$1:$B$150,2,0))</f>
        <v>2.7, Альче</v>
      </c>
      <c r="U18" s="7">
        <f t="shared" si="6"/>
        <v>9.4117647058823533</v>
      </c>
      <c r="V18" s="7">
        <f t="shared" si="7"/>
        <v>0</v>
      </c>
      <c r="W18" s="7">
        <f t="shared" si="8"/>
        <v>0</v>
      </c>
      <c r="X18" s="7" t="str">
        <f t="shared" ca="1" si="9"/>
        <v/>
      </c>
    </row>
    <row r="19" spans="1:24" ht="13.75" customHeight="1" x14ac:dyDescent="0.2">
      <c r="A19" s="38" t="str">
        <f ca="1">IF(O19="-", "-", 1 + MAX(Вода!$A$2:$A$97) + SUM(INDIRECT(ADDRESS(2,COLUMN(R19)) &amp; ":" &amp; ADDRESS(ROW(),COLUMN(R19)))))</f>
        <v>-</v>
      </c>
      <c r="B19" s="38" t="s">
        <v>677</v>
      </c>
      <c r="C19" s="38" t="s">
        <v>677</v>
      </c>
      <c r="D19" s="38" t="s">
        <v>677</v>
      </c>
      <c r="E19" s="38" t="s">
        <v>677</v>
      </c>
      <c r="F19" s="38" t="s">
        <v>677</v>
      </c>
      <c r="G19" s="38" t="s">
        <v>677</v>
      </c>
      <c r="H19" s="38" t="s">
        <v>677</v>
      </c>
      <c r="J19" s="29">
        <f t="shared" ca="1" si="0"/>
        <v>0</v>
      </c>
      <c r="K19" s="38"/>
      <c r="M19" s="42">
        <v>8000</v>
      </c>
      <c r="N19" s="39">
        <f t="shared" si="1"/>
        <v>850</v>
      </c>
      <c r="O19" s="38" t="s">
        <v>677</v>
      </c>
      <c r="P19" s="7">
        <f t="shared" si="2"/>
        <v>-850</v>
      </c>
      <c r="Q19" s="7">
        <f t="shared" ca="1" si="3"/>
        <v>0</v>
      </c>
      <c r="R19" s="7">
        <f t="shared" si="4"/>
        <v>1</v>
      </c>
      <c r="S19" s="7">
        <f t="shared" ca="1" si="5"/>
        <v>0</v>
      </c>
      <c r="T19" s="7" t="str">
        <f>IF(H19="","",VLOOKUP(H19,'Соль SKU'!$A$1:$B$150,2,0))</f>
        <v>-</v>
      </c>
      <c r="U19" s="7">
        <f t="shared" si="6"/>
        <v>9.4117647058823533</v>
      </c>
      <c r="V19" s="7">
        <f t="shared" si="7"/>
        <v>8000</v>
      </c>
      <c r="W19" s="7">
        <f t="shared" si="8"/>
        <v>850</v>
      </c>
      <c r="X19" s="7">
        <f t="shared" ca="1" si="9"/>
        <v>850</v>
      </c>
    </row>
    <row r="20" spans="1:24" ht="13.75" customHeight="1" x14ac:dyDescent="0.2">
      <c r="J20" s="29" t="str">
        <f t="shared" ca="1" si="0"/>
        <v/>
      </c>
      <c r="M20" s="40"/>
      <c r="N20" s="39" t="str">
        <f t="shared" ca="1" si="1"/>
        <v/>
      </c>
      <c r="P20" s="7">
        <f t="shared" si="2"/>
        <v>0</v>
      </c>
      <c r="Q20" s="7">
        <f t="shared" ref="Q20:Q39" ca="1" si="10">IF(O20="-",SUM(INDIRECT(ADDRESS(2,COLUMN(P20))&amp;":"&amp;ADDRESS(ROW(),COLUMN(P20)))),0)</f>
        <v>0</v>
      </c>
      <c r="R20" s="7">
        <f t="shared" si="4"/>
        <v>0</v>
      </c>
      <c r="S20" s="7">
        <f t="shared" ca="1" si="5"/>
        <v>0</v>
      </c>
      <c r="T20" s="7" t="str">
        <f>IF(H20="","",VLOOKUP(H20,'Соль SKU'!$A$1:$B$150,2,0))</f>
        <v/>
      </c>
      <c r="U20" s="7">
        <f t="shared" si="6"/>
        <v>9.4117647058823533</v>
      </c>
      <c r="V20" s="7">
        <f t="shared" si="7"/>
        <v>0</v>
      </c>
      <c r="W20" s="7">
        <f t="shared" si="8"/>
        <v>0</v>
      </c>
      <c r="X20" s="7" t="str">
        <f t="shared" ca="1" si="9"/>
        <v/>
      </c>
    </row>
    <row r="21" spans="1:24" ht="13.75" customHeight="1" x14ac:dyDescent="0.2">
      <c r="J21" s="29" t="str">
        <f t="shared" ca="1" si="0"/>
        <v/>
      </c>
      <c r="M21" s="40"/>
      <c r="N21" s="39" t="str">
        <f t="shared" ca="1" si="1"/>
        <v/>
      </c>
      <c r="P21" s="7">
        <f t="shared" si="2"/>
        <v>0</v>
      </c>
      <c r="Q21" s="7">
        <f t="shared" ca="1" si="10"/>
        <v>0</v>
      </c>
      <c r="R21" s="7">
        <f t="shared" si="4"/>
        <v>0</v>
      </c>
      <c r="S21" s="7">
        <f t="shared" ca="1" si="5"/>
        <v>0</v>
      </c>
      <c r="T21" s="7" t="str">
        <f>IF(H21="","",VLOOKUP(H21,'Соль SKU'!$A$1:$B$150,2,0))</f>
        <v/>
      </c>
      <c r="U21" s="7">
        <f t="shared" si="6"/>
        <v>9.4117647058823533</v>
      </c>
      <c r="V21" s="7">
        <f t="shared" si="7"/>
        <v>0</v>
      </c>
      <c r="W21" s="7">
        <f t="shared" si="8"/>
        <v>0</v>
      </c>
      <c r="X21" s="7" t="str">
        <f t="shared" ca="1" si="9"/>
        <v/>
      </c>
    </row>
    <row r="22" spans="1:24" ht="13.75" customHeight="1" x14ac:dyDescent="0.2">
      <c r="J22" s="29" t="str">
        <f t="shared" ca="1" si="0"/>
        <v/>
      </c>
      <c r="M22" s="40"/>
      <c r="N22" s="39" t="str">
        <f t="shared" ca="1" si="1"/>
        <v/>
      </c>
      <c r="P22" s="7">
        <f t="shared" si="2"/>
        <v>0</v>
      </c>
      <c r="Q22" s="7">
        <f t="shared" ca="1" si="10"/>
        <v>0</v>
      </c>
      <c r="R22" s="7">
        <f t="shared" si="4"/>
        <v>0</v>
      </c>
      <c r="S22" s="7">
        <f t="shared" ca="1" si="5"/>
        <v>0</v>
      </c>
      <c r="T22" s="7" t="str">
        <f>IF(H22="","",VLOOKUP(H22,'Соль SKU'!$A$1:$B$150,2,0))</f>
        <v/>
      </c>
      <c r="U22" s="7">
        <f t="shared" si="6"/>
        <v>9.4117647058823533</v>
      </c>
      <c r="V22" s="7">
        <f t="shared" si="7"/>
        <v>0</v>
      </c>
      <c r="W22" s="7">
        <f t="shared" si="8"/>
        <v>0</v>
      </c>
      <c r="X22" s="7" t="str">
        <f t="shared" ca="1" si="9"/>
        <v/>
      </c>
    </row>
    <row r="23" spans="1:24" ht="13.75" customHeight="1" x14ac:dyDescent="0.2">
      <c r="J23" s="29" t="str">
        <f t="shared" ca="1" si="0"/>
        <v/>
      </c>
      <c r="M23" s="40"/>
      <c r="N23" s="39" t="str">
        <f t="shared" ca="1" si="1"/>
        <v/>
      </c>
      <c r="P23" s="7">
        <f t="shared" si="2"/>
        <v>0</v>
      </c>
      <c r="Q23" s="7">
        <f t="shared" ca="1" si="10"/>
        <v>0</v>
      </c>
      <c r="R23" s="7">
        <f t="shared" si="4"/>
        <v>0</v>
      </c>
      <c r="S23" s="7">
        <f t="shared" ca="1" si="5"/>
        <v>0</v>
      </c>
      <c r="T23" s="7" t="str">
        <f>IF(H23="","",VLOOKUP(H23,'Соль SKU'!$A$1:$B$150,2,0))</f>
        <v/>
      </c>
      <c r="U23" s="7">
        <f t="shared" si="6"/>
        <v>9.4117647058823533</v>
      </c>
      <c r="V23" s="7">
        <f t="shared" si="7"/>
        <v>0</v>
      </c>
      <c r="W23" s="7">
        <f t="shared" si="8"/>
        <v>0</v>
      </c>
      <c r="X23" s="7" t="str">
        <f t="shared" ca="1" si="9"/>
        <v/>
      </c>
    </row>
    <row r="24" spans="1:24" ht="13.75" customHeight="1" x14ac:dyDescent="0.2">
      <c r="J24" s="29" t="str">
        <f t="shared" ca="1" si="0"/>
        <v/>
      </c>
      <c r="M24" s="40"/>
      <c r="N24" s="39" t="str">
        <f t="shared" ca="1" si="1"/>
        <v/>
      </c>
      <c r="P24" s="7">
        <f t="shared" si="2"/>
        <v>0</v>
      </c>
      <c r="Q24" s="7">
        <f t="shared" ca="1" si="10"/>
        <v>0</v>
      </c>
      <c r="R24" s="7">
        <f t="shared" si="4"/>
        <v>0</v>
      </c>
      <c r="S24" s="7">
        <f t="shared" ca="1" si="5"/>
        <v>0</v>
      </c>
      <c r="T24" s="7" t="str">
        <f>IF(H24="","",VLOOKUP(H24,'Соль SKU'!$A$1:$B$150,2,0))</f>
        <v/>
      </c>
      <c r="U24" s="7">
        <f t="shared" si="6"/>
        <v>9.4117647058823533</v>
      </c>
      <c r="V24" s="7">
        <f t="shared" si="7"/>
        <v>0</v>
      </c>
      <c r="W24" s="7">
        <f t="shared" si="8"/>
        <v>0</v>
      </c>
      <c r="X24" s="7" t="str">
        <f t="shared" ca="1" si="9"/>
        <v/>
      </c>
    </row>
    <row r="25" spans="1:24" ht="13.75" customHeight="1" x14ac:dyDescent="0.2">
      <c r="J25" s="29" t="str">
        <f t="shared" ca="1" si="0"/>
        <v/>
      </c>
      <c r="M25" s="40"/>
      <c r="N25" s="39" t="str">
        <f t="shared" ca="1" si="1"/>
        <v/>
      </c>
      <c r="P25" s="7">
        <f t="shared" si="2"/>
        <v>0</v>
      </c>
      <c r="Q25" s="7">
        <f t="shared" ca="1" si="10"/>
        <v>0</v>
      </c>
      <c r="R25" s="7">
        <f t="shared" si="4"/>
        <v>0</v>
      </c>
      <c r="S25" s="7">
        <f t="shared" ca="1" si="5"/>
        <v>0</v>
      </c>
      <c r="T25" s="7" t="str">
        <f>IF(H25="","",VLOOKUP(H25,'Соль SKU'!$A$1:$B$150,2,0))</f>
        <v/>
      </c>
      <c r="U25" s="7">
        <f t="shared" si="6"/>
        <v>9.4117647058823533</v>
      </c>
      <c r="V25" s="7">
        <f t="shared" si="7"/>
        <v>0</v>
      </c>
      <c r="W25" s="7">
        <f t="shared" si="8"/>
        <v>0</v>
      </c>
      <c r="X25" s="7" t="str">
        <f t="shared" ca="1" si="9"/>
        <v/>
      </c>
    </row>
    <row r="26" spans="1:24" ht="13.75" customHeight="1" x14ac:dyDescent="0.2">
      <c r="J26" s="29" t="str">
        <f t="shared" ca="1" si="0"/>
        <v/>
      </c>
      <c r="M26" s="40"/>
      <c r="N26" s="39" t="str">
        <f t="shared" ca="1" si="1"/>
        <v/>
      </c>
      <c r="P26" s="7">
        <f t="shared" si="2"/>
        <v>0</v>
      </c>
      <c r="Q26" s="7">
        <f t="shared" ca="1" si="10"/>
        <v>0</v>
      </c>
      <c r="R26" s="7">
        <f t="shared" si="4"/>
        <v>0</v>
      </c>
      <c r="S26" s="7">
        <f t="shared" ca="1" si="5"/>
        <v>0</v>
      </c>
      <c r="T26" s="7" t="str">
        <f>IF(H26="","",VLOOKUP(H26,'Соль SKU'!$A$1:$B$150,2,0))</f>
        <v/>
      </c>
      <c r="U26" s="7">
        <f t="shared" si="6"/>
        <v>9.4117647058823533</v>
      </c>
      <c r="V26" s="7">
        <f t="shared" si="7"/>
        <v>0</v>
      </c>
      <c r="W26" s="7">
        <f t="shared" si="8"/>
        <v>0</v>
      </c>
      <c r="X26" s="7" t="str">
        <f t="shared" ca="1" si="9"/>
        <v/>
      </c>
    </row>
    <row r="27" spans="1:24" ht="13.75" customHeight="1" x14ac:dyDescent="0.2">
      <c r="J27" s="29" t="str">
        <f t="shared" ca="1" si="0"/>
        <v/>
      </c>
      <c r="M27" s="40"/>
      <c r="N27" s="39" t="str">
        <f t="shared" ca="1" si="1"/>
        <v/>
      </c>
      <c r="P27" s="7">
        <f t="shared" si="2"/>
        <v>0</v>
      </c>
      <c r="Q27" s="7">
        <f t="shared" ca="1" si="10"/>
        <v>0</v>
      </c>
      <c r="R27" s="7">
        <f t="shared" si="4"/>
        <v>0</v>
      </c>
      <c r="S27" s="7">
        <f t="shared" ca="1" si="5"/>
        <v>0</v>
      </c>
      <c r="T27" s="7" t="str">
        <f>IF(H27="","",VLOOKUP(H27,'Соль SKU'!$A$1:$B$150,2,0))</f>
        <v/>
      </c>
      <c r="U27" s="7">
        <f t="shared" si="6"/>
        <v>9.4117647058823533</v>
      </c>
      <c r="V27" s="7">
        <f t="shared" si="7"/>
        <v>0</v>
      </c>
      <c r="W27" s="7">
        <f t="shared" si="8"/>
        <v>0</v>
      </c>
      <c r="X27" s="7" t="str">
        <f t="shared" ca="1" si="9"/>
        <v/>
      </c>
    </row>
    <row r="28" spans="1:24" ht="13.75" customHeight="1" x14ac:dyDescent="0.2">
      <c r="J28" s="29" t="str">
        <f t="shared" ca="1" si="0"/>
        <v/>
      </c>
      <c r="M28" s="40"/>
      <c r="N28" s="39" t="str">
        <f t="shared" ca="1" si="1"/>
        <v/>
      </c>
      <c r="P28" s="7">
        <f t="shared" si="2"/>
        <v>0</v>
      </c>
      <c r="Q28" s="7">
        <f t="shared" ca="1" si="10"/>
        <v>0</v>
      </c>
      <c r="R28" s="7">
        <f t="shared" si="4"/>
        <v>0</v>
      </c>
      <c r="S28" s="7">
        <f t="shared" ca="1" si="5"/>
        <v>0</v>
      </c>
      <c r="T28" s="7" t="str">
        <f>IF(H28="","",VLOOKUP(H28,'Соль SKU'!$A$1:$B$150,2,0))</f>
        <v/>
      </c>
      <c r="U28" s="7">
        <f t="shared" si="6"/>
        <v>9.4117647058823533</v>
      </c>
      <c r="V28" s="7">
        <f t="shared" si="7"/>
        <v>0</v>
      </c>
      <c r="W28" s="7">
        <f t="shared" si="8"/>
        <v>0</v>
      </c>
      <c r="X28" s="7" t="str">
        <f t="shared" ca="1" si="9"/>
        <v/>
      </c>
    </row>
    <row r="29" spans="1:24" ht="13.75" customHeight="1" x14ac:dyDescent="0.2">
      <c r="J29" s="29" t="str">
        <f t="shared" ca="1" si="0"/>
        <v/>
      </c>
      <c r="M29" s="40"/>
      <c r="N29" s="39" t="str">
        <f t="shared" ca="1" si="1"/>
        <v/>
      </c>
      <c r="P29" s="7">
        <f t="shared" si="2"/>
        <v>0</v>
      </c>
      <c r="Q29" s="7">
        <f t="shared" ca="1" si="10"/>
        <v>0</v>
      </c>
      <c r="R29" s="7">
        <f t="shared" si="4"/>
        <v>0</v>
      </c>
      <c r="S29" s="7">
        <f t="shared" ca="1" si="5"/>
        <v>0</v>
      </c>
      <c r="T29" s="7" t="str">
        <f>IF(H29="","",VLOOKUP(H29,'Соль SKU'!$A$1:$B$150,2,0))</f>
        <v/>
      </c>
      <c r="U29" s="7">
        <f t="shared" si="6"/>
        <v>9.4117647058823533</v>
      </c>
      <c r="V29" s="7">
        <f t="shared" si="7"/>
        <v>0</v>
      </c>
      <c r="W29" s="7">
        <f t="shared" si="8"/>
        <v>0</v>
      </c>
      <c r="X29" s="7" t="str">
        <f t="shared" ca="1" si="9"/>
        <v/>
      </c>
    </row>
    <row r="30" spans="1:24" ht="13.75" customHeight="1" x14ac:dyDescent="0.2">
      <c r="J30" s="29" t="str">
        <f t="shared" ca="1" si="0"/>
        <v/>
      </c>
      <c r="M30" s="40"/>
      <c r="N30" s="39" t="str">
        <f t="shared" ca="1" si="1"/>
        <v/>
      </c>
      <c r="P30" s="7">
        <f t="shared" si="2"/>
        <v>0</v>
      </c>
      <c r="Q30" s="7">
        <f t="shared" ca="1" si="10"/>
        <v>0</v>
      </c>
      <c r="R30" s="7">
        <f t="shared" si="4"/>
        <v>0</v>
      </c>
      <c r="S30" s="7">
        <f t="shared" ca="1" si="5"/>
        <v>0</v>
      </c>
      <c r="T30" s="7" t="str">
        <f>IF(H30="","",VLOOKUP(H30,'Соль SKU'!$A$1:$B$150,2,0))</f>
        <v/>
      </c>
      <c r="U30" s="7">
        <f t="shared" si="6"/>
        <v>9.4117647058823533</v>
      </c>
      <c r="V30" s="7">
        <f t="shared" si="7"/>
        <v>0</v>
      </c>
      <c r="W30" s="7">
        <f t="shared" si="8"/>
        <v>0</v>
      </c>
      <c r="X30" s="7" t="str">
        <f t="shared" ca="1" si="9"/>
        <v/>
      </c>
    </row>
    <row r="31" spans="1:24" ht="13.75" customHeight="1" x14ac:dyDescent="0.2">
      <c r="J31" s="29" t="str">
        <f t="shared" ca="1" si="0"/>
        <v/>
      </c>
      <c r="M31" s="40"/>
      <c r="N31" s="39" t="str">
        <f t="shared" ca="1" si="1"/>
        <v/>
      </c>
      <c r="P31" s="7">
        <f t="shared" si="2"/>
        <v>0</v>
      </c>
      <c r="Q31" s="7">
        <f t="shared" ca="1" si="10"/>
        <v>0</v>
      </c>
      <c r="R31" s="7">
        <f t="shared" si="4"/>
        <v>0</v>
      </c>
      <c r="S31" s="7">
        <f t="shared" ca="1" si="5"/>
        <v>0</v>
      </c>
      <c r="T31" s="7" t="str">
        <f>IF(H31="","",VLOOKUP(H31,'Соль SKU'!$A$1:$B$150,2,0))</f>
        <v/>
      </c>
      <c r="U31" s="7">
        <f t="shared" si="6"/>
        <v>9.4117647058823533</v>
      </c>
      <c r="V31" s="7">
        <f t="shared" si="7"/>
        <v>0</v>
      </c>
      <c r="W31" s="7">
        <f t="shared" si="8"/>
        <v>0</v>
      </c>
      <c r="X31" s="7" t="str">
        <f t="shared" ca="1" si="9"/>
        <v/>
      </c>
    </row>
    <row r="32" spans="1:24" ht="13.75" customHeight="1" x14ac:dyDescent="0.2">
      <c r="J32" s="29" t="str">
        <f t="shared" ca="1" si="0"/>
        <v/>
      </c>
      <c r="M32" s="40"/>
      <c r="N32" s="39" t="str">
        <f t="shared" ca="1" si="1"/>
        <v/>
      </c>
      <c r="P32" s="7">
        <f t="shared" si="2"/>
        <v>0</v>
      </c>
      <c r="Q32" s="7">
        <f t="shared" ca="1" si="10"/>
        <v>0</v>
      </c>
      <c r="R32" s="7">
        <f t="shared" si="4"/>
        <v>0</v>
      </c>
      <c r="S32" s="7">
        <f t="shared" ca="1" si="5"/>
        <v>0</v>
      </c>
      <c r="T32" s="7" t="str">
        <f>IF(H32="","",VLOOKUP(H32,'Соль SKU'!$A$1:$B$150,2,0))</f>
        <v/>
      </c>
      <c r="U32" s="7">
        <f t="shared" si="6"/>
        <v>9.4117647058823533</v>
      </c>
      <c r="V32" s="7">
        <f t="shared" si="7"/>
        <v>0</v>
      </c>
      <c r="W32" s="7">
        <f t="shared" si="8"/>
        <v>0</v>
      </c>
      <c r="X32" s="7" t="str">
        <f t="shared" ca="1" si="9"/>
        <v/>
      </c>
    </row>
    <row r="33" spans="10:24" ht="13.75" customHeight="1" x14ac:dyDescent="0.2">
      <c r="J33" s="29" t="str">
        <f t="shared" ca="1" si="0"/>
        <v/>
      </c>
      <c r="M33" s="40"/>
      <c r="N33" s="39" t="str">
        <f t="shared" ca="1" si="1"/>
        <v/>
      </c>
      <c r="P33" s="7">
        <f t="shared" si="2"/>
        <v>0</v>
      </c>
      <c r="Q33" s="7">
        <f t="shared" ca="1" si="10"/>
        <v>0</v>
      </c>
      <c r="R33" s="7">
        <f t="shared" si="4"/>
        <v>0</v>
      </c>
      <c r="S33" s="7">
        <f t="shared" ca="1" si="5"/>
        <v>0</v>
      </c>
      <c r="T33" s="7" t="str">
        <f>IF(H33="","",VLOOKUP(H33,'Соль SKU'!$A$1:$B$150,2,0))</f>
        <v/>
      </c>
      <c r="U33" s="7">
        <f t="shared" si="6"/>
        <v>9.4117647058823533</v>
      </c>
      <c r="V33" s="7">
        <f t="shared" si="7"/>
        <v>0</v>
      </c>
      <c r="W33" s="7">
        <f t="shared" si="8"/>
        <v>0</v>
      </c>
      <c r="X33" s="7" t="str">
        <f t="shared" ca="1" si="9"/>
        <v/>
      </c>
    </row>
    <row r="34" spans="10:24" ht="13.75" customHeight="1" x14ac:dyDescent="0.2">
      <c r="J34" s="29" t="str">
        <f t="shared" ref="J34:J62" ca="1" si="11">IF(M34="", IF(O34="","",X34+(INDIRECT("S" &amp; ROW() - 1) - S34)),IF(O34="", "", INDIRECT("S" &amp; ROW() - 1) - S34))</f>
        <v/>
      </c>
      <c r="M34" s="40"/>
      <c r="N34" s="39" t="str">
        <f t="shared" ref="N34:N65" ca="1" si="12">IF(M34="", IF(X34=0, "", X34), IF(V34 = "", "", IF(V34/U34 = 0, "", V34/U34)))</f>
        <v/>
      </c>
      <c r="P34" s="7">
        <f t="shared" ref="P34:P65" si="13">IF(O34 = "-", -W34,I34)</f>
        <v>0</v>
      </c>
      <c r="Q34" s="7">
        <f t="shared" ca="1" si="10"/>
        <v>0</v>
      </c>
      <c r="R34" s="7">
        <f t="shared" ref="R34:R62" si="14">IF(O34="-",1,0)</f>
        <v>0</v>
      </c>
      <c r="S34" s="7">
        <f t="shared" ref="S34:S62" ca="1" si="15">IF(Q34 = 0, INDIRECT("S" &amp; ROW() - 1), Q34)</f>
        <v>0</v>
      </c>
      <c r="T34" s="7" t="str">
        <f>IF(H34="","",VLOOKUP(H34,'Соль SKU'!$A$1:$B$150,2,0))</f>
        <v/>
      </c>
      <c r="U34" s="7">
        <f t="shared" ref="U34:U62" si="16">8000/850</f>
        <v>9.4117647058823533</v>
      </c>
      <c r="V34" s="7">
        <f t="shared" ref="V34:V62" si="17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7">
        <f t="shared" ref="W34:W65" si="18">IF(V34 = "", "", V34/U34)</f>
        <v>0</v>
      </c>
      <c r="X34" s="7" t="str">
        <f t="shared" ref="X34:X62" ca="1" si="19">IF(O34="", "", MAX(ROUND(-(INDIRECT("S" &amp; ROW() - 1) - S34)/850, 0), 1) * 850)</f>
        <v/>
      </c>
    </row>
    <row r="35" spans="10:24" ht="13.75" customHeight="1" x14ac:dyDescent="0.2">
      <c r="J35" s="29" t="str">
        <f t="shared" ca="1" si="11"/>
        <v/>
      </c>
      <c r="M35" s="40"/>
      <c r="N35" s="39" t="str">
        <f t="shared" ca="1" si="12"/>
        <v/>
      </c>
      <c r="P35" s="7">
        <f t="shared" si="13"/>
        <v>0</v>
      </c>
      <c r="Q35" s="7">
        <f t="shared" ca="1" si="10"/>
        <v>0</v>
      </c>
      <c r="R35" s="7">
        <f t="shared" si="14"/>
        <v>0</v>
      </c>
      <c r="S35" s="7">
        <f t="shared" ca="1" si="15"/>
        <v>0</v>
      </c>
      <c r="T35" s="7" t="str">
        <f>IF(H35="","",VLOOKUP(H35,'Соль SKU'!$A$1:$B$150,2,0))</f>
        <v/>
      </c>
      <c r="U35" s="7">
        <f t="shared" si="16"/>
        <v>9.4117647058823533</v>
      </c>
      <c r="V35" s="7">
        <f t="shared" si="17"/>
        <v>0</v>
      </c>
      <c r="W35" s="7">
        <f t="shared" si="18"/>
        <v>0</v>
      </c>
      <c r="X35" s="7" t="str">
        <f t="shared" ca="1" si="19"/>
        <v/>
      </c>
    </row>
    <row r="36" spans="10:24" ht="13.75" customHeight="1" x14ac:dyDescent="0.2">
      <c r="J36" s="29" t="str">
        <f t="shared" ca="1" si="11"/>
        <v/>
      </c>
      <c r="M36" s="40"/>
      <c r="N36" s="39" t="str">
        <f t="shared" ca="1" si="12"/>
        <v/>
      </c>
      <c r="P36" s="7">
        <f t="shared" si="13"/>
        <v>0</v>
      </c>
      <c r="Q36" s="7">
        <f t="shared" ca="1" si="10"/>
        <v>0</v>
      </c>
      <c r="R36" s="7">
        <f t="shared" si="14"/>
        <v>0</v>
      </c>
      <c r="S36" s="7">
        <f t="shared" ca="1" si="15"/>
        <v>0</v>
      </c>
      <c r="T36" s="7" t="str">
        <f>IF(H36="","",VLOOKUP(H36,'Соль SKU'!$A$1:$B$150,2,0))</f>
        <v/>
      </c>
      <c r="U36" s="7">
        <f t="shared" si="16"/>
        <v>9.4117647058823533</v>
      </c>
      <c r="V36" s="7">
        <f t="shared" si="17"/>
        <v>0</v>
      </c>
      <c r="W36" s="7">
        <f t="shared" si="18"/>
        <v>0</v>
      </c>
      <c r="X36" s="7" t="str">
        <f t="shared" ca="1" si="19"/>
        <v/>
      </c>
    </row>
    <row r="37" spans="10:24" ht="13.75" customHeight="1" x14ac:dyDescent="0.2">
      <c r="J37" s="29" t="str">
        <f t="shared" ca="1" si="11"/>
        <v/>
      </c>
      <c r="M37" s="40"/>
      <c r="N37" s="39" t="str">
        <f t="shared" ca="1" si="12"/>
        <v/>
      </c>
      <c r="P37" s="7">
        <f t="shared" si="13"/>
        <v>0</v>
      </c>
      <c r="Q37" s="7">
        <f t="shared" ca="1" si="10"/>
        <v>0</v>
      </c>
      <c r="R37" s="7">
        <f t="shared" si="14"/>
        <v>0</v>
      </c>
      <c r="S37" s="7">
        <f t="shared" ca="1" si="15"/>
        <v>0</v>
      </c>
      <c r="T37" s="7" t="str">
        <f>IF(H37="","",VLOOKUP(H37,'Соль SKU'!$A$1:$B$150,2,0))</f>
        <v/>
      </c>
      <c r="U37" s="7">
        <f t="shared" si="16"/>
        <v>9.4117647058823533</v>
      </c>
      <c r="V37" s="7">
        <f t="shared" si="17"/>
        <v>0</v>
      </c>
      <c r="W37" s="7">
        <f t="shared" si="18"/>
        <v>0</v>
      </c>
      <c r="X37" s="7" t="str">
        <f t="shared" ca="1" si="19"/>
        <v/>
      </c>
    </row>
    <row r="38" spans="10:24" ht="13.75" customHeight="1" x14ac:dyDescent="0.2">
      <c r="J38" s="29" t="str">
        <f t="shared" ca="1" si="11"/>
        <v/>
      </c>
      <c r="M38" s="40"/>
      <c r="N38" s="39" t="str">
        <f t="shared" ca="1" si="12"/>
        <v/>
      </c>
      <c r="P38" s="7">
        <f t="shared" si="13"/>
        <v>0</v>
      </c>
      <c r="Q38" s="7">
        <f t="shared" ca="1" si="10"/>
        <v>0</v>
      </c>
      <c r="R38" s="7">
        <f t="shared" si="14"/>
        <v>0</v>
      </c>
      <c r="S38" s="7">
        <f t="shared" ca="1" si="15"/>
        <v>0</v>
      </c>
      <c r="T38" s="7" t="str">
        <f>IF(H38="","",VLOOKUP(H38,'Соль SKU'!$A$1:$B$150,2,0))</f>
        <v/>
      </c>
      <c r="U38" s="7">
        <f t="shared" si="16"/>
        <v>9.4117647058823533</v>
      </c>
      <c r="V38" s="7">
        <f t="shared" si="17"/>
        <v>0</v>
      </c>
      <c r="W38" s="7">
        <f t="shared" si="18"/>
        <v>0</v>
      </c>
      <c r="X38" s="7" t="str">
        <f t="shared" ca="1" si="19"/>
        <v/>
      </c>
    </row>
    <row r="39" spans="10:24" ht="13.75" customHeight="1" x14ac:dyDescent="0.2">
      <c r="J39" s="29" t="str">
        <f t="shared" ca="1" si="11"/>
        <v/>
      </c>
      <c r="M39" s="40"/>
      <c r="N39" s="39" t="str">
        <f t="shared" ca="1" si="12"/>
        <v/>
      </c>
      <c r="P39" s="7">
        <f t="shared" si="13"/>
        <v>0</v>
      </c>
      <c r="Q39" s="7">
        <f t="shared" ca="1" si="10"/>
        <v>0</v>
      </c>
      <c r="R39" s="7">
        <f t="shared" si="14"/>
        <v>0</v>
      </c>
      <c r="S39" s="7">
        <f t="shared" ca="1" si="15"/>
        <v>0</v>
      </c>
      <c r="T39" s="7" t="str">
        <f>IF(H39="","",VLOOKUP(H39,'Соль SKU'!$A$1:$B$150,2,0))</f>
        <v/>
      </c>
      <c r="U39" s="7">
        <f t="shared" si="16"/>
        <v>9.4117647058823533</v>
      </c>
      <c r="V39" s="7">
        <f t="shared" si="17"/>
        <v>0</v>
      </c>
      <c r="W39" s="7">
        <f t="shared" si="18"/>
        <v>0</v>
      </c>
      <c r="X39" s="7" t="str">
        <f t="shared" ca="1" si="19"/>
        <v/>
      </c>
    </row>
    <row r="40" spans="10:24" ht="13.75" customHeight="1" x14ac:dyDescent="0.2">
      <c r="J40" s="29" t="str">
        <f t="shared" ca="1" si="11"/>
        <v/>
      </c>
      <c r="M40" s="40"/>
      <c r="N40" s="39" t="str">
        <f t="shared" ca="1" si="12"/>
        <v/>
      </c>
      <c r="P40" s="7">
        <f t="shared" si="13"/>
        <v>0</v>
      </c>
      <c r="Q40" s="7">
        <f t="shared" ref="Q40:Q62" ca="1" si="20">IF(O40 = "-", SUM(INDIRECT(ADDRESS(2,COLUMN(P40)) &amp; ":" &amp; ADDRESS(ROW(),COLUMN(P40)))), 0)</f>
        <v>0</v>
      </c>
      <c r="R40" s="7">
        <f t="shared" si="14"/>
        <v>0</v>
      </c>
      <c r="S40" s="7">
        <f t="shared" ca="1" si="15"/>
        <v>0</v>
      </c>
      <c r="T40" s="7" t="str">
        <f>IF(H40="","",VLOOKUP(H40,'Соль SKU'!$A$1:$B$150,2,0))</f>
        <v/>
      </c>
      <c r="U40" s="7">
        <f t="shared" si="16"/>
        <v>9.4117647058823533</v>
      </c>
      <c r="V40" s="7">
        <f t="shared" si="17"/>
        <v>0</v>
      </c>
      <c r="W40" s="7">
        <f t="shared" si="18"/>
        <v>0</v>
      </c>
      <c r="X40" s="7" t="str">
        <f t="shared" ca="1" si="19"/>
        <v/>
      </c>
    </row>
    <row r="41" spans="10:24" ht="13.75" customHeight="1" x14ac:dyDescent="0.2">
      <c r="J41" s="29" t="str">
        <f t="shared" ca="1" si="11"/>
        <v/>
      </c>
      <c r="M41" s="40"/>
      <c r="N41" s="39" t="str">
        <f t="shared" ca="1" si="12"/>
        <v/>
      </c>
      <c r="P41" s="7">
        <f t="shared" si="13"/>
        <v>0</v>
      </c>
      <c r="Q41" s="7">
        <f t="shared" ca="1" si="20"/>
        <v>0</v>
      </c>
      <c r="R41" s="7">
        <f t="shared" si="14"/>
        <v>0</v>
      </c>
      <c r="S41" s="7">
        <f t="shared" ca="1" si="15"/>
        <v>0</v>
      </c>
      <c r="T41" s="7" t="str">
        <f>IF(H41="","",VLOOKUP(H41,'Соль SKU'!$A$1:$B$150,2,0))</f>
        <v/>
      </c>
      <c r="U41" s="7">
        <f t="shared" si="16"/>
        <v>9.4117647058823533</v>
      </c>
      <c r="V41" s="7">
        <f t="shared" si="17"/>
        <v>0</v>
      </c>
      <c r="W41" s="7">
        <f t="shared" si="18"/>
        <v>0</v>
      </c>
      <c r="X41" s="7" t="str">
        <f t="shared" ca="1" si="19"/>
        <v/>
      </c>
    </row>
    <row r="42" spans="10:24" ht="13.75" customHeight="1" x14ac:dyDescent="0.2">
      <c r="J42" s="29" t="str">
        <f t="shared" ca="1" si="11"/>
        <v/>
      </c>
      <c r="M42" s="40"/>
      <c r="N42" s="39" t="str">
        <f t="shared" ca="1" si="12"/>
        <v/>
      </c>
      <c r="P42" s="7">
        <f t="shared" si="13"/>
        <v>0</v>
      </c>
      <c r="Q42" s="7">
        <f t="shared" ca="1" si="20"/>
        <v>0</v>
      </c>
      <c r="R42" s="7">
        <f t="shared" si="14"/>
        <v>0</v>
      </c>
      <c r="S42" s="7">
        <f t="shared" ca="1" si="15"/>
        <v>0</v>
      </c>
      <c r="T42" s="7" t="str">
        <f>IF(H42="","",VLOOKUP(H42,'Соль SKU'!$A$1:$B$150,2,0))</f>
        <v/>
      </c>
      <c r="U42" s="7">
        <f t="shared" si="16"/>
        <v>9.4117647058823533</v>
      </c>
      <c r="V42" s="7">
        <f t="shared" si="17"/>
        <v>0</v>
      </c>
      <c r="W42" s="7">
        <f t="shared" si="18"/>
        <v>0</v>
      </c>
      <c r="X42" s="7" t="str">
        <f t="shared" ca="1" si="19"/>
        <v/>
      </c>
    </row>
    <row r="43" spans="10:24" ht="13.75" customHeight="1" x14ac:dyDescent="0.2">
      <c r="J43" s="29" t="str">
        <f t="shared" ca="1" si="11"/>
        <v/>
      </c>
      <c r="M43" s="40"/>
      <c r="N43" s="39" t="str">
        <f t="shared" ca="1" si="12"/>
        <v/>
      </c>
      <c r="P43" s="7">
        <f t="shared" si="13"/>
        <v>0</v>
      </c>
      <c r="Q43" s="7">
        <f t="shared" ca="1" si="20"/>
        <v>0</v>
      </c>
      <c r="R43" s="7">
        <f t="shared" si="14"/>
        <v>0</v>
      </c>
      <c r="S43" s="7">
        <f t="shared" ca="1" si="15"/>
        <v>0</v>
      </c>
      <c r="T43" s="7" t="str">
        <f>IF(H43="","",VLOOKUP(H43,'Соль SKU'!$A$1:$B$150,2,0))</f>
        <v/>
      </c>
      <c r="U43" s="7">
        <f t="shared" si="16"/>
        <v>9.4117647058823533</v>
      </c>
      <c r="V43" s="7">
        <f t="shared" si="17"/>
        <v>0</v>
      </c>
      <c r="W43" s="7">
        <f t="shared" si="18"/>
        <v>0</v>
      </c>
      <c r="X43" s="7" t="str">
        <f t="shared" ca="1" si="19"/>
        <v/>
      </c>
    </row>
    <row r="44" spans="10:24" ht="13.75" customHeight="1" x14ac:dyDescent="0.2">
      <c r="J44" s="29" t="str">
        <f t="shared" ca="1" si="11"/>
        <v/>
      </c>
      <c r="M44" s="40"/>
      <c r="N44" s="39" t="str">
        <f t="shared" ca="1" si="12"/>
        <v/>
      </c>
      <c r="P44" s="7">
        <f t="shared" si="13"/>
        <v>0</v>
      </c>
      <c r="Q44" s="7">
        <f t="shared" ca="1" si="20"/>
        <v>0</v>
      </c>
      <c r="R44" s="7">
        <f t="shared" si="14"/>
        <v>0</v>
      </c>
      <c r="S44" s="7">
        <f t="shared" ca="1" si="15"/>
        <v>0</v>
      </c>
      <c r="T44" s="7" t="str">
        <f>IF(H44="","",VLOOKUP(H44,'Соль SKU'!$A$1:$B$150,2,0))</f>
        <v/>
      </c>
      <c r="U44" s="7">
        <f t="shared" si="16"/>
        <v>9.4117647058823533</v>
      </c>
      <c r="V44" s="7">
        <f t="shared" si="17"/>
        <v>0</v>
      </c>
      <c r="W44" s="7">
        <f t="shared" si="18"/>
        <v>0</v>
      </c>
      <c r="X44" s="7" t="str">
        <f t="shared" ca="1" si="19"/>
        <v/>
      </c>
    </row>
    <row r="45" spans="10:24" ht="13.75" customHeight="1" x14ac:dyDescent="0.2">
      <c r="J45" s="29" t="str">
        <f t="shared" ca="1" si="11"/>
        <v/>
      </c>
      <c r="M45" s="40"/>
      <c r="N45" s="39" t="str">
        <f t="shared" ca="1" si="12"/>
        <v/>
      </c>
      <c r="P45" s="7">
        <f t="shared" si="13"/>
        <v>0</v>
      </c>
      <c r="Q45" s="7">
        <f t="shared" ca="1" si="20"/>
        <v>0</v>
      </c>
      <c r="R45" s="7">
        <f t="shared" si="14"/>
        <v>0</v>
      </c>
      <c r="S45" s="7">
        <f t="shared" ca="1" si="15"/>
        <v>0</v>
      </c>
      <c r="T45" s="7" t="str">
        <f>IF(H45="","",VLOOKUP(H45,'Соль SKU'!$A$1:$B$150,2,0))</f>
        <v/>
      </c>
      <c r="U45" s="7">
        <f t="shared" si="16"/>
        <v>9.4117647058823533</v>
      </c>
      <c r="V45" s="7">
        <f t="shared" si="17"/>
        <v>0</v>
      </c>
      <c r="W45" s="7">
        <f t="shared" si="18"/>
        <v>0</v>
      </c>
      <c r="X45" s="7" t="str">
        <f t="shared" ca="1" si="19"/>
        <v/>
      </c>
    </row>
    <row r="46" spans="10:24" ht="13.75" customHeight="1" x14ac:dyDescent="0.2">
      <c r="J46" s="29" t="str">
        <f t="shared" ca="1" si="11"/>
        <v/>
      </c>
      <c r="M46" s="40"/>
      <c r="N46" s="39" t="str">
        <f t="shared" ca="1" si="12"/>
        <v/>
      </c>
      <c r="P46" s="7">
        <f t="shared" si="13"/>
        <v>0</v>
      </c>
      <c r="Q46" s="7">
        <f t="shared" ca="1" si="20"/>
        <v>0</v>
      </c>
      <c r="R46" s="7">
        <f t="shared" si="14"/>
        <v>0</v>
      </c>
      <c r="S46" s="7">
        <f t="shared" ca="1" si="15"/>
        <v>0</v>
      </c>
      <c r="T46" s="7" t="str">
        <f>IF(H46="","",VLOOKUP(H46,'Соль SKU'!$A$1:$B$150,2,0))</f>
        <v/>
      </c>
      <c r="U46" s="7">
        <f t="shared" si="16"/>
        <v>9.4117647058823533</v>
      </c>
      <c r="V46" s="7">
        <f t="shared" si="17"/>
        <v>0</v>
      </c>
      <c r="W46" s="7">
        <f t="shared" si="18"/>
        <v>0</v>
      </c>
      <c r="X46" s="7" t="str">
        <f t="shared" ca="1" si="19"/>
        <v/>
      </c>
    </row>
    <row r="47" spans="10:24" ht="13.75" customHeight="1" x14ac:dyDescent="0.2">
      <c r="J47" s="29" t="str">
        <f t="shared" ca="1" si="11"/>
        <v/>
      </c>
      <c r="M47" s="40"/>
      <c r="N47" s="39" t="str">
        <f t="shared" ca="1" si="12"/>
        <v/>
      </c>
      <c r="P47" s="7">
        <f t="shared" si="13"/>
        <v>0</v>
      </c>
      <c r="Q47" s="7">
        <f t="shared" ca="1" si="20"/>
        <v>0</v>
      </c>
      <c r="R47" s="7">
        <f t="shared" si="14"/>
        <v>0</v>
      </c>
      <c r="S47" s="7">
        <f t="shared" ca="1" si="15"/>
        <v>0</v>
      </c>
      <c r="T47" s="7" t="str">
        <f>IF(H47="","",VLOOKUP(H47,'Соль SKU'!$A$1:$B$150,2,0))</f>
        <v/>
      </c>
      <c r="U47" s="7">
        <f t="shared" si="16"/>
        <v>9.4117647058823533</v>
      </c>
      <c r="V47" s="7">
        <f t="shared" si="17"/>
        <v>0</v>
      </c>
      <c r="W47" s="7">
        <f t="shared" si="18"/>
        <v>0</v>
      </c>
      <c r="X47" s="7" t="str">
        <f t="shared" ca="1" si="19"/>
        <v/>
      </c>
    </row>
    <row r="48" spans="10:24" ht="13.75" customHeight="1" x14ac:dyDescent="0.2">
      <c r="J48" s="29" t="str">
        <f t="shared" ca="1" si="11"/>
        <v/>
      </c>
      <c r="M48" s="40"/>
      <c r="N48" s="39" t="str">
        <f t="shared" ca="1" si="12"/>
        <v/>
      </c>
      <c r="P48" s="7">
        <f t="shared" si="13"/>
        <v>0</v>
      </c>
      <c r="Q48" s="7">
        <f t="shared" ca="1" si="20"/>
        <v>0</v>
      </c>
      <c r="R48" s="7">
        <f t="shared" si="14"/>
        <v>0</v>
      </c>
      <c r="S48" s="7">
        <f t="shared" ca="1" si="15"/>
        <v>0</v>
      </c>
      <c r="T48" s="7" t="str">
        <f>IF(H48="","",VLOOKUP(H48,'Соль SKU'!$A$1:$B$150,2,0))</f>
        <v/>
      </c>
      <c r="U48" s="7">
        <f t="shared" si="16"/>
        <v>9.4117647058823533</v>
      </c>
      <c r="V48" s="7">
        <f t="shared" si="17"/>
        <v>0</v>
      </c>
      <c r="W48" s="7">
        <f t="shared" si="18"/>
        <v>0</v>
      </c>
      <c r="X48" s="7" t="str">
        <f t="shared" ca="1" si="19"/>
        <v/>
      </c>
    </row>
    <row r="49" spans="10:24" ht="13.75" customHeight="1" x14ac:dyDescent="0.2">
      <c r="J49" s="29" t="str">
        <f t="shared" ca="1" si="11"/>
        <v/>
      </c>
      <c r="M49" s="40"/>
      <c r="N49" s="39" t="str">
        <f t="shared" ca="1" si="12"/>
        <v/>
      </c>
      <c r="P49" s="7">
        <f t="shared" si="13"/>
        <v>0</v>
      </c>
      <c r="Q49" s="7">
        <f t="shared" ca="1" si="20"/>
        <v>0</v>
      </c>
      <c r="R49" s="7">
        <f t="shared" si="14"/>
        <v>0</v>
      </c>
      <c r="S49" s="7">
        <f t="shared" ca="1" si="15"/>
        <v>0</v>
      </c>
      <c r="T49" s="7" t="str">
        <f>IF(H49="","",VLOOKUP(H49,'Соль SKU'!$A$1:$B$150,2,0))</f>
        <v/>
      </c>
      <c r="U49" s="7">
        <f t="shared" si="16"/>
        <v>9.4117647058823533</v>
      </c>
      <c r="V49" s="7">
        <f t="shared" si="17"/>
        <v>0</v>
      </c>
      <c r="W49" s="7">
        <f t="shared" si="18"/>
        <v>0</v>
      </c>
      <c r="X49" s="7" t="str">
        <f t="shared" ca="1" si="19"/>
        <v/>
      </c>
    </row>
    <row r="50" spans="10:24" ht="13.75" customHeight="1" x14ac:dyDescent="0.2">
      <c r="J50" s="29" t="str">
        <f t="shared" ca="1" si="11"/>
        <v/>
      </c>
      <c r="M50" s="40"/>
      <c r="N50" s="39" t="str">
        <f t="shared" ca="1" si="12"/>
        <v/>
      </c>
      <c r="P50" s="7">
        <f t="shared" si="13"/>
        <v>0</v>
      </c>
      <c r="Q50" s="7">
        <f t="shared" ca="1" si="20"/>
        <v>0</v>
      </c>
      <c r="R50" s="7">
        <f t="shared" si="14"/>
        <v>0</v>
      </c>
      <c r="S50" s="7">
        <f t="shared" ca="1" si="15"/>
        <v>0</v>
      </c>
      <c r="T50" s="7" t="str">
        <f>IF(H50="","",VLOOKUP(H50,'Соль SKU'!$A$1:$B$150,2,0))</f>
        <v/>
      </c>
      <c r="U50" s="7">
        <f t="shared" si="16"/>
        <v>9.4117647058823533</v>
      </c>
      <c r="V50" s="7">
        <f t="shared" si="17"/>
        <v>0</v>
      </c>
      <c r="W50" s="7">
        <f t="shared" si="18"/>
        <v>0</v>
      </c>
      <c r="X50" s="7" t="str">
        <f t="shared" ca="1" si="19"/>
        <v/>
      </c>
    </row>
    <row r="51" spans="10:24" ht="13.75" customHeight="1" x14ac:dyDescent="0.2">
      <c r="J51" s="29" t="str">
        <f t="shared" ca="1" si="11"/>
        <v/>
      </c>
      <c r="M51" s="40"/>
      <c r="N51" s="39" t="str">
        <f t="shared" ca="1" si="12"/>
        <v/>
      </c>
      <c r="P51" s="7">
        <f t="shared" si="13"/>
        <v>0</v>
      </c>
      <c r="Q51" s="7">
        <f t="shared" ca="1" si="20"/>
        <v>0</v>
      </c>
      <c r="R51" s="7">
        <f t="shared" si="14"/>
        <v>0</v>
      </c>
      <c r="S51" s="7">
        <f t="shared" ca="1" si="15"/>
        <v>0</v>
      </c>
      <c r="T51" s="7" t="str">
        <f>IF(H51="","",VLOOKUP(H51,'Соль SKU'!$A$1:$B$150,2,0))</f>
        <v/>
      </c>
      <c r="U51" s="7">
        <f t="shared" si="16"/>
        <v>9.4117647058823533</v>
      </c>
      <c r="V51" s="7">
        <f t="shared" si="17"/>
        <v>0</v>
      </c>
      <c r="W51" s="7">
        <f t="shared" si="18"/>
        <v>0</v>
      </c>
      <c r="X51" s="7" t="str">
        <f t="shared" ca="1" si="19"/>
        <v/>
      </c>
    </row>
    <row r="52" spans="10:24" ht="13.75" customHeight="1" x14ac:dyDescent="0.2">
      <c r="J52" s="29" t="str">
        <f t="shared" ca="1" si="11"/>
        <v/>
      </c>
      <c r="M52" s="40"/>
      <c r="N52" s="39" t="str">
        <f t="shared" ca="1" si="12"/>
        <v/>
      </c>
      <c r="P52" s="7">
        <f t="shared" si="13"/>
        <v>0</v>
      </c>
      <c r="Q52" s="7">
        <f t="shared" ca="1" si="20"/>
        <v>0</v>
      </c>
      <c r="R52" s="7">
        <f t="shared" si="14"/>
        <v>0</v>
      </c>
      <c r="S52" s="7">
        <f t="shared" ca="1" si="15"/>
        <v>0</v>
      </c>
      <c r="T52" s="7" t="str">
        <f>IF(H52="","",VLOOKUP(H52,'Соль SKU'!$A$1:$B$150,2,0))</f>
        <v/>
      </c>
      <c r="U52" s="7">
        <f t="shared" si="16"/>
        <v>9.4117647058823533</v>
      </c>
      <c r="V52" s="7">
        <f t="shared" si="17"/>
        <v>0</v>
      </c>
      <c r="W52" s="7">
        <f t="shared" si="18"/>
        <v>0</v>
      </c>
      <c r="X52" s="7" t="str">
        <f t="shared" ca="1" si="19"/>
        <v/>
      </c>
    </row>
    <row r="53" spans="10:24" ht="13.75" customHeight="1" x14ac:dyDescent="0.2">
      <c r="J53" s="29" t="str">
        <f t="shared" ca="1" si="11"/>
        <v/>
      </c>
      <c r="M53" s="40"/>
      <c r="N53" s="39" t="str">
        <f t="shared" ca="1" si="12"/>
        <v/>
      </c>
      <c r="P53" s="7">
        <f t="shared" si="13"/>
        <v>0</v>
      </c>
      <c r="Q53" s="7">
        <f t="shared" ca="1" si="20"/>
        <v>0</v>
      </c>
      <c r="R53" s="7">
        <f t="shared" si="14"/>
        <v>0</v>
      </c>
      <c r="S53" s="7">
        <f t="shared" ca="1" si="15"/>
        <v>0</v>
      </c>
      <c r="T53" s="7" t="str">
        <f>IF(H53="","",VLOOKUP(H53,'Соль SKU'!$A$1:$B$150,2,0))</f>
        <v/>
      </c>
      <c r="U53" s="7">
        <f t="shared" si="16"/>
        <v>9.4117647058823533</v>
      </c>
      <c r="V53" s="7">
        <f t="shared" si="17"/>
        <v>0</v>
      </c>
      <c r="W53" s="7">
        <f t="shared" si="18"/>
        <v>0</v>
      </c>
      <c r="X53" s="7" t="str">
        <f t="shared" ca="1" si="19"/>
        <v/>
      </c>
    </row>
    <row r="54" spans="10:24" ht="13.75" customHeight="1" x14ac:dyDescent="0.2">
      <c r="J54" s="29" t="str">
        <f t="shared" ca="1" si="11"/>
        <v/>
      </c>
      <c r="M54" s="40"/>
      <c r="N54" s="39" t="str">
        <f t="shared" ca="1" si="12"/>
        <v/>
      </c>
      <c r="P54" s="7">
        <f t="shared" si="13"/>
        <v>0</v>
      </c>
      <c r="Q54" s="7">
        <f t="shared" ca="1" si="20"/>
        <v>0</v>
      </c>
      <c r="R54" s="7">
        <f t="shared" si="14"/>
        <v>0</v>
      </c>
      <c r="S54" s="7">
        <f t="shared" ca="1" si="15"/>
        <v>0</v>
      </c>
      <c r="T54" s="7" t="str">
        <f>IF(H54="","",VLOOKUP(H54,'Соль SKU'!$A$1:$B$150,2,0))</f>
        <v/>
      </c>
      <c r="U54" s="7">
        <f t="shared" si="16"/>
        <v>9.4117647058823533</v>
      </c>
      <c r="V54" s="7">
        <f t="shared" si="17"/>
        <v>0</v>
      </c>
      <c r="W54" s="7">
        <f t="shared" si="18"/>
        <v>0</v>
      </c>
      <c r="X54" s="7" t="str">
        <f t="shared" ca="1" si="19"/>
        <v/>
      </c>
    </row>
    <row r="55" spans="10:24" ht="13.75" customHeight="1" x14ac:dyDescent="0.2">
      <c r="J55" s="29" t="str">
        <f t="shared" ca="1" si="11"/>
        <v/>
      </c>
      <c r="M55" s="40"/>
      <c r="N55" s="39" t="str">
        <f t="shared" ca="1" si="12"/>
        <v/>
      </c>
      <c r="P55" s="7">
        <f t="shared" si="13"/>
        <v>0</v>
      </c>
      <c r="Q55" s="7">
        <f t="shared" ca="1" si="20"/>
        <v>0</v>
      </c>
      <c r="R55" s="7">
        <f t="shared" si="14"/>
        <v>0</v>
      </c>
      <c r="S55" s="7">
        <f t="shared" ca="1" si="15"/>
        <v>0</v>
      </c>
      <c r="T55" s="7" t="str">
        <f>IF(H55="","",VLOOKUP(H55,'Соль SKU'!$A$1:$B$150,2,0))</f>
        <v/>
      </c>
      <c r="U55" s="7">
        <f t="shared" si="16"/>
        <v>9.4117647058823533</v>
      </c>
      <c r="V55" s="7">
        <f t="shared" si="17"/>
        <v>0</v>
      </c>
      <c r="W55" s="7">
        <f t="shared" si="18"/>
        <v>0</v>
      </c>
      <c r="X55" s="7" t="str">
        <f t="shared" ca="1" si="19"/>
        <v/>
      </c>
    </row>
    <row r="56" spans="10:24" ht="13.75" customHeight="1" x14ac:dyDescent="0.2">
      <c r="J56" s="29" t="str">
        <f t="shared" ca="1" si="11"/>
        <v/>
      </c>
      <c r="M56" s="40"/>
      <c r="N56" s="39" t="str">
        <f t="shared" ca="1" si="12"/>
        <v/>
      </c>
      <c r="P56" s="7">
        <f t="shared" si="13"/>
        <v>0</v>
      </c>
      <c r="Q56" s="7">
        <f t="shared" ca="1" si="20"/>
        <v>0</v>
      </c>
      <c r="R56" s="7">
        <f t="shared" si="14"/>
        <v>0</v>
      </c>
      <c r="S56" s="7">
        <f t="shared" ca="1" si="15"/>
        <v>0</v>
      </c>
      <c r="T56" s="7" t="str">
        <f>IF(H56="","",VLOOKUP(H56,'Соль SKU'!$A$1:$B$150,2,0))</f>
        <v/>
      </c>
      <c r="U56" s="7">
        <f t="shared" si="16"/>
        <v>9.4117647058823533</v>
      </c>
      <c r="V56" s="7">
        <f t="shared" si="17"/>
        <v>0</v>
      </c>
      <c r="W56" s="7">
        <f t="shared" si="18"/>
        <v>0</v>
      </c>
      <c r="X56" s="7" t="str">
        <f t="shared" ca="1" si="19"/>
        <v/>
      </c>
    </row>
    <row r="57" spans="10:24" ht="13.75" customHeight="1" x14ac:dyDescent="0.2">
      <c r="J57" s="29" t="str">
        <f t="shared" ca="1" si="11"/>
        <v/>
      </c>
      <c r="M57" s="40"/>
      <c r="N57" s="39" t="str">
        <f t="shared" ca="1" si="12"/>
        <v/>
      </c>
      <c r="P57" s="7">
        <f t="shared" si="13"/>
        <v>0</v>
      </c>
      <c r="Q57" s="7">
        <f t="shared" ca="1" si="20"/>
        <v>0</v>
      </c>
      <c r="R57" s="7">
        <f t="shared" si="14"/>
        <v>0</v>
      </c>
      <c r="S57" s="7">
        <f t="shared" ca="1" si="15"/>
        <v>0</v>
      </c>
      <c r="T57" s="7" t="str">
        <f>IF(H57="","",VLOOKUP(H57,'Соль SKU'!$A$1:$B$150,2,0))</f>
        <v/>
      </c>
      <c r="U57" s="7">
        <f t="shared" si="16"/>
        <v>9.4117647058823533</v>
      </c>
      <c r="V57" s="7">
        <f t="shared" si="17"/>
        <v>0</v>
      </c>
      <c r="W57" s="7">
        <f t="shared" si="18"/>
        <v>0</v>
      </c>
      <c r="X57" s="7" t="str">
        <f t="shared" ca="1" si="19"/>
        <v/>
      </c>
    </row>
    <row r="58" spans="10:24" ht="13.75" customHeight="1" x14ac:dyDescent="0.2">
      <c r="J58" s="29" t="str">
        <f t="shared" ca="1" si="11"/>
        <v/>
      </c>
      <c r="M58" s="40"/>
      <c r="N58" s="39" t="str">
        <f t="shared" ca="1" si="12"/>
        <v/>
      </c>
      <c r="P58" s="7">
        <f t="shared" si="13"/>
        <v>0</v>
      </c>
      <c r="Q58" s="7">
        <f t="shared" ca="1" si="20"/>
        <v>0</v>
      </c>
      <c r="R58" s="7">
        <f t="shared" si="14"/>
        <v>0</v>
      </c>
      <c r="S58" s="7">
        <f t="shared" ca="1" si="15"/>
        <v>0</v>
      </c>
      <c r="T58" s="7" t="str">
        <f>IF(H58="","",VLOOKUP(H58,'Соль SKU'!$A$1:$B$150,2,0))</f>
        <v/>
      </c>
      <c r="U58" s="7">
        <f t="shared" si="16"/>
        <v>9.4117647058823533</v>
      </c>
      <c r="V58" s="7">
        <f t="shared" si="17"/>
        <v>0</v>
      </c>
      <c r="W58" s="7">
        <f t="shared" si="18"/>
        <v>0</v>
      </c>
      <c r="X58" s="7" t="str">
        <f t="shared" ca="1" si="19"/>
        <v/>
      </c>
    </row>
    <row r="59" spans="10:24" ht="13.75" customHeight="1" x14ac:dyDescent="0.2">
      <c r="J59" s="29" t="str">
        <f t="shared" ca="1" si="11"/>
        <v/>
      </c>
      <c r="M59" s="40"/>
      <c r="N59" s="39" t="str">
        <f t="shared" ca="1" si="12"/>
        <v/>
      </c>
      <c r="P59" s="7">
        <f t="shared" si="13"/>
        <v>0</v>
      </c>
      <c r="Q59" s="7">
        <f t="shared" ca="1" si="20"/>
        <v>0</v>
      </c>
      <c r="R59" s="7">
        <f t="shared" si="14"/>
        <v>0</v>
      </c>
      <c r="S59" s="7">
        <f t="shared" ca="1" si="15"/>
        <v>0</v>
      </c>
      <c r="T59" s="7" t="str">
        <f>IF(H59="","",VLOOKUP(H59,'Соль SKU'!$A$1:$B$150,2,0))</f>
        <v/>
      </c>
      <c r="U59" s="7">
        <f t="shared" si="16"/>
        <v>9.4117647058823533</v>
      </c>
      <c r="V59" s="7">
        <f t="shared" si="17"/>
        <v>0</v>
      </c>
      <c r="W59" s="7">
        <f t="shared" si="18"/>
        <v>0</v>
      </c>
      <c r="X59" s="7" t="str">
        <f t="shared" ca="1" si="19"/>
        <v/>
      </c>
    </row>
    <row r="60" spans="10:24" ht="13.75" customHeight="1" x14ac:dyDescent="0.2">
      <c r="J60" s="29" t="str">
        <f t="shared" ca="1" si="11"/>
        <v/>
      </c>
      <c r="M60" s="40"/>
      <c r="N60" s="39" t="str">
        <f t="shared" ca="1" si="12"/>
        <v/>
      </c>
      <c r="P60" s="7">
        <f t="shared" si="13"/>
        <v>0</v>
      </c>
      <c r="Q60" s="7">
        <f t="shared" ca="1" si="20"/>
        <v>0</v>
      </c>
      <c r="R60" s="7">
        <f t="shared" si="14"/>
        <v>0</v>
      </c>
      <c r="S60" s="7">
        <f t="shared" ca="1" si="15"/>
        <v>0</v>
      </c>
      <c r="T60" s="7" t="str">
        <f>IF(H60="","",VLOOKUP(H60,'Соль SKU'!$A$1:$B$150,2,0))</f>
        <v/>
      </c>
      <c r="U60" s="7">
        <f t="shared" si="16"/>
        <v>9.4117647058823533</v>
      </c>
      <c r="V60" s="7">
        <f t="shared" si="17"/>
        <v>0</v>
      </c>
      <c r="W60" s="7">
        <f t="shared" si="18"/>
        <v>0</v>
      </c>
      <c r="X60" s="7" t="str">
        <f t="shared" ca="1" si="19"/>
        <v/>
      </c>
    </row>
    <row r="61" spans="10:24" ht="13.75" customHeight="1" x14ac:dyDescent="0.2">
      <c r="J61" s="29" t="str">
        <f t="shared" ca="1" si="11"/>
        <v/>
      </c>
      <c r="M61" s="40"/>
      <c r="N61" s="39" t="str">
        <f t="shared" ca="1" si="12"/>
        <v/>
      </c>
      <c r="P61" s="7">
        <f t="shared" si="13"/>
        <v>0</v>
      </c>
      <c r="Q61" s="7">
        <f t="shared" ca="1" si="20"/>
        <v>0</v>
      </c>
      <c r="R61" s="7">
        <f t="shared" si="14"/>
        <v>0</v>
      </c>
      <c r="S61" s="7">
        <f t="shared" ca="1" si="15"/>
        <v>0</v>
      </c>
      <c r="T61" s="7" t="str">
        <f>IF(H61="","",VLOOKUP(H61,'Соль SKU'!$A$1:$B$150,2,0))</f>
        <v/>
      </c>
      <c r="U61" s="7">
        <f t="shared" si="16"/>
        <v>9.4117647058823533</v>
      </c>
      <c r="V61" s="7">
        <f t="shared" si="17"/>
        <v>0</v>
      </c>
      <c r="W61" s="7">
        <f t="shared" si="18"/>
        <v>0</v>
      </c>
      <c r="X61" s="7" t="str">
        <f t="shared" ca="1" si="19"/>
        <v/>
      </c>
    </row>
    <row r="62" spans="10:24" ht="13.75" customHeight="1" x14ac:dyDescent="0.2">
      <c r="J62" s="29" t="str">
        <f t="shared" ca="1" si="11"/>
        <v/>
      </c>
      <c r="M62" s="40"/>
      <c r="N62" s="39" t="str">
        <f t="shared" ca="1" si="12"/>
        <v/>
      </c>
      <c r="P62" s="7">
        <f t="shared" si="13"/>
        <v>0</v>
      </c>
      <c r="Q62" s="7">
        <f t="shared" ca="1" si="20"/>
        <v>0</v>
      </c>
      <c r="R62" s="7">
        <f t="shared" si="14"/>
        <v>0</v>
      </c>
      <c r="S62" s="7">
        <f t="shared" ca="1" si="15"/>
        <v>0</v>
      </c>
      <c r="T62" s="7" t="str">
        <f>IF(H62="","",VLOOKUP(H62,'Соль SKU'!$A$1:$B$150,2,0))</f>
        <v/>
      </c>
      <c r="U62" s="7">
        <f t="shared" si="16"/>
        <v>9.4117647058823533</v>
      </c>
      <c r="V62" s="7">
        <f t="shared" si="17"/>
        <v>0</v>
      </c>
      <c r="W62" s="7">
        <f t="shared" si="18"/>
        <v>0</v>
      </c>
      <c r="X62" s="7" t="str">
        <f t="shared" ca="1" si="19"/>
        <v/>
      </c>
    </row>
  </sheetData>
  <conditionalFormatting sqref="B2:B7 B10:B62">
    <cfRule type="expression" dxfId="10" priority="2">
      <formula>$B2&lt;&gt;$T2</formula>
    </cfRule>
  </conditionalFormatting>
  <conditionalFormatting sqref="J1:J7 J10:J1048576">
    <cfRule type="expression" dxfId="9" priority="3">
      <formula>IF(N1="",0, J1)  &lt; - 0.05* IF(N1="",0,N1)</formula>
    </cfRule>
    <cfRule type="expression" dxfId="8" priority="4">
      <formula>AND(IF(N1="",0, J1)  &gt;= - 0.05* IF(N1="",0,N1), IF(N1="",0, J1) &lt; 0)</formula>
    </cfRule>
    <cfRule type="expression" dxfId="7" priority="5">
      <formula>AND(IF(N1="",0, J1)  &lt;= 0.05* IF(N1="",0,N1), IF(N1="",0, J1) &gt; 0)</formula>
    </cfRule>
    <cfRule type="expression" dxfId="6" priority="6">
      <formula>IF(N1="",0,J1)  &gt; 0.05* IF(N1="",0,N1)</formula>
    </cfRule>
  </conditionalFormatting>
  <conditionalFormatting sqref="B8:B9">
    <cfRule type="expression" dxfId="5" priority="7">
      <formula>$B8&lt;&gt;$T8</formula>
    </cfRule>
  </conditionalFormatting>
  <conditionalFormatting sqref="J8:J9">
    <cfRule type="expression" dxfId="4" priority="8">
      <formula>IF(N8="",0, J8)  &lt; - 0.05* IF(N8="",0,N8)</formula>
    </cfRule>
    <cfRule type="expression" dxfId="3" priority="9">
      <formula>AND(IF(N8="",0, J8)  &gt;= - 0.05* IF(N8="",0,N8), IF(N8="",0, J8) &lt; 0)</formula>
    </cfRule>
    <cfRule type="expression" dxfId="2" priority="10">
      <formula>AND(IF(N8="",0, J8)  &lt;= 0.05* IF(N8="",0,N8), IF(N8="",0, J8) &gt; 0)</formula>
    </cfRule>
    <cfRule type="expression" dxfId="1" priority="11">
      <formula>IF(N8="",0,J8)  &gt; 0.05* IF(N8="",0,N8)</formula>
    </cfRule>
  </conditionalFormatting>
  <conditionalFormatting sqref="J1">
    <cfRule type="expression" dxfId="0" priority="12">
      <formula>SUMIF(J2:J62,"&gt;0")-SUMIF(J2:J62,"&lt;0")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B2:B62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E2:F62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L1:L62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7" customWidth="1"/>
  </cols>
  <sheetData>
    <row r="1" spans="1:1" ht="14.5" customHeight="1" x14ac:dyDescent="0.2">
      <c r="A1" s="7" t="s">
        <v>677</v>
      </c>
    </row>
    <row r="2" spans="1:1" ht="14.5" customHeight="1" x14ac:dyDescent="0.2">
      <c r="A2" s="7" t="s">
        <v>687</v>
      </c>
    </row>
    <row r="3" spans="1:1" ht="14.5" customHeight="1" x14ac:dyDescent="0.2">
      <c r="A3" s="7" t="s">
        <v>688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2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7" customWidth="1"/>
    <col min="2" max="1025" width="9.1640625" style="7" customWidth="1"/>
  </cols>
  <sheetData>
    <row r="2" spans="1:2" x14ac:dyDescent="0.2">
      <c r="A2" s="38" t="s">
        <v>220</v>
      </c>
      <c r="B2" s="38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7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4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7" customWidth="1"/>
  </cols>
  <sheetData>
    <row r="1" spans="1:1" x14ac:dyDescent="0.2">
      <c r="A1" s="38" t="s">
        <v>678</v>
      </c>
    </row>
    <row r="2" spans="1:1" x14ac:dyDescent="0.2">
      <c r="A2" s="38" t="s">
        <v>674</v>
      </c>
    </row>
    <row r="3" spans="1:1" x14ac:dyDescent="0.2">
      <c r="A3" s="38" t="s">
        <v>679</v>
      </c>
    </row>
    <row r="4" spans="1:1" x14ac:dyDescent="0.2">
      <c r="A4" s="38" t="s">
        <v>689</v>
      </c>
    </row>
    <row r="5" spans="1:1" x14ac:dyDescent="0.2">
      <c r="A5" s="38" t="s">
        <v>676</v>
      </c>
    </row>
    <row r="6" spans="1:1" x14ac:dyDescent="0.2">
      <c r="A6" s="38" t="s">
        <v>690</v>
      </c>
    </row>
    <row r="7" spans="1:1" x14ac:dyDescent="0.2">
      <c r="A7" s="38" t="s">
        <v>690</v>
      </c>
    </row>
    <row r="8" spans="1:1" x14ac:dyDescent="0.2">
      <c r="A8" s="38" t="s">
        <v>690</v>
      </c>
    </row>
    <row r="9" spans="1:1" x14ac:dyDescent="0.2">
      <c r="A9" s="38" t="s">
        <v>690</v>
      </c>
    </row>
    <row r="10" spans="1:1" x14ac:dyDescent="0.2">
      <c r="A10" s="38" t="s">
        <v>690</v>
      </c>
    </row>
    <row r="11" spans="1:1" x14ac:dyDescent="0.2">
      <c r="A11" s="38" t="s">
        <v>690</v>
      </c>
    </row>
    <row r="12" spans="1:1" x14ac:dyDescent="0.2">
      <c r="A12" s="38" t="s">
        <v>690</v>
      </c>
    </row>
    <row r="13" spans="1:1" x14ac:dyDescent="0.2">
      <c r="A13" s="38" t="s">
        <v>691</v>
      </c>
    </row>
    <row r="14" spans="1:1" x14ac:dyDescent="0.2">
      <c r="A14" s="38" t="s">
        <v>691</v>
      </c>
    </row>
    <row r="15" spans="1:1" x14ac:dyDescent="0.2">
      <c r="A15" s="38" t="s">
        <v>692</v>
      </c>
    </row>
    <row r="16" spans="1:1" x14ac:dyDescent="0.2">
      <c r="A16" s="38" t="s">
        <v>681</v>
      </c>
    </row>
    <row r="17" spans="1:1" x14ac:dyDescent="0.2">
      <c r="A17" s="38" t="s">
        <v>684</v>
      </c>
    </row>
    <row r="18" spans="1:1" x14ac:dyDescent="0.2">
      <c r="A18" s="38" t="s">
        <v>693</v>
      </c>
    </row>
    <row r="19" spans="1:1" x14ac:dyDescent="0.2">
      <c r="A19" s="38" t="s">
        <v>686</v>
      </c>
    </row>
    <row r="20" spans="1:1" x14ac:dyDescent="0.2">
      <c r="A20" s="38" t="s">
        <v>694</v>
      </c>
    </row>
    <row r="21" spans="1:1" x14ac:dyDescent="0.2">
      <c r="A21" s="38" t="s">
        <v>695</v>
      </c>
    </row>
    <row r="22" spans="1:1" x14ac:dyDescent="0.2">
      <c r="A22" s="38" t="s">
        <v>696</v>
      </c>
    </row>
    <row r="23" spans="1:1" x14ac:dyDescent="0.2">
      <c r="A23" s="38" t="s">
        <v>697</v>
      </c>
    </row>
    <row r="24" spans="1:1" x14ac:dyDescent="0.2">
      <c r="A24" s="38" t="s">
        <v>698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7" customWidth="1"/>
    <col min="2" max="1025" width="8.5" style="7" customWidth="1"/>
  </cols>
  <sheetData>
    <row r="1" spans="1:2" x14ac:dyDescent="0.2">
      <c r="A1" s="38" t="s">
        <v>677</v>
      </c>
      <c r="B1" s="38" t="s">
        <v>677</v>
      </c>
    </row>
    <row r="2" spans="1:2" x14ac:dyDescent="0.2">
      <c r="A2" s="38" t="s">
        <v>236</v>
      </c>
      <c r="B2" s="38" t="s">
        <v>652</v>
      </c>
    </row>
    <row r="3" spans="1:2" x14ac:dyDescent="0.2">
      <c r="A3" s="38" t="s">
        <v>226</v>
      </c>
      <c r="B3" s="38" t="s">
        <v>650</v>
      </c>
    </row>
    <row r="4" spans="1:2" x14ac:dyDescent="0.2">
      <c r="A4" s="38" t="s">
        <v>225</v>
      </c>
      <c r="B4" s="38" t="s">
        <v>650</v>
      </c>
    </row>
    <row r="5" spans="1:2" x14ac:dyDescent="0.2">
      <c r="A5" s="38" t="s">
        <v>227</v>
      </c>
      <c r="B5" s="38" t="s">
        <v>650</v>
      </c>
    </row>
    <row r="6" spans="1:2" x14ac:dyDescent="0.2">
      <c r="A6" s="38" t="s">
        <v>228</v>
      </c>
      <c r="B6" s="38" t="s">
        <v>650</v>
      </c>
    </row>
    <row r="7" spans="1:2" x14ac:dyDescent="0.2">
      <c r="A7" s="38" t="s">
        <v>229</v>
      </c>
      <c r="B7" s="38" t="s">
        <v>650</v>
      </c>
    </row>
    <row r="8" spans="1:2" x14ac:dyDescent="0.2">
      <c r="A8" s="38" t="s">
        <v>223</v>
      </c>
      <c r="B8" s="38" t="s">
        <v>652</v>
      </c>
    </row>
    <row r="9" spans="1:2" x14ac:dyDescent="0.2">
      <c r="A9" s="38" t="s">
        <v>241</v>
      </c>
      <c r="B9" s="38" t="s">
        <v>650</v>
      </c>
    </row>
    <row r="10" spans="1:2" x14ac:dyDescent="0.2">
      <c r="A10" s="38" t="s">
        <v>239</v>
      </c>
      <c r="B10" s="38" t="s">
        <v>650</v>
      </c>
    </row>
    <row r="11" spans="1:2" x14ac:dyDescent="0.2">
      <c r="A11" s="38" t="s">
        <v>237</v>
      </c>
      <c r="B11" s="38" t="s">
        <v>652</v>
      </c>
    </row>
    <row r="12" spans="1:2" x14ac:dyDescent="0.2">
      <c r="A12" s="38" t="s">
        <v>246</v>
      </c>
      <c r="B12" s="38" t="s">
        <v>650</v>
      </c>
    </row>
    <row r="13" spans="1:2" x14ac:dyDescent="0.2">
      <c r="A13" s="38" t="s">
        <v>247</v>
      </c>
      <c r="B13" s="38" t="s">
        <v>650</v>
      </c>
    </row>
    <row r="14" spans="1:2" x14ac:dyDescent="0.2">
      <c r="A14" s="38" t="s">
        <v>234</v>
      </c>
      <c r="B14" s="38" t="s">
        <v>641</v>
      </c>
    </row>
    <row r="15" spans="1:2" x14ac:dyDescent="0.2">
      <c r="A15" s="38" t="s">
        <v>231</v>
      </c>
      <c r="B15" s="38" t="s">
        <v>650</v>
      </c>
    </row>
    <row r="16" spans="1:2" x14ac:dyDescent="0.2">
      <c r="A16" s="38" t="s">
        <v>232</v>
      </c>
      <c r="B16" s="38" t="s">
        <v>650</v>
      </c>
    </row>
    <row r="17" spans="1:2" x14ac:dyDescent="0.2">
      <c r="A17" s="38" t="s">
        <v>545</v>
      </c>
      <c r="B17" s="38" t="s">
        <v>641</v>
      </c>
    </row>
    <row r="18" spans="1:2" x14ac:dyDescent="0.2">
      <c r="A18" s="38" t="s">
        <v>235</v>
      </c>
      <c r="B18" s="38" t="s">
        <v>641</v>
      </c>
    </row>
    <row r="19" spans="1:2" x14ac:dyDescent="0.2">
      <c r="A19" s="38" t="s">
        <v>233</v>
      </c>
      <c r="B19" s="38" t="s">
        <v>641</v>
      </c>
    </row>
    <row r="20" spans="1:2" x14ac:dyDescent="0.2">
      <c r="A20" s="38" t="s">
        <v>224</v>
      </c>
      <c r="B20" s="38" t="s">
        <v>641</v>
      </c>
    </row>
    <row r="21" spans="1:2" x14ac:dyDescent="0.2">
      <c r="A21" s="38" t="s">
        <v>230</v>
      </c>
      <c r="B21" s="38" t="s">
        <v>650</v>
      </c>
    </row>
    <row r="22" spans="1:2" x14ac:dyDescent="0.2">
      <c r="A22" s="38" t="s">
        <v>240</v>
      </c>
      <c r="B22" s="38" t="s">
        <v>650</v>
      </c>
    </row>
    <row r="23" spans="1:2" x14ac:dyDescent="0.2">
      <c r="A23" s="38" t="s">
        <v>243</v>
      </c>
      <c r="B23" s="38" t="s">
        <v>641</v>
      </c>
    </row>
    <row r="24" spans="1:2" x14ac:dyDescent="0.2">
      <c r="A24" s="38" t="s">
        <v>245</v>
      </c>
      <c r="B24" s="38" t="s">
        <v>650</v>
      </c>
    </row>
    <row r="25" spans="1:2" x14ac:dyDescent="0.2">
      <c r="A25" s="38" t="s">
        <v>242</v>
      </c>
      <c r="B25" s="38" t="s">
        <v>650</v>
      </c>
    </row>
    <row r="26" spans="1:2" x14ac:dyDescent="0.2">
      <c r="A26" s="38" t="s">
        <v>238</v>
      </c>
      <c r="B26" s="38" t="s">
        <v>641</v>
      </c>
    </row>
    <row r="27" spans="1:2" x14ac:dyDescent="0.2">
      <c r="A27" s="38" t="s">
        <v>244</v>
      </c>
      <c r="B27" s="38" t="s">
        <v>641</v>
      </c>
    </row>
    <row r="28" spans="1:2" x14ac:dyDescent="0.2">
      <c r="A28" s="38" t="s">
        <v>699</v>
      </c>
      <c r="B28" s="38" t="s">
        <v>700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47</cp:revision>
  <dcterms:created xsi:type="dcterms:W3CDTF">2020-12-13T08:44:49Z</dcterms:created>
  <dcterms:modified xsi:type="dcterms:W3CDTF">2021-08-06T20:06:06Z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